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r Sammy Collins\Desktop\"/>
    </mc:Choice>
  </mc:AlternateContent>
  <xr:revisionPtr revIDLastSave="0" documentId="13_ncr:1_{5EDE0CBE-DA7D-4F40-B5A8-0615D895052B}" xr6:coauthVersionLast="47" xr6:coauthVersionMax="47" xr10:uidLastSave="{00000000-0000-0000-0000-000000000000}"/>
  <bookViews>
    <workbookView xWindow="10455" yWindow="0" windowWidth="10035" windowHeight="10920" tabRatio="783" xr2:uid="{00000000-000D-0000-FFFF-FFFF00000000}"/>
  </bookViews>
  <sheets>
    <sheet name="Embakasi =" sheetId="42" r:id="rId1"/>
  </sheets>
  <externalReferences>
    <externalReference r:id="rId2"/>
    <externalReference r:id="rId3"/>
    <externalReference r:id="rId4"/>
    <externalReference r:id="rId5"/>
  </externalReferences>
  <definedNames>
    <definedName name="\0" localSheetId="0">#REF!</definedName>
    <definedName name="\0">#REF!</definedName>
    <definedName name="\p" localSheetId="0">#REF!</definedName>
    <definedName name="\p">#REF!</definedName>
    <definedName name="\x" localSheetId="0">#REF!</definedName>
    <definedName name="\x">#REF!</definedName>
    <definedName name="___xlnm.Print_Area" localSheetId="0">#REF!</definedName>
    <definedName name="___xlnm.Print_Area">#REF!</definedName>
    <definedName name="__xlnm.Print_Area" localSheetId="0">#REF!</definedName>
    <definedName name="__xlnm.Print_Area">#REF!</definedName>
    <definedName name="_1" localSheetId="0" hidden="1">#REF!</definedName>
    <definedName name="_1" hidden="1">#REF!</definedName>
    <definedName name="_8000" localSheetId="0">#REF!</definedName>
    <definedName name="_8000">#REF!</definedName>
    <definedName name="_8001" localSheetId="0">#REF!</definedName>
    <definedName name="_8001">#REF!</definedName>
    <definedName name="_8002" localSheetId="0">#REF!</definedName>
    <definedName name="_8002">#REF!</definedName>
    <definedName name="_8003" localSheetId="0">#REF!</definedName>
    <definedName name="_8003">#REF!</definedName>
    <definedName name="_8010" localSheetId="0">#REF!</definedName>
    <definedName name="_8010">#REF!</definedName>
    <definedName name="_8011" localSheetId="0">#REF!</definedName>
    <definedName name="_8011">#REF!</definedName>
    <definedName name="_8012" localSheetId="0">#REF!</definedName>
    <definedName name="_8012">#REF!</definedName>
    <definedName name="_8014" localSheetId="0">#REF!</definedName>
    <definedName name="_8014">#REF!</definedName>
    <definedName name="_8030" localSheetId="0">#REF!</definedName>
    <definedName name="_8030">#REF!</definedName>
    <definedName name="_8041" localSheetId="0">#REF!</definedName>
    <definedName name="_8041">#REF!</definedName>
    <definedName name="_8042" localSheetId="0">#REF!</definedName>
    <definedName name="_8042">#REF!</definedName>
    <definedName name="_8050" localSheetId="0">#REF!</definedName>
    <definedName name="_8050">#REF!</definedName>
    <definedName name="_8051" localSheetId="0">#REF!</definedName>
    <definedName name="_8051">#REF!</definedName>
    <definedName name="_8062" localSheetId="0">#REF!</definedName>
    <definedName name="_8062">#REF!</definedName>
    <definedName name="_8063" localSheetId="0">#REF!</definedName>
    <definedName name="_8063">#REF!</definedName>
    <definedName name="_8064" localSheetId="0">#REF!</definedName>
    <definedName name="_8064">#REF!</definedName>
    <definedName name="_8065" localSheetId="0">#REF!</definedName>
    <definedName name="_8065">#REF!</definedName>
    <definedName name="_8081" localSheetId="0">#REF!</definedName>
    <definedName name="_8081">#REF!</definedName>
    <definedName name="_8082" localSheetId="0">#REF!</definedName>
    <definedName name="_8082">#REF!</definedName>
    <definedName name="_8110" localSheetId="0">#REF!</definedName>
    <definedName name="_8110">#REF!</definedName>
    <definedName name="_8111" localSheetId="0">#REF!</definedName>
    <definedName name="_8111">#REF!</definedName>
    <definedName name="_8112" localSheetId="0">#REF!</definedName>
    <definedName name="_8112">#REF!</definedName>
    <definedName name="_8113" localSheetId="0">#REF!</definedName>
    <definedName name="_8113">#REF!</definedName>
    <definedName name="_8114" localSheetId="0">#REF!</definedName>
    <definedName name="_8114">#REF!</definedName>
    <definedName name="_8115" localSheetId="0">#REF!</definedName>
    <definedName name="_8115">#REF!</definedName>
    <definedName name="_8120" localSheetId="0">#REF!</definedName>
    <definedName name="_8120">#REF!</definedName>
    <definedName name="_8121" localSheetId="0">#REF!</definedName>
    <definedName name="_8121">#REF!</definedName>
    <definedName name="_8140" localSheetId="0">#REF!</definedName>
    <definedName name="_8140">#REF!</definedName>
    <definedName name="_8142" localSheetId="0">#REF!</definedName>
    <definedName name="_8142">#REF!</definedName>
    <definedName name="_8143" localSheetId="0">#REF!</definedName>
    <definedName name="_8143">#REF!</definedName>
    <definedName name="_8151" localSheetId="0">#REF!</definedName>
    <definedName name="_8151">#REF!</definedName>
    <definedName name="_8152" localSheetId="0">#REF!</definedName>
    <definedName name="_8152">#REF!</definedName>
    <definedName name="_8153" localSheetId="0">#REF!</definedName>
    <definedName name="_8153">#REF!</definedName>
    <definedName name="_8160" localSheetId="0">#REF!</definedName>
    <definedName name="_8160">#REF!</definedName>
    <definedName name="_8161" localSheetId="0">#REF!</definedName>
    <definedName name="_8161">#REF!</definedName>
    <definedName name="_8162" localSheetId="0">#REF!</definedName>
    <definedName name="_8162">#REF!</definedName>
    <definedName name="_8181" localSheetId="0">#REF!</definedName>
    <definedName name="_8181">#REF!</definedName>
    <definedName name="_8192" localSheetId="0">#REF!</definedName>
    <definedName name="_8192">#REF!</definedName>
    <definedName name="_8196" localSheetId="0">#REF!</definedName>
    <definedName name="_8196">#REF!</definedName>
    <definedName name="_8200" localSheetId="0">#REF!</definedName>
    <definedName name="_8200">#REF!</definedName>
    <definedName name="_8201" localSheetId="0">#REF!</definedName>
    <definedName name="_8201">#REF!</definedName>
    <definedName name="_8203" localSheetId="0">#REF!</definedName>
    <definedName name="_8203">#REF!</definedName>
    <definedName name="_8204" localSheetId="0">#REF!</definedName>
    <definedName name="_8204">#REF!</definedName>
    <definedName name="_8205" localSheetId="0">#REF!</definedName>
    <definedName name="_8205">#REF!</definedName>
    <definedName name="_8221" localSheetId="0">#REF!</definedName>
    <definedName name="_8221">#REF!</definedName>
    <definedName name="_8240" localSheetId="0">#REF!</definedName>
    <definedName name="_8240">#REF!</definedName>
    <definedName name="_82401" localSheetId="0">#REF!</definedName>
    <definedName name="_82401">#REF!</definedName>
    <definedName name="_8241" localSheetId="0">#REF!</definedName>
    <definedName name="_8241">#REF!</definedName>
    <definedName name="_8250" localSheetId="0">#REF!</definedName>
    <definedName name="_8250">#REF!</definedName>
    <definedName name="_82501" localSheetId="0">#REF!</definedName>
    <definedName name="_82501">#REF!</definedName>
    <definedName name="_8270" localSheetId="0">#REF!</definedName>
    <definedName name="_8270">#REF!</definedName>
    <definedName name="_8280" localSheetId="0">#REF!</definedName>
    <definedName name="_8280">#REF!</definedName>
    <definedName name="_8281" localSheetId="0">#REF!</definedName>
    <definedName name="_8281">#REF!</definedName>
    <definedName name="_8290" localSheetId="0">#REF!</definedName>
    <definedName name="_8290">#REF!</definedName>
    <definedName name="_8295" localSheetId="0">#REF!</definedName>
    <definedName name="_8295">#REF!</definedName>
    <definedName name="_8300" localSheetId="0">#REF!</definedName>
    <definedName name="_8300">#REF!</definedName>
    <definedName name="_8332" localSheetId="0">#REF!</definedName>
    <definedName name="_8332">#REF!</definedName>
    <definedName name="_8335" localSheetId="0">#REF!</definedName>
    <definedName name="_8335">#REF!</definedName>
    <definedName name="_8340" localSheetId="0">#REF!</definedName>
    <definedName name="_8340">#REF!</definedName>
    <definedName name="_8341" localSheetId="0">#REF!</definedName>
    <definedName name="_8341">#REF!</definedName>
    <definedName name="_8350" localSheetId="0">#REF!</definedName>
    <definedName name="_8350">#REF!</definedName>
    <definedName name="_8380" localSheetId="0">#REF!</definedName>
    <definedName name="_8380">#REF!</definedName>
    <definedName name="_8381" localSheetId="0">#REF!</definedName>
    <definedName name="_8381">#REF!</definedName>
    <definedName name="_8382" localSheetId="0">#REF!</definedName>
    <definedName name="_8382">#REF!</definedName>
    <definedName name="_8383" localSheetId="0">#REF!</definedName>
    <definedName name="_8383">#REF!</definedName>
    <definedName name="_8384" localSheetId="0">#REF!</definedName>
    <definedName name="_8384">#REF!</definedName>
    <definedName name="_8394" localSheetId="0">#REF!</definedName>
    <definedName name="_8394">#REF!</definedName>
    <definedName name="_8396" localSheetId="0">#REF!</definedName>
    <definedName name="_8396">#REF!</definedName>
    <definedName name="_8400" localSheetId="0">#REF!</definedName>
    <definedName name="_8400">#REF!</definedName>
    <definedName name="_8402" localSheetId="0">#REF!</definedName>
    <definedName name="_8402">#REF!</definedName>
    <definedName name="_8404" localSheetId="0">#REF!</definedName>
    <definedName name="_8404">#REF!</definedName>
    <definedName name="_8411" localSheetId="0">#REF!</definedName>
    <definedName name="_8411">#REF!</definedName>
    <definedName name="_8412" localSheetId="0">#REF!</definedName>
    <definedName name="_8412">#REF!</definedName>
    <definedName name="_8413" localSheetId="0">#REF!</definedName>
    <definedName name="_8413">#REF!</definedName>
    <definedName name="_8421" localSheetId="0">#REF!</definedName>
    <definedName name="_8421">#REF!</definedName>
    <definedName name="_8423" localSheetId="0">#REF!</definedName>
    <definedName name="_8423">#REF!</definedName>
    <definedName name="_8440" localSheetId="0">#REF!</definedName>
    <definedName name="_8440">#REF!</definedName>
    <definedName name="_8442" localSheetId="0">#REF!</definedName>
    <definedName name="_8442">#REF!</definedName>
    <definedName name="_8454" localSheetId="0">#REF!</definedName>
    <definedName name="_8454">#REF!</definedName>
    <definedName name="_8476" localSheetId="0">#REF!</definedName>
    <definedName name="_8476">#REF!</definedName>
    <definedName name="_8490" localSheetId="0">#REF!</definedName>
    <definedName name="_8490">#REF!</definedName>
    <definedName name="_8500" localSheetId="0">#REF!</definedName>
    <definedName name="_8500">#REF!</definedName>
    <definedName name="_8520" localSheetId="0">#REF!</definedName>
    <definedName name="_8520">#REF!</definedName>
    <definedName name="_8521" localSheetId="0">#REF!</definedName>
    <definedName name="_8521">#REF!</definedName>
    <definedName name="_8522" localSheetId="0">#REF!</definedName>
    <definedName name="_8522">#REF!</definedName>
    <definedName name="_8530" localSheetId="0">#REF!</definedName>
    <definedName name="_8530">#REF!</definedName>
    <definedName name="_8531" localSheetId="0">#REF!</definedName>
    <definedName name="_8531">#REF!</definedName>
    <definedName name="_8552" localSheetId="0">#REF!</definedName>
    <definedName name="_8552">#REF!</definedName>
    <definedName name="_8554" localSheetId="0">#REF!</definedName>
    <definedName name="_8554">#REF!</definedName>
    <definedName name="_8562" localSheetId="0">#REF!</definedName>
    <definedName name="_8562">#REF!</definedName>
    <definedName name="_8563" localSheetId="0">#REF!</definedName>
    <definedName name="_8563">#REF!</definedName>
    <definedName name="_8566" localSheetId="0">#REF!</definedName>
    <definedName name="_8566">#REF!</definedName>
    <definedName name="_8567" localSheetId="0">#REF!</definedName>
    <definedName name="_8567">#REF!</definedName>
    <definedName name="_8572" localSheetId="0">#REF!</definedName>
    <definedName name="_8572">#REF!</definedName>
    <definedName name="_8582" localSheetId="0">#REF!</definedName>
    <definedName name="_8582">#REF!</definedName>
    <definedName name="_8600" localSheetId="0">#REF!</definedName>
    <definedName name="_8600">#REF!</definedName>
    <definedName name="_8602" localSheetId="0">#REF!</definedName>
    <definedName name="_8602">#REF!</definedName>
    <definedName name="_8606" localSheetId="0">#REF!</definedName>
    <definedName name="_8606">#REF!</definedName>
    <definedName name="_8610" localSheetId="0">#REF!</definedName>
    <definedName name="_8610">#REF!</definedName>
    <definedName name="_8612" localSheetId="0">#REF!</definedName>
    <definedName name="_8612">#REF!</definedName>
    <definedName name="_8613" localSheetId="0">#REF!</definedName>
    <definedName name="_8613">#REF!</definedName>
    <definedName name="_8633" localSheetId="0">#REF!</definedName>
    <definedName name="_8633">#REF!</definedName>
    <definedName name="_8635" localSheetId="0">#REF!</definedName>
    <definedName name="_8635">#REF!</definedName>
    <definedName name="_8637" localSheetId="0">#REF!</definedName>
    <definedName name="_8637">#REF!</definedName>
    <definedName name="_8638" localSheetId="0">#REF!</definedName>
    <definedName name="_8638">#REF!</definedName>
    <definedName name="_8650" localSheetId="0">#REF!</definedName>
    <definedName name="_8650">#REF!</definedName>
    <definedName name="_8661" localSheetId="0">#REF!</definedName>
    <definedName name="_8661">#REF!</definedName>
    <definedName name="_8670" localSheetId="0">#REF!</definedName>
    <definedName name="_8670">#REF!</definedName>
    <definedName name="_8671" localSheetId="0">#REF!</definedName>
    <definedName name="_8671">#REF!</definedName>
    <definedName name="_8673" localSheetId="0">#REF!</definedName>
    <definedName name="_8673">#REF!</definedName>
    <definedName name="_8680" localSheetId="0">#REF!</definedName>
    <definedName name="_8680">#REF!</definedName>
    <definedName name="_8690" localSheetId="0">#REF!</definedName>
    <definedName name="_8690">#REF!</definedName>
    <definedName name="_8751" localSheetId="0">#REF!</definedName>
    <definedName name="_8751">#REF!</definedName>
    <definedName name="_8757" localSheetId="0">#REF!</definedName>
    <definedName name="_8757">#REF!</definedName>
    <definedName name="_8759" localSheetId="0">#REF!</definedName>
    <definedName name="_8759">#REF!</definedName>
    <definedName name="_8772" localSheetId="0">#REF!</definedName>
    <definedName name="_8772">#REF!</definedName>
    <definedName name="_8802" localSheetId="0">#REF!</definedName>
    <definedName name="_8802">#REF!</definedName>
    <definedName name="_8810" localSheetId="0">#REF!</definedName>
    <definedName name="_8810">#REF!</definedName>
    <definedName name="_8840" localSheetId="0">#REF!</definedName>
    <definedName name="_8840">#REF!</definedName>
    <definedName name="_8841" localSheetId="0">#REF!</definedName>
    <definedName name="_8841">#REF!</definedName>
    <definedName name="_8850" localSheetId="0">#REF!</definedName>
    <definedName name="_8850">#REF!</definedName>
    <definedName name="_8851" localSheetId="0">#REF!</definedName>
    <definedName name="_8851">#REF!</definedName>
    <definedName name="_8852" localSheetId="0">#REF!</definedName>
    <definedName name="_8852">#REF!</definedName>
    <definedName name="_8871" localSheetId="0">#REF!</definedName>
    <definedName name="_8871">#REF!</definedName>
    <definedName name="_8872" localSheetId="0">#REF!</definedName>
    <definedName name="_8872">#REF!</definedName>
    <definedName name="_8873" localSheetId="0">#REF!</definedName>
    <definedName name="_8873">#REF!</definedName>
    <definedName name="_B094" localSheetId="0">#REF!</definedName>
    <definedName name="_B094">#REF!</definedName>
    <definedName name="_Fil" localSheetId="0" hidden="1">[1]PRELIMIN!#REF!</definedName>
    <definedName name="_Fil" hidden="1">[1]PRELIMIN!#REF!</definedName>
    <definedName name="_Fill" localSheetId="0" hidden="1">#REF!</definedName>
    <definedName name="_Fill" hidden="1">#REF!</definedName>
    <definedName name="_filll" localSheetId="0" hidden="1">[1]PRELIMIN!#REF!</definedName>
    <definedName name="_filll" hidden="1">[1]PRELIMIN!#REF!</definedName>
    <definedName name="A" localSheetId="0" hidden="1">#REF!</definedName>
    <definedName name="A" hidden="1">#REF!</definedName>
    <definedName name="Basement" localSheetId="0" hidden="1">#REF!</definedName>
    <definedName name="Basement" hidden="1">#REF!</definedName>
    <definedName name="bill21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4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4.2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5.2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5.4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5.6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6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6.2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6.4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6.6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7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7.2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complet2f" localSheetId="0">#REF!</definedName>
    <definedName name="complet2f">#REF!</definedName>
    <definedName name="complet2f1" localSheetId="0">#REF!</definedName>
    <definedName name="complet2f1">#REF!</definedName>
    <definedName name="d" localSheetId="0" hidden="1">[1]PRELIMIN!#REF!</definedName>
    <definedName name="d" hidden="1">[1]PRELIMIN!#REF!</definedName>
    <definedName name="deposit3m1" localSheetId="0">#REF!</definedName>
    <definedName name="deposit3m1">#REF!</definedName>
    <definedName name="Equity" localSheetId="0">[2]feasibility!#REF!</definedName>
    <definedName name="Equity">[2]feasibility!#REF!</definedName>
    <definedName name="Excel_BuiltIn_Print_Area" localSheetId="0">#REF!</definedName>
    <definedName name="Excel_BuiltIn_Print_Area">#REF!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pense" localSheetId="0">[2]feasibility!#REF!</definedName>
    <definedName name="expense">[2]feasibility!#REF!</definedName>
    <definedName name="F" localSheetId="0">#REF!</definedName>
    <definedName name="F">#REF!</definedName>
    <definedName name="flag1" localSheetId="0">#REF!</definedName>
    <definedName name="flag1">#REF!</definedName>
    <definedName name="frbr" localSheetId="0">#REF!</definedName>
    <definedName name="frbr">#REF!</definedName>
    <definedName name="intr" localSheetId="0">[2]feasibility!#REF!</definedName>
    <definedName name="intr">[2]feasibility!#REF!</definedName>
    <definedName name="Month">[3]Table!$A$4:$F$15</definedName>
    <definedName name="no7.2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Outgoings" localSheetId="0">#REF!</definedName>
    <definedName name="Outgoings">#REF!</definedName>
    <definedName name="priii" localSheetId="0">'[4]Section A - General'!#REF!</definedName>
    <definedName name="priii">'[4]Section A - General'!#REF!</definedName>
    <definedName name="_xlnm.Print_Area" localSheetId="0">'Embakasi ='!$A$1:$F$416</definedName>
    <definedName name="_xlnm.Print_Area">#REF!</definedName>
    <definedName name="Print_Area_MI" localSheetId="0">#REF!</definedName>
    <definedName name="Print_Area_MI">#REF!</definedName>
    <definedName name="_xlnm.Print_Titles" localSheetId="0">'Embakasi ='!$30:$30</definedName>
    <definedName name="_xlnm.Print_Titles">#REF!</definedName>
    <definedName name="printii" localSheetId="0">'[4]Section A - General'!#REF!</definedName>
    <definedName name="printii">'[4]Section A - General'!#REF!</definedName>
    <definedName name="Rateschedule" localSheetId="0">#REF!</definedName>
    <definedName name="Rateschedule">#REF!</definedName>
    <definedName name="_xlnm.Recorder" localSheetId="0">#REF!</definedName>
    <definedName name="_xlnm.Recorder">#REF!</definedName>
    <definedName name="rent" localSheetId="0">#REF!</definedName>
    <definedName name="rent">#REF!</definedName>
    <definedName name="Rent_increase" localSheetId="0">#REF!</definedName>
    <definedName name="Rent_increase">#REF!</definedName>
    <definedName name="sencount" hidden="1">1</definedName>
    <definedName name="Setflag" localSheetId="0">#REF!</definedName>
    <definedName name="Setflag">#REF!</definedName>
    <definedName name="sum" localSheetId="0">#REF!</definedName>
    <definedName name="sum">#REF!</definedName>
    <definedName name="TEMP" localSheetId="0">#REF!</definedName>
    <definedName name="TEMP">#REF!</definedName>
    <definedName name="threebr" localSheetId="0">#REF!</definedName>
    <definedName name="threebr">#REF!</definedName>
    <definedName name="total" localSheetId="0">#REF!</definedName>
    <definedName name="total">#REF!</definedName>
    <definedName name="trbr" localSheetId="0">#REF!</definedName>
    <definedName name="trbr">#REF!</definedName>
    <definedName name="twobr" localSheetId="0">#REF!</definedName>
    <definedName name="twobr">#REF!</definedName>
    <definedName name="wrn.BILL18." hidden="1">{#N/A,#N/A,FALSE,"Dem18.1";#N/A,#N/A,FALSE,"Site18.2";#N/A,#N/A,FALSE,"Road18.3";#N/A,#N/A,FALSE,"Fenc18.4";#N/A,#N/A,FALSE,"Jetty18.5 ";#N/A,#N/A,FALSE,"Beach18.6";#N/A,#N/A,FALSE,"Summary18"}</definedName>
    <definedName name="wrn.bill2." hidden="1">{#N/A,#N/A,FALSE,"Sub2.1";#N/A,#N/A,FALSE,"Conc2.2";#N/A,#N/A,FALSE,"Block2.3";#N/A,#N/A,FALSE,"Roof2.4";#N/A,#N/A,FALSE,"wood2.5";#N/A,#N/A,FALSE,"Door2.6";#N/A,#N/A,FALSE,"Finish2.7";#N/A,#N/A,FALSE,"Service2.8";#N/A,#N/A,FALSE,"Summary2"}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6" i="42" l="1"/>
  <c r="N415" i="42"/>
  <c r="N414" i="42"/>
  <c r="N413" i="42"/>
  <c r="N412" i="42"/>
  <c r="N411" i="42"/>
  <c r="N410" i="42"/>
  <c r="N409" i="42"/>
  <c r="N408" i="42"/>
  <c r="N407" i="42"/>
  <c r="N406" i="42"/>
  <c r="N405" i="42"/>
  <c r="N404" i="42"/>
  <c r="N403" i="42"/>
  <c r="N402" i="42"/>
  <c r="N401" i="42"/>
  <c r="N400" i="42"/>
  <c r="N399" i="42"/>
  <c r="N398" i="42"/>
  <c r="N397" i="42"/>
  <c r="N396" i="42"/>
  <c r="N395" i="42"/>
  <c r="N394" i="42"/>
  <c r="N393" i="42"/>
  <c r="N392" i="42"/>
  <c r="N391" i="42"/>
  <c r="N390" i="42"/>
  <c r="N389" i="42"/>
  <c r="N388" i="42"/>
  <c r="N387" i="42"/>
  <c r="N386" i="42"/>
  <c r="N385" i="42"/>
  <c r="N384" i="42"/>
  <c r="N383" i="42"/>
  <c r="N382" i="42"/>
  <c r="N381" i="42"/>
  <c r="N380" i="42"/>
  <c r="N379" i="42"/>
  <c r="N378" i="42"/>
  <c r="N377" i="42"/>
  <c r="N376" i="42"/>
  <c r="N375" i="42"/>
  <c r="N374" i="42"/>
  <c r="N373" i="42"/>
  <c r="N372" i="42"/>
  <c r="N371" i="42"/>
  <c r="N370" i="42"/>
  <c r="N369" i="42"/>
  <c r="N368" i="42"/>
  <c r="N367" i="42"/>
  <c r="N366" i="42"/>
  <c r="N365" i="42"/>
  <c r="N364" i="42"/>
  <c r="N363" i="42"/>
  <c r="N362" i="42"/>
  <c r="N361" i="42"/>
  <c r="N360" i="42"/>
  <c r="N359" i="42"/>
  <c r="N358" i="42"/>
  <c r="N357" i="42"/>
  <c r="N356" i="42"/>
  <c r="N355" i="42"/>
  <c r="N354" i="42"/>
  <c r="N353" i="42"/>
  <c r="N352" i="42"/>
  <c r="N351" i="42"/>
  <c r="N350" i="42"/>
  <c r="N349" i="42"/>
  <c r="N348" i="42"/>
  <c r="N347" i="42"/>
  <c r="N346" i="42"/>
  <c r="N345" i="42"/>
  <c r="N344" i="42"/>
  <c r="N343" i="42"/>
  <c r="N342" i="42"/>
  <c r="N341" i="42"/>
  <c r="N340" i="42"/>
  <c r="N339" i="42"/>
  <c r="N338" i="42"/>
  <c r="N337" i="42"/>
  <c r="N336" i="42"/>
  <c r="N335" i="42"/>
  <c r="N334" i="42"/>
  <c r="N333" i="42"/>
  <c r="N332" i="42"/>
  <c r="N331" i="42"/>
  <c r="N330" i="42"/>
  <c r="N329" i="42"/>
  <c r="N328" i="42"/>
  <c r="N327" i="42"/>
  <c r="N326" i="42"/>
  <c r="N325" i="42"/>
  <c r="N324" i="42"/>
  <c r="N323" i="42"/>
  <c r="N322" i="42"/>
  <c r="N321" i="42"/>
  <c r="N320" i="42"/>
  <c r="N319" i="42"/>
  <c r="N318" i="42"/>
  <c r="N317" i="42"/>
  <c r="N316" i="42"/>
  <c r="N315" i="42"/>
  <c r="N314" i="42"/>
  <c r="N313" i="42"/>
  <c r="N312" i="42"/>
  <c r="N311" i="42"/>
  <c r="N310" i="42"/>
  <c r="N309" i="42"/>
  <c r="N308" i="42"/>
  <c r="N307" i="42"/>
  <c r="N306" i="42"/>
  <c r="N305" i="42"/>
  <c r="N304" i="42"/>
  <c r="N303" i="42"/>
  <c r="N302" i="42"/>
  <c r="N301" i="42"/>
  <c r="N300" i="42"/>
  <c r="N299" i="42"/>
  <c r="N298" i="42"/>
  <c r="N297" i="42"/>
  <c r="N296" i="42"/>
  <c r="N295" i="42"/>
  <c r="N294" i="42"/>
  <c r="N293" i="42"/>
  <c r="N292" i="42"/>
  <c r="N291" i="42"/>
  <c r="N290" i="42"/>
  <c r="N289" i="42"/>
  <c r="N288" i="42"/>
  <c r="N287" i="42"/>
  <c r="N286" i="42"/>
  <c r="N285" i="42"/>
  <c r="N284" i="42"/>
  <c r="N283" i="42"/>
  <c r="N282" i="42"/>
  <c r="N281" i="42"/>
  <c r="N280" i="42"/>
  <c r="N279" i="42"/>
  <c r="N278" i="42"/>
  <c r="N277" i="42"/>
  <c r="N276" i="42"/>
  <c r="N275" i="42"/>
  <c r="N274" i="42"/>
  <c r="N273" i="42"/>
  <c r="N272" i="42"/>
  <c r="N271" i="42"/>
  <c r="N270" i="42"/>
  <c r="N269" i="42"/>
  <c r="N268" i="42"/>
  <c r="N267" i="42"/>
  <c r="N266" i="42"/>
  <c r="N265" i="42"/>
  <c r="N264" i="42"/>
  <c r="N263" i="42"/>
  <c r="N262" i="42"/>
  <c r="N261" i="42"/>
  <c r="N260" i="42"/>
  <c r="N259" i="42"/>
  <c r="N258" i="42"/>
  <c r="N257" i="42"/>
  <c r="N256" i="42"/>
  <c r="N255" i="42"/>
  <c r="N254" i="42"/>
  <c r="N253" i="42"/>
  <c r="N252" i="42"/>
  <c r="N251" i="42"/>
  <c r="N250" i="42"/>
  <c r="N249" i="42"/>
  <c r="N248" i="42"/>
  <c r="N247" i="42"/>
  <c r="N246" i="42"/>
  <c r="N245" i="42"/>
  <c r="N244" i="42"/>
  <c r="N243" i="42"/>
  <c r="N242" i="42"/>
  <c r="N241" i="42"/>
  <c r="N240" i="42"/>
  <c r="N239" i="42"/>
  <c r="N238" i="42"/>
  <c r="N237" i="42"/>
  <c r="N236" i="42"/>
  <c r="N235" i="42"/>
  <c r="N234" i="42"/>
  <c r="N233" i="42"/>
  <c r="N232" i="42"/>
  <c r="N231" i="42"/>
  <c r="N230" i="42"/>
  <c r="N229" i="42"/>
  <c r="N228" i="42"/>
  <c r="N227" i="42"/>
  <c r="N226" i="42"/>
  <c r="N225" i="42"/>
  <c r="N224" i="42"/>
  <c r="N223" i="42"/>
  <c r="N222" i="42"/>
  <c r="N221" i="42"/>
  <c r="N220" i="42"/>
  <c r="N219" i="42"/>
  <c r="N218" i="42"/>
  <c r="N217" i="42"/>
  <c r="N216" i="42"/>
  <c r="N215" i="42"/>
  <c r="N214" i="42"/>
  <c r="N213" i="42"/>
  <c r="N212" i="42"/>
  <c r="N211" i="42"/>
  <c r="N210" i="42"/>
  <c r="N209" i="42"/>
  <c r="N208" i="42"/>
  <c r="N207" i="42"/>
  <c r="N206" i="42"/>
  <c r="N205" i="42"/>
  <c r="N204" i="42"/>
  <c r="N203" i="42"/>
  <c r="N202" i="42"/>
  <c r="N201" i="42"/>
  <c r="N200" i="42"/>
  <c r="N199" i="42"/>
  <c r="N198" i="42"/>
  <c r="N197" i="42"/>
  <c r="N196" i="42"/>
  <c r="N195" i="42"/>
  <c r="N194" i="42"/>
  <c r="N193" i="42"/>
  <c r="N192" i="42"/>
  <c r="N191" i="42"/>
  <c r="N190" i="42"/>
  <c r="N189" i="42"/>
  <c r="N188" i="42"/>
  <c r="N187" i="42"/>
  <c r="N186" i="42"/>
  <c r="N185" i="42"/>
  <c r="N184" i="42"/>
  <c r="N183" i="42"/>
  <c r="N182" i="42"/>
  <c r="N181" i="42"/>
  <c r="N180" i="42"/>
  <c r="N179" i="42"/>
  <c r="N178" i="42"/>
  <c r="N177" i="42"/>
  <c r="N176" i="42"/>
  <c r="N175" i="42"/>
  <c r="N174" i="42"/>
  <c r="N173" i="42"/>
  <c r="N172" i="42"/>
  <c r="N171" i="42"/>
  <c r="N170" i="42"/>
  <c r="N169" i="42"/>
  <c r="N168" i="42"/>
  <c r="N167" i="42"/>
  <c r="N166" i="42"/>
  <c r="N165" i="42"/>
  <c r="N164" i="42"/>
  <c r="N163" i="42"/>
  <c r="N162" i="42"/>
  <c r="N161" i="42"/>
  <c r="N160" i="42"/>
  <c r="N159" i="42"/>
  <c r="N158" i="42"/>
  <c r="N157" i="42"/>
  <c r="N156" i="42"/>
  <c r="N155" i="42"/>
  <c r="N154" i="42"/>
  <c r="N153" i="42"/>
  <c r="N152" i="42"/>
  <c r="N151" i="42"/>
  <c r="N150" i="42"/>
  <c r="N149" i="42"/>
  <c r="N148" i="42"/>
  <c r="N147" i="42"/>
  <c r="N146" i="42"/>
  <c r="N145" i="42"/>
  <c r="N144" i="42"/>
  <c r="N143" i="42"/>
  <c r="N142" i="42"/>
  <c r="N141" i="42"/>
  <c r="N140" i="42"/>
  <c r="N139" i="42"/>
  <c r="N138" i="42"/>
  <c r="N137" i="42"/>
  <c r="N136" i="42"/>
  <c r="N135" i="42"/>
  <c r="N134" i="42"/>
  <c r="N133" i="42"/>
  <c r="N132" i="42"/>
  <c r="N131" i="42"/>
  <c r="N130" i="42"/>
  <c r="N129" i="42"/>
  <c r="N128" i="42"/>
  <c r="N127" i="42"/>
  <c r="N126" i="42"/>
  <c r="N125" i="42"/>
  <c r="N124" i="42"/>
  <c r="N123" i="42"/>
  <c r="N122" i="42"/>
  <c r="N121" i="42"/>
  <c r="N120" i="42"/>
  <c r="N119" i="42"/>
  <c r="N118" i="42"/>
  <c r="N117" i="42"/>
  <c r="N116" i="42"/>
  <c r="N115" i="42"/>
  <c r="N114" i="42"/>
  <c r="N113" i="42"/>
  <c r="N112" i="42"/>
  <c r="N111" i="42"/>
  <c r="N110" i="42"/>
  <c r="N109" i="42"/>
  <c r="N108" i="42"/>
  <c r="N107" i="42"/>
  <c r="N106" i="42"/>
  <c r="N105" i="42"/>
  <c r="N104" i="42"/>
  <c r="N103" i="42"/>
  <c r="N102" i="42"/>
  <c r="N101" i="42"/>
  <c r="N100" i="42"/>
  <c r="N99" i="42"/>
  <c r="N98" i="42"/>
  <c r="N97" i="42"/>
  <c r="N96" i="42"/>
  <c r="N95" i="42"/>
  <c r="N94" i="42"/>
  <c r="N93" i="42"/>
  <c r="N92" i="42"/>
  <c r="N91" i="42"/>
  <c r="N90" i="42"/>
  <c r="N89" i="42"/>
  <c r="N88" i="42"/>
  <c r="N87" i="42"/>
  <c r="N86" i="42"/>
  <c r="N85" i="42"/>
  <c r="N84" i="42"/>
  <c r="N83" i="42"/>
  <c r="N82" i="42"/>
  <c r="N81" i="42"/>
  <c r="N80" i="42"/>
  <c r="N79" i="42"/>
  <c r="N78" i="42"/>
  <c r="N77" i="42"/>
  <c r="N76" i="42"/>
  <c r="N75" i="42"/>
  <c r="N74" i="42"/>
  <c r="N73" i="42"/>
  <c r="N72" i="42"/>
  <c r="N71" i="42"/>
  <c r="N70" i="42"/>
  <c r="N69" i="42"/>
  <c r="N68" i="42"/>
  <c r="N67" i="42"/>
  <c r="N66" i="42"/>
  <c r="N65" i="42"/>
  <c r="N64" i="42"/>
  <c r="N63" i="42"/>
  <c r="N62" i="42"/>
  <c r="N61" i="42"/>
  <c r="N60" i="42"/>
  <c r="N59" i="42"/>
  <c r="N58" i="42"/>
  <c r="N57" i="42"/>
  <c r="N56" i="42"/>
  <c r="N55" i="42"/>
  <c r="N54" i="42"/>
  <c r="N53" i="42"/>
  <c r="N52" i="42"/>
  <c r="N51" i="42"/>
  <c r="N50" i="42"/>
  <c r="N49" i="42"/>
  <c r="N48" i="42"/>
  <c r="N47" i="42"/>
  <c r="N46" i="42"/>
  <c r="N45" i="42"/>
  <c r="N44" i="42"/>
  <c r="N43" i="42"/>
  <c r="N42" i="42"/>
  <c r="N41" i="42"/>
  <c r="N40" i="42"/>
  <c r="N39" i="42"/>
  <c r="N38" i="42"/>
  <c r="N37" i="42"/>
  <c r="N36" i="42"/>
  <c r="N35" i="42"/>
  <c r="N34" i="42"/>
  <c r="N33" i="42"/>
  <c r="N32" i="42"/>
  <c r="N31" i="42"/>
  <c r="F404" i="42"/>
  <c r="F406" i="42"/>
  <c r="F29" i="42"/>
  <c r="H27" i="42" s="1"/>
  <c r="I19" i="42"/>
  <c r="F414" i="42" l="1"/>
  <c r="F407" i="42"/>
  <c r="F395" i="42"/>
  <c r="F400" i="42" s="1"/>
  <c r="F392" i="42"/>
  <c r="F398" i="42" s="1"/>
  <c r="I391" i="42"/>
  <c r="F388" i="42"/>
  <c r="I390" i="42" s="1"/>
  <c r="I403" i="42" s="1"/>
  <c r="F384" i="42"/>
  <c r="I386" i="42" s="1"/>
  <c r="F356" i="42"/>
  <c r="F378" i="42" s="1"/>
  <c r="F350" i="42"/>
  <c r="F376" i="42" s="1"/>
  <c r="F343" i="42"/>
  <c r="F341" i="42"/>
  <c r="F339" i="42"/>
  <c r="F301" i="42"/>
  <c r="F299" i="42"/>
  <c r="F295" i="42"/>
  <c r="F297" i="42"/>
  <c r="F293" i="42"/>
  <c r="F289" i="42"/>
  <c r="F275" i="42"/>
  <c r="F273" i="42"/>
  <c r="F271" i="42"/>
  <c r="F245" i="42"/>
  <c r="F221" i="42"/>
  <c r="F225" i="42"/>
  <c r="F223" i="42"/>
  <c r="F219" i="42"/>
  <c r="F211" i="42"/>
  <c r="F195" i="42"/>
  <c r="F193" i="42"/>
  <c r="F183" i="42"/>
  <c r="F181" i="42"/>
  <c r="F177" i="42"/>
  <c r="F175" i="42"/>
  <c r="F165" i="42"/>
  <c r="F125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0" i="42"/>
  <c r="F75" i="42"/>
  <c r="F74" i="42"/>
  <c r="F73" i="42"/>
  <c r="F72" i="42"/>
  <c r="F71" i="42"/>
  <c r="F69" i="42"/>
  <c r="F68" i="42"/>
  <c r="F66" i="42"/>
  <c r="F52" i="42"/>
  <c r="F50" i="42"/>
  <c r="F48" i="42"/>
  <c r="F46" i="42"/>
  <c r="F44" i="42"/>
  <c r="F42" i="42"/>
  <c r="F40" i="42"/>
  <c r="F34" i="42"/>
  <c r="K49" i="42"/>
  <c r="F396" i="42" l="1"/>
  <c r="F394" i="42"/>
  <c r="F311" i="42"/>
  <c r="F309" i="42"/>
  <c r="F291" i="42"/>
  <c r="F243" i="42"/>
  <c r="F215" i="42"/>
  <c r="F217" i="42"/>
  <c r="F213" i="42"/>
  <c r="F209" i="42"/>
  <c r="F179" i="42"/>
  <c r="F173" i="42"/>
  <c r="F133" i="42"/>
  <c r="F131" i="42"/>
  <c r="F123" i="42"/>
  <c r="F121" i="42"/>
  <c r="F117" i="42"/>
  <c r="I383" i="42"/>
  <c r="F337" i="42"/>
  <c r="F335" i="42"/>
  <c r="F333" i="42"/>
  <c r="F329" i="42"/>
  <c r="F325" i="42"/>
  <c r="F321" i="42"/>
  <c r="F323" i="42" s="1"/>
  <c r="F372" i="42" s="1"/>
  <c r="I372" i="42" s="1"/>
  <c r="F287" i="42"/>
  <c r="F285" i="42"/>
  <c r="F283" i="42"/>
  <c r="F281" i="42"/>
  <c r="F279" i="42"/>
  <c r="F269" i="42"/>
  <c r="F267" i="42"/>
  <c r="F263" i="42"/>
  <c r="F265" i="42"/>
  <c r="F255" i="42"/>
  <c r="F207" i="42"/>
  <c r="F163" i="42"/>
  <c r="F161" i="42"/>
  <c r="F157" i="42"/>
  <c r="F159" i="42"/>
  <c r="F155" i="42"/>
  <c r="F151" i="42"/>
  <c r="F149" i="42"/>
  <c r="I148" i="42"/>
  <c r="F147" i="42"/>
  <c r="F205" i="42"/>
  <c r="F167" i="42" l="1"/>
  <c r="F303" i="42"/>
  <c r="F315" i="42" s="1"/>
  <c r="F227" i="42"/>
  <c r="F249" i="42" s="1"/>
  <c r="F237" i="42"/>
  <c r="F135" i="42"/>
  <c r="F137" i="42"/>
  <c r="F129" i="42"/>
  <c r="F127" i="42"/>
  <c r="F327" i="42"/>
  <c r="F331" i="42"/>
  <c r="F307" i="42"/>
  <c r="F305" i="42"/>
  <c r="F257" i="42"/>
  <c r="F189" i="42"/>
  <c r="I398" i="42" s="1"/>
  <c r="F187" i="42"/>
  <c r="F148" i="42"/>
  <c r="F113" i="42"/>
  <c r="F235" i="42"/>
  <c r="F233" i="42"/>
  <c r="F231" i="42"/>
  <c r="F229" i="42"/>
  <c r="F191" i="42"/>
  <c r="F95" i="42"/>
  <c r="F56" i="42"/>
  <c r="F359" i="42"/>
  <c r="F100" i="42"/>
  <c r="K41" i="42"/>
  <c r="F88" i="42"/>
  <c r="F98" i="42"/>
  <c r="F96" i="42"/>
  <c r="F94" i="42"/>
  <c r="F92" i="42"/>
  <c r="F65" i="42"/>
  <c r="F63" i="42"/>
  <c r="F61" i="42"/>
  <c r="F59" i="42"/>
  <c r="F58" i="42"/>
  <c r="F38" i="42"/>
  <c r="K37" i="42"/>
  <c r="F36" i="42"/>
  <c r="I35" i="42"/>
  <c r="F119" i="42" l="1"/>
  <c r="F169" i="42"/>
  <c r="F412" i="42"/>
  <c r="I414" i="42" s="1"/>
  <c r="I402" i="42"/>
  <c r="F345" i="42"/>
  <c r="F374" i="42" s="1"/>
  <c r="F313" i="42"/>
  <c r="F239" i="42"/>
  <c r="F241" i="42"/>
  <c r="F197" i="42"/>
  <c r="F201" i="42" s="1"/>
  <c r="F139" i="42"/>
  <c r="F54" i="42"/>
  <c r="F103" i="42" s="1"/>
  <c r="F261" i="42"/>
  <c r="F259" i="42"/>
  <c r="F150" i="42"/>
  <c r="F153" i="42" s="1"/>
  <c r="F362" i="42" s="1"/>
  <c r="F115" i="42"/>
  <c r="F64" i="42"/>
  <c r="F91" i="42"/>
  <c r="F93" i="42"/>
  <c r="I95" i="42"/>
  <c r="F60" i="42"/>
  <c r="F171" i="42" l="1"/>
  <c r="F185" i="42" s="1"/>
  <c r="F199" i="42" s="1"/>
  <c r="F203" i="42" s="1"/>
  <c r="F364" i="42" s="1"/>
  <c r="F317" i="42"/>
  <c r="F319" i="42" s="1"/>
  <c r="F370" i="42" s="1"/>
  <c r="I374" i="42" s="1"/>
  <c r="I387" i="42" s="1"/>
  <c r="F277" i="42"/>
  <c r="F368" i="42" s="1"/>
  <c r="F247" i="42"/>
  <c r="F251" i="42" s="1"/>
  <c r="F253" i="42" s="1"/>
  <c r="F366" i="42" s="1"/>
  <c r="F143" i="42"/>
  <c r="F141" i="42"/>
  <c r="F97" i="42"/>
  <c r="F111" i="42"/>
  <c r="F62" i="42"/>
  <c r="F89" i="42" s="1"/>
  <c r="F105" i="42" s="1"/>
  <c r="I366" i="42" l="1"/>
  <c r="I368" i="42"/>
  <c r="I375" i="42" s="1"/>
  <c r="F145" i="42"/>
  <c r="F99" i="42"/>
  <c r="F101" i="42" s="1"/>
  <c r="F107" i="42" s="1"/>
  <c r="F109" i="42" s="1"/>
  <c r="F358" i="42" s="1"/>
  <c r="F360" i="42" l="1"/>
  <c r="I362" i="42" s="1"/>
  <c r="I369" i="42" s="1"/>
  <c r="F380" i="42" l="1"/>
  <c r="I382" i="42"/>
  <c r="F410" i="42"/>
  <c r="F416" i="42" s="1"/>
  <c r="I410" i="42" l="1"/>
</calcChain>
</file>

<file path=xl/sharedStrings.xml><?xml version="1.0" encoding="utf-8"?>
<sst xmlns="http://schemas.openxmlformats.org/spreadsheetml/2006/main" count="374" uniqueCount="78">
  <si>
    <t>A</t>
  </si>
  <si>
    <t>E</t>
  </si>
  <si>
    <t>F</t>
  </si>
  <si>
    <t>G</t>
  </si>
  <si>
    <t>H</t>
  </si>
  <si>
    <t>B</t>
  </si>
  <si>
    <t>C</t>
  </si>
  <si>
    <t>D</t>
  </si>
  <si>
    <t>J</t>
  </si>
  <si>
    <t>K</t>
  </si>
  <si>
    <t>sm</t>
  </si>
  <si>
    <t>L</t>
  </si>
  <si>
    <t>cm</t>
  </si>
  <si>
    <t>Item</t>
  </si>
  <si>
    <t>Description</t>
  </si>
  <si>
    <t>Unit</t>
  </si>
  <si>
    <t>Qty</t>
  </si>
  <si>
    <t>Amount (Ksh)</t>
  </si>
  <si>
    <t>M</t>
  </si>
  <si>
    <t>N</t>
  </si>
  <si>
    <t>item</t>
  </si>
  <si>
    <t>lm</t>
  </si>
  <si>
    <t>no</t>
  </si>
  <si>
    <t>I</t>
  </si>
  <si>
    <t>O</t>
  </si>
  <si>
    <t>Page 2</t>
  </si>
  <si>
    <t>Page 1</t>
  </si>
  <si>
    <t>SUBSTRUCTURE</t>
  </si>
  <si>
    <t>Total</t>
  </si>
  <si>
    <t>Total to collection</t>
  </si>
  <si>
    <t>Total to summary</t>
  </si>
  <si>
    <t>SUBSTRUCTURES</t>
  </si>
  <si>
    <t>RC FRAME</t>
  </si>
  <si>
    <t>ROOFING</t>
  </si>
  <si>
    <t>WINDOWS</t>
  </si>
  <si>
    <t>DOORS</t>
  </si>
  <si>
    <t>FINISHES</t>
  </si>
  <si>
    <t>CARRIED TO GRAND SUMMARY</t>
  </si>
  <si>
    <t>Embakasi</t>
  </si>
  <si>
    <t>sum</t>
  </si>
  <si>
    <t>kg</t>
  </si>
  <si>
    <t>P</t>
  </si>
  <si>
    <t>Q</t>
  </si>
  <si>
    <t>Above</t>
  </si>
  <si>
    <t>Page</t>
  </si>
  <si>
    <t>prs</t>
  </si>
  <si>
    <t xml:space="preserve">Page </t>
  </si>
  <si>
    <t>WALLING</t>
  </si>
  <si>
    <t>BALUSTRADING</t>
  </si>
  <si>
    <t>FITTINGS AND FIXTURES</t>
  </si>
  <si>
    <t>MECHANICAL INSTALLATIONS</t>
  </si>
  <si>
    <t>ELECTRICAL INSTALLATIONS</t>
  </si>
  <si>
    <t>Foul Drainage</t>
  </si>
  <si>
    <t>Stormwater Drainage</t>
  </si>
  <si>
    <t xml:space="preserve">Parking </t>
  </si>
  <si>
    <t>FOUL DRAINAGE</t>
  </si>
  <si>
    <t>STORMWATER DRAINAGE</t>
  </si>
  <si>
    <t>PARKING</t>
  </si>
  <si>
    <t>Contigencies</t>
  </si>
  <si>
    <t>PRELIMINARIES</t>
  </si>
  <si>
    <t>SPECIFICATIONS</t>
  </si>
  <si>
    <t>MAIN BUILDING</t>
  </si>
  <si>
    <t>GRAND SUMMARY</t>
  </si>
  <si>
    <t>EXTERNAL WORKS</t>
  </si>
  <si>
    <t>CONTINGENCIES</t>
  </si>
  <si>
    <t>Water</t>
  </si>
  <si>
    <t>Lighting &amp; power</t>
  </si>
  <si>
    <t>Insurance</t>
  </si>
  <si>
    <t>Performance bond</t>
  </si>
  <si>
    <t>Security &amp; transport</t>
  </si>
  <si>
    <t>Temporary buildings</t>
  </si>
  <si>
    <t>Temporary telephone</t>
  </si>
  <si>
    <t>Hoarding &amp; screening</t>
  </si>
  <si>
    <t>Project supervision &amp; testing</t>
  </si>
  <si>
    <t>Scaffolding &amp; plant</t>
  </si>
  <si>
    <t>Protection of works</t>
  </si>
  <si>
    <t>Plant water and seedlings</t>
  </si>
  <si>
    <t>Environmental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</si>
</sst>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Garamond"/>
      <family val="1"/>
    </font>
    <font>
      <sz val="12"/>
      <name val="Garamond"/>
      <family val="1"/>
    </font>
    <font>
      <b/>
      <u/>
      <sz val="12"/>
      <name val="Garamond"/>
      <family val="1"/>
    </font>
    <font>
      <sz val="12"/>
      <color rgb="FFFF0000"/>
      <name val="Garamond"/>
      <family val="1"/>
    </font>
    <font>
      <b/>
      <i/>
      <sz val="12"/>
      <name val="Garamond"/>
      <family val="1"/>
    </font>
    <font>
      <sz val="12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6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63">
    <xf numFmtId="0" fontId="0" fillId="0" borderId="0" xfId="0"/>
    <xf numFmtId="39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39" fontId="6" fillId="0" borderId="0" xfId="0" applyNumberFormat="1" applyFont="1" applyAlignment="1">
      <alignment horizontal="center"/>
    </xf>
    <xf numFmtId="43" fontId="8" fillId="0" borderId="6" xfId="1" applyFont="1" applyBorder="1" applyAlignment="1">
      <alignment horizontal="right"/>
    </xf>
    <xf numFmtId="39" fontId="5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39" fontId="6" fillId="0" borderId="0" xfId="0" applyNumberFormat="1" applyFont="1" applyAlignment="1">
      <alignment wrapText="1"/>
    </xf>
    <xf numFmtId="43" fontId="8" fillId="0" borderId="0" xfId="1" applyFont="1" applyAlignment="1">
      <alignment horizontal="right"/>
    </xf>
    <xf numFmtId="43" fontId="8" fillId="0" borderId="2" xfId="1" applyFont="1" applyBorder="1" applyAlignment="1">
      <alignment horizontal="center"/>
    </xf>
    <xf numFmtId="43" fontId="8" fillId="0" borderId="0" xfId="1" applyFont="1" applyAlignment="1">
      <alignment horizontal="center"/>
    </xf>
    <xf numFmtId="0" fontId="6" fillId="0" borderId="1" xfId="0" applyFont="1" applyBorder="1" applyAlignment="1">
      <alignment vertical="top" wrapText="1"/>
    </xf>
    <xf numFmtId="43" fontId="8" fillId="0" borderId="2" xfId="1" applyFont="1" applyBorder="1" applyAlignment="1">
      <alignment horizontal="right"/>
    </xf>
    <xf numFmtId="0" fontId="6" fillId="0" borderId="0" xfId="0" applyFont="1"/>
    <xf numFmtId="0" fontId="6" fillId="0" borderId="1" xfId="3" applyFont="1" applyBorder="1" applyAlignment="1">
      <alignment horizontal="center"/>
    </xf>
    <xf numFmtId="43" fontId="8" fillId="0" borderId="6" xfId="1" applyFont="1" applyFill="1" applyBorder="1" applyAlignment="1">
      <alignment horizontal="right"/>
    </xf>
    <xf numFmtId="0" fontId="6" fillId="0" borderId="3" xfId="3" applyFont="1" applyBorder="1" applyAlignment="1">
      <alignment horizontal="center"/>
    </xf>
    <xf numFmtId="43" fontId="8" fillId="0" borderId="5" xfId="1" applyFont="1" applyFill="1" applyBorder="1" applyAlignment="1">
      <alignment horizontal="right"/>
    </xf>
    <xf numFmtId="0" fontId="6" fillId="0" borderId="1" xfId="11" applyFont="1" applyBorder="1" applyAlignment="1">
      <alignment horizontal="center" vertical="center"/>
    </xf>
    <xf numFmtId="0" fontId="6" fillId="0" borderId="1" xfId="1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9" fontId="5" fillId="0" borderId="1" xfId="0" applyNumberFormat="1" applyFont="1" applyBorder="1" applyAlignment="1">
      <alignment horizontal="center" vertical="center"/>
    </xf>
    <xf numFmtId="39" fontId="6" fillId="0" borderId="0" xfId="0" applyNumberFormat="1" applyFont="1" applyAlignment="1">
      <alignment vertical="center"/>
    </xf>
    <xf numFmtId="0" fontId="6" fillId="0" borderId="1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0" fontId="6" fillId="0" borderId="1" xfId="11" applyFont="1" applyBorder="1" applyAlignment="1">
      <alignment wrapText="1"/>
    </xf>
    <xf numFmtId="0" fontId="9" fillId="0" borderId="3" xfId="3" applyFont="1" applyBorder="1" applyAlignment="1">
      <alignment horizontal="right" wrapText="1"/>
    </xf>
    <xf numFmtId="0" fontId="6" fillId="0" borderId="3" xfId="0" applyFont="1" applyBorder="1" applyAlignment="1">
      <alignment horizontal="center"/>
    </xf>
    <xf numFmtId="43" fontId="8" fillId="0" borderId="4" xfId="1" applyFont="1" applyFill="1" applyBorder="1" applyAlignment="1"/>
    <xf numFmtId="43" fontId="8" fillId="0" borderId="2" xfId="1" applyFont="1" applyFill="1" applyBorder="1" applyAlignment="1"/>
    <xf numFmtId="164" fontId="8" fillId="0" borderId="5" xfId="12" applyFont="1" applyFill="1" applyBorder="1" applyAlignment="1">
      <alignment horizontal="right" vertical="top" wrapText="1"/>
    </xf>
    <xf numFmtId="0" fontId="6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left" vertical="top" wrapText="1"/>
    </xf>
    <xf numFmtId="39" fontId="6" fillId="0" borderId="0" xfId="0" applyNumberFormat="1" applyFont="1"/>
    <xf numFmtId="39" fontId="8" fillId="0" borderId="0" xfId="0" applyNumberFormat="1" applyFont="1"/>
    <xf numFmtId="0" fontId="6" fillId="0" borderId="3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10" fillId="0" borderId="1" xfId="1" applyNumberFormat="1" applyFont="1" applyFill="1" applyBorder="1" applyAlignment="1">
      <alignment horizontal="center"/>
    </xf>
    <xf numFmtId="0" fontId="10" fillId="0" borderId="3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9" fillId="0" borderId="1" xfId="3" applyFont="1" applyBorder="1" applyAlignment="1">
      <alignment horizontal="right" wrapText="1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/>
    </xf>
    <xf numFmtId="43" fontId="8" fillId="0" borderId="4" xfId="1" applyFont="1" applyFill="1" applyBorder="1" applyAlignment="1">
      <alignment horizontal="center" wrapText="1"/>
    </xf>
    <xf numFmtId="164" fontId="8" fillId="0" borderId="6" xfId="27" applyFont="1" applyBorder="1" applyAlignment="1">
      <alignment horizontal="right"/>
    </xf>
    <xf numFmtId="43" fontId="8" fillId="0" borderId="2" xfId="1" applyFont="1" applyFill="1" applyBorder="1"/>
    <xf numFmtId="43" fontId="8" fillId="0" borderId="2" xfId="1" applyFont="1" applyFill="1" applyBorder="1" applyAlignment="1">
      <alignment horizontal="center"/>
    </xf>
    <xf numFmtId="43" fontId="8" fillId="0" borderId="7" xfId="1" applyFont="1" applyBorder="1" applyAlignment="1">
      <alignment horizontal="right"/>
    </xf>
    <xf numFmtId="0" fontId="6" fillId="0" borderId="8" xfId="0" applyFont="1" applyBorder="1" applyAlignment="1">
      <alignment wrapText="1"/>
    </xf>
    <xf numFmtId="43" fontId="10" fillId="0" borderId="0" xfId="0" applyNumberFormat="1" applyFont="1"/>
    <xf numFmtId="0" fontId="6" fillId="0" borderId="1" xfId="0" applyFont="1" applyBorder="1" applyAlignment="1">
      <alignment horizontal="center" vertical="top" wrapText="1"/>
    </xf>
    <xf numFmtId="43" fontId="8" fillId="0" borderId="2" xfId="1" applyFont="1" applyFill="1" applyBorder="1" applyAlignment="1">
      <alignment horizontal="center" wrapText="1"/>
    </xf>
    <xf numFmtId="164" fontId="8" fillId="0" borderId="6" xfId="12" applyFont="1" applyFill="1" applyBorder="1" applyAlignment="1">
      <alignment horizontal="right" vertical="top" wrapText="1"/>
    </xf>
    <xf numFmtId="9" fontId="8" fillId="0" borderId="2" xfId="1" applyNumberFormat="1" applyFont="1" applyFill="1" applyBorder="1" applyAlignment="1">
      <alignment horizontal="center"/>
    </xf>
    <xf numFmtId="43" fontId="8" fillId="0" borderId="6" xfId="1" applyFont="1" applyBorder="1" applyAlignment="1">
      <alignment horizontal="center"/>
    </xf>
    <xf numFmtId="0" fontId="6" fillId="0" borderId="3" xfId="19" applyFont="1" applyBorder="1" applyAlignment="1">
      <alignment horizontal="center" vertical="center"/>
    </xf>
    <xf numFmtId="0" fontId="9" fillId="0" borderId="3" xfId="19" applyFont="1" applyBorder="1" applyAlignment="1">
      <alignment horizontal="right" wrapText="1"/>
    </xf>
    <xf numFmtId="0" fontId="6" fillId="0" borderId="3" xfId="19" applyFont="1" applyBorder="1" applyAlignment="1">
      <alignment horizontal="center"/>
    </xf>
  </cellXfs>
  <cellStyles count="36">
    <cellStyle name="Comma" xfId="1" builtinId="3"/>
    <cellStyle name="Comma 10" xfId="27" xr:uid="{00000000-0005-0000-0000-000001000000}"/>
    <cellStyle name="Comma 11" xfId="29" xr:uid="{00000000-0005-0000-0000-000002000000}"/>
    <cellStyle name="Comma 2" xfId="12" xr:uid="{00000000-0005-0000-0000-000003000000}"/>
    <cellStyle name="Comma 2 2" xfId="2" xr:uid="{00000000-0005-0000-0000-000004000000}"/>
    <cellStyle name="Comma 2 2 2" xfId="13" xr:uid="{00000000-0005-0000-0000-000005000000}"/>
    <cellStyle name="Comma 2 3" xfId="14" xr:uid="{00000000-0005-0000-0000-000006000000}"/>
    <cellStyle name="Comma 2 3 2" xfId="28" xr:uid="{00000000-0005-0000-0000-000007000000}"/>
    <cellStyle name="Comma 2 4" xfId="15" xr:uid="{00000000-0005-0000-0000-000008000000}"/>
    <cellStyle name="Comma 2 5" xfId="33" xr:uid="{00000000-0005-0000-0000-000009000000}"/>
    <cellStyle name="Comma 3" xfId="16" xr:uid="{00000000-0005-0000-0000-00000A000000}"/>
    <cellStyle name="Comma 4" xfId="17" xr:uid="{00000000-0005-0000-0000-00000B000000}"/>
    <cellStyle name="Comma 5" xfId="6" xr:uid="{00000000-0005-0000-0000-00000C000000}"/>
    <cellStyle name="Comma 6" xfId="34" xr:uid="{00000000-0005-0000-0000-00000D000000}"/>
    <cellStyle name="Comma 7" xfId="18" xr:uid="{00000000-0005-0000-0000-00000E000000}"/>
    <cellStyle name="Normal" xfId="0" builtinId="0"/>
    <cellStyle name="Normal 10" xfId="5" xr:uid="{00000000-0005-0000-0000-000010000000}"/>
    <cellStyle name="Normal 11" xfId="8" xr:uid="{00000000-0005-0000-0000-000011000000}"/>
    <cellStyle name="Normal 11 2" xfId="3" xr:uid="{00000000-0005-0000-0000-000012000000}"/>
    <cellStyle name="Normal 11 2 2" xfId="19" xr:uid="{00000000-0005-0000-0000-000013000000}"/>
    <cellStyle name="Normal 12" xfId="26" xr:uid="{00000000-0005-0000-0000-000014000000}"/>
    <cellStyle name="Normal 13" xfId="35" xr:uid="{00000000-0005-0000-0000-000015000000}"/>
    <cellStyle name="Normal 17" xfId="31" xr:uid="{00000000-0005-0000-0000-000016000000}"/>
    <cellStyle name="Normal 2" xfId="4" xr:uid="{00000000-0005-0000-0000-000017000000}"/>
    <cellStyle name="Normal 2 2" xfId="21" xr:uid="{00000000-0005-0000-0000-000018000000}"/>
    <cellStyle name="Normal 2 3" xfId="22" xr:uid="{00000000-0005-0000-0000-000019000000}"/>
    <cellStyle name="Normal 2 4" xfId="23" xr:uid="{00000000-0005-0000-0000-00001A000000}"/>
    <cellStyle name="Normal 2 5" xfId="24" xr:uid="{00000000-0005-0000-0000-00001B000000}"/>
    <cellStyle name="Normal 2 6" xfId="20" xr:uid="{00000000-0005-0000-0000-00001C000000}"/>
    <cellStyle name="Normal 3" xfId="25" xr:uid="{00000000-0005-0000-0000-00001D000000}"/>
    <cellStyle name="Normal 4" xfId="32" xr:uid="{00000000-0005-0000-0000-00001E000000}"/>
    <cellStyle name="Normal 5" xfId="9" xr:uid="{00000000-0005-0000-0000-00001F000000}"/>
    <cellStyle name="Normal 6" xfId="30" xr:uid="{00000000-0005-0000-0000-000020000000}"/>
    <cellStyle name="Normal 7" xfId="11" xr:uid="{00000000-0005-0000-0000-000021000000}"/>
    <cellStyle name="Normal 8" xfId="7" xr:uid="{00000000-0005-0000-0000-000022000000}"/>
    <cellStyle name="Normal 9" xfId="10" xr:uid="{00000000-0005-0000-0000-00002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dice\all-jobs\JOBS\CL95-20\CERT\TAMA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CPVW\KF\Development\General\Management\Patrick\KF\Development\General\ropley%20feasibilit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OWS\TEMP\Project%20Management\St.%20Austin's%20Gardens\PM%20reports\General%20Fund%20-%20P&amp;L%20qtr4.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wavekenya-my.sharepoint.com/PRJ/K1275D%20-%20Minolta%20Investments%20Development%20at%20Rafiki%20Millers/Tender%20Documents/Mechanical%20tender%20docs/Mech%20P&amp;D%20BQ/Section%2011%20-%20Fire%20Protection%20BOQ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LIMIN"/>
      <sheetName val="S7 Superfoto"/>
      <sheetName val="S1-S2"/>
      <sheetName val="Executive (2)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ecast 1"/>
      <sheetName val="analysis"/>
      <sheetName val="feasibility"/>
      <sheetName val="lettable areas"/>
      <sheetName val="ELEMENTS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verside Gdns"/>
      <sheetName val="Naivasha Close"/>
      <sheetName val="Greenwood Ln Apt 605"/>
      <sheetName val="Hillcrest 6"/>
      <sheetName val="Hillcrest 15"/>
      <sheetName val="Hillcrest 17"/>
      <sheetName val="Hillcrest 18"/>
      <sheetName val="St Austins Gardens"/>
      <sheetName val="Total Residential"/>
      <sheetName val="Summary"/>
      <sheetName val="Table"/>
      <sheetName val="Buildings control"/>
      <sheetName val="Total Commercial"/>
      <sheetName val="New Residential"/>
      <sheetName val="New Commercial"/>
      <sheetName val="Hillcrest 66"/>
      <sheetName val="General Fund - P&amp;L qtr4.00"/>
      <sheetName val="FR-PROVSNL-SUM-DETAIL"/>
      <sheetName val="FR-SUMMERY"/>
      <sheetName val="Database"/>
      <sheetName val="SCHEDULE"/>
      <sheetName val="schedule nos"/>
    </sheetNames>
    <sheetDataSet>
      <sheetData sheetId="0">
        <row r="4">
          <cell r="A4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A4">
            <v>1</v>
          </cell>
        </row>
      </sheetData>
      <sheetData sheetId="10">
        <row r="4">
          <cell r="A4">
            <v>1</v>
          </cell>
          <cell r="B4">
            <v>0.33333333333333331</v>
          </cell>
          <cell r="C4">
            <v>0</v>
          </cell>
          <cell r="D4">
            <v>0</v>
          </cell>
          <cell r="E4">
            <v>0</v>
          </cell>
          <cell r="F4" t="str">
            <v>1 MONTHS PROFIT AND LOSS A/C to 31 January 2000</v>
          </cell>
        </row>
        <row r="5">
          <cell r="A5">
            <v>2</v>
          </cell>
          <cell r="B5">
            <v>0.66666666666666663</v>
          </cell>
          <cell r="C5">
            <v>0</v>
          </cell>
          <cell r="D5">
            <v>0</v>
          </cell>
          <cell r="E5">
            <v>0</v>
          </cell>
          <cell r="F5" t="str">
            <v>2 MONTHS PROFIT AND LOSS A/C to 28 February 2000</v>
          </cell>
        </row>
        <row r="6">
          <cell r="A6">
            <v>3</v>
          </cell>
          <cell r="B6">
            <v>1</v>
          </cell>
          <cell r="C6">
            <v>0</v>
          </cell>
          <cell r="D6">
            <v>0</v>
          </cell>
          <cell r="E6">
            <v>0</v>
          </cell>
          <cell r="F6" t="str">
            <v>3 MONTHS PROFIT AND LOSS A/C to 31 March 2000</v>
          </cell>
        </row>
        <row r="7">
          <cell r="A7">
            <v>4</v>
          </cell>
          <cell r="B7">
            <v>1</v>
          </cell>
          <cell r="C7">
            <v>0.33333333333333331</v>
          </cell>
          <cell r="D7">
            <v>0</v>
          </cell>
          <cell r="E7">
            <v>0</v>
          </cell>
          <cell r="F7" t="str">
            <v>4 MONTHS PROFIT AND LOSS A/C to 30 April 2000</v>
          </cell>
        </row>
        <row r="8">
          <cell r="A8">
            <v>5</v>
          </cell>
          <cell r="B8">
            <v>1</v>
          </cell>
          <cell r="C8">
            <v>0.66666666666666663</v>
          </cell>
          <cell r="D8">
            <v>0</v>
          </cell>
          <cell r="E8">
            <v>0</v>
          </cell>
          <cell r="F8" t="str">
            <v>5 MONTHS PROFIT AND LOSS A/C to 31 May 2000</v>
          </cell>
        </row>
        <row r="9">
          <cell r="A9">
            <v>6</v>
          </cell>
          <cell r="B9">
            <v>1</v>
          </cell>
          <cell r="C9">
            <v>1</v>
          </cell>
          <cell r="D9">
            <v>0</v>
          </cell>
          <cell r="E9">
            <v>0</v>
          </cell>
          <cell r="F9" t="str">
            <v>6 MONTHS PROFIT AND LOSS A/C to 30 June 2000</v>
          </cell>
        </row>
        <row r="10">
          <cell r="A10">
            <v>7</v>
          </cell>
          <cell r="B10">
            <v>1</v>
          </cell>
          <cell r="C10">
            <v>1</v>
          </cell>
          <cell r="D10">
            <v>0.33333333333333331</v>
          </cell>
          <cell r="E10">
            <v>0</v>
          </cell>
          <cell r="F10" t="str">
            <v>7 MONTHS PROFIT AND LOSS A/C to 31 July 2000</v>
          </cell>
        </row>
        <row r="11">
          <cell r="A11">
            <v>8</v>
          </cell>
          <cell r="B11">
            <v>1</v>
          </cell>
          <cell r="C11">
            <v>1</v>
          </cell>
          <cell r="D11">
            <v>0.66666666666666663</v>
          </cell>
          <cell r="E11">
            <v>0</v>
          </cell>
          <cell r="F11" t="str">
            <v>8 MONTHS PROFIT AND LOSS A/C to 31 August 2000</v>
          </cell>
        </row>
        <row r="12">
          <cell r="A12">
            <v>9</v>
          </cell>
          <cell r="B12">
            <v>1</v>
          </cell>
          <cell r="C12">
            <v>1</v>
          </cell>
          <cell r="D12">
            <v>1</v>
          </cell>
          <cell r="E12">
            <v>0</v>
          </cell>
          <cell r="F12" t="str">
            <v>9 MONTHS PROFIT AND LOSS A/C to 30 September 2000</v>
          </cell>
        </row>
        <row r="13">
          <cell r="A13">
            <v>10</v>
          </cell>
          <cell r="B13">
            <v>1</v>
          </cell>
          <cell r="C13">
            <v>1</v>
          </cell>
          <cell r="D13">
            <v>1</v>
          </cell>
          <cell r="E13">
            <v>0.33333333333333331</v>
          </cell>
          <cell r="F13" t="str">
            <v>10 MONTHS PROFIT AND LOSS A/C to 31 October 2000</v>
          </cell>
        </row>
        <row r="14">
          <cell r="A14">
            <v>11</v>
          </cell>
          <cell r="B14">
            <v>1</v>
          </cell>
          <cell r="C14">
            <v>1</v>
          </cell>
          <cell r="D14">
            <v>1</v>
          </cell>
          <cell r="E14">
            <v>0.66666666666666663</v>
          </cell>
          <cell r="F14" t="str">
            <v>11 MONTHS PROFIT AND LOSS A/C to 30 November 2000</v>
          </cell>
        </row>
        <row r="15">
          <cell r="A15">
            <v>12</v>
          </cell>
          <cell r="B15">
            <v>1</v>
          </cell>
          <cell r="C15">
            <v>1</v>
          </cell>
          <cell r="D15">
            <v>1</v>
          </cell>
          <cell r="E15">
            <v>1</v>
          </cell>
          <cell r="F15" t="str">
            <v>12 MONTHS PROFIT AND LOSS A/C to 31 December 2000</v>
          </cell>
        </row>
      </sheetData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nd summary"/>
      <sheetName val="Section A - General"/>
      <sheetName val="Section B - Foam System"/>
      <sheetName val="Section C - Pumping System"/>
      <sheetName val="Section D - Sprinkler System "/>
      <sheetName val="Section E -  Hose Reel System"/>
      <sheetName val="Section F - Portable Fire Ext.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6"/>
  <sheetViews>
    <sheetView tabSelected="1" view="pageBreakPreview" topLeftCell="A397" zoomScale="70" zoomScaleNormal="100" zoomScaleSheetLayoutView="70" workbookViewId="0">
      <selection activeCell="F416" sqref="F416"/>
    </sheetView>
  </sheetViews>
  <sheetFormatPr defaultRowHeight="15.75" x14ac:dyDescent="0.25"/>
  <cols>
    <col min="1" max="1" width="7.140625" style="23" customWidth="1"/>
    <col min="2" max="2" width="50" style="8" customWidth="1"/>
    <col min="3" max="3" width="8.5703125" style="3" customWidth="1"/>
    <col min="4" max="4" width="10" style="40" customWidth="1"/>
    <col min="5" max="5" width="14.28515625" style="11" customWidth="1"/>
    <col min="6" max="6" width="19.85546875" style="9" customWidth="1"/>
    <col min="7" max="7" width="10.140625" style="34" bestFit="1" customWidth="1"/>
    <col min="8" max="8" width="12" style="34" bestFit="1" customWidth="1"/>
    <col min="9" max="9" width="14.5703125" style="34" customWidth="1"/>
    <col min="10" max="13" width="9.140625" style="34"/>
    <col min="14" max="14" width="12.7109375" style="34" customWidth="1"/>
    <col min="15" max="16384" width="9.140625" style="34"/>
  </cols>
  <sheetData>
    <row r="1" spans="1:6" s="14" customFormat="1" x14ac:dyDescent="0.25">
      <c r="A1" s="32" t="s">
        <v>13</v>
      </c>
      <c r="B1" s="33" t="s">
        <v>14</v>
      </c>
      <c r="C1" s="28" t="s">
        <v>15</v>
      </c>
      <c r="D1" s="36" t="s">
        <v>16</v>
      </c>
      <c r="E1" s="48"/>
      <c r="F1" s="31" t="s">
        <v>17</v>
      </c>
    </row>
    <row r="2" spans="1:6" s="14" customFormat="1" x14ac:dyDescent="0.25">
      <c r="A2" s="47"/>
      <c r="B2" s="41"/>
      <c r="C2" s="21"/>
      <c r="D2" s="55"/>
      <c r="E2" s="56"/>
      <c r="F2" s="57"/>
    </row>
    <row r="3" spans="1:6" x14ac:dyDescent="0.25">
      <c r="A3" s="2" t="s">
        <v>0</v>
      </c>
      <c r="B3" s="7" t="s">
        <v>65</v>
      </c>
      <c r="C3" s="21" t="s">
        <v>20</v>
      </c>
      <c r="D3" s="21"/>
      <c r="E3" s="51"/>
      <c r="F3" s="4">
        <v>20000</v>
      </c>
    </row>
    <row r="4" spans="1:6" x14ac:dyDescent="0.25">
      <c r="A4" s="2"/>
      <c r="B4" s="7"/>
      <c r="C4" s="21"/>
      <c r="D4" s="21"/>
      <c r="E4" s="51"/>
      <c r="F4" s="4"/>
    </row>
    <row r="5" spans="1:6" x14ac:dyDescent="0.25">
      <c r="A5" s="2" t="s">
        <v>5</v>
      </c>
      <c r="B5" s="7" t="s">
        <v>66</v>
      </c>
      <c r="C5" s="21" t="s">
        <v>20</v>
      </c>
      <c r="D5" s="21"/>
      <c r="E5" s="51"/>
      <c r="F5" s="4">
        <v>20000</v>
      </c>
    </row>
    <row r="6" spans="1:6" x14ac:dyDescent="0.25">
      <c r="A6" s="2"/>
      <c r="B6" s="7"/>
      <c r="C6" s="21"/>
      <c r="D6" s="21"/>
      <c r="E6" s="51"/>
      <c r="F6" s="4"/>
    </row>
    <row r="7" spans="1:6" x14ac:dyDescent="0.25">
      <c r="A7" s="2" t="s">
        <v>6</v>
      </c>
      <c r="B7" s="7" t="s">
        <v>67</v>
      </c>
      <c r="C7" s="21" t="s">
        <v>20</v>
      </c>
      <c r="D7" s="21"/>
      <c r="E7" s="51"/>
      <c r="F7" s="4">
        <v>50000</v>
      </c>
    </row>
    <row r="8" spans="1:6" x14ac:dyDescent="0.25">
      <c r="A8" s="2"/>
      <c r="B8" s="7"/>
      <c r="C8" s="21"/>
      <c r="D8" s="21"/>
      <c r="E8" s="51"/>
      <c r="F8" s="4"/>
    </row>
    <row r="9" spans="1:6" s="35" customFormat="1" x14ac:dyDescent="0.25">
      <c r="A9" s="2" t="s">
        <v>7</v>
      </c>
      <c r="B9" s="7" t="s">
        <v>68</v>
      </c>
      <c r="C9" s="21" t="s">
        <v>20</v>
      </c>
      <c r="D9" s="21"/>
      <c r="E9" s="58"/>
      <c r="F9" s="59">
        <v>140000</v>
      </c>
    </row>
    <row r="10" spans="1:6" s="35" customFormat="1" x14ac:dyDescent="0.25">
      <c r="A10" s="2"/>
      <c r="B10" s="7"/>
      <c r="C10" s="21"/>
      <c r="D10" s="21"/>
      <c r="E10" s="10"/>
      <c r="F10" s="4"/>
    </row>
    <row r="11" spans="1:6" x14ac:dyDescent="0.25">
      <c r="A11" s="2" t="s">
        <v>1</v>
      </c>
      <c r="B11" s="7" t="s">
        <v>69</v>
      </c>
      <c r="C11" s="21" t="s">
        <v>20</v>
      </c>
      <c r="D11" s="21"/>
      <c r="E11" s="10"/>
      <c r="F11" s="4">
        <v>30000</v>
      </c>
    </row>
    <row r="12" spans="1:6" x14ac:dyDescent="0.25">
      <c r="A12" s="2"/>
      <c r="B12" s="7"/>
      <c r="C12" s="21"/>
      <c r="D12" s="21"/>
      <c r="E12" s="10"/>
      <c r="F12" s="4"/>
    </row>
    <row r="13" spans="1:6" x14ac:dyDescent="0.25">
      <c r="A13" s="2" t="s">
        <v>2</v>
      </c>
      <c r="B13" s="7" t="s">
        <v>70</v>
      </c>
      <c r="C13" s="21" t="s">
        <v>20</v>
      </c>
      <c r="D13" s="21"/>
      <c r="E13" s="51"/>
      <c r="F13" s="4">
        <v>10000</v>
      </c>
    </row>
    <row r="14" spans="1:6" x14ac:dyDescent="0.25">
      <c r="A14" s="2"/>
      <c r="B14" s="7"/>
      <c r="C14" s="21"/>
      <c r="D14" s="21"/>
      <c r="E14" s="10"/>
      <c r="F14" s="4"/>
    </row>
    <row r="15" spans="1:6" x14ac:dyDescent="0.25">
      <c r="A15" s="2" t="s">
        <v>3</v>
      </c>
      <c r="B15" s="7" t="s">
        <v>71</v>
      </c>
      <c r="C15" s="21" t="s">
        <v>20</v>
      </c>
      <c r="D15" s="21"/>
      <c r="E15" s="51"/>
      <c r="F15" s="4">
        <v>10000</v>
      </c>
    </row>
    <row r="16" spans="1:6" x14ac:dyDescent="0.25">
      <c r="A16" s="2"/>
      <c r="B16" s="7"/>
      <c r="C16" s="21"/>
      <c r="D16" s="21"/>
      <c r="E16" s="10"/>
      <c r="F16" s="4"/>
    </row>
    <row r="17" spans="1:14" x14ac:dyDescent="0.25">
      <c r="A17" s="2" t="s">
        <v>4</v>
      </c>
      <c r="B17" s="7" t="s">
        <v>72</v>
      </c>
      <c r="C17" s="21" t="s">
        <v>20</v>
      </c>
      <c r="D17" s="21"/>
      <c r="E17" s="51"/>
      <c r="F17" s="4">
        <v>10000</v>
      </c>
    </row>
    <row r="18" spans="1:14" x14ac:dyDescent="0.25">
      <c r="A18" s="2"/>
      <c r="B18" s="7"/>
      <c r="C18" s="21"/>
      <c r="D18" s="21"/>
      <c r="E18" s="10"/>
      <c r="F18" s="4"/>
    </row>
    <row r="19" spans="1:14" x14ac:dyDescent="0.25">
      <c r="A19" s="2" t="s">
        <v>23</v>
      </c>
      <c r="B19" s="7" t="s">
        <v>73</v>
      </c>
      <c r="C19" s="21" t="s">
        <v>20</v>
      </c>
      <c r="D19" s="21"/>
      <c r="E19" s="51"/>
      <c r="F19" s="4">
        <v>20000</v>
      </c>
      <c r="I19" s="34">
        <f>8000000*0.03</f>
        <v>240000</v>
      </c>
    </row>
    <row r="20" spans="1:14" x14ac:dyDescent="0.25">
      <c r="A20" s="2"/>
      <c r="B20" s="7"/>
      <c r="C20" s="21"/>
      <c r="D20" s="21"/>
      <c r="E20" s="10"/>
      <c r="F20" s="4"/>
    </row>
    <row r="21" spans="1:14" x14ac:dyDescent="0.25">
      <c r="A21" s="2" t="s">
        <v>8</v>
      </c>
      <c r="B21" s="7" t="s">
        <v>74</v>
      </c>
      <c r="C21" s="21" t="s">
        <v>20</v>
      </c>
      <c r="D21" s="21"/>
      <c r="E21" s="51"/>
      <c r="F21" s="4">
        <v>10000</v>
      </c>
    </row>
    <row r="22" spans="1:14" x14ac:dyDescent="0.25">
      <c r="A22" s="2"/>
      <c r="B22" s="7"/>
      <c r="C22" s="21"/>
      <c r="D22" s="21"/>
      <c r="E22" s="10"/>
      <c r="F22" s="4"/>
    </row>
    <row r="23" spans="1:14" x14ac:dyDescent="0.25">
      <c r="A23" s="2" t="s">
        <v>9</v>
      </c>
      <c r="B23" s="7" t="s">
        <v>75</v>
      </c>
      <c r="C23" s="21" t="s">
        <v>20</v>
      </c>
      <c r="D23" s="21"/>
      <c r="E23" s="51"/>
      <c r="F23" s="4">
        <v>10000</v>
      </c>
    </row>
    <row r="24" spans="1:14" x14ac:dyDescent="0.25">
      <c r="A24" s="2"/>
      <c r="B24" s="7"/>
      <c r="C24" s="21"/>
      <c r="D24" s="21"/>
      <c r="E24" s="10"/>
      <c r="F24" s="4"/>
    </row>
    <row r="25" spans="1:14" x14ac:dyDescent="0.25">
      <c r="A25" s="2" t="s">
        <v>11</v>
      </c>
      <c r="B25" s="7" t="s">
        <v>76</v>
      </c>
      <c r="C25" s="21" t="s">
        <v>20</v>
      </c>
      <c r="D25" s="21"/>
      <c r="E25" s="51"/>
      <c r="F25" s="4">
        <v>50000</v>
      </c>
    </row>
    <row r="26" spans="1:14" x14ac:dyDescent="0.25">
      <c r="A26" s="2"/>
      <c r="B26" s="7"/>
      <c r="C26" s="21"/>
      <c r="D26" s="21"/>
      <c r="E26" s="10"/>
      <c r="F26" s="4"/>
    </row>
    <row r="27" spans="1:14" x14ac:dyDescent="0.25">
      <c r="A27" s="2" t="s">
        <v>18</v>
      </c>
      <c r="B27" s="7" t="s">
        <v>77</v>
      </c>
      <c r="C27" s="21" t="s">
        <v>20</v>
      </c>
      <c r="D27" s="21"/>
      <c r="E27" s="51"/>
      <c r="F27" s="4">
        <v>20000</v>
      </c>
      <c r="H27" s="34">
        <f>F29*1.16</f>
        <v>463999.99999999994</v>
      </c>
    </row>
    <row r="28" spans="1:14" x14ac:dyDescent="0.25">
      <c r="A28" s="2"/>
      <c r="B28" s="7"/>
      <c r="C28" s="21"/>
      <c r="D28" s="21"/>
      <c r="E28" s="10"/>
      <c r="F28" s="4"/>
    </row>
    <row r="29" spans="1:14" x14ac:dyDescent="0.25">
      <c r="A29" s="60"/>
      <c r="B29" s="61"/>
      <c r="C29" s="62"/>
      <c r="D29" s="39"/>
      <c r="E29" s="29"/>
      <c r="F29" s="18">
        <f>SUM(F3:F28)</f>
        <v>400000</v>
      </c>
    </row>
    <row r="30" spans="1:14" s="14" customFormat="1" x14ac:dyDescent="0.25">
      <c r="A30" s="32" t="s">
        <v>13</v>
      </c>
      <c r="B30" s="33" t="s">
        <v>14</v>
      </c>
      <c r="C30" s="28" t="s">
        <v>15</v>
      </c>
      <c r="D30" s="36" t="s">
        <v>16</v>
      </c>
      <c r="E30" s="48"/>
      <c r="F30" s="31" t="s">
        <v>17</v>
      </c>
    </row>
    <row r="31" spans="1:14" x14ac:dyDescent="0.25">
      <c r="A31" s="22"/>
      <c r="B31" s="5" t="s">
        <v>38</v>
      </c>
      <c r="C31" s="1"/>
      <c r="D31" s="37"/>
      <c r="E31" s="10"/>
      <c r="F31" s="4"/>
      <c r="N31" s="34">
        <f>E31*1.45</f>
        <v>0</v>
      </c>
    </row>
    <row r="32" spans="1:14" x14ac:dyDescent="0.25">
      <c r="A32" s="22"/>
      <c r="B32" s="5" t="s">
        <v>27</v>
      </c>
      <c r="C32" s="1"/>
      <c r="D32" s="37"/>
      <c r="E32" s="10">
        <v>0</v>
      </c>
      <c r="F32" s="4"/>
      <c r="N32" s="34">
        <f t="shared" ref="N32:N95" si="0">E32*1.45</f>
        <v>0</v>
      </c>
    </row>
    <row r="33" spans="1:14" x14ac:dyDescent="0.25">
      <c r="A33" s="2"/>
      <c r="B33" s="6"/>
      <c r="C33" s="21"/>
      <c r="D33" s="21"/>
      <c r="E33" s="10">
        <v>0</v>
      </c>
      <c r="F33" s="4"/>
      <c r="N33" s="34">
        <f t="shared" si="0"/>
        <v>0</v>
      </c>
    </row>
    <row r="34" spans="1:14" x14ac:dyDescent="0.25">
      <c r="A34" s="2" t="s">
        <v>0</v>
      </c>
      <c r="B34" s="7"/>
      <c r="C34" s="21" t="s">
        <v>39</v>
      </c>
      <c r="D34" s="21">
        <v>1</v>
      </c>
      <c r="E34" s="10">
        <v>362500</v>
      </c>
      <c r="F34" s="4">
        <f>E34*D34</f>
        <v>362500</v>
      </c>
      <c r="N34" s="34">
        <f t="shared" si="0"/>
        <v>525625</v>
      </c>
    </row>
    <row r="35" spans="1:14" x14ac:dyDescent="0.25">
      <c r="A35" s="2"/>
      <c r="B35" s="7"/>
      <c r="C35" s="21"/>
      <c r="D35" s="21"/>
      <c r="E35" s="10">
        <v>0</v>
      </c>
      <c r="F35" s="4"/>
      <c r="I35" s="34">
        <f>3000*30</f>
        <v>90000</v>
      </c>
      <c r="N35" s="34">
        <f t="shared" si="0"/>
        <v>0</v>
      </c>
    </row>
    <row r="36" spans="1:14" x14ac:dyDescent="0.25">
      <c r="A36" s="2" t="s">
        <v>5</v>
      </c>
      <c r="B36" s="7"/>
      <c r="C36" s="21" t="s">
        <v>22</v>
      </c>
      <c r="D36" s="21">
        <v>3</v>
      </c>
      <c r="E36" s="10">
        <v>6525</v>
      </c>
      <c r="F36" s="4">
        <f>E36*D36</f>
        <v>19575</v>
      </c>
      <c r="N36" s="34">
        <f t="shared" si="0"/>
        <v>9461.25</v>
      </c>
    </row>
    <row r="37" spans="1:14" x14ac:dyDescent="0.25">
      <c r="A37" s="2"/>
      <c r="B37" s="7"/>
      <c r="C37" s="21"/>
      <c r="D37" s="21"/>
      <c r="E37" s="10">
        <v>0</v>
      </c>
      <c r="F37" s="4"/>
      <c r="K37" s="34">
        <f>211/3</f>
        <v>70.333333333333329</v>
      </c>
      <c r="N37" s="34">
        <f t="shared" si="0"/>
        <v>0</v>
      </c>
    </row>
    <row r="38" spans="1:14" x14ac:dyDescent="0.25">
      <c r="A38" s="2" t="s">
        <v>6</v>
      </c>
      <c r="B38" s="7"/>
      <c r="C38" s="21" t="s">
        <v>12</v>
      </c>
      <c r="D38" s="21">
        <v>167</v>
      </c>
      <c r="E38" s="51">
        <v>580</v>
      </c>
      <c r="F38" s="4">
        <f>E38*D38</f>
        <v>96860</v>
      </c>
      <c r="N38" s="34">
        <f t="shared" si="0"/>
        <v>841</v>
      </c>
    </row>
    <row r="39" spans="1:14" x14ac:dyDescent="0.25">
      <c r="A39" s="2"/>
      <c r="B39" s="7"/>
      <c r="C39" s="21"/>
      <c r="D39" s="21"/>
      <c r="E39" s="51">
        <v>0</v>
      </c>
      <c r="F39" s="4"/>
      <c r="N39" s="34">
        <f t="shared" si="0"/>
        <v>0</v>
      </c>
    </row>
    <row r="40" spans="1:14" x14ac:dyDescent="0.25">
      <c r="A40" s="2" t="s">
        <v>7</v>
      </c>
      <c r="B40" s="7"/>
      <c r="C40" s="21" t="s">
        <v>12</v>
      </c>
      <c r="D40" s="21">
        <v>33</v>
      </c>
      <c r="E40" s="10">
        <v>580</v>
      </c>
      <c r="F40" s="4">
        <f>E40*D40</f>
        <v>19140</v>
      </c>
      <c r="N40" s="34">
        <f t="shared" si="0"/>
        <v>841</v>
      </c>
    </row>
    <row r="41" spans="1:14" x14ac:dyDescent="0.25">
      <c r="A41" s="2"/>
      <c r="B41" s="7"/>
      <c r="C41" s="21"/>
      <c r="D41" s="21"/>
      <c r="E41" s="10">
        <v>0</v>
      </c>
      <c r="F41" s="4"/>
      <c r="K41" s="34">
        <f>211/3</f>
        <v>70.333333333333329</v>
      </c>
      <c r="N41" s="34">
        <f t="shared" si="0"/>
        <v>0</v>
      </c>
    </row>
    <row r="42" spans="1:14" x14ac:dyDescent="0.25">
      <c r="A42" s="2" t="s">
        <v>1</v>
      </c>
      <c r="B42" s="7"/>
      <c r="C42" s="21" t="s">
        <v>12</v>
      </c>
      <c r="D42" s="21">
        <v>19</v>
      </c>
      <c r="E42" s="51">
        <v>580</v>
      </c>
      <c r="F42" s="4">
        <f>E42*D42</f>
        <v>11020</v>
      </c>
      <c r="N42" s="34">
        <f t="shared" si="0"/>
        <v>841</v>
      </c>
    </row>
    <row r="43" spans="1:14" x14ac:dyDescent="0.25">
      <c r="A43" s="2"/>
      <c r="B43" s="7"/>
      <c r="C43" s="21"/>
      <c r="D43" s="21"/>
      <c r="E43" s="51">
        <v>0</v>
      </c>
      <c r="F43" s="4"/>
      <c r="N43" s="34">
        <f t="shared" si="0"/>
        <v>0</v>
      </c>
    </row>
    <row r="44" spans="1:14" x14ac:dyDescent="0.25">
      <c r="A44" s="2" t="s">
        <v>2</v>
      </c>
      <c r="B44" s="7"/>
      <c r="C44" s="21" t="s">
        <v>12</v>
      </c>
      <c r="D44" s="21">
        <v>7</v>
      </c>
      <c r="E44" s="51">
        <v>580</v>
      </c>
      <c r="F44" s="4">
        <f>E44*D44</f>
        <v>4060</v>
      </c>
      <c r="N44" s="34">
        <f t="shared" si="0"/>
        <v>841</v>
      </c>
    </row>
    <row r="45" spans="1:14" x14ac:dyDescent="0.25">
      <c r="A45" s="2"/>
      <c r="B45" s="7"/>
      <c r="C45" s="21"/>
      <c r="D45" s="21"/>
      <c r="E45" s="51">
        <v>0</v>
      </c>
      <c r="F45" s="4"/>
      <c r="N45" s="34">
        <f t="shared" si="0"/>
        <v>0</v>
      </c>
    </row>
    <row r="46" spans="1:14" x14ac:dyDescent="0.25">
      <c r="A46" s="2" t="s">
        <v>3</v>
      </c>
      <c r="B46" s="7"/>
      <c r="C46" s="21" t="s">
        <v>12</v>
      </c>
      <c r="D46" s="21">
        <v>21</v>
      </c>
      <c r="E46" s="51">
        <v>725</v>
      </c>
      <c r="F46" s="4">
        <f>E46*D46</f>
        <v>15225</v>
      </c>
      <c r="N46" s="34">
        <f t="shared" si="0"/>
        <v>1051.25</v>
      </c>
    </row>
    <row r="47" spans="1:14" x14ac:dyDescent="0.25">
      <c r="A47" s="2"/>
      <c r="B47" s="7"/>
      <c r="C47" s="21"/>
      <c r="D47" s="21"/>
      <c r="E47" s="51">
        <v>0</v>
      </c>
      <c r="F47" s="4"/>
      <c r="N47" s="34">
        <f t="shared" si="0"/>
        <v>0</v>
      </c>
    </row>
    <row r="48" spans="1:14" x14ac:dyDescent="0.25">
      <c r="A48" s="2" t="s">
        <v>4</v>
      </c>
      <c r="B48" s="7"/>
      <c r="C48" s="21" t="s">
        <v>12</v>
      </c>
      <c r="D48" s="21">
        <v>5</v>
      </c>
      <c r="E48" s="10">
        <v>435</v>
      </c>
      <c r="F48" s="4">
        <f>E48*D48</f>
        <v>2175</v>
      </c>
      <c r="N48" s="34">
        <f t="shared" si="0"/>
        <v>630.75</v>
      </c>
    </row>
    <row r="49" spans="1:14" x14ac:dyDescent="0.25">
      <c r="A49" s="2"/>
      <c r="B49" s="7"/>
      <c r="C49" s="21"/>
      <c r="D49" s="21"/>
      <c r="E49" s="10">
        <v>0</v>
      </c>
      <c r="F49" s="4"/>
      <c r="K49" s="34">
        <f>211/3</f>
        <v>70.333333333333329</v>
      </c>
      <c r="N49" s="34">
        <f t="shared" si="0"/>
        <v>0</v>
      </c>
    </row>
    <row r="50" spans="1:14" x14ac:dyDescent="0.25">
      <c r="A50" s="2" t="s">
        <v>23</v>
      </c>
      <c r="B50" s="7"/>
      <c r="C50" s="21" t="s">
        <v>12</v>
      </c>
      <c r="D50" s="21">
        <v>140</v>
      </c>
      <c r="E50" s="51">
        <v>2900</v>
      </c>
      <c r="F50" s="4">
        <f>E50*D50</f>
        <v>406000</v>
      </c>
      <c r="N50" s="34">
        <f t="shared" si="0"/>
        <v>4205</v>
      </c>
    </row>
    <row r="51" spans="1:14" x14ac:dyDescent="0.25">
      <c r="A51" s="2"/>
      <c r="B51" s="7"/>
      <c r="C51" s="21"/>
      <c r="D51" s="21"/>
      <c r="E51" s="51">
        <v>0</v>
      </c>
      <c r="F51" s="4"/>
      <c r="N51" s="34">
        <f t="shared" si="0"/>
        <v>0</v>
      </c>
    </row>
    <row r="52" spans="1:14" x14ac:dyDescent="0.25">
      <c r="A52" s="2" t="s">
        <v>8</v>
      </c>
      <c r="B52" s="7"/>
      <c r="C52" s="21" t="s">
        <v>10</v>
      </c>
      <c r="D52" s="21">
        <v>65</v>
      </c>
      <c r="E52" s="51">
        <v>580</v>
      </c>
      <c r="F52" s="4">
        <f>E52*D52</f>
        <v>37700</v>
      </c>
      <c r="N52" s="34">
        <f t="shared" si="0"/>
        <v>841</v>
      </c>
    </row>
    <row r="53" spans="1:14" x14ac:dyDescent="0.25">
      <c r="A53" s="2"/>
      <c r="B53" s="7"/>
      <c r="C53" s="21"/>
      <c r="D53" s="21"/>
      <c r="E53" s="51">
        <v>0</v>
      </c>
      <c r="F53" s="4"/>
      <c r="N53" s="34">
        <f t="shared" si="0"/>
        <v>0</v>
      </c>
    </row>
    <row r="54" spans="1:14" x14ac:dyDescent="0.25">
      <c r="A54" s="2"/>
      <c r="B54" s="53" t="s">
        <v>28</v>
      </c>
      <c r="C54" s="21"/>
      <c r="D54" s="21"/>
      <c r="E54" s="51">
        <v>0</v>
      </c>
      <c r="F54" s="52">
        <f>SUM(F33:F53)</f>
        <v>974255</v>
      </c>
      <c r="N54" s="34">
        <f t="shared" si="0"/>
        <v>0</v>
      </c>
    </row>
    <row r="55" spans="1:14" x14ac:dyDescent="0.25">
      <c r="A55" s="2"/>
      <c r="B55" s="53"/>
      <c r="C55" s="21"/>
      <c r="D55" s="21"/>
      <c r="E55" s="51">
        <v>0</v>
      </c>
      <c r="F55" s="4"/>
      <c r="N55" s="34">
        <f t="shared" si="0"/>
        <v>0</v>
      </c>
    </row>
    <row r="56" spans="1:14" x14ac:dyDescent="0.25">
      <c r="A56" s="2" t="s">
        <v>0</v>
      </c>
      <c r="B56" s="7"/>
      <c r="C56" s="21" t="s">
        <v>10</v>
      </c>
      <c r="D56" s="21">
        <v>73</v>
      </c>
      <c r="E56" s="51">
        <v>362.5</v>
      </c>
      <c r="F56" s="4">
        <f>E56*D56</f>
        <v>26462.5</v>
      </c>
      <c r="N56" s="34">
        <f t="shared" si="0"/>
        <v>525.625</v>
      </c>
    </row>
    <row r="57" spans="1:14" x14ac:dyDescent="0.25">
      <c r="A57" s="2"/>
      <c r="B57" s="7"/>
      <c r="C57" s="21"/>
      <c r="D57" s="21"/>
      <c r="E57" s="51">
        <v>0</v>
      </c>
      <c r="F57" s="4"/>
      <c r="N57" s="34">
        <f t="shared" si="0"/>
        <v>0</v>
      </c>
    </row>
    <row r="58" spans="1:14" x14ac:dyDescent="0.25">
      <c r="A58" s="2" t="s">
        <v>5</v>
      </c>
      <c r="B58" s="7"/>
      <c r="C58" s="21" t="s">
        <v>10</v>
      </c>
      <c r="D58" s="21">
        <v>73</v>
      </c>
      <c r="E58" s="51">
        <v>290</v>
      </c>
      <c r="F58" s="4">
        <f>PRODUCT(D58:E58)</f>
        <v>21170</v>
      </c>
      <c r="N58" s="34">
        <f t="shared" si="0"/>
        <v>420.5</v>
      </c>
    </row>
    <row r="59" spans="1:14" x14ac:dyDescent="0.25">
      <c r="A59" s="2"/>
      <c r="B59" s="7"/>
      <c r="C59" s="21"/>
      <c r="D59" s="21"/>
      <c r="E59" s="51">
        <v>0</v>
      </c>
      <c r="F59" s="4">
        <f t="shared" ref="F59:F88" si="1">PRODUCT(D59:E59)</f>
        <v>0</v>
      </c>
      <c r="N59" s="34">
        <f t="shared" si="0"/>
        <v>0</v>
      </c>
    </row>
    <row r="60" spans="1:14" x14ac:dyDescent="0.25">
      <c r="A60" s="2" t="s">
        <v>6</v>
      </c>
      <c r="B60" s="7"/>
      <c r="C60" s="21" t="s">
        <v>10</v>
      </c>
      <c r="D60" s="21">
        <v>34</v>
      </c>
      <c r="E60" s="51">
        <v>870</v>
      </c>
      <c r="F60" s="4">
        <f t="shared" si="1"/>
        <v>29580</v>
      </c>
      <c r="N60" s="34">
        <f t="shared" si="0"/>
        <v>1261.5</v>
      </c>
    </row>
    <row r="61" spans="1:14" x14ac:dyDescent="0.25">
      <c r="A61" s="2"/>
      <c r="B61" s="7"/>
      <c r="C61" s="21"/>
      <c r="D61" s="21"/>
      <c r="E61" s="51">
        <v>0</v>
      </c>
      <c r="F61" s="4">
        <f t="shared" si="1"/>
        <v>0</v>
      </c>
      <c r="N61" s="34">
        <f t="shared" si="0"/>
        <v>0</v>
      </c>
    </row>
    <row r="62" spans="1:14" x14ac:dyDescent="0.25">
      <c r="A62" s="2" t="s">
        <v>7</v>
      </c>
      <c r="B62" s="7"/>
      <c r="C62" s="21" t="s">
        <v>10</v>
      </c>
      <c r="D62" s="21">
        <v>14</v>
      </c>
      <c r="E62" s="51">
        <v>870</v>
      </c>
      <c r="F62" s="4">
        <f t="shared" si="1"/>
        <v>12180</v>
      </c>
      <c r="N62" s="34">
        <f t="shared" si="0"/>
        <v>1261.5</v>
      </c>
    </row>
    <row r="63" spans="1:14" x14ac:dyDescent="0.25">
      <c r="A63" s="2"/>
      <c r="B63" s="7"/>
      <c r="C63" s="21"/>
      <c r="D63" s="21"/>
      <c r="E63" s="51">
        <v>0</v>
      </c>
      <c r="F63" s="4">
        <f t="shared" si="1"/>
        <v>0</v>
      </c>
      <c r="N63" s="34">
        <f t="shared" si="0"/>
        <v>0</v>
      </c>
    </row>
    <row r="64" spans="1:14" s="35" customFormat="1" x14ac:dyDescent="0.25">
      <c r="A64" s="2" t="s">
        <v>1</v>
      </c>
      <c r="B64" s="7"/>
      <c r="C64" s="21" t="s">
        <v>12</v>
      </c>
      <c r="D64" s="21">
        <v>10</v>
      </c>
      <c r="E64" s="51">
        <v>20445</v>
      </c>
      <c r="F64" s="4">
        <f t="shared" si="1"/>
        <v>204450</v>
      </c>
      <c r="N64" s="34">
        <f t="shared" si="0"/>
        <v>29645.25</v>
      </c>
    </row>
    <row r="65" spans="1:14" s="35" customFormat="1" x14ac:dyDescent="0.25">
      <c r="A65" s="2"/>
      <c r="B65" s="7"/>
      <c r="C65" s="21"/>
      <c r="D65" s="21"/>
      <c r="E65" s="10">
        <v>0</v>
      </c>
      <c r="F65" s="4">
        <f t="shared" si="1"/>
        <v>0</v>
      </c>
      <c r="N65" s="34">
        <f t="shared" si="0"/>
        <v>0</v>
      </c>
    </row>
    <row r="66" spans="1:14" x14ac:dyDescent="0.25">
      <c r="A66" s="2" t="s">
        <v>2</v>
      </c>
      <c r="B66" s="7"/>
      <c r="C66" s="21" t="s">
        <v>12</v>
      </c>
      <c r="D66" s="21">
        <v>4</v>
      </c>
      <c r="E66" s="51">
        <v>20445</v>
      </c>
      <c r="F66" s="4">
        <f>E66*D66</f>
        <v>81780</v>
      </c>
      <c r="N66" s="34">
        <f t="shared" si="0"/>
        <v>29645.25</v>
      </c>
    </row>
    <row r="67" spans="1:14" x14ac:dyDescent="0.25">
      <c r="A67" s="2"/>
      <c r="B67" s="7"/>
      <c r="C67" s="21"/>
      <c r="D67" s="21"/>
      <c r="E67" s="51">
        <v>0</v>
      </c>
      <c r="F67" s="4"/>
      <c r="N67" s="34">
        <f t="shared" si="0"/>
        <v>0</v>
      </c>
    </row>
    <row r="68" spans="1:14" x14ac:dyDescent="0.25">
      <c r="A68" s="2" t="s">
        <v>3</v>
      </c>
      <c r="B68" s="7"/>
      <c r="C68" s="21" t="s">
        <v>12</v>
      </c>
      <c r="D68" s="21">
        <v>1</v>
      </c>
      <c r="E68" s="51">
        <v>20445</v>
      </c>
      <c r="F68" s="4">
        <f>PRODUCT(D68:E68)</f>
        <v>20445</v>
      </c>
      <c r="N68" s="34">
        <f t="shared" si="0"/>
        <v>29645.25</v>
      </c>
    </row>
    <row r="69" spans="1:14" x14ac:dyDescent="0.25">
      <c r="A69" s="2"/>
      <c r="B69" s="7"/>
      <c r="C69" s="21"/>
      <c r="D69" s="21"/>
      <c r="E69" s="51">
        <v>0</v>
      </c>
      <c r="F69" s="4">
        <f t="shared" ref="F69:F75" si="2">PRODUCT(D69:E69)</f>
        <v>0</v>
      </c>
      <c r="N69" s="34">
        <f t="shared" si="0"/>
        <v>0</v>
      </c>
    </row>
    <row r="70" spans="1:14" x14ac:dyDescent="0.25">
      <c r="A70" s="2" t="s">
        <v>4</v>
      </c>
      <c r="B70" s="7"/>
      <c r="C70" s="21" t="s">
        <v>10</v>
      </c>
      <c r="D70" s="21">
        <v>73</v>
      </c>
      <c r="E70" s="51">
        <v>3066.75</v>
      </c>
      <c r="F70" s="4">
        <f t="shared" si="2"/>
        <v>223872.75</v>
      </c>
      <c r="N70" s="34">
        <f t="shared" si="0"/>
        <v>4446.7874999999995</v>
      </c>
    </row>
    <row r="71" spans="1:14" x14ac:dyDescent="0.25">
      <c r="A71" s="2"/>
      <c r="B71" s="7"/>
      <c r="C71" s="21"/>
      <c r="D71" s="21"/>
      <c r="E71" s="51">
        <v>0</v>
      </c>
      <c r="F71" s="4">
        <f t="shared" si="2"/>
        <v>0</v>
      </c>
      <c r="N71" s="34">
        <f t="shared" si="0"/>
        <v>0</v>
      </c>
    </row>
    <row r="72" spans="1:14" x14ac:dyDescent="0.25">
      <c r="A72" s="2" t="s">
        <v>23</v>
      </c>
      <c r="B72" s="7"/>
      <c r="C72" s="21" t="s">
        <v>10</v>
      </c>
      <c r="D72" s="21">
        <v>73</v>
      </c>
      <c r="E72" s="51">
        <v>725</v>
      </c>
      <c r="F72" s="4">
        <f t="shared" si="2"/>
        <v>52925</v>
      </c>
      <c r="N72" s="34">
        <f t="shared" si="0"/>
        <v>1051.25</v>
      </c>
    </row>
    <row r="73" spans="1:14" x14ac:dyDescent="0.25">
      <c r="A73" s="2"/>
      <c r="B73" s="7"/>
      <c r="C73" s="21"/>
      <c r="D73" s="21"/>
      <c r="E73" s="51">
        <v>0</v>
      </c>
      <c r="F73" s="4">
        <f t="shared" si="2"/>
        <v>0</v>
      </c>
      <c r="N73" s="34">
        <f t="shared" si="0"/>
        <v>0</v>
      </c>
    </row>
    <row r="74" spans="1:14" s="35" customFormat="1" x14ac:dyDescent="0.25">
      <c r="A74" s="2" t="s">
        <v>8</v>
      </c>
      <c r="B74" s="7"/>
      <c r="C74" s="21" t="s">
        <v>40</v>
      </c>
      <c r="D74" s="21">
        <v>124</v>
      </c>
      <c r="E74" s="51">
        <v>290</v>
      </c>
      <c r="F74" s="4">
        <f t="shared" si="2"/>
        <v>35960</v>
      </c>
      <c r="N74" s="34">
        <f t="shared" si="0"/>
        <v>420.5</v>
      </c>
    </row>
    <row r="75" spans="1:14" s="35" customFormat="1" x14ac:dyDescent="0.25">
      <c r="A75" s="2"/>
      <c r="B75" s="7"/>
      <c r="C75" s="21"/>
      <c r="D75" s="21"/>
      <c r="E75" s="10">
        <v>0</v>
      </c>
      <c r="F75" s="4">
        <f t="shared" si="2"/>
        <v>0</v>
      </c>
      <c r="N75" s="34">
        <f t="shared" si="0"/>
        <v>0</v>
      </c>
    </row>
    <row r="76" spans="1:14" x14ac:dyDescent="0.25">
      <c r="A76" s="2" t="s">
        <v>9</v>
      </c>
      <c r="B76" s="7"/>
      <c r="C76" s="21" t="s">
        <v>40</v>
      </c>
      <c r="D76" s="21">
        <v>243</v>
      </c>
      <c r="E76" s="51">
        <v>290</v>
      </c>
      <c r="F76" s="4">
        <f t="shared" ref="F76:F81" si="3">PRODUCT(D76:E76)</f>
        <v>70470</v>
      </c>
      <c r="N76" s="34">
        <f t="shared" si="0"/>
        <v>420.5</v>
      </c>
    </row>
    <row r="77" spans="1:14" x14ac:dyDescent="0.25">
      <c r="A77" s="2"/>
      <c r="B77" s="7"/>
      <c r="C77" s="21"/>
      <c r="D77" s="21"/>
      <c r="E77" s="51">
        <v>0</v>
      </c>
      <c r="F77" s="4">
        <f t="shared" si="3"/>
        <v>0</v>
      </c>
      <c r="N77" s="34">
        <f t="shared" si="0"/>
        <v>0</v>
      </c>
    </row>
    <row r="78" spans="1:14" x14ac:dyDescent="0.25">
      <c r="A78" s="2" t="s">
        <v>11</v>
      </c>
      <c r="B78" s="7"/>
      <c r="C78" s="21" t="s">
        <v>40</v>
      </c>
      <c r="D78" s="21">
        <v>181</v>
      </c>
      <c r="E78" s="51">
        <v>290</v>
      </c>
      <c r="F78" s="4">
        <f t="shared" si="3"/>
        <v>52490</v>
      </c>
      <c r="N78" s="34">
        <f t="shared" si="0"/>
        <v>420.5</v>
      </c>
    </row>
    <row r="79" spans="1:14" x14ac:dyDescent="0.25">
      <c r="A79" s="2"/>
      <c r="B79" s="7"/>
      <c r="C79" s="21"/>
      <c r="D79" s="21"/>
      <c r="E79" s="51">
        <v>0</v>
      </c>
      <c r="F79" s="4">
        <f t="shared" si="3"/>
        <v>0</v>
      </c>
      <c r="N79" s="34">
        <f t="shared" si="0"/>
        <v>0</v>
      </c>
    </row>
    <row r="80" spans="1:14" s="35" customFormat="1" x14ac:dyDescent="0.25">
      <c r="A80" s="2" t="s">
        <v>18</v>
      </c>
      <c r="B80" s="7"/>
      <c r="C80" s="21" t="s">
        <v>10</v>
      </c>
      <c r="D80" s="21">
        <v>34</v>
      </c>
      <c r="E80" s="51">
        <v>942.5</v>
      </c>
      <c r="F80" s="4">
        <f t="shared" si="3"/>
        <v>32045</v>
      </c>
      <c r="N80" s="34">
        <f t="shared" si="0"/>
        <v>1366.625</v>
      </c>
    </row>
    <row r="81" spans="1:14" s="35" customFormat="1" x14ac:dyDescent="0.25">
      <c r="A81" s="2"/>
      <c r="B81" s="7"/>
      <c r="C81" s="21"/>
      <c r="D81" s="21"/>
      <c r="E81" s="10">
        <v>0</v>
      </c>
      <c r="F81" s="4">
        <f t="shared" si="3"/>
        <v>0</v>
      </c>
      <c r="N81" s="34">
        <f t="shared" si="0"/>
        <v>0</v>
      </c>
    </row>
    <row r="82" spans="1:14" x14ac:dyDescent="0.25">
      <c r="A82" s="2" t="s">
        <v>19</v>
      </c>
      <c r="B82" s="7"/>
      <c r="C82" s="21" t="s">
        <v>10</v>
      </c>
      <c r="D82" s="21">
        <v>14</v>
      </c>
      <c r="E82" s="51">
        <v>942.5</v>
      </c>
      <c r="F82" s="4">
        <f t="shared" ref="F82:F87" si="4">PRODUCT(D82:E82)</f>
        <v>13195</v>
      </c>
      <c r="N82" s="34">
        <f t="shared" si="0"/>
        <v>1366.625</v>
      </c>
    </row>
    <row r="83" spans="1:14" x14ac:dyDescent="0.25">
      <c r="A83" s="2"/>
      <c r="B83" s="7"/>
      <c r="C83" s="21"/>
      <c r="D83" s="21"/>
      <c r="E83" s="51">
        <v>0</v>
      </c>
      <c r="F83" s="4">
        <f t="shared" si="4"/>
        <v>0</v>
      </c>
      <c r="N83" s="34">
        <f t="shared" si="0"/>
        <v>0</v>
      </c>
    </row>
    <row r="84" spans="1:14" x14ac:dyDescent="0.25">
      <c r="A84" s="2" t="s">
        <v>24</v>
      </c>
      <c r="B84" s="7"/>
      <c r="C84" s="21" t="s">
        <v>10</v>
      </c>
      <c r="D84" s="21">
        <v>10</v>
      </c>
      <c r="E84" s="51">
        <v>942.5</v>
      </c>
      <c r="F84" s="4">
        <f t="shared" si="4"/>
        <v>9425</v>
      </c>
      <c r="N84" s="34">
        <f t="shared" si="0"/>
        <v>1366.625</v>
      </c>
    </row>
    <row r="85" spans="1:14" x14ac:dyDescent="0.25">
      <c r="A85" s="2"/>
      <c r="B85" s="7"/>
      <c r="C85" s="21"/>
      <c r="D85" s="21"/>
      <c r="E85" s="51">
        <v>0</v>
      </c>
      <c r="F85" s="4">
        <f t="shared" si="4"/>
        <v>0</v>
      </c>
      <c r="N85" s="34">
        <f t="shared" si="0"/>
        <v>0</v>
      </c>
    </row>
    <row r="86" spans="1:14" s="35" customFormat="1" x14ac:dyDescent="0.25">
      <c r="A86" s="2" t="s">
        <v>41</v>
      </c>
      <c r="B86" s="7"/>
      <c r="C86" s="21" t="s">
        <v>21</v>
      </c>
      <c r="D86" s="21">
        <v>39</v>
      </c>
      <c r="E86" s="51">
        <v>145</v>
      </c>
      <c r="F86" s="4">
        <f t="shared" si="4"/>
        <v>5655</v>
      </c>
      <c r="N86" s="34">
        <f t="shared" si="0"/>
        <v>210.25</v>
      </c>
    </row>
    <row r="87" spans="1:14" s="35" customFormat="1" x14ac:dyDescent="0.25">
      <c r="A87" s="2"/>
      <c r="B87" s="7"/>
      <c r="C87" s="21"/>
      <c r="D87" s="21"/>
      <c r="E87" s="10">
        <v>0</v>
      </c>
      <c r="F87" s="4">
        <f t="shared" si="4"/>
        <v>0</v>
      </c>
      <c r="N87" s="34">
        <f t="shared" si="0"/>
        <v>0</v>
      </c>
    </row>
    <row r="88" spans="1:14" x14ac:dyDescent="0.25">
      <c r="A88" s="2"/>
      <c r="B88" s="7"/>
      <c r="C88" s="21"/>
      <c r="D88" s="21"/>
      <c r="E88" s="10">
        <v>0</v>
      </c>
      <c r="F88" s="4">
        <f t="shared" si="1"/>
        <v>0</v>
      </c>
      <c r="N88" s="34">
        <f t="shared" si="0"/>
        <v>0</v>
      </c>
    </row>
    <row r="89" spans="1:14" x14ac:dyDescent="0.25">
      <c r="A89" s="25"/>
      <c r="B89" s="27" t="s">
        <v>29</v>
      </c>
      <c r="C89" s="17"/>
      <c r="D89" s="39"/>
      <c r="E89" s="29">
        <v>0</v>
      </c>
      <c r="F89" s="18">
        <f>SUM(F55:F88)</f>
        <v>892105.25</v>
      </c>
      <c r="N89" s="34">
        <f t="shared" si="0"/>
        <v>0</v>
      </c>
    </row>
    <row r="90" spans="1:14" x14ac:dyDescent="0.25">
      <c r="A90" s="24"/>
      <c r="B90" s="42"/>
      <c r="C90" s="15"/>
      <c r="D90" s="38"/>
      <c r="E90" s="30">
        <v>0</v>
      </c>
      <c r="F90" s="16"/>
      <c r="N90" s="34">
        <f t="shared" si="0"/>
        <v>0</v>
      </c>
    </row>
    <row r="91" spans="1:14" x14ac:dyDescent="0.25">
      <c r="A91" s="2" t="s">
        <v>0</v>
      </c>
      <c r="B91" s="7"/>
      <c r="C91" s="21" t="s">
        <v>10</v>
      </c>
      <c r="D91" s="21">
        <v>147</v>
      </c>
      <c r="E91" s="10">
        <v>3045</v>
      </c>
      <c r="F91" s="4">
        <f t="shared" ref="F91:F99" si="5">PRODUCT(D91:E91)</f>
        <v>447615</v>
      </c>
      <c r="N91" s="34">
        <f t="shared" si="0"/>
        <v>4415.25</v>
      </c>
    </row>
    <row r="92" spans="1:14" x14ac:dyDescent="0.25">
      <c r="A92" s="2"/>
      <c r="B92" s="7"/>
      <c r="C92" s="21"/>
      <c r="D92" s="21"/>
      <c r="E92" s="10">
        <v>0</v>
      </c>
      <c r="F92" s="4">
        <f t="shared" si="5"/>
        <v>0</v>
      </c>
      <c r="N92" s="34">
        <f t="shared" si="0"/>
        <v>0</v>
      </c>
    </row>
    <row r="93" spans="1:14" x14ac:dyDescent="0.25">
      <c r="A93" s="2" t="s">
        <v>5</v>
      </c>
      <c r="B93" s="7"/>
      <c r="C93" s="21" t="s">
        <v>21</v>
      </c>
      <c r="D93" s="21">
        <v>55</v>
      </c>
      <c r="E93" s="51">
        <v>145</v>
      </c>
      <c r="F93" s="4">
        <f t="shared" si="5"/>
        <v>7975</v>
      </c>
      <c r="N93" s="34">
        <f t="shared" si="0"/>
        <v>210.25</v>
      </c>
    </row>
    <row r="94" spans="1:14" x14ac:dyDescent="0.25">
      <c r="A94" s="2"/>
      <c r="B94" s="7"/>
      <c r="C94" s="21"/>
      <c r="D94" s="21"/>
      <c r="E94" s="10">
        <v>0</v>
      </c>
      <c r="F94" s="4">
        <f t="shared" si="5"/>
        <v>0</v>
      </c>
      <c r="N94" s="34">
        <f t="shared" si="0"/>
        <v>0</v>
      </c>
    </row>
    <row r="95" spans="1:14" x14ac:dyDescent="0.25">
      <c r="A95" s="2" t="s">
        <v>6</v>
      </c>
      <c r="B95" s="7"/>
      <c r="C95" s="21" t="s">
        <v>10</v>
      </c>
      <c r="D95" s="21">
        <v>37</v>
      </c>
      <c r="E95" s="51">
        <v>2030</v>
      </c>
      <c r="F95" s="4">
        <f t="shared" si="5"/>
        <v>75110</v>
      </c>
      <c r="I95" s="34">
        <f>E95*D95</f>
        <v>75110</v>
      </c>
      <c r="N95" s="34">
        <f t="shared" si="0"/>
        <v>2943.5</v>
      </c>
    </row>
    <row r="96" spans="1:14" x14ac:dyDescent="0.25">
      <c r="A96" s="2"/>
      <c r="B96" s="7"/>
      <c r="C96" s="21"/>
      <c r="D96" s="21"/>
      <c r="E96" s="10">
        <v>0</v>
      </c>
      <c r="F96" s="4">
        <f t="shared" si="5"/>
        <v>0</v>
      </c>
      <c r="N96" s="34">
        <f t="shared" ref="N96:N159" si="6">E96*1.45</f>
        <v>0</v>
      </c>
    </row>
    <row r="97" spans="1:14" x14ac:dyDescent="0.25">
      <c r="A97" s="2" t="s">
        <v>7</v>
      </c>
      <c r="B97" s="7"/>
      <c r="C97" s="21" t="s">
        <v>10</v>
      </c>
      <c r="D97" s="21">
        <v>9</v>
      </c>
      <c r="E97" s="51">
        <v>725</v>
      </c>
      <c r="F97" s="4">
        <f t="shared" si="5"/>
        <v>6525</v>
      </c>
      <c r="N97" s="34">
        <f t="shared" si="6"/>
        <v>1051.25</v>
      </c>
    </row>
    <row r="98" spans="1:14" x14ac:dyDescent="0.25">
      <c r="A98" s="2"/>
      <c r="B98" s="7"/>
      <c r="C98" s="21"/>
      <c r="D98" s="21"/>
      <c r="E98" s="10">
        <v>0</v>
      </c>
      <c r="F98" s="4">
        <f t="shared" si="5"/>
        <v>0</v>
      </c>
      <c r="N98" s="34">
        <f t="shared" si="6"/>
        <v>0</v>
      </c>
    </row>
    <row r="99" spans="1:14" x14ac:dyDescent="0.25">
      <c r="A99" s="2" t="s">
        <v>1</v>
      </c>
      <c r="B99" s="7"/>
      <c r="C99" s="21" t="s">
        <v>10</v>
      </c>
      <c r="D99" s="21">
        <v>9</v>
      </c>
      <c r="E99" s="51">
        <v>507.5</v>
      </c>
      <c r="F99" s="4">
        <f t="shared" si="5"/>
        <v>4567.5</v>
      </c>
      <c r="N99" s="34">
        <f t="shared" si="6"/>
        <v>735.875</v>
      </c>
    </row>
    <row r="100" spans="1:14" x14ac:dyDescent="0.25">
      <c r="A100" s="2"/>
      <c r="B100" s="7"/>
      <c r="C100" s="21"/>
      <c r="D100" s="21"/>
      <c r="E100" s="10">
        <v>0</v>
      </c>
      <c r="F100" s="4">
        <f t="shared" ref="F100" si="7">PRODUCT(D100:E100)</f>
        <v>0</v>
      </c>
      <c r="N100" s="34">
        <f t="shared" si="6"/>
        <v>0</v>
      </c>
    </row>
    <row r="101" spans="1:14" x14ac:dyDescent="0.25">
      <c r="A101" s="2"/>
      <c r="B101" s="27" t="s">
        <v>29</v>
      </c>
      <c r="C101" s="21"/>
      <c r="D101" s="21"/>
      <c r="E101" s="51">
        <v>0</v>
      </c>
      <c r="F101" s="52">
        <f>SUM(F91:F100)</f>
        <v>541792.5</v>
      </c>
      <c r="N101" s="34">
        <f t="shared" si="6"/>
        <v>0</v>
      </c>
    </row>
    <row r="102" spans="1:14" x14ac:dyDescent="0.25">
      <c r="A102" s="2"/>
      <c r="B102" s="42"/>
      <c r="C102" s="21"/>
      <c r="D102" s="21"/>
      <c r="E102" s="51">
        <v>0</v>
      </c>
      <c r="F102" s="4"/>
      <c r="N102" s="34">
        <f t="shared" si="6"/>
        <v>0</v>
      </c>
    </row>
    <row r="103" spans="1:14" x14ac:dyDescent="0.25">
      <c r="A103" s="2"/>
      <c r="B103" s="7" t="s">
        <v>26</v>
      </c>
      <c r="C103" s="21"/>
      <c r="D103" s="21"/>
      <c r="E103" s="51">
        <v>0</v>
      </c>
      <c r="F103" s="4">
        <f>F54</f>
        <v>974255</v>
      </c>
      <c r="N103" s="34">
        <f t="shared" si="6"/>
        <v>0</v>
      </c>
    </row>
    <row r="104" spans="1:14" x14ac:dyDescent="0.25">
      <c r="A104" s="2"/>
      <c r="B104" s="7"/>
      <c r="C104" s="21"/>
      <c r="D104" s="21"/>
      <c r="E104" s="51">
        <v>0</v>
      </c>
      <c r="F104" s="4"/>
      <c r="N104" s="34">
        <f t="shared" si="6"/>
        <v>0</v>
      </c>
    </row>
    <row r="105" spans="1:14" x14ac:dyDescent="0.25">
      <c r="A105" s="2"/>
      <c r="B105" s="7" t="s">
        <v>25</v>
      </c>
      <c r="C105" s="21"/>
      <c r="D105" s="21"/>
      <c r="E105" s="51">
        <v>0</v>
      </c>
      <c r="F105" s="4">
        <f>F89</f>
        <v>892105.25</v>
      </c>
      <c r="N105" s="34">
        <f t="shared" si="6"/>
        <v>0</v>
      </c>
    </row>
    <row r="106" spans="1:14" x14ac:dyDescent="0.25">
      <c r="A106" s="2"/>
      <c r="B106" s="7"/>
      <c r="C106" s="21"/>
      <c r="D106" s="21"/>
      <c r="E106" s="51">
        <v>0</v>
      </c>
      <c r="F106" s="4"/>
      <c r="N106" s="34">
        <f t="shared" si="6"/>
        <v>0</v>
      </c>
    </row>
    <row r="107" spans="1:14" x14ac:dyDescent="0.25">
      <c r="A107" s="2"/>
      <c r="B107" s="7" t="s">
        <v>43</v>
      </c>
      <c r="C107" s="21"/>
      <c r="D107" s="21"/>
      <c r="E107" s="51">
        <v>0</v>
      </c>
      <c r="F107" s="4">
        <f>F101</f>
        <v>541792.5</v>
      </c>
      <c r="N107" s="34">
        <f t="shared" si="6"/>
        <v>0</v>
      </c>
    </row>
    <row r="108" spans="1:14" x14ac:dyDescent="0.25">
      <c r="A108" s="19"/>
      <c r="B108" s="26"/>
      <c r="C108" s="20"/>
      <c r="D108" s="21"/>
      <c r="E108" s="50">
        <v>0</v>
      </c>
      <c r="F108" s="4"/>
      <c r="N108" s="34">
        <f t="shared" si="6"/>
        <v>0</v>
      </c>
    </row>
    <row r="109" spans="1:14" x14ac:dyDescent="0.25">
      <c r="A109" s="19"/>
      <c r="B109" s="27" t="s">
        <v>30</v>
      </c>
      <c r="C109" s="20"/>
      <c r="D109" s="21"/>
      <c r="E109" s="50">
        <v>0</v>
      </c>
      <c r="F109" s="52">
        <f>SUM(F103:F108)</f>
        <v>2408152.75</v>
      </c>
      <c r="N109" s="34">
        <f t="shared" si="6"/>
        <v>0</v>
      </c>
    </row>
    <row r="110" spans="1:14" x14ac:dyDescent="0.25">
      <c r="A110" s="2"/>
      <c r="B110" s="7"/>
      <c r="C110" s="21"/>
      <c r="D110" s="21"/>
      <c r="E110" s="51">
        <v>0</v>
      </c>
      <c r="F110" s="4"/>
      <c r="N110" s="34">
        <f t="shared" si="6"/>
        <v>0</v>
      </c>
    </row>
    <row r="111" spans="1:14" x14ac:dyDescent="0.25">
      <c r="A111" s="2" t="s">
        <v>0</v>
      </c>
      <c r="B111" s="7"/>
      <c r="C111" s="21" t="s">
        <v>12</v>
      </c>
      <c r="D111" s="21">
        <v>1</v>
      </c>
      <c r="E111" s="51">
        <v>20445</v>
      </c>
      <c r="F111" s="4">
        <f>PRODUCT(D111:E111)</f>
        <v>20445</v>
      </c>
      <c r="N111" s="34">
        <f t="shared" si="6"/>
        <v>29645.25</v>
      </c>
    </row>
    <row r="112" spans="1:14" x14ac:dyDescent="0.25">
      <c r="A112" s="2"/>
      <c r="B112" s="7"/>
      <c r="C112" s="21"/>
      <c r="D112" s="21"/>
      <c r="E112" s="51">
        <v>0</v>
      </c>
      <c r="F112" s="4"/>
      <c r="N112" s="34">
        <f t="shared" si="6"/>
        <v>0</v>
      </c>
    </row>
    <row r="113" spans="1:14" x14ac:dyDescent="0.25">
      <c r="A113" s="2" t="s">
        <v>5</v>
      </c>
      <c r="B113" s="7"/>
      <c r="C113" s="21" t="s">
        <v>12</v>
      </c>
      <c r="D113" s="21">
        <v>7</v>
      </c>
      <c r="E113" s="51">
        <v>20445</v>
      </c>
      <c r="F113" s="4">
        <f t="shared" ref="F113:F115" si="8">PRODUCT(D113:E113)</f>
        <v>143115</v>
      </c>
      <c r="N113" s="34">
        <f t="shared" si="6"/>
        <v>29645.25</v>
      </c>
    </row>
    <row r="114" spans="1:14" x14ac:dyDescent="0.25">
      <c r="A114" s="2"/>
      <c r="B114" s="7"/>
      <c r="C114" s="21"/>
      <c r="D114" s="21"/>
      <c r="E114" s="51">
        <v>0</v>
      </c>
      <c r="F114" s="4"/>
      <c r="N114" s="34">
        <f t="shared" si="6"/>
        <v>0</v>
      </c>
    </row>
    <row r="115" spans="1:14" x14ac:dyDescent="0.25">
      <c r="A115" s="2" t="s">
        <v>6</v>
      </c>
      <c r="B115" s="7"/>
      <c r="C115" s="21" t="s">
        <v>12</v>
      </c>
      <c r="D115" s="21">
        <v>1</v>
      </c>
      <c r="E115" s="51">
        <v>20445</v>
      </c>
      <c r="F115" s="4">
        <f t="shared" si="8"/>
        <v>20445</v>
      </c>
      <c r="N115" s="34">
        <f t="shared" si="6"/>
        <v>29645.25</v>
      </c>
    </row>
    <row r="116" spans="1:14" x14ac:dyDescent="0.25">
      <c r="A116" s="19"/>
      <c r="B116" s="26"/>
      <c r="C116" s="20"/>
      <c r="D116" s="21"/>
      <c r="E116" s="50">
        <v>0</v>
      </c>
      <c r="F116" s="4"/>
      <c r="N116" s="34">
        <f t="shared" si="6"/>
        <v>0</v>
      </c>
    </row>
    <row r="117" spans="1:14" x14ac:dyDescent="0.25">
      <c r="A117" s="2" t="s">
        <v>7</v>
      </c>
      <c r="B117" s="7"/>
      <c r="C117" s="21" t="s">
        <v>10</v>
      </c>
      <c r="D117" s="21">
        <v>3</v>
      </c>
      <c r="E117" s="51">
        <v>3066.75</v>
      </c>
      <c r="F117" s="4">
        <f>PRODUCT(D117:E117)</f>
        <v>9200.25</v>
      </c>
      <c r="N117" s="34">
        <f t="shared" si="6"/>
        <v>4446.7874999999995</v>
      </c>
    </row>
    <row r="118" spans="1:14" x14ac:dyDescent="0.25">
      <c r="A118" s="2"/>
      <c r="B118" s="7"/>
      <c r="C118" s="21"/>
      <c r="D118" s="21"/>
      <c r="E118" s="51">
        <v>0</v>
      </c>
      <c r="F118" s="4"/>
      <c r="N118" s="34">
        <f t="shared" si="6"/>
        <v>0</v>
      </c>
    </row>
    <row r="119" spans="1:14" x14ac:dyDescent="0.25">
      <c r="A119" s="2" t="s">
        <v>1</v>
      </c>
      <c r="B119" s="7"/>
      <c r="C119" s="21" t="s">
        <v>10</v>
      </c>
      <c r="D119" s="21">
        <v>65</v>
      </c>
      <c r="E119" s="51">
        <v>3066.75</v>
      </c>
      <c r="F119" s="4">
        <f t="shared" ref="F119" si="9">PRODUCT(D119:E119)</f>
        <v>199338.75</v>
      </c>
      <c r="N119" s="34">
        <f t="shared" si="6"/>
        <v>4446.7874999999995</v>
      </c>
    </row>
    <row r="120" spans="1:14" x14ac:dyDescent="0.25">
      <c r="A120" s="2"/>
      <c r="B120" s="7"/>
      <c r="C120" s="21"/>
      <c r="D120" s="21"/>
      <c r="E120" s="51">
        <v>0</v>
      </c>
      <c r="F120" s="4"/>
      <c r="N120" s="34">
        <f t="shared" si="6"/>
        <v>0</v>
      </c>
    </row>
    <row r="121" spans="1:14" x14ac:dyDescent="0.25">
      <c r="A121" s="2" t="s">
        <v>2</v>
      </c>
      <c r="B121" s="7"/>
      <c r="C121" s="21" t="s">
        <v>40</v>
      </c>
      <c r="D121" s="21">
        <v>559</v>
      </c>
      <c r="E121" s="51">
        <v>290</v>
      </c>
      <c r="F121" s="4">
        <f t="shared" ref="F121" si="10">PRODUCT(D121:E121)</f>
        <v>162110</v>
      </c>
      <c r="N121" s="34">
        <f t="shared" si="6"/>
        <v>420.5</v>
      </c>
    </row>
    <row r="122" spans="1:14" x14ac:dyDescent="0.25">
      <c r="A122" s="19"/>
      <c r="B122" s="26"/>
      <c r="C122" s="20"/>
      <c r="D122" s="21"/>
      <c r="E122" s="50">
        <v>0</v>
      </c>
      <c r="F122" s="4"/>
      <c r="N122" s="34">
        <f t="shared" si="6"/>
        <v>0</v>
      </c>
    </row>
    <row r="123" spans="1:14" x14ac:dyDescent="0.25">
      <c r="A123" s="2" t="s">
        <v>3</v>
      </c>
      <c r="B123" s="7"/>
      <c r="C123" s="21" t="s">
        <v>40</v>
      </c>
      <c r="D123" s="21">
        <v>709</v>
      </c>
      <c r="E123" s="51">
        <v>290</v>
      </c>
      <c r="F123" s="4">
        <f>PRODUCT(D123:E123)</f>
        <v>205610</v>
      </c>
      <c r="N123" s="34">
        <f t="shared" si="6"/>
        <v>420.5</v>
      </c>
    </row>
    <row r="124" spans="1:14" x14ac:dyDescent="0.25">
      <c r="A124" s="2"/>
      <c r="B124" s="7"/>
      <c r="C124" s="21"/>
      <c r="D124" s="21"/>
      <c r="E124" s="51">
        <v>0</v>
      </c>
      <c r="F124" s="4"/>
      <c r="N124" s="34">
        <f t="shared" si="6"/>
        <v>0</v>
      </c>
    </row>
    <row r="125" spans="1:14" x14ac:dyDescent="0.25">
      <c r="A125" s="2" t="s">
        <v>4</v>
      </c>
      <c r="B125" s="7"/>
      <c r="C125" s="21" t="s">
        <v>40</v>
      </c>
      <c r="D125" s="21">
        <v>169</v>
      </c>
      <c r="E125" s="51">
        <v>290</v>
      </c>
      <c r="F125" s="4">
        <f t="shared" ref="F125" si="11">PRODUCT(D125:E125)</f>
        <v>49010</v>
      </c>
      <c r="N125" s="34">
        <f t="shared" si="6"/>
        <v>420.5</v>
      </c>
    </row>
    <row r="126" spans="1:14" x14ac:dyDescent="0.25">
      <c r="A126" s="2"/>
      <c r="B126" s="7"/>
      <c r="C126" s="21"/>
      <c r="D126" s="21"/>
      <c r="E126" s="51">
        <v>0</v>
      </c>
      <c r="F126" s="4"/>
      <c r="N126" s="34">
        <f t="shared" si="6"/>
        <v>0</v>
      </c>
    </row>
    <row r="127" spans="1:14" x14ac:dyDescent="0.25">
      <c r="A127" s="2" t="s">
        <v>23</v>
      </c>
      <c r="B127" s="7"/>
      <c r="C127" s="21" t="s">
        <v>40</v>
      </c>
      <c r="D127" s="21">
        <v>1753</v>
      </c>
      <c r="E127" s="51">
        <v>290</v>
      </c>
      <c r="F127" s="4">
        <f t="shared" ref="F127" si="12">PRODUCT(D127:E127)</f>
        <v>508370</v>
      </c>
      <c r="N127" s="34">
        <f t="shared" si="6"/>
        <v>420.5</v>
      </c>
    </row>
    <row r="128" spans="1:14" x14ac:dyDescent="0.25">
      <c r="A128" s="19"/>
      <c r="B128" s="26"/>
      <c r="C128" s="20"/>
      <c r="D128" s="21"/>
      <c r="E128" s="50">
        <v>0</v>
      </c>
      <c r="F128" s="4"/>
      <c r="N128" s="34">
        <f t="shared" si="6"/>
        <v>0</v>
      </c>
    </row>
    <row r="129" spans="1:14" x14ac:dyDescent="0.25">
      <c r="A129" s="2" t="s">
        <v>8</v>
      </c>
      <c r="B129" s="7"/>
      <c r="C129" s="21" t="s">
        <v>10</v>
      </c>
      <c r="D129" s="21">
        <v>21</v>
      </c>
      <c r="E129" s="51">
        <v>942.5</v>
      </c>
      <c r="F129" s="4">
        <f t="shared" ref="F129" si="13">PRODUCT(D129:E129)</f>
        <v>19792.5</v>
      </c>
      <c r="N129" s="34">
        <f t="shared" si="6"/>
        <v>1366.625</v>
      </c>
    </row>
    <row r="130" spans="1:14" x14ac:dyDescent="0.25">
      <c r="A130" s="2"/>
      <c r="B130" s="7"/>
      <c r="C130" s="21"/>
      <c r="D130" s="21"/>
      <c r="E130" s="51">
        <v>0</v>
      </c>
      <c r="F130" s="4"/>
      <c r="N130" s="34">
        <f t="shared" si="6"/>
        <v>0</v>
      </c>
    </row>
    <row r="131" spans="1:14" x14ac:dyDescent="0.25">
      <c r="A131" s="2" t="s">
        <v>9</v>
      </c>
      <c r="B131" s="7"/>
      <c r="C131" s="21" t="s">
        <v>10</v>
      </c>
      <c r="D131" s="21">
        <v>79</v>
      </c>
      <c r="E131" s="51">
        <v>942.5</v>
      </c>
      <c r="F131" s="4">
        <f t="shared" ref="F131" si="14">PRODUCT(D131:E131)</f>
        <v>74457.5</v>
      </c>
      <c r="N131" s="34">
        <f t="shared" si="6"/>
        <v>1366.625</v>
      </c>
    </row>
    <row r="132" spans="1:14" x14ac:dyDescent="0.25">
      <c r="A132" s="19"/>
      <c r="B132" s="26"/>
      <c r="C132" s="20"/>
      <c r="D132" s="21"/>
      <c r="E132" s="50">
        <v>0</v>
      </c>
      <c r="F132" s="4"/>
      <c r="N132" s="34">
        <f t="shared" si="6"/>
        <v>0</v>
      </c>
    </row>
    <row r="133" spans="1:14" x14ac:dyDescent="0.25">
      <c r="A133" s="2" t="s">
        <v>11</v>
      </c>
      <c r="B133" s="7"/>
      <c r="C133" s="21" t="s">
        <v>10</v>
      </c>
      <c r="D133" s="21">
        <v>39</v>
      </c>
      <c r="E133" s="51">
        <v>942.5</v>
      </c>
      <c r="F133" s="4">
        <f>PRODUCT(D133:E133)</f>
        <v>36757.5</v>
      </c>
      <c r="N133" s="34">
        <f t="shared" si="6"/>
        <v>1366.625</v>
      </c>
    </row>
    <row r="134" spans="1:14" x14ac:dyDescent="0.25">
      <c r="A134" s="2"/>
      <c r="B134" s="7"/>
      <c r="C134" s="21"/>
      <c r="D134" s="21"/>
      <c r="E134" s="51">
        <v>0</v>
      </c>
      <c r="F134" s="4"/>
      <c r="N134" s="34">
        <f t="shared" si="6"/>
        <v>0</v>
      </c>
    </row>
    <row r="135" spans="1:14" x14ac:dyDescent="0.25">
      <c r="A135" s="2" t="s">
        <v>18</v>
      </c>
      <c r="B135" s="7"/>
      <c r="C135" s="21" t="s">
        <v>10</v>
      </c>
      <c r="D135" s="21">
        <v>7</v>
      </c>
      <c r="E135" s="51">
        <v>942.5</v>
      </c>
      <c r="F135" s="4">
        <f t="shared" ref="F135" si="15">PRODUCT(D135:E135)</f>
        <v>6597.5</v>
      </c>
      <c r="N135" s="34">
        <f t="shared" si="6"/>
        <v>1366.625</v>
      </c>
    </row>
    <row r="136" spans="1:14" x14ac:dyDescent="0.25">
      <c r="A136" s="2"/>
      <c r="B136" s="7"/>
      <c r="C136" s="21"/>
      <c r="D136" s="21"/>
      <c r="E136" s="51">
        <v>0</v>
      </c>
      <c r="F136" s="4"/>
      <c r="N136" s="34">
        <f t="shared" si="6"/>
        <v>0</v>
      </c>
    </row>
    <row r="137" spans="1:14" x14ac:dyDescent="0.25">
      <c r="A137" s="2" t="s">
        <v>19</v>
      </c>
      <c r="B137" s="7"/>
      <c r="C137" s="21" t="s">
        <v>10</v>
      </c>
      <c r="D137" s="21">
        <v>3</v>
      </c>
      <c r="E137" s="51">
        <v>942.5</v>
      </c>
      <c r="F137" s="4">
        <f t="shared" ref="F137" si="16">PRODUCT(D137:E137)</f>
        <v>2827.5</v>
      </c>
      <c r="N137" s="34">
        <f t="shared" si="6"/>
        <v>1366.625</v>
      </c>
    </row>
    <row r="138" spans="1:14" x14ac:dyDescent="0.25">
      <c r="A138" s="19"/>
      <c r="B138" s="26"/>
      <c r="C138" s="20"/>
      <c r="D138" s="21"/>
      <c r="E138" s="50">
        <v>0</v>
      </c>
      <c r="F138" s="4"/>
      <c r="N138" s="34">
        <f t="shared" si="6"/>
        <v>0</v>
      </c>
    </row>
    <row r="139" spans="1:14" x14ac:dyDescent="0.25">
      <c r="A139" s="2" t="s">
        <v>24</v>
      </c>
      <c r="B139" s="7"/>
      <c r="C139" s="21" t="s">
        <v>21</v>
      </c>
      <c r="D139" s="21">
        <v>39</v>
      </c>
      <c r="E139" s="51">
        <v>145</v>
      </c>
      <c r="F139" s="4">
        <f>PRODUCT(D139:E139)</f>
        <v>5655</v>
      </c>
      <c r="N139" s="34">
        <f t="shared" si="6"/>
        <v>210.25</v>
      </c>
    </row>
    <row r="140" spans="1:14" x14ac:dyDescent="0.25">
      <c r="A140" s="2"/>
      <c r="B140" s="7"/>
      <c r="C140" s="21"/>
      <c r="D140" s="21"/>
      <c r="E140" s="51">
        <v>0</v>
      </c>
      <c r="F140" s="4"/>
      <c r="N140" s="34">
        <f t="shared" si="6"/>
        <v>0</v>
      </c>
    </row>
    <row r="141" spans="1:14" x14ac:dyDescent="0.25">
      <c r="A141" s="2" t="s">
        <v>41</v>
      </c>
      <c r="B141" s="7"/>
      <c r="C141" s="21" t="s">
        <v>21</v>
      </c>
      <c r="D141" s="21">
        <v>22</v>
      </c>
      <c r="E141" s="51">
        <v>145</v>
      </c>
      <c r="F141" s="4">
        <f t="shared" ref="F141" si="17">PRODUCT(D141:E141)</f>
        <v>3190</v>
      </c>
      <c r="N141" s="34">
        <f t="shared" si="6"/>
        <v>210.25</v>
      </c>
    </row>
    <row r="142" spans="1:14" x14ac:dyDescent="0.25">
      <c r="A142" s="2"/>
      <c r="B142" s="7"/>
      <c r="C142" s="21"/>
      <c r="D142" s="21"/>
      <c r="E142" s="51">
        <v>0</v>
      </c>
      <c r="F142" s="4"/>
      <c r="N142" s="34">
        <f t="shared" si="6"/>
        <v>0</v>
      </c>
    </row>
    <row r="143" spans="1:14" x14ac:dyDescent="0.25">
      <c r="A143" s="2" t="s">
        <v>42</v>
      </c>
      <c r="B143" s="7"/>
      <c r="C143" s="21" t="s">
        <v>21</v>
      </c>
      <c r="D143" s="21">
        <v>12</v>
      </c>
      <c r="E143" s="51">
        <v>145</v>
      </c>
      <c r="F143" s="4">
        <f t="shared" ref="F143" si="18">PRODUCT(D143:E143)</f>
        <v>1740</v>
      </c>
      <c r="N143" s="34">
        <f t="shared" si="6"/>
        <v>210.25</v>
      </c>
    </row>
    <row r="144" spans="1:14" x14ac:dyDescent="0.25">
      <c r="A144" s="19"/>
      <c r="B144" s="26"/>
      <c r="C144" s="20"/>
      <c r="D144" s="21"/>
      <c r="E144" s="50">
        <v>0</v>
      </c>
      <c r="F144" s="4"/>
      <c r="N144" s="34">
        <f t="shared" si="6"/>
        <v>0</v>
      </c>
    </row>
    <row r="145" spans="1:14" x14ac:dyDescent="0.25">
      <c r="A145" s="19"/>
      <c r="B145" s="27" t="s">
        <v>30</v>
      </c>
      <c r="C145" s="20"/>
      <c r="D145" s="21"/>
      <c r="E145" s="50">
        <v>0</v>
      </c>
      <c r="F145" s="52">
        <f>SUM(F110:F144)</f>
        <v>1468661.5</v>
      </c>
      <c r="N145" s="34">
        <f t="shared" si="6"/>
        <v>0</v>
      </c>
    </row>
    <row r="146" spans="1:14" x14ac:dyDescent="0.25">
      <c r="A146" s="19"/>
      <c r="B146" s="26"/>
      <c r="C146" s="20"/>
      <c r="D146" s="21"/>
      <c r="E146" s="50">
        <v>0</v>
      </c>
      <c r="F146" s="52"/>
      <c r="N146" s="34">
        <f t="shared" si="6"/>
        <v>0</v>
      </c>
    </row>
    <row r="147" spans="1:14" x14ac:dyDescent="0.25">
      <c r="A147" s="2"/>
      <c r="B147" s="7"/>
      <c r="C147" s="21"/>
      <c r="D147" s="21"/>
      <c r="E147" s="10">
        <v>0</v>
      </c>
      <c r="F147" s="4">
        <f t="shared" ref="F147:F151" si="19">PRODUCT(D147:E147)</f>
        <v>0</v>
      </c>
      <c r="N147" s="34">
        <f t="shared" si="6"/>
        <v>0</v>
      </c>
    </row>
    <row r="148" spans="1:14" x14ac:dyDescent="0.25">
      <c r="A148" s="2" t="s">
        <v>0</v>
      </c>
      <c r="B148" s="7"/>
      <c r="C148" s="21" t="s">
        <v>10</v>
      </c>
      <c r="D148" s="21">
        <v>87</v>
      </c>
      <c r="E148" s="51">
        <v>3045</v>
      </c>
      <c r="F148" s="4">
        <f t="shared" si="19"/>
        <v>264915</v>
      </c>
      <c r="I148" s="34">
        <f>E148*D148</f>
        <v>264915</v>
      </c>
      <c r="N148" s="34">
        <f t="shared" si="6"/>
        <v>4415.25</v>
      </c>
    </row>
    <row r="149" spans="1:14" x14ac:dyDescent="0.25">
      <c r="A149" s="2"/>
      <c r="B149" s="7"/>
      <c r="C149" s="21"/>
      <c r="D149" s="21"/>
      <c r="E149" s="10">
        <v>0</v>
      </c>
      <c r="F149" s="4">
        <f t="shared" si="19"/>
        <v>0</v>
      </c>
      <c r="N149" s="34">
        <f t="shared" si="6"/>
        <v>0</v>
      </c>
    </row>
    <row r="150" spans="1:14" x14ac:dyDescent="0.25">
      <c r="A150" s="2" t="s">
        <v>5</v>
      </c>
      <c r="B150" s="7"/>
      <c r="C150" s="21" t="s">
        <v>10</v>
      </c>
      <c r="D150" s="21">
        <v>109</v>
      </c>
      <c r="E150" s="51">
        <v>3045</v>
      </c>
      <c r="F150" s="4">
        <f t="shared" si="19"/>
        <v>331905</v>
      </c>
      <c r="N150" s="34">
        <f t="shared" si="6"/>
        <v>4415.25</v>
      </c>
    </row>
    <row r="151" spans="1:14" x14ac:dyDescent="0.25">
      <c r="A151" s="2"/>
      <c r="B151" s="7"/>
      <c r="C151" s="21"/>
      <c r="D151" s="21"/>
      <c r="E151" s="10">
        <v>0</v>
      </c>
      <c r="F151" s="4">
        <f t="shared" si="19"/>
        <v>0</v>
      </c>
      <c r="N151" s="34">
        <f t="shared" si="6"/>
        <v>0</v>
      </c>
    </row>
    <row r="152" spans="1:14" s="45" customFormat="1" x14ac:dyDescent="0.25">
      <c r="A152" s="47"/>
      <c r="B152" s="12"/>
      <c r="C152" s="21"/>
      <c r="D152" s="21"/>
      <c r="E152" s="10">
        <v>0</v>
      </c>
      <c r="F152" s="49"/>
      <c r="N152" s="34">
        <f t="shared" si="6"/>
        <v>0</v>
      </c>
    </row>
    <row r="153" spans="1:14" x14ac:dyDescent="0.25">
      <c r="A153" s="25"/>
      <c r="B153" s="27" t="s">
        <v>29</v>
      </c>
      <c r="C153" s="17"/>
      <c r="D153" s="39"/>
      <c r="E153" s="29">
        <v>0</v>
      </c>
      <c r="F153" s="18">
        <f>SUM(F146:F152)</f>
        <v>596820</v>
      </c>
      <c r="N153" s="34">
        <f t="shared" si="6"/>
        <v>0</v>
      </c>
    </row>
    <row r="154" spans="1:14" x14ac:dyDescent="0.25">
      <c r="A154" s="24"/>
      <c r="B154" s="42"/>
      <c r="C154" s="15"/>
      <c r="D154" s="38"/>
      <c r="E154" s="30">
        <v>0</v>
      </c>
      <c r="F154" s="16"/>
      <c r="N154" s="34">
        <f t="shared" si="6"/>
        <v>0</v>
      </c>
    </row>
    <row r="155" spans="1:14" x14ac:dyDescent="0.25">
      <c r="A155" s="2" t="s">
        <v>0</v>
      </c>
      <c r="B155" s="7"/>
      <c r="C155" s="21" t="s">
        <v>10</v>
      </c>
      <c r="D155" s="21">
        <v>105</v>
      </c>
      <c r="E155" s="51">
        <v>4350</v>
      </c>
      <c r="F155" s="4">
        <f>PRODUCT(D155:E155)</f>
        <v>456750</v>
      </c>
      <c r="N155" s="34">
        <f t="shared" si="6"/>
        <v>6307.5</v>
      </c>
    </row>
    <row r="156" spans="1:14" x14ac:dyDescent="0.25">
      <c r="A156" s="2"/>
      <c r="B156" s="7"/>
      <c r="C156" s="21"/>
      <c r="D156" s="21"/>
      <c r="E156" s="51">
        <v>0</v>
      </c>
      <c r="F156" s="4"/>
      <c r="N156" s="34">
        <f t="shared" si="6"/>
        <v>0</v>
      </c>
    </row>
    <row r="157" spans="1:14" x14ac:dyDescent="0.25">
      <c r="A157" s="2" t="s">
        <v>5</v>
      </c>
      <c r="B157" s="7"/>
      <c r="C157" s="21" t="s">
        <v>21</v>
      </c>
      <c r="D157" s="21">
        <v>85</v>
      </c>
      <c r="E157" s="51">
        <v>507.5</v>
      </c>
      <c r="F157" s="4">
        <f t="shared" ref="F157" si="20">PRODUCT(D157:E157)</f>
        <v>43137.5</v>
      </c>
      <c r="N157" s="34">
        <f t="shared" si="6"/>
        <v>735.875</v>
      </c>
    </row>
    <row r="158" spans="1:14" x14ac:dyDescent="0.25">
      <c r="A158" s="2"/>
      <c r="B158" s="7"/>
      <c r="C158" s="21"/>
      <c r="D158" s="21"/>
      <c r="E158" s="51">
        <v>0</v>
      </c>
      <c r="F158" s="4"/>
      <c r="N158" s="34">
        <f t="shared" si="6"/>
        <v>0</v>
      </c>
    </row>
    <row r="159" spans="1:14" x14ac:dyDescent="0.25">
      <c r="A159" s="2" t="s">
        <v>6</v>
      </c>
      <c r="B159" s="7"/>
      <c r="C159" s="21" t="s">
        <v>21</v>
      </c>
      <c r="D159" s="21">
        <v>55</v>
      </c>
      <c r="E159" s="51">
        <v>507.5</v>
      </c>
      <c r="F159" s="4">
        <f t="shared" ref="F159" si="21">PRODUCT(D159:E159)</f>
        <v>27912.5</v>
      </c>
      <c r="N159" s="34">
        <f t="shared" si="6"/>
        <v>735.875</v>
      </c>
    </row>
    <row r="160" spans="1:14" x14ac:dyDescent="0.25">
      <c r="A160" s="19"/>
      <c r="B160" s="26"/>
      <c r="C160" s="20"/>
      <c r="D160" s="21"/>
      <c r="E160" s="50">
        <v>0</v>
      </c>
      <c r="F160" s="4"/>
      <c r="N160" s="34">
        <f t="shared" ref="N160:N223" si="22">E160*1.45</f>
        <v>0</v>
      </c>
    </row>
    <row r="161" spans="1:14" x14ac:dyDescent="0.25">
      <c r="A161" s="2" t="s">
        <v>7</v>
      </c>
      <c r="B161" s="7"/>
      <c r="C161" s="21" t="s">
        <v>21</v>
      </c>
      <c r="D161" s="21">
        <v>148</v>
      </c>
      <c r="E161" s="51">
        <v>507.5</v>
      </c>
      <c r="F161" s="4">
        <f t="shared" ref="F161" si="23">PRODUCT(D161:E161)</f>
        <v>75110</v>
      </c>
      <c r="N161" s="34">
        <f t="shared" si="22"/>
        <v>735.875</v>
      </c>
    </row>
    <row r="162" spans="1:14" x14ac:dyDescent="0.25">
      <c r="A162" s="19"/>
      <c r="B162" s="26"/>
      <c r="C162" s="20"/>
      <c r="D162" s="21"/>
      <c r="E162" s="50">
        <v>0</v>
      </c>
      <c r="F162" s="4"/>
      <c r="N162" s="34">
        <f t="shared" si="22"/>
        <v>0</v>
      </c>
    </row>
    <row r="163" spans="1:14" x14ac:dyDescent="0.25">
      <c r="A163" s="2" t="s">
        <v>1</v>
      </c>
      <c r="B163" s="7"/>
      <c r="C163" s="21" t="s">
        <v>21</v>
      </c>
      <c r="D163" s="21">
        <v>60</v>
      </c>
      <c r="E163" s="51">
        <v>507.5</v>
      </c>
      <c r="F163" s="4">
        <f t="shared" ref="F163" si="24">PRODUCT(D163:E163)</f>
        <v>30450</v>
      </c>
      <c r="N163" s="34">
        <f t="shared" si="22"/>
        <v>735.875</v>
      </c>
    </row>
    <row r="164" spans="1:14" x14ac:dyDescent="0.25">
      <c r="A164" s="19"/>
      <c r="B164" s="26"/>
      <c r="C164" s="20"/>
      <c r="D164" s="21"/>
      <c r="E164" s="50">
        <v>0</v>
      </c>
      <c r="F164" s="4"/>
      <c r="N164" s="34">
        <f t="shared" si="22"/>
        <v>0</v>
      </c>
    </row>
    <row r="165" spans="1:14" x14ac:dyDescent="0.25">
      <c r="A165" s="2" t="s">
        <v>2</v>
      </c>
      <c r="B165" s="7"/>
      <c r="C165" s="21" t="s">
        <v>22</v>
      </c>
      <c r="D165" s="21">
        <v>20</v>
      </c>
      <c r="E165" s="51">
        <v>652.5</v>
      </c>
      <c r="F165" s="4">
        <f>PRODUCT(D165:E165)</f>
        <v>13050</v>
      </c>
      <c r="N165" s="34">
        <f t="shared" si="22"/>
        <v>946.125</v>
      </c>
    </row>
    <row r="166" spans="1:14" x14ac:dyDescent="0.25">
      <c r="A166" s="2"/>
      <c r="B166" s="7"/>
      <c r="C166" s="21"/>
      <c r="D166" s="21"/>
      <c r="E166" s="51">
        <v>0</v>
      </c>
      <c r="F166" s="4"/>
      <c r="N166" s="34">
        <f t="shared" si="22"/>
        <v>0</v>
      </c>
    </row>
    <row r="167" spans="1:14" x14ac:dyDescent="0.25">
      <c r="A167" s="2" t="s">
        <v>3</v>
      </c>
      <c r="B167" s="7"/>
      <c r="C167" s="21" t="s">
        <v>21</v>
      </c>
      <c r="D167" s="21">
        <v>66</v>
      </c>
      <c r="E167" s="51">
        <v>507.5</v>
      </c>
      <c r="F167" s="4">
        <f t="shared" ref="F167" si="25">PRODUCT(D167:E167)</f>
        <v>33495</v>
      </c>
      <c r="N167" s="34">
        <f t="shared" si="22"/>
        <v>735.875</v>
      </c>
    </row>
    <row r="168" spans="1:14" x14ac:dyDescent="0.25">
      <c r="A168" s="2"/>
      <c r="B168" s="7"/>
      <c r="C168" s="21"/>
      <c r="D168" s="21"/>
      <c r="E168" s="51">
        <v>0</v>
      </c>
      <c r="F168" s="4"/>
      <c r="N168" s="34">
        <f t="shared" si="22"/>
        <v>0</v>
      </c>
    </row>
    <row r="169" spans="1:14" x14ac:dyDescent="0.25">
      <c r="A169" s="2" t="s">
        <v>4</v>
      </c>
      <c r="B169" s="7"/>
      <c r="C169" s="21" t="s">
        <v>21</v>
      </c>
      <c r="D169" s="21">
        <v>180</v>
      </c>
      <c r="E169" s="51">
        <v>507.5</v>
      </c>
      <c r="F169" s="4">
        <f t="shared" ref="F169" si="26">PRODUCT(D169:E169)</f>
        <v>91350</v>
      </c>
      <c r="N169" s="34">
        <f t="shared" si="22"/>
        <v>735.875</v>
      </c>
    </row>
    <row r="170" spans="1:14" x14ac:dyDescent="0.25">
      <c r="A170" s="19"/>
      <c r="B170" s="26"/>
      <c r="C170" s="20"/>
      <c r="D170" s="21"/>
      <c r="E170" s="50">
        <v>0</v>
      </c>
      <c r="F170" s="4"/>
      <c r="N170" s="34">
        <f t="shared" si="22"/>
        <v>0</v>
      </c>
    </row>
    <row r="171" spans="1:14" x14ac:dyDescent="0.25">
      <c r="A171" s="2" t="s">
        <v>23</v>
      </c>
      <c r="B171" s="7"/>
      <c r="C171" s="21" t="s">
        <v>21</v>
      </c>
      <c r="D171" s="21">
        <v>79</v>
      </c>
      <c r="E171" s="51">
        <v>507.5</v>
      </c>
      <c r="F171" s="4">
        <f t="shared" ref="F171" si="27">PRODUCT(D171:E171)</f>
        <v>40092.5</v>
      </c>
      <c r="N171" s="34">
        <f t="shared" si="22"/>
        <v>735.875</v>
      </c>
    </row>
    <row r="172" spans="1:14" x14ac:dyDescent="0.25">
      <c r="A172" s="19"/>
      <c r="B172" s="26"/>
      <c r="C172" s="20"/>
      <c r="D172" s="21"/>
      <c r="E172" s="50">
        <v>0</v>
      </c>
      <c r="F172" s="4"/>
      <c r="N172" s="34">
        <f t="shared" si="22"/>
        <v>0</v>
      </c>
    </row>
    <row r="173" spans="1:14" x14ac:dyDescent="0.25">
      <c r="A173" s="2" t="s">
        <v>8</v>
      </c>
      <c r="B173" s="7"/>
      <c r="C173" s="21" t="s">
        <v>21</v>
      </c>
      <c r="D173" s="21">
        <v>45</v>
      </c>
      <c r="E173" s="51">
        <v>1015</v>
      </c>
      <c r="F173" s="4">
        <f t="shared" ref="F173" si="28">PRODUCT(D173:E173)</f>
        <v>45675</v>
      </c>
      <c r="N173" s="34">
        <f t="shared" si="22"/>
        <v>1471.75</v>
      </c>
    </row>
    <row r="174" spans="1:14" x14ac:dyDescent="0.25">
      <c r="A174" s="19"/>
      <c r="B174" s="26"/>
      <c r="C174" s="20"/>
      <c r="D174" s="21"/>
      <c r="E174" s="50">
        <v>0</v>
      </c>
      <c r="F174" s="4"/>
      <c r="N174" s="34">
        <f t="shared" si="22"/>
        <v>0</v>
      </c>
    </row>
    <row r="175" spans="1:14" x14ac:dyDescent="0.25">
      <c r="A175" s="2" t="s">
        <v>9</v>
      </c>
      <c r="B175" s="7"/>
      <c r="C175" s="21" t="s">
        <v>10</v>
      </c>
      <c r="D175" s="21">
        <v>27</v>
      </c>
      <c r="E175" s="51">
        <v>4350</v>
      </c>
      <c r="F175" s="4">
        <f>PRODUCT(D175:E175)</f>
        <v>117450</v>
      </c>
      <c r="N175" s="34">
        <f t="shared" si="22"/>
        <v>6307.5</v>
      </c>
    </row>
    <row r="176" spans="1:14" x14ac:dyDescent="0.25">
      <c r="A176" s="2"/>
      <c r="B176" s="7"/>
      <c r="C176" s="21"/>
      <c r="D176" s="21"/>
      <c r="E176" s="51">
        <v>0</v>
      </c>
      <c r="F176" s="4"/>
      <c r="N176" s="34">
        <f t="shared" si="22"/>
        <v>0</v>
      </c>
    </row>
    <row r="177" spans="1:14" x14ac:dyDescent="0.25">
      <c r="A177" s="2" t="s">
        <v>11</v>
      </c>
      <c r="B177" s="7"/>
      <c r="C177" s="21" t="s">
        <v>21</v>
      </c>
      <c r="D177" s="21">
        <v>90</v>
      </c>
      <c r="E177" s="51">
        <v>217.5</v>
      </c>
      <c r="F177" s="4">
        <f t="shared" ref="F177" si="29">PRODUCT(D177:E177)</f>
        <v>19575</v>
      </c>
      <c r="N177" s="34">
        <f t="shared" si="22"/>
        <v>315.375</v>
      </c>
    </row>
    <row r="178" spans="1:14" x14ac:dyDescent="0.25">
      <c r="A178" s="2"/>
      <c r="B178" s="7"/>
      <c r="C178" s="21"/>
      <c r="D178" s="21"/>
      <c r="E178" s="51">
        <v>0</v>
      </c>
      <c r="F178" s="4"/>
      <c r="N178" s="34">
        <f t="shared" si="22"/>
        <v>0</v>
      </c>
    </row>
    <row r="179" spans="1:14" x14ac:dyDescent="0.25">
      <c r="A179" s="2" t="s">
        <v>18</v>
      </c>
      <c r="B179" s="7"/>
      <c r="C179" s="21" t="s">
        <v>10</v>
      </c>
      <c r="D179" s="21">
        <v>45</v>
      </c>
      <c r="E179" s="51">
        <v>152.25</v>
      </c>
      <c r="F179" s="4">
        <f t="shared" ref="F179" si="30">PRODUCT(D179:E179)</f>
        <v>6851.25</v>
      </c>
      <c r="N179" s="34">
        <f t="shared" si="22"/>
        <v>220.76249999999999</v>
      </c>
    </row>
    <row r="180" spans="1:14" x14ac:dyDescent="0.25">
      <c r="A180" s="19"/>
      <c r="B180" s="26"/>
      <c r="C180" s="20"/>
      <c r="D180" s="21"/>
      <c r="E180" s="50">
        <v>0</v>
      </c>
      <c r="F180" s="4"/>
      <c r="N180" s="34">
        <f t="shared" si="22"/>
        <v>0</v>
      </c>
    </row>
    <row r="181" spans="1:14" x14ac:dyDescent="0.25">
      <c r="A181" s="2" t="s">
        <v>19</v>
      </c>
      <c r="B181" s="7"/>
      <c r="C181" s="21" t="s">
        <v>10</v>
      </c>
      <c r="D181" s="21">
        <v>27</v>
      </c>
      <c r="E181" s="51">
        <v>507.5</v>
      </c>
      <c r="F181" s="4">
        <f t="shared" ref="F181" si="31">PRODUCT(D181:E181)</f>
        <v>13702.5</v>
      </c>
      <c r="N181" s="34">
        <f t="shared" si="22"/>
        <v>735.875</v>
      </c>
    </row>
    <row r="182" spans="1:14" x14ac:dyDescent="0.25">
      <c r="A182" s="19"/>
      <c r="B182" s="26"/>
      <c r="C182" s="20"/>
      <c r="D182" s="21"/>
      <c r="E182" s="50">
        <v>0</v>
      </c>
      <c r="F182" s="4"/>
      <c r="N182" s="34">
        <f t="shared" si="22"/>
        <v>0</v>
      </c>
    </row>
    <row r="183" spans="1:14" x14ac:dyDescent="0.25">
      <c r="A183" s="2" t="s">
        <v>24</v>
      </c>
      <c r="B183" s="7"/>
      <c r="C183" s="21" t="s">
        <v>21</v>
      </c>
      <c r="D183" s="21">
        <v>90</v>
      </c>
      <c r="E183" s="51">
        <v>50.75</v>
      </c>
      <c r="F183" s="4">
        <f t="shared" ref="F183" si="32">PRODUCT(D183:E183)</f>
        <v>4567.5</v>
      </c>
      <c r="N183" s="34">
        <f t="shared" si="22"/>
        <v>73.587499999999991</v>
      </c>
    </row>
    <row r="184" spans="1:14" x14ac:dyDescent="0.25">
      <c r="A184" s="19"/>
      <c r="B184" s="26"/>
      <c r="C184" s="20"/>
      <c r="D184" s="21"/>
      <c r="E184" s="50">
        <v>0</v>
      </c>
      <c r="F184" s="4"/>
      <c r="N184" s="34">
        <f t="shared" si="22"/>
        <v>0</v>
      </c>
    </row>
    <row r="185" spans="1:14" x14ac:dyDescent="0.25">
      <c r="A185" s="19"/>
      <c r="B185" s="27" t="s">
        <v>30</v>
      </c>
      <c r="C185" s="20"/>
      <c r="D185" s="21"/>
      <c r="E185" s="50">
        <v>0</v>
      </c>
      <c r="F185" s="52">
        <f>SUM(F154:F184)</f>
        <v>1019168.75</v>
      </c>
      <c r="N185" s="34">
        <f t="shared" si="22"/>
        <v>0</v>
      </c>
    </row>
    <row r="186" spans="1:14" x14ac:dyDescent="0.25">
      <c r="A186" s="19"/>
      <c r="B186" s="42"/>
      <c r="C186" s="20"/>
      <c r="D186" s="21"/>
      <c r="E186" s="50">
        <v>0</v>
      </c>
      <c r="F186" s="4"/>
      <c r="N186" s="34">
        <f t="shared" si="22"/>
        <v>0</v>
      </c>
    </row>
    <row r="187" spans="1:14" x14ac:dyDescent="0.25">
      <c r="A187" s="2" t="s">
        <v>0</v>
      </c>
      <c r="B187" s="7"/>
      <c r="C187" s="21" t="s">
        <v>21</v>
      </c>
      <c r="D187" s="21">
        <v>36</v>
      </c>
      <c r="E187" s="51">
        <v>1450</v>
      </c>
      <c r="F187" s="4">
        <f>E187*D187</f>
        <v>52200</v>
      </c>
      <c r="N187" s="34">
        <f t="shared" si="22"/>
        <v>2102.5</v>
      </c>
    </row>
    <row r="188" spans="1:14" x14ac:dyDescent="0.25">
      <c r="A188" s="2"/>
      <c r="B188" s="7"/>
      <c r="C188" s="21"/>
      <c r="D188" s="21"/>
      <c r="E188" s="51">
        <v>0</v>
      </c>
      <c r="F188" s="4"/>
      <c r="N188" s="34">
        <f t="shared" si="22"/>
        <v>0</v>
      </c>
    </row>
    <row r="189" spans="1:14" s="45" customFormat="1" x14ac:dyDescent="0.25">
      <c r="A189" s="47" t="s">
        <v>5</v>
      </c>
      <c r="B189" s="41"/>
      <c r="C189" s="21" t="s">
        <v>22</v>
      </c>
      <c r="D189" s="21">
        <v>4</v>
      </c>
      <c r="E189" s="10">
        <v>1160</v>
      </c>
      <c r="F189" s="49">
        <f>E189*D189</f>
        <v>4640</v>
      </c>
      <c r="N189" s="34">
        <f t="shared" si="22"/>
        <v>1682</v>
      </c>
    </row>
    <row r="190" spans="1:14" s="45" customFormat="1" x14ac:dyDescent="0.25">
      <c r="A190" s="43"/>
      <c r="B190" s="46"/>
      <c r="C190" s="44"/>
      <c r="D190" s="21"/>
      <c r="E190" s="13">
        <v>0</v>
      </c>
      <c r="F190" s="49"/>
      <c r="N190" s="34">
        <f t="shared" si="22"/>
        <v>0</v>
      </c>
    </row>
    <row r="191" spans="1:14" s="45" customFormat="1" x14ac:dyDescent="0.25">
      <c r="A191" s="43" t="s">
        <v>6</v>
      </c>
      <c r="B191" s="46"/>
      <c r="C191" s="44" t="s">
        <v>21</v>
      </c>
      <c r="D191" s="21">
        <v>25</v>
      </c>
      <c r="E191" s="13">
        <v>1450</v>
      </c>
      <c r="F191" s="49">
        <f>E191*D191</f>
        <v>36250</v>
      </c>
      <c r="N191" s="34">
        <f t="shared" si="22"/>
        <v>2102.5</v>
      </c>
    </row>
    <row r="192" spans="1:14" s="45" customFormat="1" x14ac:dyDescent="0.25">
      <c r="A192" s="43"/>
      <c r="B192" s="46"/>
      <c r="C192" s="44"/>
      <c r="D192" s="21"/>
      <c r="E192" s="13">
        <v>0</v>
      </c>
      <c r="F192" s="49"/>
      <c r="N192" s="34">
        <f t="shared" si="22"/>
        <v>0</v>
      </c>
    </row>
    <row r="193" spans="1:14" s="45" customFormat="1" x14ac:dyDescent="0.25">
      <c r="A193" s="47" t="s">
        <v>7</v>
      </c>
      <c r="B193" s="41"/>
      <c r="C193" s="21" t="s">
        <v>22</v>
      </c>
      <c r="D193" s="21">
        <v>4</v>
      </c>
      <c r="E193" s="10">
        <v>1450</v>
      </c>
      <c r="F193" s="49">
        <f>E193*D193</f>
        <v>5800</v>
      </c>
      <c r="N193" s="34">
        <f t="shared" si="22"/>
        <v>2102.5</v>
      </c>
    </row>
    <row r="194" spans="1:14" s="45" customFormat="1" x14ac:dyDescent="0.25">
      <c r="A194" s="43"/>
      <c r="B194" s="46"/>
      <c r="C194" s="44"/>
      <c r="D194" s="21"/>
      <c r="E194" s="13">
        <v>0</v>
      </c>
      <c r="F194" s="49"/>
      <c r="N194" s="34">
        <f t="shared" si="22"/>
        <v>0</v>
      </c>
    </row>
    <row r="195" spans="1:14" s="45" customFormat="1" x14ac:dyDescent="0.25">
      <c r="A195" s="43" t="s">
        <v>1</v>
      </c>
      <c r="B195" s="46"/>
      <c r="C195" s="44" t="s">
        <v>22</v>
      </c>
      <c r="D195" s="21">
        <v>4</v>
      </c>
      <c r="E195" s="13">
        <v>1450</v>
      </c>
      <c r="F195" s="49">
        <f>E195*D195</f>
        <v>5800</v>
      </c>
      <c r="N195" s="34">
        <f t="shared" si="22"/>
        <v>2102.5</v>
      </c>
    </row>
    <row r="196" spans="1:14" s="45" customFormat="1" x14ac:dyDescent="0.25">
      <c r="A196" s="43"/>
      <c r="B196" s="46"/>
      <c r="C196" s="44"/>
      <c r="D196" s="21"/>
      <c r="E196" s="13">
        <v>0</v>
      </c>
      <c r="F196" s="49"/>
      <c r="N196" s="34">
        <f t="shared" si="22"/>
        <v>0</v>
      </c>
    </row>
    <row r="197" spans="1:14" x14ac:dyDescent="0.25">
      <c r="A197" s="19"/>
      <c r="B197" s="27" t="s">
        <v>30</v>
      </c>
      <c r="C197" s="20"/>
      <c r="D197" s="21"/>
      <c r="E197" s="50">
        <v>0</v>
      </c>
      <c r="F197" s="52">
        <f>SUM(F186:F196)</f>
        <v>104690</v>
      </c>
      <c r="N197" s="34">
        <f t="shared" si="22"/>
        <v>0</v>
      </c>
    </row>
    <row r="198" spans="1:14" x14ac:dyDescent="0.25">
      <c r="A198" s="2"/>
      <c r="B198" s="7"/>
      <c r="C198" s="21"/>
      <c r="D198" s="21"/>
      <c r="E198" s="51">
        <v>0</v>
      </c>
      <c r="F198" s="4"/>
      <c r="N198" s="34">
        <f t="shared" si="22"/>
        <v>0</v>
      </c>
    </row>
    <row r="199" spans="1:14" x14ac:dyDescent="0.25">
      <c r="A199" s="2"/>
      <c r="B199" s="7" t="s">
        <v>44</v>
      </c>
      <c r="C199" s="21"/>
      <c r="D199" s="21"/>
      <c r="E199" s="51">
        <v>0</v>
      </c>
      <c r="F199" s="4">
        <f>F185</f>
        <v>1019168.75</v>
      </c>
      <c r="N199" s="34">
        <f t="shared" si="22"/>
        <v>0</v>
      </c>
    </row>
    <row r="200" spans="1:14" x14ac:dyDescent="0.25">
      <c r="A200" s="2"/>
      <c r="B200" s="7"/>
      <c r="C200" s="21"/>
      <c r="D200" s="21"/>
      <c r="E200" s="51">
        <v>0</v>
      </c>
      <c r="F200" s="4"/>
      <c r="N200" s="34">
        <f t="shared" si="22"/>
        <v>0</v>
      </c>
    </row>
    <row r="201" spans="1:14" x14ac:dyDescent="0.25">
      <c r="A201" s="2"/>
      <c r="B201" s="7" t="s">
        <v>43</v>
      </c>
      <c r="C201" s="21"/>
      <c r="D201" s="21"/>
      <c r="E201" s="51">
        <v>0</v>
      </c>
      <c r="F201" s="4">
        <f>F197</f>
        <v>104690</v>
      </c>
      <c r="N201" s="34">
        <f t="shared" si="22"/>
        <v>0</v>
      </c>
    </row>
    <row r="202" spans="1:14" x14ac:dyDescent="0.25">
      <c r="A202" s="19"/>
      <c r="B202" s="26"/>
      <c r="C202" s="20"/>
      <c r="D202" s="21"/>
      <c r="E202" s="50">
        <v>0</v>
      </c>
      <c r="F202" s="4"/>
      <c r="N202" s="34">
        <f t="shared" si="22"/>
        <v>0</v>
      </c>
    </row>
    <row r="203" spans="1:14" x14ac:dyDescent="0.25">
      <c r="A203" s="19"/>
      <c r="B203" s="27" t="s">
        <v>30</v>
      </c>
      <c r="C203" s="20"/>
      <c r="D203" s="21"/>
      <c r="E203" s="50">
        <v>0</v>
      </c>
      <c r="F203" s="52">
        <f>SUM(F198:F202)</f>
        <v>1123858.75</v>
      </c>
      <c r="N203" s="34">
        <f t="shared" si="22"/>
        <v>0</v>
      </c>
    </row>
    <row r="204" spans="1:14" x14ac:dyDescent="0.25">
      <c r="A204" s="19"/>
      <c r="B204" s="42"/>
      <c r="C204" s="20"/>
      <c r="D204" s="21"/>
      <c r="E204" s="50">
        <v>0</v>
      </c>
      <c r="F204" s="4"/>
      <c r="N204" s="34">
        <f t="shared" si="22"/>
        <v>0</v>
      </c>
    </row>
    <row r="205" spans="1:14" x14ac:dyDescent="0.25">
      <c r="A205" s="2" t="s">
        <v>0</v>
      </c>
      <c r="B205" s="7"/>
      <c r="C205" s="21" t="s">
        <v>10</v>
      </c>
      <c r="D205" s="21">
        <v>107</v>
      </c>
      <c r="E205" s="51">
        <v>725</v>
      </c>
      <c r="F205" s="4">
        <f>E205*D205</f>
        <v>77575</v>
      </c>
      <c r="N205" s="34">
        <f t="shared" si="22"/>
        <v>1051.25</v>
      </c>
    </row>
    <row r="206" spans="1:14" x14ac:dyDescent="0.25">
      <c r="A206" s="2"/>
      <c r="B206" s="7"/>
      <c r="C206" s="21"/>
      <c r="D206" s="21"/>
      <c r="E206" s="51">
        <v>0</v>
      </c>
      <c r="F206" s="4"/>
      <c r="N206" s="34">
        <f t="shared" si="22"/>
        <v>0</v>
      </c>
    </row>
    <row r="207" spans="1:14" s="45" customFormat="1" x14ac:dyDescent="0.25">
      <c r="A207" s="43" t="s">
        <v>5</v>
      </c>
      <c r="B207" s="46"/>
      <c r="C207" s="44" t="s">
        <v>21</v>
      </c>
      <c r="D207" s="21">
        <v>17</v>
      </c>
      <c r="E207" s="13">
        <v>108.75</v>
      </c>
      <c r="F207" s="49">
        <f>E207*D207</f>
        <v>1848.75</v>
      </c>
      <c r="N207" s="34">
        <f t="shared" si="22"/>
        <v>157.6875</v>
      </c>
    </row>
    <row r="208" spans="1:14" s="45" customFormat="1" x14ac:dyDescent="0.25">
      <c r="A208" s="43"/>
      <c r="B208" s="46"/>
      <c r="C208" s="44"/>
      <c r="D208" s="21"/>
      <c r="E208" s="13">
        <v>0</v>
      </c>
      <c r="F208" s="49"/>
      <c r="N208" s="34">
        <f t="shared" si="22"/>
        <v>0</v>
      </c>
    </row>
    <row r="209" spans="1:14" x14ac:dyDescent="0.25">
      <c r="A209" s="2" t="s">
        <v>6</v>
      </c>
      <c r="B209" s="7"/>
      <c r="C209" s="21" t="s">
        <v>21</v>
      </c>
      <c r="D209" s="21">
        <v>17</v>
      </c>
      <c r="E209" s="51">
        <v>108.75</v>
      </c>
      <c r="F209" s="4">
        <f>E209*D209</f>
        <v>1848.75</v>
      </c>
      <c r="N209" s="34">
        <f t="shared" si="22"/>
        <v>157.6875</v>
      </c>
    </row>
    <row r="210" spans="1:14" x14ac:dyDescent="0.25">
      <c r="A210" s="2"/>
      <c r="B210" s="7"/>
      <c r="C210" s="21"/>
      <c r="D210" s="21"/>
      <c r="E210" s="51">
        <v>0</v>
      </c>
      <c r="F210" s="4"/>
      <c r="N210" s="34">
        <f t="shared" si="22"/>
        <v>0</v>
      </c>
    </row>
    <row r="211" spans="1:14" s="45" customFormat="1" x14ac:dyDescent="0.25">
      <c r="A211" s="43" t="s">
        <v>7</v>
      </c>
      <c r="B211" s="46"/>
      <c r="C211" s="44" t="s">
        <v>10</v>
      </c>
      <c r="D211" s="21">
        <v>107</v>
      </c>
      <c r="E211" s="13">
        <v>4060</v>
      </c>
      <c r="F211" s="49">
        <f>E211*D211</f>
        <v>434420</v>
      </c>
      <c r="N211" s="34">
        <f t="shared" si="22"/>
        <v>5887</v>
      </c>
    </row>
    <row r="212" spans="1:14" s="45" customFormat="1" x14ac:dyDescent="0.25">
      <c r="A212" s="43"/>
      <c r="B212" s="46"/>
      <c r="C212" s="44"/>
      <c r="D212" s="21"/>
      <c r="E212" s="13">
        <v>0</v>
      </c>
      <c r="F212" s="49"/>
      <c r="N212" s="34">
        <f t="shared" si="22"/>
        <v>0</v>
      </c>
    </row>
    <row r="213" spans="1:14" x14ac:dyDescent="0.25">
      <c r="A213" s="2" t="s">
        <v>1</v>
      </c>
      <c r="B213" s="7"/>
      <c r="C213" s="21" t="s">
        <v>21</v>
      </c>
      <c r="D213" s="21">
        <v>17</v>
      </c>
      <c r="E213" s="51">
        <v>609</v>
      </c>
      <c r="F213" s="4">
        <f>E213*D213</f>
        <v>10353</v>
      </c>
      <c r="N213" s="34">
        <f t="shared" si="22"/>
        <v>883.05</v>
      </c>
    </row>
    <row r="214" spans="1:14" x14ac:dyDescent="0.25">
      <c r="A214" s="2"/>
      <c r="B214" s="7"/>
      <c r="C214" s="21"/>
      <c r="D214" s="21"/>
      <c r="E214" s="51">
        <v>0</v>
      </c>
      <c r="F214" s="4"/>
      <c r="N214" s="34">
        <f t="shared" si="22"/>
        <v>0</v>
      </c>
    </row>
    <row r="215" spans="1:14" s="45" customFormat="1" x14ac:dyDescent="0.25">
      <c r="A215" s="43" t="s">
        <v>2</v>
      </c>
      <c r="B215" s="46"/>
      <c r="C215" s="44" t="s">
        <v>21</v>
      </c>
      <c r="D215" s="21">
        <v>17</v>
      </c>
      <c r="E215" s="13">
        <v>1218</v>
      </c>
      <c r="F215" s="49">
        <f>E215*D215</f>
        <v>20706</v>
      </c>
      <c r="N215" s="34">
        <f t="shared" si="22"/>
        <v>1766.1</v>
      </c>
    </row>
    <row r="216" spans="1:14" s="45" customFormat="1" x14ac:dyDescent="0.25">
      <c r="A216" s="43"/>
      <c r="B216" s="46"/>
      <c r="C216" s="44"/>
      <c r="D216" s="21"/>
      <c r="E216" s="13">
        <v>0</v>
      </c>
      <c r="F216" s="49"/>
      <c r="N216" s="34">
        <f t="shared" si="22"/>
        <v>0</v>
      </c>
    </row>
    <row r="217" spans="1:14" x14ac:dyDescent="0.25">
      <c r="A217" s="2" t="s">
        <v>3</v>
      </c>
      <c r="B217" s="7"/>
      <c r="C217" s="21" t="s">
        <v>10</v>
      </c>
      <c r="D217" s="21">
        <v>45</v>
      </c>
      <c r="E217" s="51">
        <v>4060</v>
      </c>
      <c r="F217" s="4">
        <f>E217*D217</f>
        <v>182700</v>
      </c>
      <c r="N217" s="34">
        <f t="shared" si="22"/>
        <v>5887</v>
      </c>
    </row>
    <row r="218" spans="1:14" x14ac:dyDescent="0.25">
      <c r="A218" s="2"/>
      <c r="B218" s="7"/>
      <c r="C218" s="21"/>
      <c r="D218" s="21"/>
      <c r="E218" s="51">
        <v>0</v>
      </c>
      <c r="F218" s="4"/>
      <c r="N218" s="34">
        <f t="shared" si="22"/>
        <v>0</v>
      </c>
    </row>
    <row r="219" spans="1:14" s="45" customFormat="1" x14ac:dyDescent="0.25">
      <c r="A219" s="43" t="s">
        <v>4</v>
      </c>
      <c r="B219" s="46"/>
      <c r="C219" s="44" t="s">
        <v>10</v>
      </c>
      <c r="D219" s="21">
        <v>283</v>
      </c>
      <c r="E219" s="13">
        <v>725</v>
      </c>
      <c r="F219" s="49">
        <f>E219*D219</f>
        <v>205175</v>
      </c>
      <c r="N219" s="34">
        <f t="shared" si="22"/>
        <v>1051.25</v>
      </c>
    </row>
    <row r="220" spans="1:14" s="45" customFormat="1" x14ac:dyDescent="0.25">
      <c r="A220" s="43"/>
      <c r="B220" s="46"/>
      <c r="C220" s="44"/>
      <c r="D220" s="21"/>
      <c r="E220" s="13">
        <v>0</v>
      </c>
      <c r="F220" s="49"/>
      <c r="N220" s="34">
        <f t="shared" si="22"/>
        <v>0</v>
      </c>
    </row>
    <row r="221" spans="1:14" s="45" customFormat="1" x14ac:dyDescent="0.25">
      <c r="A221" s="43" t="s">
        <v>23</v>
      </c>
      <c r="B221" s="46"/>
      <c r="C221" s="44" t="s">
        <v>10</v>
      </c>
      <c r="D221" s="21">
        <v>42</v>
      </c>
      <c r="E221" s="13">
        <v>725</v>
      </c>
      <c r="F221" s="49">
        <f>E221*D221</f>
        <v>30450</v>
      </c>
      <c r="N221" s="34">
        <f t="shared" si="22"/>
        <v>1051.25</v>
      </c>
    </row>
    <row r="222" spans="1:14" s="45" customFormat="1" x14ac:dyDescent="0.25">
      <c r="A222" s="43"/>
      <c r="B222" s="46"/>
      <c r="C222" s="44"/>
      <c r="D222" s="21"/>
      <c r="E222" s="13">
        <v>0</v>
      </c>
      <c r="F222" s="49"/>
      <c r="N222" s="34">
        <f t="shared" si="22"/>
        <v>0</v>
      </c>
    </row>
    <row r="223" spans="1:14" x14ac:dyDescent="0.25">
      <c r="A223" s="2" t="s">
        <v>8</v>
      </c>
      <c r="B223" s="7"/>
      <c r="C223" s="21" t="s">
        <v>10</v>
      </c>
      <c r="D223" s="21">
        <v>78</v>
      </c>
      <c r="E223" s="51">
        <v>4350</v>
      </c>
      <c r="F223" s="4">
        <f>E223*D223</f>
        <v>339300</v>
      </c>
      <c r="N223" s="34">
        <f t="shared" si="22"/>
        <v>6307.5</v>
      </c>
    </row>
    <row r="224" spans="1:14" x14ac:dyDescent="0.25">
      <c r="A224" s="2"/>
      <c r="B224" s="7"/>
      <c r="C224" s="21"/>
      <c r="D224" s="21"/>
      <c r="E224" s="51">
        <v>0</v>
      </c>
      <c r="F224" s="4"/>
      <c r="N224" s="34">
        <f t="shared" ref="N224:N287" si="33">E224*1.45</f>
        <v>0</v>
      </c>
    </row>
    <row r="225" spans="1:14" s="45" customFormat="1" x14ac:dyDescent="0.25">
      <c r="A225" s="43" t="s">
        <v>9</v>
      </c>
      <c r="B225" s="46"/>
      <c r="C225" s="44" t="s">
        <v>21</v>
      </c>
      <c r="D225" s="21">
        <v>140</v>
      </c>
      <c r="E225" s="13">
        <v>725</v>
      </c>
      <c r="F225" s="49">
        <f>E225*D225</f>
        <v>101500</v>
      </c>
      <c r="N225" s="34">
        <f t="shared" si="33"/>
        <v>1051.25</v>
      </c>
    </row>
    <row r="226" spans="1:14" s="45" customFormat="1" x14ac:dyDescent="0.25">
      <c r="A226" s="43"/>
      <c r="B226" s="46"/>
      <c r="C226" s="44"/>
      <c r="D226" s="21"/>
      <c r="E226" s="13">
        <v>0</v>
      </c>
      <c r="F226" s="49"/>
      <c r="N226" s="34">
        <f t="shared" si="33"/>
        <v>0</v>
      </c>
    </row>
    <row r="227" spans="1:14" x14ac:dyDescent="0.25">
      <c r="A227" s="19"/>
      <c r="B227" s="27" t="s">
        <v>30</v>
      </c>
      <c r="C227" s="20"/>
      <c r="D227" s="21"/>
      <c r="E227" s="50">
        <v>0</v>
      </c>
      <c r="F227" s="52">
        <f>SUM(F204:F226)</f>
        <v>1405876.5</v>
      </c>
      <c r="N227" s="34">
        <f t="shared" si="33"/>
        <v>0</v>
      </c>
    </row>
    <row r="228" spans="1:14" x14ac:dyDescent="0.25">
      <c r="A228" s="19"/>
      <c r="B228" s="42"/>
      <c r="C228" s="20"/>
      <c r="D228" s="21"/>
      <c r="E228" s="50">
        <v>0</v>
      </c>
      <c r="F228" s="4"/>
      <c r="N228" s="34">
        <f t="shared" si="33"/>
        <v>0</v>
      </c>
    </row>
    <row r="229" spans="1:14" s="45" customFormat="1" x14ac:dyDescent="0.25">
      <c r="A229" s="43" t="s">
        <v>0</v>
      </c>
      <c r="B229" s="46"/>
      <c r="C229" s="44" t="s">
        <v>10</v>
      </c>
      <c r="D229" s="21">
        <v>65</v>
      </c>
      <c r="E229" s="13">
        <v>725</v>
      </c>
      <c r="F229" s="49">
        <f>E229*D229</f>
        <v>47125</v>
      </c>
      <c r="N229" s="34">
        <f t="shared" si="33"/>
        <v>1051.25</v>
      </c>
    </row>
    <row r="230" spans="1:14" s="45" customFormat="1" x14ac:dyDescent="0.25">
      <c r="A230" s="43"/>
      <c r="B230" s="46"/>
      <c r="C230" s="44"/>
      <c r="D230" s="21"/>
      <c r="E230" s="13">
        <v>0</v>
      </c>
      <c r="F230" s="49"/>
      <c r="N230" s="34">
        <f t="shared" si="33"/>
        <v>0</v>
      </c>
    </row>
    <row r="231" spans="1:14" s="45" customFormat="1" x14ac:dyDescent="0.25">
      <c r="A231" s="43" t="s">
        <v>5</v>
      </c>
      <c r="B231" s="46"/>
      <c r="C231" s="44" t="s">
        <v>10</v>
      </c>
      <c r="D231" s="21">
        <v>9</v>
      </c>
      <c r="E231" s="13">
        <v>725</v>
      </c>
      <c r="F231" s="49">
        <f>E231*D231</f>
        <v>6525</v>
      </c>
      <c r="N231" s="34">
        <f t="shared" si="33"/>
        <v>1051.25</v>
      </c>
    </row>
    <row r="232" spans="1:14" s="45" customFormat="1" x14ac:dyDescent="0.25">
      <c r="A232" s="43"/>
      <c r="B232" s="46"/>
      <c r="C232" s="44"/>
      <c r="D232" s="21"/>
      <c r="E232" s="13">
        <v>0</v>
      </c>
      <c r="F232" s="49"/>
      <c r="N232" s="34">
        <f t="shared" si="33"/>
        <v>0</v>
      </c>
    </row>
    <row r="233" spans="1:14" s="45" customFormat="1" x14ac:dyDescent="0.25">
      <c r="A233" s="43" t="s">
        <v>6</v>
      </c>
      <c r="B233" s="46"/>
      <c r="C233" s="44" t="s">
        <v>10</v>
      </c>
      <c r="D233" s="21">
        <v>283</v>
      </c>
      <c r="E233" s="13">
        <v>507.5</v>
      </c>
      <c r="F233" s="49">
        <f>E233*D233</f>
        <v>143622.5</v>
      </c>
      <c r="N233" s="34">
        <f t="shared" si="33"/>
        <v>735.875</v>
      </c>
    </row>
    <row r="234" spans="1:14" s="45" customFormat="1" x14ac:dyDescent="0.25">
      <c r="A234" s="43"/>
      <c r="B234" s="46"/>
      <c r="C234" s="44"/>
      <c r="D234" s="21"/>
      <c r="E234" s="13">
        <v>0</v>
      </c>
      <c r="F234" s="49"/>
      <c r="N234" s="34">
        <f t="shared" si="33"/>
        <v>0</v>
      </c>
    </row>
    <row r="235" spans="1:14" s="45" customFormat="1" x14ac:dyDescent="0.25">
      <c r="A235" s="43" t="s">
        <v>7</v>
      </c>
      <c r="B235" s="46"/>
      <c r="C235" s="44" t="s">
        <v>10</v>
      </c>
      <c r="D235" s="21">
        <v>65</v>
      </c>
      <c r="E235" s="13">
        <v>507.5</v>
      </c>
      <c r="F235" s="49">
        <f>E235*D235</f>
        <v>32987.5</v>
      </c>
      <c r="N235" s="34">
        <f t="shared" si="33"/>
        <v>735.875</v>
      </c>
    </row>
    <row r="236" spans="1:14" s="45" customFormat="1" x14ac:dyDescent="0.25">
      <c r="A236" s="43"/>
      <c r="B236" s="46"/>
      <c r="C236" s="44"/>
      <c r="D236" s="21"/>
      <c r="E236" s="13">
        <v>0</v>
      </c>
      <c r="F236" s="49"/>
      <c r="N236" s="34">
        <f t="shared" si="33"/>
        <v>0</v>
      </c>
    </row>
    <row r="237" spans="1:14" s="45" customFormat="1" x14ac:dyDescent="0.25">
      <c r="A237" s="43" t="s">
        <v>1</v>
      </c>
      <c r="B237" s="46"/>
      <c r="C237" s="44" t="s">
        <v>10</v>
      </c>
      <c r="D237" s="21">
        <v>9</v>
      </c>
      <c r="E237" s="13">
        <v>507.5</v>
      </c>
      <c r="F237" s="49">
        <f>E237*D237</f>
        <v>4567.5</v>
      </c>
      <c r="N237" s="34">
        <f t="shared" si="33"/>
        <v>735.875</v>
      </c>
    </row>
    <row r="238" spans="1:14" s="45" customFormat="1" x14ac:dyDescent="0.25">
      <c r="A238" s="43"/>
      <c r="B238" s="46"/>
      <c r="C238" s="44"/>
      <c r="D238" s="21"/>
      <c r="E238" s="13">
        <v>0</v>
      </c>
      <c r="F238" s="49"/>
      <c r="N238" s="34">
        <f t="shared" si="33"/>
        <v>0</v>
      </c>
    </row>
    <row r="239" spans="1:14" s="45" customFormat="1" x14ac:dyDescent="0.25">
      <c r="A239" s="43" t="s">
        <v>2</v>
      </c>
      <c r="B239" s="46"/>
      <c r="C239" s="44" t="s">
        <v>10</v>
      </c>
      <c r="D239" s="21">
        <v>78</v>
      </c>
      <c r="E239" s="13">
        <v>507.5</v>
      </c>
      <c r="F239" s="49">
        <f>E239*D239</f>
        <v>39585</v>
      </c>
      <c r="N239" s="34">
        <f t="shared" si="33"/>
        <v>735.875</v>
      </c>
    </row>
    <row r="240" spans="1:14" s="45" customFormat="1" x14ac:dyDescent="0.25">
      <c r="A240" s="43"/>
      <c r="B240" s="46"/>
      <c r="C240" s="44"/>
      <c r="D240" s="21"/>
      <c r="E240" s="13">
        <v>0</v>
      </c>
      <c r="F240" s="49"/>
      <c r="N240" s="34">
        <f t="shared" si="33"/>
        <v>0</v>
      </c>
    </row>
    <row r="241" spans="1:14" s="45" customFormat="1" x14ac:dyDescent="0.25">
      <c r="A241" s="43" t="s">
        <v>3</v>
      </c>
      <c r="B241" s="46"/>
      <c r="C241" s="44" t="s">
        <v>21</v>
      </c>
      <c r="D241" s="21">
        <v>140</v>
      </c>
      <c r="E241" s="13">
        <v>101.5</v>
      </c>
      <c r="F241" s="49">
        <f>E241*D241</f>
        <v>14210</v>
      </c>
      <c r="N241" s="34">
        <f t="shared" si="33"/>
        <v>147.17499999999998</v>
      </c>
    </row>
    <row r="242" spans="1:14" s="45" customFormat="1" x14ac:dyDescent="0.25">
      <c r="A242" s="43"/>
      <c r="B242" s="46"/>
      <c r="C242" s="44"/>
      <c r="D242" s="21"/>
      <c r="E242" s="13">
        <v>0</v>
      </c>
      <c r="F242" s="49"/>
      <c r="N242" s="34">
        <f t="shared" si="33"/>
        <v>0</v>
      </c>
    </row>
    <row r="243" spans="1:14" s="45" customFormat="1" x14ac:dyDescent="0.25">
      <c r="A243" s="43" t="s">
        <v>4</v>
      </c>
      <c r="B243" s="46"/>
      <c r="C243" s="44" t="s">
        <v>10</v>
      </c>
      <c r="D243" s="21">
        <v>147</v>
      </c>
      <c r="E243" s="13">
        <v>725</v>
      </c>
      <c r="F243" s="49">
        <f>E243*D243</f>
        <v>106575</v>
      </c>
      <c r="N243" s="34">
        <f t="shared" si="33"/>
        <v>1051.25</v>
      </c>
    </row>
    <row r="244" spans="1:14" s="45" customFormat="1" x14ac:dyDescent="0.25">
      <c r="A244" s="43"/>
      <c r="B244" s="46"/>
      <c r="C244" s="44"/>
      <c r="D244" s="21"/>
      <c r="E244" s="13">
        <v>0</v>
      </c>
      <c r="F244" s="49"/>
      <c r="N244" s="34">
        <f t="shared" si="33"/>
        <v>0</v>
      </c>
    </row>
    <row r="245" spans="1:14" s="45" customFormat="1" x14ac:dyDescent="0.25">
      <c r="A245" s="43" t="s">
        <v>23</v>
      </c>
      <c r="B245" s="46"/>
      <c r="C245" s="44" t="s">
        <v>10</v>
      </c>
      <c r="D245" s="21">
        <v>147</v>
      </c>
      <c r="E245" s="13">
        <v>507.5</v>
      </c>
      <c r="F245" s="49">
        <f>E245*D245</f>
        <v>74602.5</v>
      </c>
      <c r="N245" s="34">
        <f t="shared" si="33"/>
        <v>735.875</v>
      </c>
    </row>
    <row r="246" spans="1:14" s="45" customFormat="1" x14ac:dyDescent="0.25">
      <c r="A246" s="43"/>
      <c r="B246" s="46"/>
      <c r="C246" s="44"/>
      <c r="D246" s="21"/>
      <c r="E246" s="13">
        <v>0</v>
      </c>
      <c r="F246" s="49"/>
      <c r="N246" s="34">
        <f t="shared" si="33"/>
        <v>0</v>
      </c>
    </row>
    <row r="247" spans="1:14" x14ac:dyDescent="0.25">
      <c r="A247" s="25"/>
      <c r="B247" s="27" t="s">
        <v>29</v>
      </c>
      <c r="C247" s="17"/>
      <c r="D247" s="39"/>
      <c r="E247" s="29">
        <v>0</v>
      </c>
      <c r="F247" s="18">
        <f>SUM(F229:F246)</f>
        <v>469800</v>
      </c>
      <c r="N247" s="34">
        <f t="shared" si="33"/>
        <v>0</v>
      </c>
    </row>
    <row r="248" spans="1:14" x14ac:dyDescent="0.25">
      <c r="A248" s="2"/>
      <c r="B248" s="7"/>
      <c r="C248" s="21"/>
      <c r="D248" s="21"/>
      <c r="E248" s="51">
        <v>0</v>
      </c>
      <c r="F248" s="4"/>
      <c r="N248" s="34">
        <f t="shared" si="33"/>
        <v>0</v>
      </c>
    </row>
    <row r="249" spans="1:14" x14ac:dyDescent="0.25">
      <c r="A249" s="2"/>
      <c r="B249" s="7" t="s">
        <v>44</v>
      </c>
      <c r="C249" s="21"/>
      <c r="D249" s="21"/>
      <c r="E249" s="51">
        <v>0</v>
      </c>
      <c r="F249" s="4">
        <f>F227</f>
        <v>1405876.5</v>
      </c>
      <c r="N249" s="34">
        <f t="shared" si="33"/>
        <v>0</v>
      </c>
    </row>
    <row r="250" spans="1:14" x14ac:dyDescent="0.25">
      <c r="A250" s="2"/>
      <c r="B250" s="7"/>
      <c r="C250" s="21"/>
      <c r="D250" s="21"/>
      <c r="E250" s="51">
        <v>0</v>
      </c>
      <c r="F250" s="4"/>
      <c r="N250" s="34">
        <f t="shared" si="33"/>
        <v>0</v>
      </c>
    </row>
    <row r="251" spans="1:14" x14ac:dyDescent="0.25">
      <c r="A251" s="2"/>
      <c r="B251" s="7" t="s">
        <v>43</v>
      </c>
      <c r="C251" s="21"/>
      <c r="D251" s="21"/>
      <c r="E251" s="51">
        <v>0</v>
      </c>
      <c r="F251" s="4">
        <f>F247</f>
        <v>469800</v>
      </c>
      <c r="N251" s="34">
        <f t="shared" si="33"/>
        <v>0</v>
      </c>
    </row>
    <row r="252" spans="1:14" x14ac:dyDescent="0.25">
      <c r="A252" s="19"/>
      <c r="B252" s="26"/>
      <c r="C252" s="20"/>
      <c r="D252" s="21"/>
      <c r="E252" s="50">
        <v>0</v>
      </c>
      <c r="F252" s="4"/>
      <c r="N252" s="34">
        <f t="shared" si="33"/>
        <v>0</v>
      </c>
    </row>
    <row r="253" spans="1:14" x14ac:dyDescent="0.25">
      <c r="A253" s="19"/>
      <c r="B253" s="27" t="s">
        <v>30</v>
      </c>
      <c r="C253" s="20"/>
      <c r="D253" s="21"/>
      <c r="E253" s="50">
        <v>0</v>
      </c>
      <c r="F253" s="52">
        <f>SUM(F248:F252)</f>
        <v>1875676.5</v>
      </c>
      <c r="N253" s="34">
        <f t="shared" si="33"/>
        <v>0</v>
      </c>
    </row>
    <row r="254" spans="1:14" x14ac:dyDescent="0.25">
      <c r="A254" s="19"/>
      <c r="B254" s="42"/>
      <c r="C254" s="20"/>
      <c r="D254" s="21"/>
      <c r="E254" s="50">
        <v>0</v>
      </c>
      <c r="F254" s="4"/>
      <c r="N254" s="34">
        <f t="shared" si="33"/>
        <v>0</v>
      </c>
    </row>
    <row r="255" spans="1:14" s="45" customFormat="1" x14ac:dyDescent="0.25">
      <c r="A255" s="43" t="s">
        <v>0</v>
      </c>
      <c r="B255" s="46"/>
      <c r="C255" s="44" t="s">
        <v>21</v>
      </c>
      <c r="D255" s="21">
        <v>39</v>
      </c>
      <c r="E255" s="13">
        <v>942.5</v>
      </c>
      <c r="F255" s="49">
        <f>E255*D255</f>
        <v>36757.5</v>
      </c>
      <c r="N255" s="34">
        <f t="shared" si="33"/>
        <v>1366.625</v>
      </c>
    </row>
    <row r="256" spans="1:14" s="45" customFormat="1" x14ac:dyDescent="0.25">
      <c r="A256" s="43"/>
      <c r="B256" s="46"/>
      <c r="C256" s="44"/>
      <c r="D256" s="21"/>
      <c r="E256" s="13">
        <v>0</v>
      </c>
      <c r="F256" s="49"/>
      <c r="N256" s="34">
        <f t="shared" si="33"/>
        <v>0</v>
      </c>
    </row>
    <row r="257" spans="1:14" s="45" customFormat="1" x14ac:dyDescent="0.25">
      <c r="A257" s="43" t="s">
        <v>5</v>
      </c>
      <c r="B257" s="46"/>
      <c r="C257" s="44" t="s">
        <v>22</v>
      </c>
      <c r="D257" s="21">
        <v>15</v>
      </c>
      <c r="E257" s="13">
        <v>2900</v>
      </c>
      <c r="F257" s="49">
        <f>E257*D257</f>
        <v>43500</v>
      </c>
      <c r="N257" s="34">
        <f t="shared" si="33"/>
        <v>4205</v>
      </c>
    </row>
    <row r="258" spans="1:14" s="45" customFormat="1" x14ac:dyDescent="0.25">
      <c r="A258" s="43"/>
      <c r="B258" s="46"/>
      <c r="C258" s="44"/>
      <c r="D258" s="21"/>
      <c r="E258" s="13">
        <v>0</v>
      </c>
      <c r="F258" s="49"/>
      <c r="N258" s="34">
        <f t="shared" si="33"/>
        <v>0</v>
      </c>
    </row>
    <row r="259" spans="1:14" s="45" customFormat="1" x14ac:dyDescent="0.25">
      <c r="A259" s="43" t="s">
        <v>6</v>
      </c>
      <c r="B259" s="46"/>
      <c r="C259" s="44" t="s">
        <v>22</v>
      </c>
      <c r="D259" s="21">
        <v>45</v>
      </c>
      <c r="E259" s="13">
        <v>580</v>
      </c>
      <c r="F259" s="49">
        <f>E259*D259</f>
        <v>26100</v>
      </c>
      <c r="N259" s="34">
        <f t="shared" si="33"/>
        <v>841</v>
      </c>
    </row>
    <row r="260" spans="1:14" s="45" customFormat="1" x14ac:dyDescent="0.25">
      <c r="A260" s="43"/>
      <c r="B260" s="46"/>
      <c r="C260" s="44"/>
      <c r="D260" s="21"/>
      <c r="E260" s="13">
        <v>0</v>
      </c>
      <c r="F260" s="49"/>
      <c r="N260" s="34">
        <f t="shared" si="33"/>
        <v>0</v>
      </c>
    </row>
    <row r="261" spans="1:14" s="45" customFormat="1" x14ac:dyDescent="0.25">
      <c r="A261" s="43" t="s">
        <v>7</v>
      </c>
      <c r="B261" s="46"/>
      <c r="C261" s="44" t="s">
        <v>21</v>
      </c>
      <c r="D261" s="21">
        <v>30</v>
      </c>
      <c r="E261" s="13">
        <v>2175</v>
      </c>
      <c r="F261" s="49">
        <f>E261*D261</f>
        <v>65250</v>
      </c>
      <c r="N261" s="34">
        <f t="shared" si="33"/>
        <v>3153.75</v>
      </c>
    </row>
    <row r="262" spans="1:14" s="45" customFormat="1" x14ac:dyDescent="0.25">
      <c r="A262" s="43"/>
      <c r="B262" s="46"/>
      <c r="C262" s="44"/>
      <c r="D262" s="21"/>
      <c r="E262" s="13">
        <v>0</v>
      </c>
      <c r="F262" s="49"/>
      <c r="N262" s="34">
        <f t="shared" si="33"/>
        <v>0</v>
      </c>
    </row>
    <row r="263" spans="1:14" s="45" customFormat="1" x14ac:dyDescent="0.25">
      <c r="A263" s="43" t="s">
        <v>1</v>
      </c>
      <c r="B263" s="46"/>
      <c r="C263" s="44" t="s">
        <v>22</v>
      </c>
      <c r="D263" s="21">
        <v>4</v>
      </c>
      <c r="E263" s="13">
        <v>55680</v>
      </c>
      <c r="F263" s="49">
        <f>E263*D263</f>
        <v>222720</v>
      </c>
      <c r="H263" s="45">
        <v>8000</v>
      </c>
      <c r="N263" s="34">
        <f t="shared" si="33"/>
        <v>80736</v>
      </c>
    </row>
    <row r="264" spans="1:14" s="45" customFormat="1" x14ac:dyDescent="0.25">
      <c r="A264" s="43"/>
      <c r="B264" s="46"/>
      <c r="C264" s="44"/>
      <c r="D264" s="21"/>
      <c r="E264" s="13">
        <v>0</v>
      </c>
      <c r="F264" s="49"/>
      <c r="N264" s="34">
        <f t="shared" si="33"/>
        <v>0</v>
      </c>
    </row>
    <row r="265" spans="1:14" s="45" customFormat="1" x14ac:dyDescent="0.25">
      <c r="A265" s="43" t="s">
        <v>2</v>
      </c>
      <c r="B265" s="46"/>
      <c r="C265" s="44" t="s">
        <v>22</v>
      </c>
      <c r="D265" s="21">
        <v>10</v>
      </c>
      <c r="E265" s="13">
        <v>46400</v>
      </c>
      <c r="F265" s="49">
        <f>E265*D265</f>
        <v>464000</v>
      </c>
      <c r="N265" s="34">
        <f t="shared" si="33"/>
        <v>67280</v>
      </c>
    </row>
    <row r="266" spans="1:14" s="45" customFormat="1" x14ac:dyDescent="0.25">
      <c r="A266" s="43"/>
      <c r="B266" s="46"/>
      <c r="C266" s="44"/>
      <c r="D266" s="21"/>
      <c r="E266" s="13">
        <v>0</v>
      </c>
      <c r="F266" s="49"/>
      <c r="N266" s="34">
        <f t="shared" si="33"/>
        <v>0</v>
      </c>
    </row>
    <row r="267" spans="1:14" s="45" customFormat="1" x14ac:dyDescent="0.25">
      <c r="A267" s="43" t="s">
        <v>3</v>
      </c>
      <c r="B267" s="46"/>
      <c r="C267" s="44" t="s">
        <v>22</v>
      </c>
      <c r="D267" s="21">
        <v>6</v>
      </c>
      <c r="E267" s="13">
        <v>6264</v>
      </c>
      <c r="F267" s="49">
        <f>E267*D267</f>
        <v>37584</v>
      </c>
      <c r="N267" s="34">
        <f t="shared" si="33"/>
        <v>9082.7999999999993</v>
      </c>
    </row>
    <row r="268" spans="1:14" s="45" customFormat="1" x14ac:dyDescent="0.25">
      <c r="A268" s="43"/>
      <c r="B268" s="46"/>
      <c r="C268" s="44"/>
      <c r="D268" s="21"/>
      <c r="E268" s="13">
        <v>0</v>
      </c>
      <c r="F268" s="49"/>
      <c r="N268" s="34">
        <f t="shared" si="33"/>
        <v>0</v>
      </c>
    </row>
    <row r="269" spans="1:14" s="45" customFormat="1" x14ac:dyDescent="0.25">
      <c r="A269" s="43" t="s">
        <v>4</v>
      </c>
      <c r="B269" s="46"/>
      <c r="C269" s="44" t="s">
        <v>10</v>
      </c>
      <c r="D269" s="21">
        <v>59</v>
      </c>
      <c r="E269" s="13">
        <v>2175</v>
      </c>
      <c r="F269" s="49">
        <f>E269*D269</f>
        <v>128325</v>
      </c>
      <c r="N269" s="34">
        <f t="shared" si="33"/>
        <v>3153.75</v>
      </c>
    </row>
    <row r="270" spans="1:14" s="45" customFormat="1" x14ac:dyDescent="0.25">
      <c r="A270" s="43"/>
      <c r="B270" s="46"/>
      <c r="C270" s="44"/>
      <c r="D270" s="21"/>
      <c r="E270" s="13">
        <v>0</v>
      </c>
      <c r="F270" s="49"/>
      <c r="N270" s="34">
        <f t="shared" si="33"/>
        <v>0</v>
      </c>
    </row>
    <row r="271" spans="1:14" s="45" customFormat="1" x14ac:dyDescent="0.25">
      <c r="A271" s="43" t="s">
        <v>23</v>
      </c>
      <c r="B271" s="46"/>
      <c r="C271" s="44" t="s">
        <v>10</v>
      </c>
      <c r="D271" s="21">
        <v>3</v>
      </c>
      <c r="E271" s="13">
        <v>2610</v>
      </c>
      <c r="F271" s="49">
        <f>E271*D271</f>
        <v>7830</v>
      </c>
      <c r="N271" s="34">
        <f t="shared" si="33"/>
        <v>3784.5</v>
      </c>
    </row>
    <row r="272" spans="1:14" s="45" customFormat="1" x14ac:dyDescent="0.25">
      <c r="A272" s="43"/>
      <c r="B272" s="46"/>
      <c r="C272" s="44"/>
      <c r="D272" s="21"/>
      <c r="E272" s="13">
        <v>0</v>
      </c>
      <c r="F272" s="49"/>
      <c r="N272" s="34">
        <f t="shared" si="33"/>
        <v>0</v>
      </c>
    </row>
    <row r="273" spans="1:14" s="45" customFormat="1" x14ac:dyDescent="0.25">
      <c r="A273" s="43" t="s">
        <v>8</v>
      </c>
      <c r="B273" s="46"/>
      <c r="C273" s="44" t="s">
        <v>10</v>
      </c>
      <c r="D273" s="21">
        <v>125</v>
      </c>
      <c r="E273" s="13">
        <v>507.5</v>
      </c>
      <c r="F273" s="49">
        <f>E273*D273</f>
        <v>63437.5</v>
      </c>
      <c r="N273" s="34">
        <f t="shared" si="33"/>
        <v>735.875</v>
      </c>
    </row>
    <row r="274" spans="1:14" s="45" customFormat="1" x14ac:dyDescent="0.25">
      <c r="A274" s="43"/>
      <c r="B274" s="46"/>
      <c r="C274" s="44"/>
      <c r="D274" s="21"/>
      <c r="E274" s="13">
        <v>0</v>
      </c>
      <c r="F274" s="49"/>
      <c r="N274" s="34">
        <f t="shared" si="33"/>
        <v>0</v>
      </c>
    </row>
    <row r="275" spans="1:14" s="45" customFormat="1" x14ac:dyDescent="0.25">
      <c r="A275" s="43" t="s">
        <v>9</v>
      </c>
      <c r="B275" s="46"/>
      <c r="C275" s="44" t="s">
        <v>21</v>
      </c>
      <c r="D275" s="21">
        <v>30</v>
      </c>
      <c r="E275" s="13">
        <v>76.125</v>
      </c>
      <c r="F275" s="49">
        <f>E275*D275</f>
        <v>2283.75</v>
      </c>
      <c r="N275" s="34">
        <f t="shared" si="33"/>
        <v>110.38124999999999</v>
      </c>
    </row>
    <row r="276" spans="1:14" s="45" customFormat="1" x14ac:dyDescent="0.25">
      <c r="A276" s="43"/>
      <c r="B276" s="46"/>
      <c r="C276" s="44"/>
      <c r="D276" s="21"/>
      <c r="E276" s="13">
        <v>0</v>
      </c>
      <c r="F276" s="49"/>
      <c r="N276" s="34">
        <f t="shared" si="33"/>
        <v>0</v>
      </c>
    </row>
    <row r="277" spans="1:14" x14ac:dyDescent="0.25">
      <c r="A277" s="25"/>
      <c r="B277" s="27" t="s">
        <v>29</v>
      </c>
      <c r="C277" s="17"/>
      <c r="D277" s="39"/>
      <c r="E277" s="29">
        <v>0</v>
      </c>
      <c r="F277" s="18">
        <f>SUM(F255:F276)</f>
        <v>1097787.75</v>
      </c>
      <c r="N277" s="34">
        <f t="shared" si="33"/>
        <v>0</v>
      </c>
    </row>
    <row r="278" spans="1:14" x14ac:dyDescent="0.25">
      <c r="A278" s="19"/>
      <c r="B278" s="42"/>
      <c r="C278" s="20"/>
      <c r="D278" s="21"/>
      <c r="E278" s="50">
        <v>0</v>
      </c>
      <c r="F278" s="4"/>
      <c r="N278" s="34">
        <f t="shared" si="33"/>
        <v>0</v>
      </c>
    </row>
    <row r="279" spans="1:14" s="45" customFormat="1" x14ac:dyDescent="0.25">
      <c r="A279" s="43" t="s">
        <v>0</v>
      </c>
      <c r="B279" s="46"/>
      <c r="C279" s="44" t="s">
        <v>21</v>
      </c>
      <c r="D279" s="21">
        <v>72</v>
      </c>
      <c r="E279" s="13">
        <v>725</v>
      </c>
      <c r="F279" s="49">
        <f>E279*D279</f>
        <v>52200</v>
      </c>
      <c r="N279" s="34">
        <f t="shared" si="33"/>
        <v>1051.25</v>
      </c>
    </row>
    <row r="280" spans="1:14" s="45" customFormat="1" x14ac:dyDescent="0.25">
      <c r="A280" s="43"/>
      <c r="B280" s="46"/>
      <c r="C280" s="44"/>
      <c r="D280" s="21"/>
      <c r="E280" s="13">
        <v>0</v>
      </c>
      <c r="F280" s="49"/>
      <c r="N280" s="34">
        <f t="shared" si="33"/>
        <v>0</v>
      </c>
    </row>
    <row r="281" spans="1:14" s="45" customFormat="1" x14ac:dyDescent="0.25">
      <c r="A281" s="43" t="s">
        <v>5</v>
      </c>
      <c r="B281" s="46"/>
      <c r="C281" s="44" t="s">
        <v>21</v>
      </c>
      <c r="D281" s="21">
        <v>72</v>
      </c>
      <c r="E281" s="13">
        <v>362.5</v>
      </c>
      <c r="F281" s="49">
        <f>E281*D281</f>
        <v>26100</v>
      </c>
      <c r="N281" s="34">
        <f t="shared" si="33"/>
        <v>525.625</v>
      </c>
    </row>
    <row r="282" spans="1:14" s="45" customFormat="1" x14ac:dyDescent="0.25">
      <c r="A282" s="43"/>
      <c r="B282" s="46"/>
      <c r="C282" s="44"/>
      <c r="D282" s="21"/>
      <c r="E282" s="13">
        <v>0</v>
      </c>
      <c r="F282" s="49"/>
      <c r="N282" s="34">
        <f t="shared" si="33"/>
        <v>0</v>
      </c>
    </row>
    <row r="283" spans="1:14" s="45" customFormat="1" x14ac:dyDescent="0.25">
      <c r="A283" s="43" t="s">
        <v>6</v>
      </c>
      <c r="B283" s="46"/>
      <c r="C283" s="44" t="s">
        <v>21</v>
      </c>
      <c r="D283" s="21">
        <v>72</v>
      </c>
      <c r="E283" s="13">
        <v>4060</v>
      </c>
      <c r="F283" s="49">
        <f>E283*D283</f>
        <v>292320</v>
      </c>
      <c r="N283" s="34">
        <f t="shared" si="33"/>
        <v>5887</v>
      </c>
    </row>
    <row r="284" spans="1:14" s="45" customFormat="1" x14ac:dyDescent="0.25">
      <c r="A284" s="43"/>
      <c r="B284" s="46"/>
      <c r="C284" s="44"/>
      <c r="D284" s="21"/>
      <c r="E284" s="13">
        <v>0</v>
      </c>
      <c r="F284" s="49"/>
      <c r="N284" s="34">
        <f t="shared" si="33"/>
        <v>0</v>
      </c>
    </row>
    <row r="285" spans="1:14" s="45" customFormat="1" x14ac:dyDescent="0.25">
      <c r="A285" s="43" t="s">
        <v>7</v>
      </c>
      <c r="B285" s="46"/>
      <c r="C285" s="44" t="s">
        <v>21</v>
      </c>
      <c r="D285" s="21">
        <v>25</v>
      </c>
      <c r="E285" s="13">
        <v>362.5</v>
      </c>
      <c r="F285" s="49">
        <f>E285*D285</f>
        <v>9062.5</v>
      </c>
      <c r="N285" s="34">
        <f t="shared" si="33"/>
        <v>525.625</v>
      </c>
    </row>
    <row r="286" spans="1:14" s="45" customFormat="1" x14ac:dyDescent="0.25">
      <c r="A286" s="43"/>
      <c r="B286" s="46"/>
      <c r="C286" s="44"/>
      <c r="D286" s="21"/>
      <c r="E286" s="13">
        <v>0</v>
      </c>
      <c r="F286" s="49"/>
      <c r="N286" s="34">
        <f t="shared" si="33"/>
        <v>0</v>
      </c>
    </row>
    <row r="287" spans="1:14" s="45" customFormat="1" x14ac:dyDescent="0.25">
      <c r="A287" s="43" t="s">
        <v>1</v>
      </c>
      <c r="B287" s="46"/>
      <c r="C287" s="44" t="s">
        <v>22</v>
      </c>
      <c r="D287" s="21">
        <v>10</v>
      </c>
      <c r="E287" s="13">
        <v>14500</v>
      </c>
      <c r="F287" s="49">
        <f>E287*D287</f>
        <v>145000</v>
      </c>
      <c r="N287" s="34">
        <f t="shared" si="33"/>
        <v>21025</v>
      </c>
    </row>
    <row r="288" spans="1:14" s="45" customFormat="1" x14ac:dyDescent="0.25">
      <c r="A288" s="43"/>
      <c r="B288" s="46"/>
      <c r="C288" s="44"/>
      <c r="D288" s="21"/>
      <c r="E288" s="13">
        <v>0</v>
      </c>
      <c r="F288" s="49"/>
      <c r="N288" s="34">
        <f t="shared" ref="N288:N351" si="34">E288*1.45</f>
        <v>0</v>
      </c>
    </row>
    <row r="289" spans="1:14" s="45" customFormat="1" x14ac:dyDescent="0.25">
      <c r="A289" s="43" t="s">
        <v>2</v>
      </c>
      <c r="B289" s="46"/>
      <c r="C289" s="44" t="s">
        <v>22</v>
      </c>
      <c r="D289" s="21">
        <v>1</v>
      </c>
      <c r="E289" s="13">
        <v>17400</v>
      </c>
      <c r="F289" s="49">
        <f>E289*D289</f>
        <v>17400</v>
      </c>
      <c r="N289" s="34">
        <f t="shared" si="34"/>
        <v>25230</v>
      </c>
    </row>
    <row r="290" spans="1:14" s="45" customFormat="1" x14ac:dyDescent="0.25">
      <c r="A290" s="43"/>
      <c r="B290" s="46"/>
      <c r="C290" s="44"/>
      <c r="D290" s="21"/>
      <c r="E290" s="13">
        <v>0</v>
      </c>
      <c r="F290" s="49"/>
      <c r="N290" s="34">
        <f t="shared" si="34"/>
        <v>0</v>
      </c>
    </row>
    <row r="291" spans="1:14" s="45" customFormat="1" x14ac:dyDescent="0.25">
      <c r="A291" s="43" t="s">
        <v>3</v>
      </c>
      <c r="B291" s="46"/>
      <c r="C291" s="44" t="s">
        <v>22</v>
      </c>
      <c r="D291" s="21">
        <v>2</v>
      </c>
      <c r="E291" s="13">
        <v>41760</v>
      </c>
      <c r="F291" s="49">
        <f>E291*D291</f>
        <v>83520</v>
      </c>
      <c r="H291" s="45">
        <v>10000</v>
      </c>
      <c r="N291" s="34">
        <f t="shared" si="34"/>
        <v>60552</v>
      </c>
    </row>
    <row r="292" spans="1:14" s="45" customFormat="1" x14ac:dyDescent="0.25">
      <c r="A292" s="43"/>
      <c r="B292" s="46"/>
      <c r="C292" s="44"/>
      <c r="D292" s="21"/>
      <c r="E292" s="13">
        <v>0</v>
      </c>
      <c r="F292" s="49"/>
      <c r="N292" s="34">
        <f t="shared" si="34"/>
        <v>0</v>
      </c>
    </row>
    <row r="293" spans="1:14" s="45" customFormat="1" x14ac:dyDescent="0.25">
      <c r="A293" s="43" t="s">
        <v>4</v>
      </c>
      <c r="B293" s="46"/>
      <c r="C293" s="44" t="s">
        <v>45</v>
      </c>
      <c r="D293" s="21">
        <v>46</v>
      </c>
      <c r="E293" s="13">
        <v>725</v>
      </c>
      <c r="F293" s="49">
        <f>E293*D293</f>
        <v>33350</v>
      </c>
      <c r="N293" s="34">
        <f t="shared" si="34"/>
        <v>1051.25</v>
      </c>
    </row>
    <row r="294" spans="1:14" s="45" customFormat="1" x14ac:dyDescent="0.25">
      <c r="A294" s="43"/>
      <c r="B294" s="46"/>
      <c r="C294" s="44"/>
      <c r="D294" s="21"/>
      <c r="E294" s="13">
        <v>0</v>
      </c>
      <c r="F294" s="49"/>
      <c r="N294" s="34">
        <f t="shared" si="34"/>
        <v>0</v>
      </c>
    </row>
    <row r="295" spans="1:14" s="45" customFormat="1" x14ac:dyDescent="0.25">
      <c r="A295" s="43" t="s">
        <v>23</v>
      </c>
      <c r="B295" s="46"/>
      <c r="C295" s="44" t="s">
        <v>22</v>
      </c>
      <c r="D295" s="21">
        <v>12</v>
      </c>
      <c r="E295" s="13">
        <v>6525</v>
      </c>
      <c r="F295" s="49">
        <f>E295*D295</f>
        <v>78300</v>
      </c>
      <c r="N295" s="34">
        <f t="shared" si="34"/>
        <v>9461.25</v>
      </c>
    </row>
    <row r="296" spans="1:14" s="45" customFormat="1" x14ac:dyDescent="0.25">
      <c r="A296" s="43"/>
      <c r="B296" s="46"/>
      <c r="C296" s="44"/>
      <c r="D296" s="21"/>
      <c r="E296" s="13">
        <v>0</v>
      </c>
      <c r="F296" s="49"/>
      <c r="N296" s="34">
        <f t="shared" si="34"/>
        <v>0</v>
      </c>
    </row>
    <row r="297" spans="1:14" s="45" customFormat="1" x14ac:dyDescent="0.25">
      <c r="A297" s="43" t="s">
        <v>8</v>
      </c>
      <c r="B297" s="46"/>
      <c r="C297" s="44" t="s">
        <v>22</v>
      </c>
      <c r="D297" s="21">
        <v>12</v>
      </c>
      <c r="E297" s="13">
        <v>1160</v>
      </c>
      <c r="F297" s="49">
        <f>E297*D297</f>
        <v>13920</v>
      </c>
      <c r="N297" s="34">
        <f t="shared" si="34"/>
        <v>1682</v>
      </c>
    </row>
    <row r="298" spans="1:14" s="45" customFormat="1" x14ac:dyDescent="0.25">
      <c r="A298" s="43"/>
      <c r="B298" s="46"/>
      <c r="C298" s="44"/>
      <c r="D298" s="21"/>
      <c r="E298" s="13">
        <v>0</v>
      </c>
      <c r="F298" s="49"/>
      <c r="N298" s="34">
        <f t="shared" si="34"/>
        <v>0</v>
      </c>
    </row>
    <row r="299" spans="1:14" s="45" customFormat="1" x14ac:dyDescent="0.25">
      <c r="A299" s="43" t="s">
        <v>9</v>
      </c>
      <c r="B299" s="46"/>
      <c r="C299" s="44" t="s">
        <v>22</v>
      </c>
      <c r="D299" s="21">
        <v>11</v>
      </c>
      <c r="E299" s="13">
        <v>1450</v>
      </c>
      <c r="F299" s="49">
        <f>E299*D299</f>
        <v>15950</v>
      </c>
      <c r="N299" s="34">
        <f t="shared" si="34"/>
        <v>2102.5</v>
      </c>
    </row>
    <row r="300" spans="1:14" s="45" customFormat="1" x14ac:dyDescent="0.25">
      <c r="A300" s="43"/>
      <c r="B300" s="46"/>
      <c r="C300" s="44"/>
      <c r="D300" s="21"/>
      <c r="E300" s="13">
        <v>0</v>
      </c>
      <c r="F300" s="49"/>
      <c r="N300" s="34">
        <f t="shared" si="34"/>
        <v>0</v>
      </c>
    </row>
    <row r="301" spans="1:14" s="45" customFormat="1" x14ac:dyDescent="0.25">
      <c r="A301" s="43" t="s">
        <v>11</v>
      </c>
      <c r="B301" s="46"/>
      <c r="C301" s="44" t="s">
        <v>10</v>
      </c>
      <c r="D301" s="21">
        <v>3</v>
      </c>
      <c r="E301" s="13">
        <v>1740</v>
      </c>
      <c r="F301" s="49">
        <f>E301*D301</f>
        <v>5220</v>
      </c>
      <c r="N301" s="34">
        <f t="shared" si="34"/>
        <v>2523</v>
      </c>
    </row>
    <row r="302" spans="1:14" s="45" customFormat="1" x14ac:dyDescent="0.25">
      <c r="A302" s="43"/>
      <c r="B302" s="46"/>
      <c r="C302" s="44"/>
      <c r="D302" s="21"/>
      <c r="E302" s="13">
        <v>0</v>
      </c>
      <c r="F302" s="49"/>
      <c r="N302" s="34">
        <f t="shared" si="34"/>
        <v>0</v>
      </c>
    </row>
    <row r="303" spans="1:14" x14ac:dyDescent="0.25">
      <c r="A303" s="25"/>
      <c r="B303" s="27" t="s">
        <v>29</v>
      </c>
      <c r="C303" s="17"/>
      <c r="D303" s="39"/>
      <c r="E303" s="29">
        <v>0</v>
      </c>
      <c r="F303" s="18">
        <f>SUM(F278:F302)</f>
        <v>772342.5</v>
      </c>
      <c r="N303" s="34">
        <f t="shared" si="34"/>
        <v>0</v>
      </c>
    </row>
    <row r="304" spans="1:14" x14ac:dyDescent="0.25">
      <c r="A304" s="19"/>
      <c r="B304" s="42"/>
      <c r="C304" s="20"/>
      <c r="D304" s="21"/>
      <c r="E304" s="50">
        <v>0</v>
      </c>
      <c r="F304" s="4"/>
      <c r="N304" s="34">
        <f t="shared" si="34"/>
        <v>0</v>
      </c>
    </row>
    <row r="305" spans="1:14" x14ac:dyDescent="0.25">
      <c r="A305" s="2" t="s">
        <v>0</v>
      </c>
      <c r="B305" s="7"/>
      <c r="C305" s="21" t="s">
        <v>10</v>
      </c>
      <c r="D305" s="21">
        <v>43</v>
      </c>
      <c r="E305" s="51">
        <v>507.5</v>
      </c>
      <c r="F305" s="4">
        <f>E305*D305</f>
        <v>21822.5</v>
      </c>
      <c r="N305" s="34">
        <f t="shared" si="34"/>
        <v>735.875</v>
      </c>
    </row>
    <row r="306" spans="1:14" x14ac:dyDescent="0.25">
      <c r="A306" s="2"/>
      <c r="B306" s="7"/>
      <c r="C306" s="21"/>
      <c r="D306" s="21"/>
      <c r="E306" s="51">
        <v>0</v>
      </c>
      <c r="F306" s="4"/>
      <c r="N306" s="34">
        <f t="shared" si="34"/>
        <v>0</v>
      </c>
    </row>
    <row r="307" spans="1:14" s="45" customFormat="1" x14ac:dyDescent="0.25">
      <c r="A307" s="43" t="s">
        <v>5</v>
      </c>
      <c r="B307" s="46"/>
      <c r="C307" s="44" t="s">
        <v>21</v>
      </c>
      <c r="D307" s="21">
        <v>169</v>
      </c>
      <c r="E307" s="13">
        <v>50.75</v>
      </c>
      <c r="F307" s="49">
        <f>E307*D307</f>
        <v>8576.75</v>
      </c>
      <c r="N307" s="34">
        <f t="shared" si="34"/>
        <v>73.587499999999991</v>
      </c>
    </row>
    <row r="308" spans="1:14" s="45" customFormat="1" x14ac:dyDescent="0.25">
      <c r="A308" s="43"/>
      <c r="B308" s="46"/>
      <c r="C308" s="44"/>
      <c r="D308" s="21"/>
      <c r="E308" s="13">
        <v>0</v>
      </c>
      <c r="F308" s="49"/>
      <c r="N308" s="34">
        <f t="shared" si="34"/>
        <v>0</v>
      </c>
    </row>
    <row r="309" spans="1:14" x14ac:dyDescent="0.25">
      <c r="A309" s="2" t="s">
        <v>6</v>
      </c>
      <c r="B309" s="7"/>
      <c r="C309" s="21" t="s">
        <v>21</v>
      </c>
      <c r="D309" s="21">
        <v>72</v>
      </c>
      <c r="E309" s="51">
        <v>101.5</v>
      </c>
      <c r="F309" s="4">
        <f>E309*D309</f>
        <v>7308</v>
      </c>
      <c r="N309" s="34">
        <f t="shared" si="34"/>
        <v>147.17499999999998</v>
      </c>
    </row>
    <row r="310" spans="1:14" x14ac:dyDescent="0.25">
      <c r="A310" s="2"/>
      <c r="B310" s="7"/>
      <c r="C310" s="21"/>
      <c r="D310" s="21"/>
      <c r="E310" s="51">
        <v>0</v>
      </c>
      <c r="F310" s="4"/>
      <c r="N310" s="34">
        <f t="shared" si="34"/>
        <v>0</v>
      </c>
    </row>
    <row r="311" spans="1:14" s="45" customFormat="1" x14ac:dyDescent="0.25">
      <c r="A311" s="43" t="s">
        <v>7</v>
      </c>
      <c r="B311" s="46"/>
      <c r="C311" s="44" t="s">
        <v>10</v>
      </c>
      <c r="D311" s="21">
        <v>12</v>
      </c>
      <c r="E311" s="13">
        <v>507.5</v>
      </c>
      <c r="F311" s="49">
        <f>E311*D311</f>
        <v>6090</v>
      </c>
      <c r="N311" s="34">
        <f t="shared" si="34"/>
        <v>735.875</v>
      </c>
    </row>
    <row r="312" spans="1:14" s="45" customFormat="1" x14ac:dyDescent="0.25">
      <c r="A312" s="43"/>
      <c r="B312" s="46"/>
      <c r="C312" s="44"/>
      <c r="D312" s="21"/>
      <c r="E312" s="13">
        <v>0</v>
      </c>
      <c r="F312" s="49"/>
      <c r="N312" s="34">
        <f t="shared" si="34"/>
        <v>0</v>
      </c>
    </row>
    <row r="313" spans="1:14" x14ac:dyDescent="0.25">
      <c r="A313" s="19"/>
      <c r="B313" s="27" t="s">
        <v>29</v>
      </c>
      <c r="C313" s="20"/>
      <c r="D313" s="21"/>
      <c r="E313" s="50">
        <v>0</v>
      </c>
      <c r="F313" s="52">
        <f>SUM(F305:F312)</f>
        <v>43797.25</v>
      </c>
      <c r="N313" s="34">
        <f t="shared" si="34"/>
        <v>0</v>
      </c>
    </row>
    <row r="314" spans="1:14" x14ac:dyDescent="0.25">
      <c r="A314" s="19"/>
      <c r="B314" s="42"/>
      <c r="C314" s="20"/>
      <c r="D314" s="21"/>
      <c r="E314" s="50">
        <v>0</v>
      </c>
      <c r="F314" s="52"/>
      <c r="N314" s="34">
        <f t="shared" si="34"/>
        <v>0</v>
      </c>
    </row>
    <row r="315" spans="1:14" x14ac:dyDescent="0.25">
      <c r="A315" s="2"/>
      <c r="B315" s="7" t="s">
        <v>46</v>
      </c>
      <c r="C315" s="21"/>
      <c r="D315" s="21"/>
      <c r="E315" s="51">
        <v>0</v>
      </c>
      <c r="F315" s="4">
        <f>F303</f>
        <v>772342.5</v>
      </c>
      <c r="N315" s="34">
        <f t="shared" si="34"/>
        <v>0</v>
      </c>
    </row>
    <row r="316" spans="1:14" x14ac:dyDescent="0.25">
      <c r="A316" s="2"/>
      <c r="B316" s="7"/>
      <c r="C316" s="21"/>
      <c r="D316" s="21"/>
      <c r="E316" s="51">
        <v>0</v>
      </c>
      <c r="F316" s="4"/>
      <c r="N316" s="34">
        <f t="shared" si="34"/>
        <v>0</v>
      </c>
    </row>
    <row r="317" spans="1:14" x14ac:dyDescent="0.25">
      <c r="A317" s="2"/>
      <c r="B317" s="7" t="s">
        <v>43</v>
      </c>
      <c r="C317" s="21"/>
      <c r="D317" s="21"/>
      <c r="E317" s="51">
        <v>0</v>
      </c>
      <c r="F317" s="4">
        <f>F313</f>
        <v>43797.25</v>
      </c>
      <c r="N317" s="34">
        <f t="shared" si="34"/>
        <v>0</v>
      </c>
    </row>
    <row r="318" spans="1:14" x14ac:dyDescent="0.25">
      <c r="A318" s="2"/>
      <c r="B318" s="7"/>
      <c r="C318" s="21"/>
      <c r="D318" s="21"/>
      <c r="E318" s="51">
        <v>0</v>
      </c>
      <c r="F318" s="4"/>
      <c r="N318" s="34">
        <f t="shared" si="34"/>
        <v>0</v>
      </c>
    </row>
    <row r="319" spans="1:14" x14ac:dyDescent="0.25">
      <c r="A319" s="19"/>
      <c r="B319" s="27" t="s">
        <v>30</v>
      </c>
      <c r="C319" s="20"/>
      <c r="D319" s="21"/>
      <c r="E319" s="50">
        <v>0</v>
      </c>
      <c r="F319" s="52">
        <f>SUM(F315:F318)</f>
        <v>816139.75</v>
      </c>
      <c r="N319" s="34">
        <f t="shared" si="34"/>
        <v>0</v>
      </c>
    </row>
    <row r="320" spans="1:14" x14ac:dyDescent="0.25">
      <c r="A320" s="19"/>
      <c r="B320" s="42"/>
      <c r="C320" s="20"/>
      <c r="D320" s="21"/>
      <c r="E320" s="50">
        <v>0</v>
      </c>
      <c r="F320" s="4"/>
      <c r="N320" s="34">
        <f t="shared" si="34"/>
        <v>0</v>
      </c>
    </row>
    <row r="321" spans="1:14" x14ac:dyDescent="0.25">
      <c r="A321" s="2" t="s">
        <v>0</v>
      </c>
      <c r="B321" s="7"/>
      <c r="C321" s="21" t="s">
        <v>21</v>
      </c>
      <c r="D321" s="21">
        <v>5</v>
      </c>
      <c r="E321" s="51">
        <v>12325</v>
      </c>
      <c r="F321" s="4">
        <f>E321*D321</f>
        <v>61625</v>
      </c>
      <c r="N321" s="34">
        <f t="shared" si="34"/>
        <v>17871.25</v>
      </c>
    </row>
    <row r="322" spans="1:14" x14ac:dyDescent="0.25">
      <c r="A322" s="2"/>
      <c r="B322" s="7"/>
      <c r="C322" s="21"/>
      <c r="D322" s="21"/>
      <c r="E322" s="51">
        <v>0</v>
      </c>
      <c r="F322" s="4"/>
      <c r="N322" s="34">
        <f t="shared" si="34"/>
        <v>0</v>
      </c>
    </row>
    <row r="323" spans="1:14" x14ac:dyDescent="0.25">
      <c r="A323" s="19"/>
      <c r="B323" s="27" t="s">
        <v>30</v>
      </c>
      <c r="C323" s="20"/>
      <c r="D323" s="21"/>
      <c r="E323" s="50">
        <v>0</v>
      </c>
      <c r="F323" s="52">
        <f>SUM(F321:F322)</f>
        <v>61625</v>
      </c>
      <c r="N323" s="34">
        <f t="shared" si="34"/>
        <v>0</v>
      </c>
    </row>
    <row r="324" spans="1:14" x14ac:dyDescent="0.25">
      <c r="A324" s="19"/>
      <c r="B324" s="42"/>
      <c r="C324" s="20"/>
      <c r="D324" s="21"/>
      <c r="E324" s="50">
        <v>0</v>
      </c>
      <c r="F324" s="4"/>
      <c r="N324" s="34">
        <f t="shared" si="34"/>
        <v>0</v>
      </c>
    </row>
    <row r="325" spans="1:14" s="45" customFormat="1" x14ac:dyDescent="0.25">
      <c r="A325" s="43" t="s">
        <v>0</v>
      </c>
      <c r="B325" s="46"/>
      <c r="C325" s="44" t="s">
        <v>22</v>
      </c>
      <c r="D325" s="21">
        <v>4</v>
      </c>
      <c r="E325" s="13">
        <v>43500</v>
      </c>
      <c r="F325" s="49">
        <f>E325*D325</f>
        <v>174000</v>
      </c>
      <c r="N325" s="34">
        <f t="shared" si="34"/>
        <v>63075</v>
      </c>
    </row>
    <row r="326" spans="1:14" s="45" customFormat="1" x14ac:dyDescent="0.25">
      <c r="A326" s="43"/>
      <c r="B326" s="46"/>
      <c r="C326" s="44"/>
      <c r="D326" s="21"/>
      <c r="E326" s="13">
        <v>0</v>
      </c>
      <c r="F326" s="49"/>
      <c r="N326" s="34">
        <f t="shared" si="34"/>
        <v>0</v>
      </c>
    </row>
    <row r="327" spans="1:14" s="45" customFormat="1" x14ac:dyDescent="0.25">
      <c r="A327" s="43" t="s">
        <v>5</v>
      </c>
      <c r="B327" s="46"/>
      <c r="C327" s="44" t="s">
        <v>22</v>
      </c>
      <c r="D327" s="21">
        <v>1</v>
      </c>
      <c r="E327" s="13">
        <v>50750</v>
      </c>
      <c r="F327" s="49">
        <f>E327*D327</f>
        <v>50750</v>
      </c>
      <c r="N327" s="34">
        <f t="shared" si="34"/>
        <v>73587.5</v>
      </c>
    </row>
    <row r="328" spans="1:14" s="45" customFormat="1" x14ac:dyDescent="0.25">
      <c r="A328" s="43"/>
      <c r="B328" s="46"/>
      <c r="C328" s="44"/>
      <c r="D328" s="21"/>
      <c r="E328" s="13">
        <v>0</v>
      </c>
      <c r="F328" s="49"/>
      <c r="N328" s="34">
        <f t="shared" si="34"/>
        <v>0</v>
      </c>
    </row>
    <row r="329" spans="1:14" s="45" customFormat="1" x14ac:dyDescent="0.25">
      <c r="A329" s="43" t="s">
        <v>6</v>
      </c>
      <c r="B329" s="46"/>
      <c r="C329" s="44" t="s">
        <v>22</v>
      </c>
      <c r="D329" s="21">
        <v>1</v>
      </c>
      <c r="E329" s="13">
        <v>72500</v>
      </c>
      <c r="F329" s="49">
        <f>E329*D329</f>
        <v>72500</v>
      </c>
      <c r="N329" s="34">
        <f t="shared" si="34"/>
        <v>105125</v>
      </c>
    </row>
    <row r="330" spans="1:14" s="45" customFormat="1" x14ac:dyDescent="0.25">
      <c r="A330" s="43"/>
      <c r="B330" s="46"/>
      <c r="C330" s="44"/>
      <c r="D330" s="21"/>
      <c r="E330" s="13">
        <v>0</v>
      </c>
      <c r="F330" s="49"/>
      <c r="N330" s="34">
        <f t="shared" si="34"/>
        <v>0</v>
      </c>
    </row>
    <row r="331" spans="1:14" s="45" customFormat="1" x14ac:dyDescent="0.25">
      <c r="A331" s="43" t="s">
        <v>7</v>
      </c>
      <c r="B331" s="46"/>
      <c r="C331" s="44" t="s">
        <v>22</v>
      </c>
      <c r="D331" s="21">
        <v>1</v>
      </c>
      <c r="E331" s="13">
        <v>123250</v>
      </c>
      <c r="F331" s="49">
        <f>E331*D331</f>
        <v>123250</v>
      </c>
      <c r="N331" s="34">
        <f t="shared" si="34"/>
        <v>178712.5</v>
      </c>
    </row>
    <row r="332" spans="1:14" s="45" customFormat="1" x14ac:dyDescent="0.25">
      <c r="A332" s="43"/>
      <c r="B332" s="46"/>
      <c r="C332" s="44"/>
      <c r="D332" s="21"/>
      <c r="E332" s="13">
        <v>0</v>
      </c>
      <c r="F332" s="49"/>
      <c r="N332" s="34">
        <f t="shared" si="34"/>
        <v>0</v>
      </c>
    </row>
    <row r="333" spans="1:14" s="45" customFormat="1" x14ac:dyDescent="0.25">
      <c r="A333" s="43" t="s">
        <v>1</v>
      </c>
      <c r="B333" s="46"/>
      <c r="C333" s="44" t="s">
        <v>22</v>
      </c>
      <c r="D333" s="21">
        <v>1</v>
      </c>
      <c r="E333" s="13">
        <v>65250</v>
      </c>
      <c r="F333" s="49">
        <f>E333*D333</f>
        <v>65250</v>
      </c>
      <c r="N333" s="34">
        <f t="shared" si="34"/>
        <v>94612.5</v>
      </c>
    </row>
    <row r="334" spans="1:14" s="45" customFormat="1" x14ac:dyDescent="0.25">
      <c r="A334" s="43"/>
      <c r="B334" s="46"/>
      <c r="C334" s="44"/>
      <c r="D334" s="21"/>
      <c r="E334" s="13">
        <v>0</v>
      </c>
      <c r="F334" s="49"/>
      <c r="N334" s="34">
        <f t="shared" si="34"/>
        <v>0</v>
      </c>
    </row>
    <row r="335" spans="1:14" s="45" customFormat="1" x14ac:dyDescent="0.25">
      <c r="A335" s="43" t="s">
        <v>2</v>
      </c>
      <c r="B335" s="46"/>
      <c r="C335" s="44" t="s">
        <v>22</v>
      </c>
      <c r="D335" s="21">
        <v>1</v>
      </c>
      <c r="E335" s="13">
        <v>79750</v>
      </c>
      <c r="F335" s="49">
        <f>E335*D335</f>
        <v>79750</v>
      </c>
      <c r="N335" s="34">
        <f t="shared" si="34"/>
        <v>115637.5</v>
      </c>
    </row>
    <row r="336" spans="1:14" s="45" customFormat="1" x14ac:dyDescent="0.25">
      <c r="A336" s="43"/>
      <c r="B336" s="46"/>
      <c r="C336" s="44"/>
      <c r="D336" s="21"/>
      <c r="E336" s="13">
        <v>0</v>
      </c>
      <c r="F336" s="49"/>
      <c r="N336" s="34">
        <f t="shared" si="34"/>
        <v>0</v>
      </c>
    </row>
    <row r="337" spans="1:14" s="45" customFormat="1" x14ac:dyDescent="0.25">
      <c r="A337" s="43" t="s">
        <v>3</v>
      </c>
      <c r="B337" s="46"/>
      <c r="C337" s="44" t="s">
        <v>22</v>
      </c>
      <c r="D337" s="21">
        <v>1</v>
      </c>
      <c r="E337" s="13">
        <v>43500</v>
      </c>
      <c r="F337" s="49">
        <f>E337*D337</f>
        <v>43500</v>
      </c>
      <c r="N337" s="34">
        <f t="shared" si="34"/>
        <v>63075</v>
      </c>
    </row>
    <row r="338" spans="1:14" s="45" customFormat="1" x14ac:dyDescent="0.25">
      <c r="A338" s="43"/>
      <c r="B338" s="46"/>
      <c r="C338" s="44"/>
      <c r="D338" s="21"/>
      <c r="E338" s="13">
        <v>0</v>
      </c>
      <c r="F338" s="49"/>
      <c r="N338" s="34">
        <f t="shared" si="34"/>
        <v>0</v>
      </c>
    </row>
    <row r="339" spans="1:14" s="45" customFormat="1" x14ac:dyDescent="0.25">
      <c r="A339" s="43" t="s">
        <v>4</v>
      </c>
      <c r="B339" s="46"/>
      <c r="C339" s="44" t="s">
        <v>22</v>
      </c>
      <c r="D339" s="21">
        <v>2</v>
      </c>
      <c r="E339" s="13">
        <v>65250</v>
      </c>
      <c r="F339" s="49">
        <f>E339*D339</f>
        <v>130500</v>
      </c>
      <c r="N339" s="34">
        <f t="shared" si="34"/>
        <v>94612.5</v>
      </c>
    </row>
    <row r="340" spans="1:14" s="45" customFormat="1" x14ac:dyDescent="0.25">
      <c r="A340" s="43"/>
      <c r="B340" s="46"/>
      <c r="C340" s="44"/>
      <c r="D340" s="21"/>
      <c r="E340" s="13">
        <v>0</v>
      </c>
      <c r="F340" s="49"/>
      <c r="N340" s="34">
        <f t="shared" si="34"/>
        <v>0</v>
      </c>
    </row>
    <row r="341" spans="1:14" s="45" customFormat="1" x14ac:dyDescent="0.25">
      <c r="A341" s="43" t="s">
        <v>23</v>
      </c>
      <c r="B341" s="46"/>
      <c r="C341" s="44" t="s">
        <v>22</v>
      </c>
      <c r="D341" s="21">
        <v>1</v>
      </c>
      <c r="E341" s="13">
        <v>50750</v>
      </c>
      <c r="F341" s="49">
        <f>E341*D341</f>
        <v>50750</v>
      </c>
      <c r="N341" s="34">
        <f t="shared" si="34"/>
        <v>73587.5</v>
      </c>
    </row>
    <row r="342" spans="1:14" s="45" customFormat="1" x14ac:dyDescent="0.25">
      <c r="A342" s="43"/>
      <c r="B342" s="46"/>
      <c r="C342" s="44"/>
      <c r="D342" s="21"/>
      <c r="E342" s="13">
        <v>0</v>
      </c>
      <c r="F342" s="49"/>
      <c r="N342" s="34">
        <f t="shared" si="34"/>
        <v>0</v>
      </c>
    </row>
    <row r="343" spans="1:14" s="45" customFormat="1" x14ac:dyDescent="0.25">
      <c r="A343" s="43" t="s">
        <v>8</v>
      </c>
      <c r="B343" s="46"/>
      <c r="C343" s="44" t="s">
        <v>22</v>
      </c>
      <c r="D343" s="21">
        <v>1</v>
      </c>
      <c r="E343" s="13">
        <v>362500</v>
      </c>
      <c r="F343" s="49">
        <f>E343*D343</f>
        <v>362500</v>
      </c>
      <c r="N343" s="34">
        <f t="shared" si="34"/>
        <v>525625</v>
      </c>
    </row>
    <row r="344" spans="1:14" s="45" customFormat="1" x14ac:dyDescent="0.25">
      <c r="A344" s="43"/>
      <c r="B344" s="46"/>
      <c r="C344" s="44"/>
      <c r="D344" s="21"/>
      <c r="E344" s="13">
        <v>0</v>
      </c>
      <c r="F344" s="49"/>
      <c r="N344" s="34">
        <f t="shared" si="34"/>
        <v>0</v>
      </c>
    </row>
    <row r="345" spans="1:14" x14ac:dyDescent="0.25">
      <c r="A345" s="25"/>
      <c r="B345" s="27" t="s">
        <v>29</v>
      </c>
      <c r="C345" s="17"/>
      <c r="D345" s="39"/>
      <c r="E345" s="29">
        <v>0</v>
      </c>
      <c r="F345" s="18">
        <f>SUM(F325:F344)</f>
        <v>1152750</v>
      </c>
      <c r="N345" s="34">
        <f t="shared" si="34"/>
        <v>0</v>
      </c>
    </row>
    <row r="346" spans="1:14" x14ac:dyDescent="0.25">
      <c r="A346" s="19"/>
      <c r="B346" s="42"/>
      <c r="C346" s="20"/>
      <c r="D346" s="21"/>
      <c r="E346" s="50">
        <v>0</v>
      </c>
      <c r="F346" s="4"/>
      <c r="N346" s="34">
        <f t="shared" si="34"/>
        <v>0</v>
      </c>
    </row>
    <row r="347" spans="1:14" x14ac:dyDescent="0.25">
      <c r="A347" s="2" t="s">
        <v>0</v>
      </c>
      <c r="B347" s="7"/>
      <c r="C347" s="21" t="s">
        <v>39</v>
      </c>
      <c r="D347" s="21"/>
      <c r="E347" s="13">
        <v>0</v>
      </c>
      <c r="F347" s="4">
        <v>550000</v>
      </c>
      <c r="N347" s="34">
        <f t="shared" si="34"/>
        <v>0</v>
      </c>
    </row>
    <row r="348" spans="1:14" x14ac:dyDescent="0.25">
      <c r="A348" s="2"/>
      <c r="B348" s="7"/>
      <c r="C348" s="21"/>
      <c r="D348" s="21"/>
      <c r="E348" s="51">
        <v>0</v>
      </c>
      <c r="F348" s="4"/>
      <c r="N348" s="34">
        <f t="shared" si="34"/>
        <v>0</v>
      </c>
    </row>
    <row r="349" spans="1:14" x14ac:dyDescent="0.25">
      <c r="A349" s="2"/>
      <c r="B349" s="7"/>
      <c r="C349" s="21"/>
      <c r="D349" s="21"/>
      <c r="E349" s="51">
        <v>0</v>
      </c>
      <c r="F349" s="4"/>
      <c r="N349" s="34">
        <f t="shared" si="34"/>
        <v>0</v>
      </c>
    </row>
    <row r="350" spans="1:14" x14ac:dyDescent="0.25">
      <c r="A350" s="19"/>
      <c r="B350" s="27" t="s">
        <v>30</v>
      </c>
      <c r="C350" s="20"/>
      <c r="D350" s="21"/>
      <c r="E350" s="50">
        <v>0</v>
      </c>
      <c r="F350" s="52">
        <f>SUM(F347:F349)</f>
        <v>550000</v>
      </c>
      <c r="N350" s="34">
        <f t="shared" si="34"/>
        <v>0</v>
      </c>
    </row>
    <row r="351" spans="1:14" x14ac:dyDescent="0.25">
      <c r="A351" s="2"/>
      <c r="B351" s="7"/>
      <c r="C351" s="21"/>
      <c r="D351" s="21"/>
      <c r="E351" s="51">
        <v>0</v>
      </c>
      <c r="F351" s="4"/>
      <c r="N351" s="34">
        <f t="shared" si="34"/>
        <v>0</v>
      </c>
    </row>
    <row r="352" spans="1:14" x14ac:dyDescent="0.25">
      <c r="A352" s="19"/>
      <c r="B352" s="42"/>
      <c r="C352" s="20"/>
      <c r="D352" s="21"/>
      <c r="E352" s="50">
        <v>0</v>
      </c>
      <c r="F352" s="4"/>
      <c r="N352" s="34">
        <f t="shared" ref="N352:N415" si="35">E352*1.45</f>
        <v>0</v>
      </c>
    </row>
    <row r="353" spans="1:14" x14ac:dyDescent="0.25">
      <c r="A353" s="2" t="s">
        <v>0</v>
      </c>
      <c r="B353" s="7"/>
      <c r="C353" s="21" t="s">
        <v>39</v>
      </c>
      <c r="D353" s="21"/>
      <c r="E353" s="13">
        <v>0</v>
      </c>
      <c r="F353" s="4">
        <v>800000</v>
      </c>
      <c r="N353" s="34">
        <f t="shared" si="35"/>
        <v>0</v>
      </c>
    </row>
    <row r="354" spans="1:14" x14ac:dyDescent="0.25">
      <c r="A354" s="2"/>
      <c r="B354" s="7"/>
      <c r="C354" s="21"/>
      <c r="D354" s="21"/>
      <c r="E354" s="51">
        <v>0</v>
      </c>
      <c r="F354" s="4"/>
      <c r="N354" s="34">
        <f t="shared" si="35"/>
        <v>0</v>
      </c>
    </row>
    <row r="355" spans="1:14" x14ac:dyDescent="0.25">
      <c r="A355" s="2"/>
      <c r="B355" s="7"/>
      <c r="C355" s="21"/>
      <c r="D355" s="21"/>
      <c r="E355" s="51">
        <v>0</v>
      </c>
      <c r="F355" s="4"/>
      <c r="N355" s="34">
        <f t="shared" si="35"/>
        <v>0</v>
      </c>
    </row>
    <row r="356" spans="1:14" x14ac:dyDescent="0.25">
      <c r="A356" s="19"/>
      <c r="B356" s="27" t="s">
        <v>30</v>
      </c>
      <c r="C356" s="20"/>
      <c r="D356" s="21"/>
      <c r="E356" s="50">
        <v>0</v>
      </c>
      <c r="F356" s="52">
        <f>SUM(F353:F355)</f>
        <v>800000</v>
      </c>
      <c r="N356" s="34">
        <f t="shared" si="35"/>
        <v>0</v>
      </c>
    </row>
    <row r="357" spans="1:14" x14ac:dyDescent="0.25">
      <c r="A357" s="2"/>
      <c r="B357" s="7"/>
      <c r="C357" s="21"/>
      <c r="D357" s="21"/>
      <c r="E357" s="51">
        <v>0</v>
      </c>
      <c r="F357" s="4"/>
      <c r="N357" s="34">
        <f t="shared" si="35"/>
        <v>0</v>
      </c>
    </row>
    <row r="358" spans="1:14" x14ac:dyDescent="0.25">
      <c r="A358" s="19">
        <v>1</v>
      </c>
      <c r="B358" s="26" t="s">
        <v>31</v>
      </c>
      <c r="C358" s="20"/>
      <c r="D358" s="21"/>
      <c r="E358" s="50">
        <v>0</v>
      </c>
      <c r="F358" s="4">
        <f>F109</f>
        <v>2408152.75</v>
      </c>
      <c r="N358" s="34">
        <f t="shared" si="35"/>
        <v>0</v>
      </c>
    </row>
    <row r="359" spans="1:14" x14ac:dyDescent="0.25">
      <c r="A359" s="19"/>
      <c r="B359" s="26"/>
      <c r="C359" s="20"/>
      <c r="D359" s="21"/>
      <c r="E359" s="50">
        <v>0</v>
      </c>
      <c r="F359" s="4">
        <f t="shared" ref="F359" si="36">E359*D359</f>
        <v>0</v>
      </c>
      <c r="N359" s="34">
        <f t="shared" si="35"/>
        <v>0</v>
      </c>
    </row>
    <row r="360" spans="1:14" x14ac:dyDescent="0.25">
      <c r="A360" s="19">
        <v>2</v>
      </c>
      <c r="B360" s="26" t="s">
        <v>32</v>
      </c>
      <c r="C360" s="20"/>
      <c r="D360" s="21"/>
      <c r="E360" s="50">
        <v>0</v>
      </c>
      <c r="F360" s="4">
        <f>F145</f>
        <v>1468661.5</v>
      </c>
      <c r="N360" s="34">
        <f t="shared" si="35"/>
        <v>0</v>
      </c>
    </row>
    <row r="361" spans="1:14" x14ac:dyDescent="0.25">
      <c r="A361" s="19"/>
      <c r="B361" s="26"/>
      <c r="C361" s="20"/>
      <c r="D361" s="21"/>
      <c r="E361" s="50">
        <v>0</v>
      </c>
      <c r="F361" s="4"/>
      <c r="N361" s="34">
        <f t="shared" si="35"/>
        <v>0</v>
      </c>
    </row>
    <row r="362" spans="1:14" s="45" customFormat="1" x14ac:dyDescent="0.25">
      <c r="A362" s="47">
        <v>3</v>
      </c>
      <c r="B362" s="26" t="s">
        <v>47</v>
      </c>
      <c r="C362" s="21"/>
      <c r="D362" s="21"/>
      <c r="E362" s="51">
        <v>0</v>
      </c>
      <c r="F362" s="49">
        <f>F153</f>
        <v>596820</v>
      </c>
      <c r="I362" s="54">
        <f>F362+F360</f>
        <v>2065481.5</v>
      </c>
      <c r="N362" s="34">
        <f t="shared" si="35"/>
        <v>0</v>
      </c>
    </row>
    <row r="363" spans="1:14" s="45" customFormat="1" x14ac:dyDescent="0.25">
      <c r="A363" s="47"/>
      <c r="B363" s="26"/>
      <c r="C363" s="21"/>
      <c r="D363" s="21"/>
      <c r="E363" s="10">
        <v>0</v>
      </c>
      <c r="F363" s="49"/>
      <c r="N363" s="34">
        <f t="shared" si="35"/>
        <v>0</v>
      </c>
    </row>
    <row r="364" spans="1:14" x14ac:dyDescent="0.25">
      <c r="A364" s="19">
        <v>4</v>
      </c>
      <c r="B364" s="26" t="s">
        <v>33</v>
      </c>
      <c r="C364" s="20"/>
      <c r="D364" s="21"/>
      <c r="E364" s="50">
        <v>0</v>
      </c>
      <c r="F364" s="4">
        <f>F203</f>
        <v>1123858.75</v>
      </c>
      <c r="N364" s="34">
        <f t="shared" si="35"/>
        <v>0</v>
      </c>
    </row>
    <row r="365" spans="1:14" x14ac:dyDescent="0.25">
      <c r="A365" s="19"/>
      <c r="B365" s="26"/>
      <c r="C365" s="20"/>
      <c r="D365" s="21"/>
      <c r="E365" s="50">
        <v>0</v>
      </c>
      <c r="F365" s="4"/>
      <c r="N365" s="34">
        <f t="shared" si="35"/>
        <v>0</v>
      </c>
    </row>
    <row r="366" spans="1:14" s="45" customFormat="1" x14ac:dyDescent="0.25">
      <c r="A366" s="47">
        <v>5</v>
      </c>
      <c r="B366" s="26" t="s">
        <v>36</v>
      </c>
      <c r="C366" s="21"/>
      <c r="D366" s="21"/>
      <c r="E366" s="51">
        <v>0</v>
      </c>
      <c r="F366" s="49">
        <f>F253</f>
        <v>1875676.5</v>
      </c>
      <c r="I366" s="54">
        <f>F366+F370</f>
        <v>2691816.25</v>
      </c>
      <c r="N366" s="34">
        <f t="shared" si="35"/>
        <v>0</v>
      </c>
    </row>
    <row r="367" spans="1:14" s="45" customFormat="1" x14ac:dyDescent="0.25">
      <c r="A367" s="47"/>
      <c r="B367" s="26"/>
      <c r="C367" s="21"/>
      <c r="D367" s="21"/>
      <c r="E367" s="51">
        <v>0</v>
      </c>
      <c r="F367" s="49"/>
      <c r="I367" s="54"/>
      <c r="N367" s="34">
        <f t="shared" si="35"/>
        <v>0</v>
      </c>
    </row>
    <row r="368" spans="1:14" s="45" customFormat="1" x14ac:dyDescent="0.25">
      <c r="A368" s="47">
        <v>6</v>
      </c>
      <c r="B368" s="26" t="s">
        <v>34</v>
      </c>
      <c r="C368" s="21"/>
      <c r="D368" s="21"/>
      <c r="E368" s="51">
        <v>0</v>
      </c>
      <c r="F368" s="49">
        <f>F277</f>
        <v>1097787.75</v>
      </c>
      <c r="I368" s="54">
        <f>F368+F364</f>
        <v>2221646.5</v>
      </c>
      <c r="N368" s="34">
        <f t="shared" si="35"/>
        <v>0</v>
      </c>
    </row>
    <row r="369" spans="1:14" x14ac:dyDescent="0.25">
      <c r="A369" s="19"/>
      <c r="B369" s="26"/>
      <c r="C369" s="20"/>
      <c r="D369" s="21"/>
      <c r="E369" s="50">
        <v>0</v>
      </c>
      <c r="F369" s="4"/>
      <c r="I369" s="34">
        <f>I362*0.03</f>
        <v>61964.445</v>
      </c>
      <c r="N369" s="34">
        <f t="shared" si="35"/>
        <v>0</v>
      </c>
    </row>
    <row r="370" spans="1:14" x14ac:dyDescent="0.25">
      <c r="A370" s="19">
        <v>7</v>
      </c>
      <c r="B370" s="26" t="s">
        <v>35</v>
      </c>
      <c r="C370" s="20"/>
      <c r="D370" s="21"/>
      <c r="E370" s="50">
        <v>0</v>
      </c>
      <c r="F370" s="4">
        <f>F319</f>
        <v>816139.75</v>
      </c>
      <c r="N370" s="34">
        <f t="shared" si="35"/>
        <v>0</v>
      </c>
    </row>
    <row r="371" spans="1:14" x14ac:dyDescent="0.25">
      <c r="A371" s="19"/>
      <c r="B371" s="26"/>
      <c r="C371" s="20"/>
      <c r="D371" s="21"/>
      <c r="E371" s="50">
        <v>0</v>
      </c>
      <c r="F371" s="4"/>
      <c r="N371" s="34">
        <f t="shared" si="35"/>
        <v>0</v>
      </c>
    </row>
    <row r="372" spans="1:14" s="45" customFormat="1" x14ac:dyDescent="0.25">
      <c r="A372" s="47">
        <v>8</v>
      </c>
      <c r="B372" s="26" t="s">
        <v>48</v>
      </c>
      <c r="C372" s="21"/>
      <c r="D372" s="21"/>
      <c r="E372" s="51">
        <v>0</v>
      </c>
      <c r="F372" s="49">
        <f>F323</f>
        <v>61625</v>
      </c>
      <c r="I372" s="54">
        <f>F372+F376</f>
        <v>611625</v>
      </c>
      <c r="N372" s="34">
        <f t="shared" si="35"/>
        <v>0</v>
      </c>
    </row>
    <row r="373" spans="1:14" s="45" customFormat="1" x14ac:dyDescent="0.25">
      <c r="A373" s="47"/>
      <c r="B373" s="26"/>
      <c r="C373" s="21"/>
      <c r="D373" s="21"/>
      <c r="E373" s="51">
        <v>0</v>
      </c>
      <c r="F373" s="49"/>
      <c r="I373" s="54"/>
      <c r="N373" s="34">
        <f t="shared" si="35"/>
        <v>0</v>
      </c>
    </row>
    <row r="374" spans="1:14" s="45" customFormat="1" x14ac:dyDescent="0.25">
      <c r="A374" s="47">
        <v>9</v>
      </c>
      <c r="B374" s="26" t="s">
        <v>49</v>
      </c>
      <c r="C374" s="21"/>
      <c r="D374" s="21"/>
      <c r="E374" s="51">
        <v>0</v>
      </c>
      <c r="F374" s="49">
        <f>F345</f>
        <v>1152750</v>
      </c>
      <c r="I374" s="54">
        <f>F374+F370</f>
        <v>1968889.75</v>
      </c>
      <c r="N374" s="34">
        <f t="shared" si="35"/>
        <v>0</v>
      </c>
    </row>
    <row r="375" spans="1:14" x14ac:dyDescent="0.25">
      <c r="A375" s="19"/>
      <c r="B375" s="26"/>
      <c r="C375" s="20"/>
      <c r="D375" s="21"/>
      <c r="E375" s="50">
        <v>0</v>
      </c>
      <c r="F375" s="4"/>
      <c r="I375" s="34">
        <f>I368*0.03</f>
        <v>66649.395000000004</v>
      </c>
      <c r="N375" s="34">
        <f t="shared" si="35"/>
        <v>0</v>
      </c>
    </row>
    <row r="376" spans="1:14" x14ac:dyDescent="0.25">
      <c r="A376" s="19">
        <v>10</v>
      </c>
      <c r="B376" s="26" t="s">
        <v>50</v>
      </c>
      <c r="C376" s="20"/>
      <c r="D376" s="21"/>
      <c r="E376" s="50">
        <v>0</v>
      </c>
      <c r="F376" s="4">
        <f>F350</f>
        <v>550000</v>
      </c>
      <c r="N376" s="34">
        <f t="shared" si="35"/>
        <v>0</v>
      </c>
    </row>
    <row r="377" spans="1:14" x14ac:dyDescent="0.25">
      <c r="A377" s="19"/>
      <c r="B377" s="26"/>
      <c r="C377" s="20"/>
      <c r="D377" s="21"/>
      <c r="E377" s="50">
        <v>0</v>
      </c>
      <c r="F377" s="4"/>
      <c r="N377" s="34">
        <f t="shared" si="35"/>
        <v>0</v>
      </c>
    </row>
    <row r="378" spans="1:14" x14ac:dyDescent="0.25">
      <c r="A378" s="19">
        <v>11</v>
      </c>
      <c r="B378" s="26" t="s">
        <v>51</v>
      </c>
      <c r="C378" s="20"/>
      <c r="D378" s="21"/>
      <c r="E378" s="50">
        <v>0</v>
      </c>
      <c r="F378" s="4">
        <f>F356</f>
        <v>800000</v>
      </c>
      <c r="N378" s="34">
        <f t="shared" si="35"/>
        <v>0</v>
      </c>
    </row>
    <row r="379" spans="1:14" x14ac:dyDescent="0.25">
      <c r="A379" s="19"/>
      <c r="B379" s="26"/>
      <c r="C379" s="20"/>
      <c r="D379" s="21"/>
      <c r="E379" s="50">
        <v>0</v>
      </c>
      <c r="F379" s="4"/>
      <c r="N379" s="34">
        <f t="shared" si="35"/>
        <v>0</v>
      </c>
    </row>
    <row r="380" spans="1:14" x14ac:dyDescent="0.25">
      <c r="A380" s="19"/>
      <c r="B380" s="26" t="s">
        <v>37</v>
      </c>
      <c r="C380" s="20"/>
      <c r="D380" s="21"/>
      <c r="E380" s="50">
        <v>0</v>
      </c>
      <c r="F380" s="4">
        <f>SUM(F357:F379)</f>
        <v>11951472</v>
      </c>
      <c r="N380" s="34">
        <f t="shared" si="35"/>
        <v>0</v>
      </c>
    </row>
    <row r="381" spans="1:14" x14ac:dyDescent="0.25">
      <c r="A381" s="19"/>
      <c r="B381" s="26"/>
      <c r="C381" s="20"/>
      <c r="D381" s="21"/>
      <c r="E381" s="50">
        <v>0</v>
      </c>
      <c r="F381" s="4"/>
      <c r="N381" s="34">
        <f t="shared" si="35"/>
        <v>0</v>
      </c>
    </row>
    <row r="382" spans="1:14" s="45" customFormat="1" x14ac:dyDescent="0.25">
      <c r="A382" s="47" t="s">
        <v>0</v>
      </c>
      <c r="B382" s="26" t="s">
        <v>52</v>
      </c>
      <c r="C382" s="21"/>
      <c r="D382" s="21"/>
      <c r="E382" s="51">
        <v>0</v>
      </c>
      <c r="F382" s="49">
        <v>550000</v>
      </c>
      <c r="I382" s="54">
        <f>F382+F380</f>
        <v>12501472</v>
      </c>
      <c r="N382" s="34">
        <f t="shared" si="35"/>
        <v>0</v>
      </c>
    </row>
    <row r="383" spans="1:14" x14ac:dyDescent="0.25">
      <c r="A383" s="19"/>
      <c r="B383" s="26"/>
      <c r="C383" s="20"/>
      <c r="D383" s="21"/>
      <c r="E383" s="50">
        <v>0</v>
      </c>
      <c r="F383" s="4"/>
      <c r="I383" s="34">
        <f>I370*0.03</f>
        <v>0</v>
      </c>
      <c r="N383" s="34">
        <f t="shared" si="35"/>
        <v>0</v>
      </c>
    </row>
    <row r="384" spans="1:14" x14ac:dyDescent="0.25">
      <c r="A384" s="19"/>
      <c r="B384" s="27" t="s">
        <v>30</v>
      </c>
      <c r="C384" s="20"/>
      <c r="D384" s="21"/>
      <c r="E384" s="50">
        <v>0</v>
      </c>
      <c r="F384" s="52">
        <f>SUM(F381:F383)</f>
        <v>550000</v>
      </c>
      <c r="N384" s="34">
        <f t="shared" si="35"/>
        <v>0</v>
      </c>
    </row>
    <row r="385" spans="1:14" x14ac:dyDescent="0.25">
      <c r="A385" s="19"/>
      <c r="B385" s="26"/>
      <c r="C385" s="20"/>
      <c r="D385" s="21"/>
      <c r="E385" s="50">
        <v>0</v>
      </c>
      <c r="F385" s="4"/>
      <c r="N385" s="34">
        <f t="shared" si="35"/>
        <v>0</v>
      </c>
    </row>
    <row r="386" spans="1:14" s="45" customFormat="1" x14ac:dyDescent="0.25">
      <c r="A386" s="47" t="s">
        <v>0</v>
      </c>
      <c r="B386" s="26" t="s">
        <v>53</v>
      </c>
      <c r="C386" s="21"/>
      <c r="D386" s="21"/>
      <c r="E386" s="51">
        <v>0</v>
      </c>
      <c r="F386" s="49">
        <v>150000</v>
      </c>
      <c r="I386" s="54">
        <f>F386+F384</f>
        <v>700000</v>
      </c>
      <c r="N386" s="34">
        <f t="shared" si="35"/>
        <v>0</v>
      </c>
    </row>
    <row r="387" spans="1:14" x14ac:dyDescent="0.25">
      <c r="A387" s="19"/>
      <c r="B387" s="26"/>
      <c r="C387" s="20"/>
      <c r="D387" s="21"/>
      <c r="E387" s="50">
        <v>0</v>
      </c>
      <c r="F387" s="4"/>
      <c r="I387" s="34">
        <f>I374*0.03</f>
        <v>59066.692499999997</v>
      </c>
      <c r="N387" s="34">
        <f t="shared" si="35"/>
        <v>0</v>
      </c>
    </row>
    <row r="388" spans="1:14" x14ac:dyDescent="0.25">
      <c r="A388" s="19"/>
      <c r="B388" s="27" t="s">
        <v>30</v>
      </c>
      <c r="C388" s="20"/>
      <c r="D388" s="21"/>
      <c r="E388" s="50">
        <v>0</v>
      </c>
      <c r="F388" s="52">
        <f>SUM(F385:F387)</f>
        <v>150000</v>
      </c>
      <c r="N388" s="34">
        <f t="shared" si="35"/>
        <v>0</v>
      </c>
    </row>
    <row r="389" spans="1:14" x14ac:dyDescent="0.25">
      <c r="A389" s="19"/>
      <c r="B389" s="26"/>
      <c r="C389" s="20"/>
      <c r="D389" s="21"/>
      <c r="E389" s="50">
        <v>0</v>
      </c>
      <c r="F389" s="4"/>
      <c r="N389" s="34">
        <f t="shared" si="35"/>
        <v>0</v>
      </c>
    </row>
    <row r="390" spans="1:14" s="45" customFormat="1" x14ac:dyDescent="0.25">
      <c r="A390" s="47" t="s">
        <v>0</v>
      </c>
      <c r="B390" s="26" t="s">
        <v>54</v>
      </c>
      <c r="C390" s="21"/>
      <c r="D390" s="21"/>
      <c r="E390" s="51">
        <v>0</v>
      </c>
      <c r="F390" s="49">
        <v>350000</v>
      </c>
      <c r="I390" s="54">
        <f>F390+F388</f>
        <v>500000</v>
      </c>
      <c r="N390" s="34">
        <f t="shared" si="35"/>
        <v>0</v>
      </c>
    </row>
    <row r="391" spans="1:14" x14ac:dyDescent="0.25">
      <c r="A391" s="19"/>
      <c r="B391" s="26"/>
      <c r="C391" s="20"/>
      <c r="D391" s="21"/>
      <c r="E391" s="50">
        <v>0</v>
      </c>
      <c r="F391" s="4"/>
      <c r="I391" s="34">
        <f>I378*0.03</f>
        <v>0</v>
      </c>
      <c r="N391" s="34">
        <f t="shared" si="35"/>
        <v>0</v>
      </c>
    </row>
    <row r="392" spans="1:14" x14ac:dyDescent="0.25">
      <c r="A392" s="19"/>
      <c r="B392" s="27" t="s">
        <v>30</v>
      </c>
      <c r="C392" s="20"/>
      <c r="D392" s="21"/>
      <c r="E392" s="50">
        <v>0</v>
      </c>
      <c r="F392" s="52">
        <f>SUM(F389:F391)</f>
        <v>350000</v>
      </c>
      <c r="N392" s="34">
        <f t="shared" si="35"/>
        <v>0</v>
      </c>
    </row>
    <row r="393" spans="1:14" x14ac:dyDescent="0.25">
      <c r="A393" s="2"/>
      <c r="B393" s="7"/>
      <c r="C393" s="21"/>
      <c r="D393" s="21"/>
      <c r="E393" s="51">
        <v>0</v>
      </c>
      <c r="F393" s="4"/>
      <c r="N393" s="34">
        <f t="shared" si="35"/>
        <v>0</v>
      </c>
    </row>
    <row r="394" spans="1:14" x14ac:dyDescent="0.25">
      <c r="A394" s="19">
        <v>1</v>
      </c>
      <c r="B394" s="26" t="s">
        <v>55</v>
      </c>
      <c r="C394" s="20"/>
      <c r="D394" s="21"/>
      <c r="E394" s="50">
        <v>0</v>
      </c>
      <c r="F394" s="4">
        <f>F384</f>
        <v>550000</v>
      </c>
      <c r="N394" s="34">
        <f t="shared" si="35"/>
        <v>0</v>
      </c>
    </row>
    <row r="395" spans="1:14" x14ac:dyDescent="0.25">
      <c r="A395" s="19"/>
      <c r="B395" s="26"/>
      <c r="C395" s="20"/>
      <c r="D395" s="21"/>
      <c r="E395" s="50">
        <v>0</v>
      </c>
      <c r="F395" s="4">
        <f t="shared" ref="F395" si="37">E395*D395</f>
        <v>0</v>
      </c>
      <c r="N395" s="34">
        <f t="shared" si="35"/>
        <v>0</v>
      </c>
    </row>
    <row r="396" spans="1:14" x14ac:dyDescent="0.25">
      <c r="A396" s="19">
        <v>2</v>
      </c>
      <c r="B396" s="26" t="s">
        <v>56</v>
      </c>
      <c r="C396" s="20"/>
      <c r="D396" s="21"/>
      <c r="E396" s="50">
        <v>0</v>
      </c>
      <c r="F396" s="4">
        <f>F388</f>
        <v>150000</v>
      </c>
      <c r="N396" s="34">
        <f t="shared" si="35"/>
        <v>0</v>
      </c>
    </row>
    <row r="397" spans="1:14" x14ac:dyDescent="0.25">
      <c r="A397" s="19"/>
      <c r="B397" s="26"/>
      <c r="C397" s="20"/>
      <c r="D397" s="21"/>
      <c r="E397" s="50">
        <v>0</v>
      </c>
      <c r="F397" s="4"/>
      <c r="N397" s="34">
        <f t="shared" si="35"/>
        <v>0</v>
      </c>
    </row>
    <row r="398" spans="1:14" s="45" customFormat="1" x14ac:dyDescent="0.25">
      <c r="A398" s="47">
        <v>3</v>
      </c>
      <c r="B398" s="26" t="s">
        <v>57</v>
      </c>
      <c r="C398" s="21"/>
      <c r="D398" s="21"/>
      <c r="E398" s="51">
        <v>0</v>
      </c>
      <c r="F398" s="49">
        <f>F392</f>
        <v>350000</v>
      </c>
      <c r="I398" s="54">
        <f>F398+F396</f>
        <v>500000</v>
      </c>
      <c r="N398" s="34">
        <f t="shared" si="35"/>
        <v>0</v>
      </c>
    </row>
    <row r="399" spans="1:14" s="45" customFormat="1" x14ac:dyDescent="0.25">
      <c r="A399" s="47"/>
      <c r="B399" s="26"/>
      <c r="C399" s="21"/>
      <c r="D399" s="21"/>
      <c r="E399" s="10">
        <v>0</v>
      </c>
      <c r="F399" s="49"/>
      <c r="N399" s="34">
        <f t="shared" si="35"/>
        <v>0</v>
      </c>
    </row>
    <row r="400" spans="1:14" x14ac:dyDescent="0.25">
      <c r="A400" s="19"/>
      <c r="B400" s="26" t="s">
        <v>37</v>
      </c>
      <c r="C400" s="20"/>
      <c r="D400" s="21"/>
      <c r="E400" s="50">
        <v>0</v>
      </c>
      <c r="F400" s="4">
        <f>SUM(F393:F399)</f>
        <v>1050000</v>
      </c>
      <c r="N400" s="34">
        <f t="shared" si="35"/>
        <v>0</v>
      </c>
    </row>
    <row r="401" spans="1:14" x14ac:dyDescent="0.25">
      <c r="A401" s="19"/>
      <c r="B401" s="26"/>
      <c r="C401" s="20"/>
      <c r="D401" s="21"/>
      <c r="E401" s="50">
        <v>0</v>
      </c>
      <c r="F401" s="4"/>
      <c r="N401" s="34">
        <f t="shared" si="35"/>
        <v>0</v>
      </c>
    </row>
    <row r="402" spans="1:14" s="45" customFormat="1" x14ac:dyDescent="0.25">
      <c r="A402" s="47" t="s">
        <v>0</v>
      </c>
      <c r="B402" s="26" t="s">
        <v>58</v>
      </c>
      <c r="C402" s="21"/>
      <c r="D402" s="21"/>
      <c r="E402" s="51">
        <v>0</v>
      </c>
      <c r="F402" s="49">
        <v>750000</v>
      </c>
      <c r="I402" s="54">
        <f>F402+F400</f>
        <v>1800000</v>
      </c>
      <c r="N402" s="34">
        <f t="shared" si="35"/>
        <v>0</v>
      </c>
    </row>
    <row r="403" spans="1:14" x14ac:dyDescent="0.25">
      <c r="A403" s="19"/>
      <c r="B403" s="26"/>
      <c r="C403" s="20"/>
      <c r="D403" s="21"/>
      <c r="E403" s="50">
        <v>0</v>
      </c>
      <c r="F403" s="4"/>
      <c r="I403" s="34">
        <f>I390*0.03</f>
        <v>15000</v>
      </c>
      <c r="N403" s="34">
        <f t="shared" si="35"/>
        <v>0</v>
      </c>
    </row>
    <row r="404" spans="1:14" x14ac:dyDescent="0.25">
      <c r="A404" s="19"/>
      <c r="B404" s="27" t="s">
        <v>30</v>
      </c>
      <c r="C404" s="20"/>
      <c r="D404" s="21"/>
      <c r="E404" s="50">
        <v>0</v>
      </c>
      <c r="F404" s="52">
        <f>SUM(F401:F403)</f>
        <v>750000</v>
      </c>
      <c r="N404" s="34">
        <f t="shared" si="35"/>
        <v>0</v>
      </c>
    </row>
    <row r="405" spans="1:14" x14ac:dyDescent="0.25">
      <c r="A405" s="2"/>
      <c r="B405" s="7"/>
      <c r="C405" s="21"/>
      <c r="D405" s="21"/>
      <c r="E405" s="51">
        <v>0</v>
      </c>
      <c r="F405" s="4"/>
      <c r="N405" s="34">
        <f t="shared" si="35"/>
        <v>0</v>
      </c>
    </row>
    <row r="406" spans="1:14" x14ac:dyDescent="0.25">
      <c r="A406" s="19">
        <v>1</v>
      </c>
      <c r="B406" s="26" t="s">
        <v>59</v>
      </c>
      <c r="C406" s="20"/>
      <c r="D406" s="21"/>
      <c r="E406" s="50">
        <v>0</v>
      </c>
      <c r="F406" s="4">
        <f>F29</f>
        <v>400000</v>
      </c>
      <c r="N406" s="34">
        <f t="shared" si="35"/>
        <v>0</v>
      </c>
    </row>
    <row r="407" spans="1:14" x14ac:dyDescent="0.25">
      <c r="A407" s="19"/>
      <c r="B407" s="26"/>
      <c r="C407" s="20"/>
      <c r="D407" s="21"/>
      <c r="E407" s="50">
        <v>0</v>
      </c>
      <c r="F407" s="4">
        <f t="shared" ref="F407" si="38">E407*D407</f>
        <v>0</v>
      </c>
      <c r="N407" s="34">
        <f t="shared" si="35"/>
        <v>0</v>
      </c>
    </row>
    <row r="408" spans="1:14" x14ac:dyDescent="0.25">
      <c r="A408" s="19">
        <v>2</v>
      </c>
      <c r="B408" s="26" t="s">
        <v>60</v>
      </c>
      <c r="C408" s="20"/>
      <c r="D408" s="21"/>
      <c r="E408" s="50">
        <v>0</v>
      </c>
      <c r="F408" s="4"/>
      <c r="N408" s="34">
        <f t="shared" si="35"/>
        <v>0</v>
      </c>
    </row>
    <row r="409" spans="1:14" x14ac:dyDescent="0.25">
      <c r="A409" s="19"/>
      <c r="B409" s="26"/>
      <c r="C409" s="20"/>
      <c r="D409" s="21"/>
      <c r="E409" s="50">
        <v>0</v>
      </c>
      <c r="F409" s="4"/>
      <c r="N409" s="34">
        <f t="shared" si="35"/>
        <v>0</v>
      </c>
    </row>
    <row r="410" spans="1:14" s="45" customFormat="1" x14ac:dyDescent="0.25">
      <c r="A410" s="47">
        <v>3</v>
      </c>
      <c r="B410" s="26" t="s">
        <v>61</v>
      </c>
      <c r="C410" s="21"/>
      <c r="D410" s="21"/>
      <c r="E410" s="51">
        <v>0</v>
      </c>
      <c r="F410" s="49">
        <f>F380</f>
        <v>11951472</v>
      </c>
      <c r="I410" s="54">
        <f>F416*0.03</f>
        <v>424544.16</v>
      </c>
      <c r="N410" s="34">
        <f t="shared" si="35"/>
        <v>0</v>
      </c>
    </row>
    <row r="411" spans="1:14" s="45" customFormat="1" x14ac:dyDescent="0.25">
      <c r="A411" s="47"/>
      <c r="B411" s="26"/>
      <c r="C411" s="21"/>
      <c r="D411" s="21"/>
      <c r="E411" s="10">
        <v>0</v>
      </c>
      <c r="F411" s="49"/>
      <c r="N411" s="34">
        <f t="shared" si="35"/>
        <v>0</v>
      </c>
    </row>
    <row r="412" spans="1:14" x14ac:dyDescent="0.25">
      <c r="A412" s="19">
        <v>4</v>
      </c>
      <c r="B412" s="26" t="s">
        <v>63</v>
      </c>
      <c r="C412" s="20"/>
      <c r="D412" s="21"/>
      <c r="E412" s="50">
        <v>0</v>
      </c>
      <c r="F412" s="4">
        <f>F400</f>
        <v>1050000</v>
      </c>
      <c r="N412" s="34">
        <f t="shared" si="35"/>
        <v>0</v>
      </c>
    </row>
    <row r="413" spans="1:14" x14ac:dyDescent="0.25">
      <c r="A413" s="19"/>
      <c r="B413" s="26"/>
      <c r="C413" s="20"/>
      <c r="D413" s="21"/>
      <c r="E413" s="50">
        <v>0</v>
      </c>
      <c r="F413" s="4"/>
      <c r="N413" s="34">
        <f t="shared" si="35"/>
        <v>0</v>
      </c>
    </row>
    <row r="414" spans="1:14" s="45" customFormat="1" x14ac:dyDescent="0.25">
      <c r="A414" s="47">
        <v>5</v>
      </c>
      <c r="B414" s="26" t="s">
        <v>64</v>
      </c>
      <c r="C414" s="21"/>
      <c r="D414" s="21"/>
      <c r="E414" s="51">
        <v>0</v>
      </c>
      <c r="F414" s="49">
        <f>F404</f>
        <v>750000</v>
      </c>
      <c r="I414" s="54">
        <f>F414+F412</f>
        <v>1800000</v>
      </c>
      <c r="N414" s="34">
        <f t="shared" si="35"/>
        <v>0</v>
      </c>
    </row>
    <row r="415" spans="1:14" s="45" customFormat="1" x14ac:dyDescent="0.25">
      <c r="A415" s="47"/>
      <c r="B415" s="26"/>
      <c r="C415" s="21"/>
      <c r="D415" s="21"/>
      <c r="E415" s="10">
        <v>0</v>
      </c>
      <c r="F415" s="49"/>
      <c r="N415" s="34">
        <f t="shared" si="35"/>
        <v>0</v>
      </c>
    </row>
    <row r="416" spans="1:14" x14ac:dyDescent="0.25">
      <c r="A416" s="19"/>
      <c r="B416" s="26" t="s">
        <v>62</v>
      </c>
      <c r="C416" s="20"/>
      <c r="D416" s="21"/>
      <c r="E416" s="50">
        <v>0</v>
      </c>
      <c r="F416" s="4">
        <f>SUM(F405:F415)</f>
        <v>14151472</v>
      </c>
      <c r="N416" s="34">
        <f t="shared" ref="N416" si="39">E416*1.45</f>
        <v>0</v>
      </c>
    </row>
  </sheetData>
  <pageMargins left="0.70866141732283505" right="0.59055118110236204" top="0.70866141732283505" bottom="0.82677165354330695" header="0.27559055118110198" footer="0.511811023622047"/>
  <pageSetup paperSize="9" scale="80" firstPageNumber="19" orientation="portrait" useFirstPageNumber="1" r:id="rId1"/>
  <headerFooter alignWithMargins="0"/>
  <rowBreaks count="23" manualBreakCount="23">
    <brk id="29" max="16383" man="1"/>
    <brk id="54" max="5" man="1"/>
    <brk id="89" max="5" man="1"/>
    <brk id="109" max="5" man="1"/>
    <brk id="145" max="5" man="1"/>
    <brk id="153" max="5" man="1"/>
    <brk id="185" max="5" man="1"/>
    <brk id="203" max="5" man="1"/>
    <brk id="227" max="16383" man="1"/>
    <brk id="253" max="5" man="1"/>
    <brk id="277" max="5" man="1"/>
    <brk id="303" max="5" man="1"/>
    <brk id="319" max="5" man="1"/>
    <brk id="323" max="5" man="1"/>
    <brk id="345" max="5" man="1"/>
    <brk id="350" max="16383" man="1"/>
    <brk id="356" max="16383" man="1"/>
    <brk id="380" max="5" man="1"/>
    <brk id="384" max="16383" man="1"/>
    <brk id="388" max="16383" man="1"/>
    <brk id="392" max="16383" man="1"/>
    <brk id="400" max="16383" man="1"/>
    <brk id="40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Embakasi =</vt:lpstr>
      <vt:lpstr>'Embakasi ='!Print_Area</vt:lpstr>
      <vt:lpstr>'Embakasi ='!Print_Titles</vt:lpstr>
    </vt:vector>
  </TitlesOfParts>
  <Company>Nyange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Sir Sammy Collins</cp:lastModifiedBy>
  <cp:lastPrinted>2022-08-19T12:10:37Z</cp:lastPrinted>
  <dcterms:created xsi:type="dcterms:W3CDTF">2006-03-06T07:48:46Z</dcterms:created>
  <dcterms:modified xsi:type="dcterms:W3CDTF">2023-11-16T16:42:55Z</dcterms:modified>
</cp:coreProperties>
</file>