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fifederalbank-my.sharepoint.com/personal/arjay_gallentes_ph_axos_com/Documents/Documents/Management/9Box/"/>
    </mc:Choice>
  </mc:AlternateContent>
  <xr:revisionPtr revIDLastSave="0" documentId="8_{936D1723-32C5-4629-BD78-13B40516BA17}" xr6:coauthVersionLast="47" xr6:coauthVersionMax="47" xr10:uidLastSave="{00000000-0000-0000-0000-000000000000}"/>
  <bookViews>
    <workbookView xWindow="-110" yWindow="-110" windowWidth="19420" windowHeight="10420" xr2:uid="{7B51D3F7-9A74-4DBF-94C6-AC341677C4A2}"/>
  </bookViews>
  <sheets>
    <sheet name="Summary" sheetId="1" r:id="rId1"/>
    <sheet name="Performance" sheetId="2" r:id="rId2"/>
    <sheet name="Potential" sheetId="3" r:id="rId3"/>
  </sheets>
  <definedNames>
    <definedName name="_xlnm._FilterDatabase" localSheetId="1" hidden="1">Performance!$A$1:$I$12</definedName>
    <definedName name="_xlnm._FilterDatabase" localSheetId="0" hidden="1">Summary!$A$1:$M$12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L11" i="3"/>
  <c r="M11" i="3" s="1"/>
  <c r="L12" i="3"/>
  <c r="M12" i="3" s="1"/>
  <c r="A11" i="2"/>
  <c r="A11" i="3" s="1"/>
  <c r="B11" i="2"/>
  <c r="B11" i="3" s="1"/>
  <c r="C11" i="2"/>
  <c r="C11" i="3" s="1"/>
  <c r="D11" i="2"/>
  <c r="D11" i="3" s="1"/>
  <c r="E11" i="2"/>
  <c r="E11" i="3" s="1"/>
  <c r="F11" i="2"/>
  <c r="F11" i="3" s="1"/>
  <c r="A12" i="2"/>
  <c r="A12" i="3" s="1"/>
  <c r="B12" i="2"/>
  <c r="B12" i="3" s="1"/>
  <c r="C12" i="2"/>
  <c r="C12" i="3" s="1"/>
  <c r="D12" i="2"/>
  <c r="D12" i="3" s="1"/>
  <c r="E12" i="2"/>
  <c r="E12" i="3" s="1"/>
  <c r="F12" i="2"/>
  <c r="F12" i="3" s="1"/>
  <c r="A8" i="2"/>
  <c r="A8" i="3" s="1"/>
  <c r="B8" i="2"/>
  <c r="B8" i="3" s="1"/>
  <c r="C8" i="2"/>
  <c r="C8" i="3" s="1"/>
  <c r="D8" i="2"/>
  <c r="D8" i="3" s="1"/>
  <c r="E8" i="2"/>
  <c r="E8" i="3" s="1"/>
  <c r="F8" i="2"/>
  <c r="F8" i="3" s="1"/>
  <c r="A9" i="2"/>
  <c r="A9" i="3" s="1"/>
  <c r="B9" i="2"/>
  <c r="B9" i="3" s="1"/>
  <c r="C9" i="2"/>
  <c r="C9" i="3" s="1"/>
  <c r="D9" i="2"/>
  <c r="D9" i="3" s="1"/>
  <c r="E9" i="2"/>
  <c r="E9" i="3" s="1"/>
  <c r="F9" i="2"/>
  <c r="F9" i="3" s="1"/>
  <c r="A10" i="2"/>
  <c r="A10" i="3" s="1"/>
  <c r="B10" i="2"/>
  <c r="B10" i="3" s="1"/>
  <c r="C10" i="2"/>
  <c r="C10" i="3" s="1"/>
  <c r="D10" i="2"/>
  <c r="D10" i="3" s="1"/>
  <c r="E10" i="2"/>
  <c r="E10" i="3" s="1"/>
  <c r="F10" i="2"/>
  <c r="F10" i="3" s="1"/>
  <c r="L10" i="3"/>
  <c r="M10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A2" i="2"/>
  <c r="B2" i="2"/>
  <c r="C2" i="2"/>
  <c r="D2" i="2"/>
  <c r="E2" i="2"/>
  <c r="F2" i="2"/>
  <c r="A3" i="2"/>
  <c r="A3" i="3" s="1"/>
  <c r="B3" i="2"/>
  <c r="B3" i="3" s="1"/>
  <c r="C3" i="2"/>
  <c r="C3" i="3" s="1"/>
  <c r="D3" i="2"/>
  <c r="D3" i="3" s="1"/>
  <c r="E3" i="2"/>
  <c r="E3" i="3" s="1"/>
  <c r="F3" i="2"/>
  <c r="F3" i="3" s="1"/>
  <c r="A4" i="2"/>
  <c r="A4" i="3" s="1"/>
  <c r="B4" i="2"/>
  <c r="B4" i="3" s="1"/>
  <c r="C4" i="2"/>
  <c r="C4" i="3" s="1"/>
  <c r="D4" i="2"/>
  <c r="D4" i="3" s="1"/>
  <c r="E4" i="2"/>
  <c r="E4" i="3" s="1"/>
  <c r="F4" i="2"/>
  <c r="F4" i="3" s="1"/>
  <c r="A5" i="2"/>
  <c r="A5" i="3" s="1"/>
  <c r="B5" i="2"/>
  <c r="B5" i="3" s="1"/>
  <c r="C5" i="2"/>
  <c r="C5" i="3" s="1"/>
  <c r="D5" i="2"/>
  <c r="D5" i="3" s="1"/>
  <c r="E5" i="2"/>
  <c r="E5" i="3" s="1"/>
  <c r="F5" i="2"/>
  <c r="F5" i="3" s="1"/>
  <c r="A6" i="2"/>
  <c r="A6" i="3" s="1"/>
  <c r="B6" i="2"/>
  <c r="B6" i="3" s="1"/>
  <c r="C6" i="2"/>
  <c r="C6" i="3" s="1"/>
  <c r="D6" i="2"/>
  <c r="D6" i="3" s="1"/>
  <c r="E6" i="2"/>
  <c r="E6" i="3" s="1"/>
  <c r="F6" i="2"/>
  <c r="F6" i="3" s="1"/>
  <c r="A7" i="2"/>
  <c r="A7" i="3" s="1"/>
  <c r="B7" i="2"/>
  <c r="B7" i="3" s="1"/>
  <c r="C7" i="2"/>
  <c r="C7" i="3" s="1"/>
  <c r="D7" i="2"/>
  <c r="D7" i="3" s="1"/>
  <c r="E7" i="2"/>
  <c r="E7" i="3" s="1"/>
  <c r="F7" i="2"/>
  <c r="F7" i="3" s="1"/>
  <c r="A2" i="3" l="1"/>
  <c r="B2" i="3"/>
  <c r="C2" i="3"/>
  <c r="D2" i="3"/>
  <c r="E2" i="3"/>
  <c r="F2" i="3"/>
  <c r="L2" i="3"/>
  <c r="M2" i="3" s="1"/>
  <c r="I9" i="1" l="1"/>
  <c r="G9" i="1"/>
  <c r="G2" i="1"/>
  <c r="G12" i="1"/>
  <c r="I3" i="1"/>
  <c r="I12" i="1"/>
  <c r="G6" i="1"/>
  <c r="I2" i="1"/>
  <c r="I5" i="1"/>
  <c r="G4" i="1"/>
  <c r="G11" i="1"/>
  <c r="I11" i="1"/>
  <c r="I4" i="1"/>
  <c r="I6" i="1"/>
  <c r="G5" i="1"/>
  <c r="G3" i="1"/>
  <c r="I7" i="1"/>
  <c r="G7" i="1"/>
  <c r="I8" i="1"/>
  <c r="G8" i="1"/>
  <c r="G10" i="1"/>
  <c r="I10" i="1"/>
  <c r="J12" i="1" l="1"/>
  <c r="K12" i="1" s="1"/>
  <c r="L12" i="1" s="1"/>
  <c r="H12" i="1"/>
  <c r="J11" i="1"/>
  <c r="K11" i="1" s="1"/>
  <c r="L11" i="1" s="1"/>
  <c r="H11" i="1"/>
  <c r="H10" i="1"/>
  <c r="H3" i="1"/>
  <c r="H9" i="1"/>
  <c r="H8" i="1"/>
  <c r="H6" i="1"/>
  <c r="H2" i="1"/>
  <c r="J9" i="1"/>
  <c r="J7" i="1"/>
  <c r="K7" i="1" s="1"/>
  <c r="J6" i="1"/>
  <c r="K6" i="1" s="1"/>
  <c r="H5" i="1"/>
  <c r="J10" i="1"/>
  <c r="J3" i="1"/>
  <c r="J5" i="1"/>
  <c r="K5" i="1" s="1"/>
  <c r="J2" i="1"/>
  <c r="J4" i="1"/>
  <c r="K4" i="1" s="1"/>
  <c r="H4" i="1"/>
  <c r="J8" i="1"/>
  <c r="H7" i="1"/>
  <c r="K9" i="1" l="1"/>
  <c r="L9" i="1" s="1"/>
  <c r="K10" i="1"/>
  <c r="L10" i="1" s="1"/>
  <c r="L4" i="1"/>
  <c r="K3" i="1"/>
  <c r="L3" i="1" s="1"/>
  <c r="K8" i="1"/>
  <c r="L8" i="1" s="1"/>
  <c r="L7" i="1"/>
  <c r="L5" i="1"/>
  <c r="L6" i="1"/>
  <c r="K2" i="1"/>
  <c r="L2" i="1" s="1"/>
</calcChain>
</file>

<file path=xl/sharedStrings.xml><?xml version="1.0" encoding="utf-8"?>
<sst xmlns="http://schemas.openxmlformats.org/spreadsheetml/2006/main" count="236" uniqueCount="64">
  <si>
    <t>Name</t>
  </si>
  <si>
    <t>Direct Manager</t>
  </si>
  <si>
    <t>Tenure in Company</t>
  </si>
  <si>
    <t>Tenure in Position</t>
  </si>
  <si>
    <t>Role/Title</t>
  </si>
  <si>
    <t>Performance Rating (June to December 20240</t>
  </si>
  <si>
    <t>Equivalent 9 Box Coordinate for Performance</t>
  </si>
  <si>
    <t>Personal Career Goals</t>
  </si>
  <si>
    <t>Ability</t>
  </si>
  <si>
    <t>Engagement</t>
  </si>
  <si>
    <t>Values Alignment</t>
  </si>
  <si>
    <t>Average</t>
  </si>
  <si>
    <t>Potential Rating</t>
  </si>
  <si>
    <t>Performance Rating</t>
  </si>
  <si>
    <t>Corresponding 9 Box</t>
  </si>
  <si>
    <t>Bucket</t>
  </si>
  <si>
    <t>Department</t>
  </si>
  <si>
    <t>Notes</t>
  </si>
  <si>
    <t>Learning Agility</t>
  </si>
  <si>
    <t>Corresponding 9 Box Potential Axis</t>
  </si>
  <si>
    <t>Performance Axis (Horizontal)</t>
  </si>
  <si>
    <t>Potential Axis (Vertical)</t>
  </si>
  <si>
    <t>Technology</t>
  </si>
  <si>
    <t>Christian Nailat</t>
  </si>
  <si>
    <t>Software Engineer</t>
  </si>
  <si>
    <t>Arjay Gallentes</t>
  </si>
  <si>
    <t>Ronald Bacuyan</t>
  </si>
  <si>
    <t>Erwin Biglang-awa</t>
  </si>
  <si>
    <t>Sr. Software Engineer</t>
  </si>
  <si>
    <t>Ian Abellana</t>
  </si>
  <si>
    <t>DevOps Engineer</t>
  </si>
  <si>
    <t>Anton Bisquera</t>
  </si>
  <si>
    <t>Sr. Product Manager</t>
  </si>
  <si>
    <t>Delson Markis Wooden</t>
  </si>
  <si>
    <t>Rae Jordan Alix</t>
  </si>
  <si>
    <t>OutSystems Engineer</t>
  </si>
  <si>
    <t>Adel Mahmoud Sadek Albediwy</t>
  </si>
  <si>
    <t>Developer</t>
  </si>
  <si>
    <t>Patrick Oniel Bernardo</t>
  </si>
  <si>
    <t>Sr. Developer</t>
  </si>
  <si>
    <t>Ariel Dimapilis</t>
  </si>
  <si>
    <t>Data Architect, Tech Lead</t>
  </si>
  <si>
    <t>Rex Santos</t>
  </si>
  <si>
    <t>What known personal risk factors (i.e., health concerns, travel requirements) might impact this individual?  (Indicate Personal, Travel, Health)</t>
  </si>
  <si>
    <t>What is the availability of potential internal successors for the position? (Not Available/Readily Available)</t>
  </si>
  <si>
    <t>How difficult would it be to find a replacement in the external market? (Easy/Hard)</t>
  </si>
  <si>
    <t>Is the individual’s compensation equitable with their internal peers? (Y/N)</t>
  </si>
  <si>
    <t>Does the individual see a mismatch between their current role and their skills, interests, and capabilities? (Y/N)</t>
  </si>
  <si>
    <t>Has the individual expressed interest in other positions within or outside of the company?  (Y/N)</t>
  </si>
  <si>
    <t>Has the individual expressed concerns over development or advancement opportunities? (Y/N)</t>
  </si>
  <si>
    <t>Does the individual possess skills/abilities that are in high demand in the marketplace? (Y/N)</t>
  </si>
  <si>
    <t>How often has the individual expressed concerns over job satisfaction or engagement? (Y/N)</t>
  </si>
  <si>
    <t>Is the incumbent a critical link in achieving results through relationships? (Y/N)</t>
  </si>
  <si>
    <t>Does the individual have a positive relationship with their direct supervisor and team? (Supervisor Perception) - Y/N</t>
  </si>
  <si>
    <t>Does the incumbent possess critical job knowledge/information? (Y/N)</t>
  </si>
  <si>
    <t>Would business transactions or processes experience significant delays or drop in quality? (Y/N)</t>
  </si>
  <si>
    <t>Y</t>
  </si>
  <si>
    <t>N</t>
  </si>
  <si>
    <t>Travel</t>
  </si>
  <si>
    <t>Not Available</t>
  </si>
  <si>
    <t>Hard</t>
  </si>
  <si>
    <t>Available</t>
  </si>
  <si>
    <t>Personal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</si>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</sst>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Roboto"/>
    </font>
    <font>
      <sz val="11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AA74A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AA7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A0EEE-F87E-4627-A09A-5313902B22BF}" name="Table1" displayName="Table1" ref="A1:N12" totalsRowShown="0" headerRowDxfId="18" dataDxfId="16" headerRowBorderDxfId="17" tableBorderDxfId="15" totalsRowBorderDxfId="14">
  <autoFilter ref="A1:N12" xr:uid="{342A0EEE-F87E-4627-A09A-5313902B22BF}"/>
  <tableColumns count="14">
    <tableColumn id="1" xr3:uid="{9C7EB624-973A-43AD-950B-CF79AE900EF3}" name="Name" dataDxfId="13">
      <calculatedColumnFormula>Performance!#REF!</calculatedColumnFormula>
    </tableColumn>
    <tableColumn id="2" xr3:uid="{84425173-46DF-4BD4-89AF-5034895C26D4}" name="Role/Title" dataDxfId="12">
      <calculatedColumnFormula>Performance!#REF!</calculatedColumnFormula>
    </tableColumn>
    <tableColumn id="3" xr3:uid="{B86A1CC7-BFE4-4A0B-8126-B3CCE74C1FAC}" name="Department" dataDxfId="11">
      <calculatedColumnFormula>Performance!#REF!</calculatedColumnFormula>
    </tableColumn>
    <tableColumn id="4" xr3:uid="{1A4E4FEE-B4B9-47C7-A9F7-2A6D7EDCDEAF}" name="Direct Manager" dataDxfId="10">
      <calculatedColumnFormula>Performance!#REF!</calculatedColumnFormula>
    </tableColumn>
    <tableColumn id="5" xr3:uid="{E71B876B-717A-4B14-BC33-22FC548E80C7}" name="Tenure in Company" dataDxfId="9">
      <calculatedColumnFormula>Performance!#REF!</calculatedColumnFormula>
    </tableColumn>
    <tableColumn id="6" xr3:uid="{7595D4FE-DC94-4BC5-B759-A94DC7B61F85}" name="Tenure in Position" dataDxfId="8">
      <calculatedColumnFormula>Performance!#REF!</calculatedColumnFormula>
    </tableColumn>
    <tableColumn id="7" xr3:uid="{B5CF8E6B-EF5E-48EA-8263-4FCAC85412F2}" name="Personal Career Goals" dataDxfId="7"/>
    <tableColumn id="8" xr3:uid="{590B0DF3-2D56-4E94-A83D-8A2743034CF6}" name="Ability" dataDxfId="6"/>
    <tableColumn id="9" xr3:uid="{732DDDF6-7755-4570-A8DB-6CE290744EAC}" name="Engagement" dataDxfId="5"/>
    <tableColumn id="10" xr3:uid="{22BA881D-00C7-4A78-9B35-A693C3184887}" name="Values Alignment" dataDxfId="4"/>
    <tableColumn id="13" xr3:uid="{196BBA05-4BBE-41B8-9F0C-61170EA90E8A}" name="Learning Agility" dataDxfId="3"/>
    <tableColumn id="11" xr3:uid="{EFD91518-C5DA-4846-83A0-106B057BF507}" name="Average" dataDxfId="2">
      <calculatedColumnFormula>AVERAGE(G2:K2)</calculatedColumnFormula>
    </tableColumn>
    <tableColumn id="12" xr3:uid="{41A07131-A795-4242-80A9-E438FF560741}" name="Corresponding 9 Box Potential Axis" dataDxfId="1">
      <calculatedColumnFormula>IF(L2&lt;2,1,IF(AND(L2&gt;=2,L2&lt;3),2,3))</calculatedColumnFormula>
    </tableColumn>
    <tableColumn id="14" xr3:uid="{3CF6061F-B1D2-45E0-9A44-F5D674C65BF3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5AC2-B121-4B5D-81F2-F7DA6829F351}">
  <dimension ref="A1:AB12"/>
  <sheetViews>
    <sheetView showGridLines="0" tabSelected="1" topLeftCell="N1" zoomScale="61" zoomScaleNormal="70" workbookViewId="0">
      <selection activeCell="Q13" sqref="Q13"/>
    </sheetView>
  </sheetViews>
  <sheetFormatPr defaultRowHeight="14.5" x14ac:dyDescent="0.35"/>
  <cols>
    <col min="1" max="1" width="28.81640625" style="3" bestFit="1" customWidth="1"/>
    <col min="2" max="2" width="31.90625" style="3" bestFit="1" customWidth="1"/>
    <col min="3" max="3" width="24" style="3" customWidth="1"/>
    <col min="4" max="6" width="19.7265625" style="3" customWidth="1"/>
    <col min="7" max="7" width="19.7265625" style="16" customWidth="1"/>
    <col min="8" max="12" width="14.26953125" style="16" customWidth="1"/>
    <col min="13" max="13" width="27.6328125" style="3" customWidth="1"/>
    <col min="14" max="14" width="21.7265625" style="15" customWidth="1"/>
    <col min="15" max="15" width="24.08984375" style="15" customWidth="1"/>
    <col min="16" max="20" width="21.7265625" style="15" customWidth="1"/>
    <col min="21" max="21" width="23.36328125" style="15" bestFit="1" customWidth="1"/>
    <col min="22" max="24" width="17.54296875" style="23" customWidth="1"/>
    <col min="25" max="25" width="22.36328125" style="23" customWidth="1"/>
    <col min="26" max="26" width="22.453125" style="23" customWidth="1"/>
    <col min="27" max="27" width="8.7265625" style="23"/>
    <col min="28" max="16384" width="8.7265625" style="3"/>
  </cols>
  <sheetData>
    <row r="1" spans="1:28" ht="101.5" x14ac:dyDescent="0.35">
      <c r="A1" s="19" t="s">
        <v>0</v>
      </c>
      <c r="B1" s="19" t="s">
        <v>4</v>
      </c>
      <c r="C1" s="19" t="s">
        <v>16</v>
      </c>
      <c r="D1" s="19" t="s">
        <v>1</v>
      </c>
      <c r="E1" s="19" t="s">
        <v>2</v>
      </c>
      <c r="F1" s="19" t="s">
        <v>3</v>
      </c>
      <c r="G1" s="18" t="s">
        <v>13</v>
      </c>
      <c r="H1" s="18" t="s">
        <v>12</v>
      </c>
      <c r="I1" s="18" t="s">
        <v>20</v>
      </c>
      <c r="J1" s="18" t="s">
        <v>21</v>
      </c>
      <c r="K1" s="18" t="s">
        <v>14</v>
      </c>
      <c r="L1" s="18" t="s">
        <v>15</v>
      </c>
      <c r="M1" s="18" t="s">
        <v>17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43</v>
      </c>
      <c r="U1" s="19" t="s">
        <v>53</v>
      </c>
      <c r="V1" s="24" t="s">
        <v>44</v>
      </c>
      <c r="W1" s="24" t="s">
        <v>45</v>
      </c>
      <c r="X1" s="24" t="s">
        <v>52</v>
      </c>
      <c r="Y1" s="24" t="s">
        <v>54</v>
      </c>
      <c r="Z1" s="24" t="s">
        <v>55</v>
      </c>
      <c r="AB1" s="22"/>
    </row>
    <row r="2" spans="1:28" x14ac:dyDescent="0.35">
      <c r="A2" s="4" t="s">
        <v>23</v>
      </c>
      <c r="B2" s="4" t="s">
        <v>24</v>
      </c>
      <c r="C2" s="4" t="s">
        <v>22</v>
      </c>
      <c r="D2" s="4" t="s">
        <v>25</v>
      </c>
      <c r="E2" s="4">
        <v>1.5</v>
      </c>
      <c r="F2" s="4">
        <v>1.5</v>
      </c>
      <c r="G2" s="5">
        <f>VLOOKUP(A2,Performance!$A:$H,7,0)</f>
        <v>4</v>
      </c>
      <c r="H2" s="5">
        <f>VLOOKUP(A2,Table1[[Name]:[Corresponding 9 Box Potential Axis]],12,0)</f>
        <v>2.8</v>
      </c>
      <c r="I2" s="4">
        <f>VLOOKUP(A2,Performance!$A:$H,8,0)</f>
        <v>3</v>
      </c>
      <c r="J2" s="4">
        <f>VLOOKUP(A2,Table1[[Name]:[Corresponding 9 Box Potential Axis]],13,0)</f>
        <v>2</v>
      </c>
      <c r="K2" s="4">
        <f t="shared" ref="K2:K12" si="0">IF(AND(I2=1,J2=1),1,IF(AND(I2=2,J2=1),2,IF(AND(I2=3,J2=1),3,IF(AND(I2=1,J2=2),4,IF(AND(I2=2,J2=2),5,IF(AND(I2=3,J2=2),6,IF(AND(I2=1,J2=3),7,IF(AND(I2=2,J2=3),8,9))))))))</f>
        <v>6</v>
      </c>
      <c r="L2" s="4" t="str">
        <f t="shared" ref="L2:L12" si="1">IF(OR(K2=1,K2=2,K2=4),"Low",IF(OR(K2=3,K2=5,K2=7),"Mid","High"))</f>
        <v>High</v>
      </c>
      <c r="M2" s="4"/>
      <c r="N2" s="4" t="s">
        <v>57</v>
      </c>
      <c r="O2" s="4" t="s">
        <v>57</v>
      </c>
      <c r="P2" s="4" t="s">
        <v>56</v>
      </c>
      <c r="Q2" s="4" t="s">
        <v>57</v>
      </c>
      <c r="R2" s="4" t="s">
        <v>56</v>
      </c>
      <c r="S2" s="4" t="s">
        <v>57</v>
      </c>
      <c r="T2" s="4" t="s">
        <v>58</v>
      </c>
      <c r="U2" s="4" t="s">
        <v>56</v>
      </c>
      <c r="V2" s="6" t="s">
        <v>59</v>
      </c>
      <c r="W2" s="6" t="s">
        <v>60</v>
      </c>
      <c r="X2" s="6" t="s">
        <v>56</v>
      </c>
      <c r="Y2" s="6" t="s">
        <v>56</v>
      </c>
      <c r="Z2" s="6" t="s">
        <v>56</v>
      </c>
    </row>
    <row r="3" spans="1:28" x14ac:dyDescent="0.35">
      <c r="A3" s="4" t="s">
        <v>26</v>
      </c>
      <c r="B3" s="4" t="s">
        <v>24</v>
      </c>
      <c r="C3" s="4" t="s">
        <v>22</v>
      </c>
      <c r="D3" s="4" t="s">
        <v>25</v>
      </c>
      <c r="E3" s="4">
        <v>0.9</v>
      </c>
      <c r="F3" s="4">
        <v>0.9</v>
      </c>
      <c r="G3" s="5">
        <f>VLOOKUP(A3,Performance!$A:$H,7,0)</f>
        <v>4</v>
      </c>
      <c r="H3" s="5">
        <f>VLOOKUP(A3,Table1[[Name]:[Corresponding 9 Box Potential Axis]],12,0)</f>
        <v>2.6</v>
      </c>
      <c r="I3" s="4">
        <f>VLOOKUP(A3,Performance!$A:$H,8,0)</f>
        <v>3</v>
      </c>
      <c r="J3" s="4">
        <f>VLOOKUP(A3,Table1[[Name]:[Corresponding 9 Box Potential Axis]],13,0)</f>
        <v>2</v>
      </c>
      <c r="K3" s="4">
        <f t="shared" si="0"/>
        <v>6</v>
      </c>
      <c r="L3" s="4" t="str">
        <f t="shared" si="1"/>
        <v>High</v>
      </c>
      <c r="M3" s="4"/>
      <c r="N3" s="4" t="s">
        <v>57</v>
      </c>
      <c r="O3" s="4" t="s">
        <v>57</v>
      </c>
      <c r="P3" s="4" t="s">
        <v>56</v>
      </c>
      <c r="Q3" s="4" t="s">
        <v>57</v>
      </c>
      <c r="R3" s="4" t="s">
        <v>56</v>
      </c>
      <c r="S3" s="4" t="s">
        <v>57</v>
      </c>
      <c r="T3" s="4" t="s">
        <v>58</v>
      </c>
      <c r="U3" s="4" t="s">
        <v>56</v>
      </c>
      <c r="V3" s="6" t="s">
        <v>61</v>
      </c>
      <c r="W3" s="6" t="s">
        <v>60</v>
      </c>
      <c r="X3" s="6" t="s">
        <v>57</v>
      </c>
      <c r="Y3" s="6" t="s">
        <v>56</v>
      </c>
      <c r="Z3" s="6" t="s">
        <v>56</v>
      </c>
    </row>
    <row r="4" spans="1:28" x14ac:dyDescent="0.35">
      <c r="A4" s="4" t="s">
        <v>27</v>
      </c>
      <c r="B4" s="4" t="s">
        <v>28</v>
      </c>
      <c r="C4" s="4" t="s">
        <v>22</v>
      </c>
      <c r="D4" s="4" t="s">
        <v>25</v>
      </c>
      <c r="E4" s="4">
        <v>0.7</v>
      </c>
      <c r="F4" s="4">
        <v>0.7</v>
      </c>
      <c r="G4" s="5">
        <f>VLOOKUP(A4,Performance!$A:$H,7,0)</f>
        <v>3.25</v>
      </c>
      <c r="H4" s="5">
        <f>VLOOKUP(A4,Table1[[Name]:[Corresponding 9 Box Potential Axis]],12,0)</f>
        <v>2.2000000000000002</v>
      </c>
      <c r="I4" s="4">
        <f>VLOOKUP(A4,Performance!$A:$H,8,0)</f>
        <v>2</v>
      </c>
      <c r="J4" s="4">
        <f>VLOOKUP(A4,Table1[[Name]:[Corresponding 9 Box Potential Axis]],13,0)</f>
        <v>2</v>
      </c>
      <c r="K4" s="4">
        <f t="shared" si="0"/>
        <v>5</v>
      </c>
      <c r="L4" s="4" t="str">
        <f t="shared" si="1"/>
        <v>Mid</v>
      </c>
      <c r="M4" s="4"/>
      <c r="N4" s="4" t="s">
        <v>57</v>
      </c>
      <c r="O4" s="4" t="s">
        <v>57</v>
      </c>
      <c r="P4" s="4" t="s">
        <v>56</v>
      </c>
      <c r="Q4" s="4" t="s">
        <v>57</v>
      </c>
      <c r="R4" s="4" t="s">
        <v>56</v>
      </c>
      <c r="S4" s="4" t="s">
        <v>57</v>
      </c>
      <c r="T4" s="4" t="s">
        <v>58</v>
      </c>
      <c r="U4" s="4" t="s">
        <v>56</v>
      </c>
      <c r="V4" s="6" t="s">
        <v>59</v>
      </c>
      <c r="W4" s="6" t="s">
        <v>60</v>
      </c>
      <c r="X4" s="6" t="s">
        <v>57</v>
      </c>
      <c r="Y4" s="6" t="s">
        <v>56</v>
      </c>
      <c r="Z4" s="6" t="s">
        <v>56</v>
      </c>
    </row>
    <row r="5" spans="1:28" x14ac:dyDescent="0.35">
      <c r="A5" s="4" t="s">
        <v>29</v>
      </c>
      <c r="B5" s="4" t="s">
        <v>30</v>
      </c>
      <c r="C5" s="4" t="s">
        <v>22</v>
      </c>
      <c r="D5" s="4" t="s">
        <v>25</v>
      </c>
      <c r="E5" s="4">
        <v>1.3</v>
      </c>
      <c r="F5" s="4">
        <v>1.3</v>
      </c>
      <c r="G5" s="5">
        <f>VLOOKUP(A5,Performance!$A:$H,7,0)</f>
        <v>3.71</v>
      </c>
      <c r="H5" s="5">
        <f>VLOOKUP(A5,Table1[[Name]:[Corresponding 9 Box Potential Axis]],12,0)</f>
        <v>2.2000000000000002</v>
      </c>
      <c r="I5" s="4">
        <f>VLOOKUP(A5,Performance!$A:$H,8,0)</f>
        <v>3</v>
      </c>
      <c r="J5" s="4">
        <f>VLOOKUP(A5,Table1[[Name]:[Corresponding 9 Box Potential Axis]],13,0)</f>
        <v>2</v>
      </c>
      <c r="K5" s="4">
        <f t="shared" si="0"/>
        <v>6</v>
      </c>
      <c r="L5" s="4" t="str">
        <f t="shared" si="1"/>
        <v>High</v>
      </c>
      <c r="M5" s="4"/>
      <c r="N5" s="4" t="s">
        <v>56</v>
      </c>
      <c r="O5" s="4" t="s">
        <v>57</v>
      </c>
      <c r="P5" s="4" t="s">
        <v>56</v>
      </c>
      <c r="Q5" s="4" t="s">
        <v>57</v>
      </c>
      <c r="R5" s="4" t="s">
        <v>56</v>
      </c>
      <c r="S5" s="4" t="s">
        <v>56</v>
      </c>
      <c r="T5" s="4" t="s">
        <v>62</v>
      </c>
      <c r="U5" s="4" t="s">
        <v>56</v>
      </c>
      <c r="V5" s="6" t="s">
        <v>59</v>
      </c>
      <c r="W5" s="6" t="s">
        <v>60</v>
      </c>
      <c r="X5" s="6" t="s">
        <v>56</v>
      </c>
      <c r="Y5" s="6" t="s">
        <v>56</v>
      </c>
      <c r="Z5" s="6" t="s">
        <v>56</v>
      </c>
    </row>
    <row r="6" spans="1:28" x14ac:dyDescent="0.35">
      <c r="A6" s="4" t="s">
        <v>31</v>
      </c>
      <c r="B6" s="4" t="s">
        <v>32</v>
      </c>
      <c r="C6" s="4" t="s">
        <v>22</v>
      </c>
      <c r="D6" s="4" t="s">
        <v>25</v>
      </c>
      <c r="E6" s="4">
        <v>0.5</v>
      </c>
      <c r="F6" s="4">
        <v>0.5</v>
      </c>
      <c r="G6" s="5">
        <f>VLOOKUP(A6,Performance!$A:$H,7,0)</f>
        <v>3.5</v>
      </c>
      <c r="H6" s="5">
        <f>VLOOKUP(A6,Table1[[Name]:[Corresponding 9 Box Potential Axis]],12,0)</f>
        <v>3</v>
      </c>
      <c r="I6" s="4">
        <f>VLOOKUP(A6,Performance!$A:$H,8,0)</f>
        <v>2</v>
      </c>
      <c r="J6" s="4">
        <f>VLOOKUP(A6,Table1[[Name]:[Corresponding 9 Box Potential Axis]],13,0)</f>
        <v>3</v>
      </c>
      <c r="K6" s="4">
        <f t="shared" si="0"/>
        <v>8</v>
      </c>
      <c r="L6" s="4" t="str">
        <f t="shared" si="1"/>
        <v>High</v>
      </c>
      <c r="M6" s="4"/>
      <c r="N6" s="4" t="s">
        <v>56</v>
      </c>
      <c r="O6" s="4" t="s">
        <v>57</v>
      </c>
      <c r="P6" s="4" t="s">
        <v>56</v>
      </c>
      <c r="Q6" s="4" t="s">
        <v>57</v>
      </c>
      <c r="R6" s="4" t="s">
        <v>56</v>
      </c>
      <c r="S6" s="4" t="s">
        <v>57</v>
      </c>
      <c r="T6" s="4" t="s">
        <v>62</v>
      </c>
      <c r="U6" s="4" t="s">
        <v>56</v>
      </c>
      <c r="V6" s="6" t="s">
        <v>59</v>
      </c>
      <c r="W6" s="6" t="s">
        <v>60</v>
      </c>
      <c r="X6" s="6" t="s">
        <v>56</v>
      </c>
      <c r="Y6" s="6" t="s">
        <v>56</v>
      </c>
      <c r="Z6" s="6" t="s">
        <v>56</v>
      </c>
    </row>
    <row r="7" spans="1:28" x14ac:dyDescent="0.35">
      <c r="A7" s="4" t="s">
        <v>33</v>
      </c>
      <c r="B7" s="4" t="s">
        <v>30</v>
      </c>
      <c r="C7" s="4" t="s">
        <v>22</v>
      </c>
      <c r="D7" s="4" t="s">
        <v>25</v>
      </c>
      <c r="E7" s="4">
        <v>1.5</v>
      </c>
      <c r="F7" s="4">
        <v>1.5</v>
      </c>
      <c r="G7" s="5">
        <f>VLOOKUP(A7,Performance!$A:$H,7,0)</f>
        <v>3.5</v>
      </c>
      <c r="H7" s="5">
        <f>VLOOKUP(A7,Table1[[Name]:[Corresponding 9 Box Potential Axis]],12,0)</f>
        <v>2.8</v>
      </c>
      <c r="I7" s="4">
        <f>VLOOKUP(A7,Performance!$A:$H,8,0)</f>
        <v>2</v>
      </c>
      <c r="J7" s="4">
        <f>VLOOKUP(A7,Table1[[Name]:[Corresponding 9 Box Potential Axis]],13,0)</f>
        <v>2</v>
      </c>
      <c r="K7" s="4">
        <f t="shared" si="0"/>
        <v>5</v>
      </c>
      <c r="L7" s="4" t="str">
        <f t="shared" si="1"/>
        <v>Mid</v>
      </c>
      <c r="M7" s="4"/>
      <c r="N7" s="4" t="s">
        <v>57</v>
      </c>
      <c r="O7" s="4" t="s">
        <v>57</v>
      </c>
      <c r="P7" s="4" t="s">
        <v>56</v>
      </c>
      <c r="Q7" s="4" t="s">
        <v>57</v>
      </c>
      <c r="R7" s="4" t="s">
        <v>56</v>
      </c>
      <c r="S7" s="4" t="s">
        <v>57</v>
      </c>
      <c r="T7" s="4" t="s">
        <v>58</v>
      </c>
      <c r="U7" s="4" t="s">
        <v>56</v>
      </c>
      <c r="V7" s="6" t="s">
        <v>59</v>
      </c>
      <c r="W7" s="6" t="s">
        <v>60</v>
      </c>
      <c r="X7" s="6" t="s">
        <v>56</v>
      </c>
      <c r="Y7" s="6" t="s">
        <v>56</v>
      </c>
      <c r="Z7" s="6" t="s">
        <v>56</v>
      </c>
    </row>
    <row r="8" spans="1:28" x14ac:dyDescent="0.35">
      <c r="A8" s="4" t="s">
        <v>34</v>
      </c>
      <c r="B8" s="4" t="s">
        <v>35</v>
      </c>
      <c r="C8" s="4" t="s">
        <v>22</v>
      </c>
      <c r="D8" s="4" t="s">
        <v>25</v>
      </c>
      <c r="E8" s="4">
        <v>0.8</v>
      </c>
      <c r="F8" s="4">
        <v>0.8</v>
      </c>
      <c r="G8" s="5">
        <f>VLOOKUP(A8,Performance!$A:$H,7,0)</f>
        <v>4</v>
      </c>
      <c r="H8" s="5">
        <f>VLOOKUP(A8,Table1[[Name]:[Corresponding 9 Box Potential Axis]],12,0)</f>
        <v>2.6</v>
      </c>
      <c r="I8" s="4">
        <f>VLOOKUP(A8,Performance!$A:$H,8,0)</f>
        <v>3</v>
      </c>
      <c r="J8" s="4">
        <f>VLOOKUP(A8,Table1[[Name]:[Corresponding 9 Box Potential Axis]],13,0)</f>
        <v>2</v>
      </c>
      <c r="K8" s="4">
        <f t="shared" si="0"/>
        <v>6</v>
      </c>
      <c r="L8" s="4" t="str">
        <f t="shared" si="1"/>
        <v>High</v>
      </c>
      <c r="M8" s="4"/>
      <c r="N8" s="4" t="s">
        <v>57</v>
      </c>
      <c r="O8" s="4" t="s">
        <v>57</v>
      </c>
      <c r="P8" s="4" t="s">
        <v>56</v>
      </c>
      <c r="Q8" s="4" t="s">
        <v>57</v>
      </c>
      <c r="R8" s="4" t="s">
        <v>56</v>
      </c>
      <c r="S8" s="4" t="s">
        <v>57</v>
      </c>
      <c r="T8" s="4" t="s">
        <v>63</v>
      </c>
      <c r="U8" s="4" t="s">
        <v>56</v>
      </c>
      <c r="V8" s="6" t="s">
        <v>61</v>
      </c>
      <c r="W8" s="6" t="s">
        <v>60</v>
      </c>
      <c r="X8" s="6" t="s">
        <v>57</v>
      </c>
      <c r="Y8" s="6" t="s">
        <v>56</v>
      </c>
      <c r="Z8" s="6" t="s">
        <v>56</v>
      </c>
    </row>
    <row r="9" spans="1:28" x14ac:dyDescent="0.35">
      <c r="A9" s="4" t="s">
        <v>36</v>
      </c>
      <c r="B9" s="4" t="s">
        <v>37</v>
      </c>
      <c r="C9" s="4" t="s">
        <v>22</v>
      </c>
      <c r="D9" s="4" t="s">
        <v>25</v>
      </c>
      <c r="E9" s="4">
        <v>1.5</v>
      </c>
      <c r="F9" s="4">
        <v>1.5</v>
      </c>
      <c r="G9" s="5">
        <f>VLOOKUP(A9,Performance!$A:$H,7,0)</f>
        <v>4.5</v>
      </c>
      <c r="H9" s="5">
        <f>VLOOKUP(A9,Table1[[Name]:[Corresponding 9 Box Potential Axis]],12,0)</f>
        <v>2</v>
      </c>
      <c r="I9" s="4">
        <f>VLOOKUP(A9,Performance!$A:$H,8,0)</f>
        <v>3</v>
      </c>
      <c r="J9" s="4">
        <f>VLOOKUP(A9,Table1[[Name]:[Corresponding 9 Box Potential Axis]],13,0)</f>
        <v>2</v>
      </c>
      <c r="K9" s="4">
        <f t="shared" si="0"/>
        <v>6</v>
      </c>
      <c r="L9" s="4" t="str">
        <f t="shared" si="1"/>
        <v>High</v>
      </c>
      <c r="M9" s="4"/>
      <c r="N9" s="4" t="s">
        <v>57</v>
      </c>
      <c r="O9" s="4" t="s">
        <v>57</v>
      </c>
      <c r="P9" s="4" t="s">
        <v>56</v>
      </c>
      <c r="Q9" s="4" t="s">
        <v>56</v>
      </c>
      <c r="R9" s="4" t="s">
        <v>56</v>
      </c>
      <c r="S9" s="4" t="s">
        <v>56</v>
      </c>
      <c r="T9" s="4" t="s">
        <v>62</v>
      </c>
      <c r="U9" s="4" t="s">
        <v>56</v>
      </c>
      <c r="V9" s="6" t="s">
        <v>59</v>
      </c>
      <c r="W9" s="6" t="s">
        <v>60</v>
      </c>
      <c r="X9" s="6" t="s">
        <v>56</v>
      </c>
      <c r="Y9" s="6" t="s">
        <v>56</v>
      </c>
      <c r="Z9" s="6" t="s">
        <v>56</v>
      </c>
    </row>
    <row r="10" spans="1:28" x14ac:dyDescent="0.35">
      <c r="A10" s="4" t="s">
        <v>38</v>
      </c>
      <c r="B10" s="4" t="s">
        <v>39</v>
      </c>
      <c r="C10" s="4" t="s">
        <v>22</v>
      </c>
      <c r="D10" s="4" t="s">
        <v>25</v>
      </c>
      <c r="E10" s="4">
        <v>0.7</v>
      </c>
      <c r="F10" s="4">
        <v>0.7</v>
      </c>
      <c r="G10" s="5">
        <f>VLOOKUP(A10,Performance!$A:$H,7,0)</f>
        <v>3.4</v>
      </c>
      <c r="H10" s="5">
        <f>VLOOKUP(A10,Table1[[Name]:[Corresponding 9 Box Potential Axis]],12,0)</f>
        <v>2.2000000000000002</v>
      </c>
      <c r="I10" s="4">
        <f>VLOOKUP(A10,Performance!$A:$H,8,0)</f>
        <v>2</v>
      </c>
      <c r="J10" s="4">
        <f>VLOOKUP(A10,Table1[[Name]:[Corresponding 9 Box Potential Axis]],13,0)</f>
        <v>2</v>
      </c>
      <c r="K10" s="4">
        <f t="shared" si="0"/>
        <v>5</v>
      </c>
      <c r="L10" s="4" t="str">
        <f t="shared" si="1"/>
        <v>Mid</v>
      </c>
      <c r="M10" s="4"/>
      <c r="N10" s="4" t="s">
        <v>57</v>
      </c>
      <c r="O10" s="4" t="s">
        <v>57</v>
      </c>
      <c r="P10" s="4" t="s">
        <v>57</v>
      </c>
      <c r="Q10" s="4" t="s">
        <v>57</v>
      </c>
      <c r="R10" s="4" t="s">
        <v>56</v>
      </c>
      <c r="S10" s="4" t="s">
        <v>56</v>
      </c>
      <c r="T10" s="4" t="s">
        <v>62</v>
      </c>
      <c r="U10" s="4" t="s">
        <v>56</v>
      </c>
      <c r="V10" s="6" t="s">
        <v>61</v>
      </c>
      <c r="W10" s="6" t="s">
        <v>60</v>
      </c>
      <c r="X10" s="6" t="s">
        <v>57</v>
      </c>
      <c r="Y10" s="6" t="s">
        <v>56</v>
      </c>
      <c r="Z10" s="6" t="s">
        <v>56</v>
      </c>
    </row>
    <row r="11" spans="1:28" x14ac:dyDescent="0.35">
      <c r="A11" s="4" t="s">
        <v>40</v>
      </c>
      <c r="B11" s="4" t="s">
        <v>41</v>
      </c>
      <c r="C11" s="4" t="s">
        <v>22</v>
      </c>
      <c r="D11" s="4" t="s">
        <v>25</v>
      </c>
      <c r="E11" s="4">
        <v>0.9</v>
      </c>
      <c r="F11" s="4">
        <v>0.9</v>
      </c>
      <c r="G11" s="5">
        <f>VLOOKUP(A11,Performance!$A:$H,7,0)</f>
        <v>3.25</v>
      </c>
      <c r="H11" s="5">
        <f>VLOOKUP(A11,Table1[[Name]:[Corresponding 9 Box Potential Axis]],12,0)</f>
        <v>2.4</v>
      </c>
      <c r="I11" s="4">
        <f>VLOOKUP(A11,Performance!$A:$H,8,0)</f>
        <v>2</v>
      </c>
      <c r="J11" s="4">
        <f>VLOOKUP(A11,Table1[[Name]:[Corresponding 9 Box Potential Axis]],13,0)</f>
        <v>2</v>
      </c>
      <c r="K11" s="4">
        <f t="shared" si="0"/>
        <v>5</v>
      </c>
      <c r="L11" s="4" t="str">
        <f t="shared" si="1"/>
        <v>Mid</v>
      </c>
      <c r="M11" s="4"/>
      <c r="N11" s="4" t="s">
        <v>57</v>
      </c>
      <c r="O11" s="4" t="s">
        <v>57</v>
      </c>
      <c r="P11" s="4" t="s">
        <v>57</v>
      </c>
      <c r="Q11" s="4" t="s">
        <v>57</v>
      </c>
      <c r="R11" s="4" t="s">
        <v>56</v>
      </c>
      <c r="S11" s="4" t="s">
        <v>56</v>
      </c>
      <c r="T11" s="4" t="s">
        <v>63</v>
      </c>
      <c r="U11" s="4" t="s">
        <v>56</v>
      </c>
      <c r="V11" s="6" t="s">
        <v>59</v>
      </c>
      <c r="W11" s="6" t="s">
        <v>60</v>
      </c>
      <c r="X11" s="6" t="s">
        <v>56</v>
      </c>
      <c r="Y11" s="6" t="s">
        <v>56</v>
      </c>
      <c r="Z11" s="6" t="s">
        <v>56</v>
      </c>
    </row>
    <row r="12" spans="1:28" x14ac:dyDescent="0.35">
      <c r="A12" s="4" t="s">
        <v>42</v>
      </c>
      <c r="B12" s="4" t="s">
        <v>39</v>
      </c>
      <c r="C12" s="4" t="s">
        <v>22</v>
      </c>
      <c r="D12" s="4" t="s">
        <v>25</v>
      </c>
      <c r="E12" s="4">
        <v>1.5</v>
      </c>
      <c r="F12" s="4">
        <v>1.5</v>
      </c>
      <c r="G12" s="5">
        <f>VLOOKUP(A12,Performance!$A:$H,7,0)</f>
        <v>3.33</v>
      </c>
      <c r="H12" s="5">
        <f>VLOOKUP(A12,Table1[[Name]:[Corresponding 9 Box Potential Axis]],12,0)</f>
        <v>2.8</v>
      </c>
      <c r="I12" s="4">
        <f>VLOOKUP(A12,Performance!$A:$H,8,0)</f>
        <v>2</v>
      </c>
      <c r="J12" s="4">
        <f>VLOOKUP(A12,Table1[[Name]:[Corresponding 9 Box Potential Axis]],13,0)</f>
        <v>2</v>
      </c>
      <c r="K12" s="4">
        <f t="shared" si="0"/>
        <v>5</v>
      </c>
      <c r="L12" s="4" t="str">
        <f t="shared" si="1"/>
        <v>Mid</v>
      </c>
      <c r="M12" s="4"/>
      <c r="N12" s="4" t="s">
        <v>57</v>
      </c>
      <c r="O12" s="4" t="s">
        <v>57</v>
      </c>
      <c r="P12" s="4" t="s">
        <v>56</v>
      </c>
      <c r="Q12" s="4" t="s">
        <v>56</v>
      </c>
      <c r="R12" s="4" t="s">
        <v>56</v>
      </c>
      <c r="S12" s="4" t="s">
        <v>56</v>
      </c>
      <c r="T12" s="4" t="s">
        <v>62</v>
      </c>
      <c r="U12" s="4" t="s">
        <v>56</v>
      </c>
      <c r="V12" s="6" t="s">
        <v>59</v>
      </c>
      <c r="W12" s="6" t="s">
        <v>60</v>
      </c>
      <c r="X12" s="6" t="s">
        <v>56</v>
      </c>
      <c r="Y12" s="6" t="s">
        <v>56</v>
      </c>
      <c r="Z12" s="6" t="s">
        <v>56</v>
      </c>
    </row>
  </sheetData>
  <autoFilter ref="A1:M12" xr:uid="{FEAB5AC2-B121-4B5D-81F2-F7DA6829F351}"/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37B8-C061-47AB-ABAC-C38982E3CBA3}">
  <dimension ref="A1:I12"/>
  <sheetViews>
    <sheetView showGridLines="0" zoomScale="67" zoomScaleNormal="70" workbookViewId="0">
      <selection activeCell="A2" sqref="A2:XFD60"/>
    </sheetView>
  </sheetViews>
  <sheetFormatPr defaultRowHeight="14.5" x14ac:dyDescent="0.35"/>
  <cols>
    <col min="1" max="8" width="20.26953125" style="15" customWidth="1"/>
    <col min="9" max="9" width="36.81640625" style="15" customWidth="1"/>
    <col min="10" max="16384" width="8.7265625" style="15"/>
  </cols>
  <sheetData>
    <row r="1" spans="1:9" ht="43.5" x14ac:dyDescent="0.35">
      <c r="A1" s="1" t="s">
        <v>0</v>
      </c>
      <c r="B1" s="1" t="s">
        <v>4</v>
      </c>
      <c r="C1" s="1" t="s">
        <v>16</v>
      </c>
      <c r="D1" s="1" t="s">
        <v>1</v>
      </c>
      <c r="E1" s="1" t="s">
        <v>2</v>
      </c>
      <c r="F1" s="1" t="s">
        <v>3</v>
      </c>
      <c r="G1" s="2" t="s">
        <v>5</v>
      </c>
      <c r="H1" s="1" t="s">
        <v>6</v>
      </c>
      <c r="I1" s="1" t="s">
        <v>17</v>
      </c>
    </row>
    <row r="2" spans="1:9" x14ac:dyDescent="0.35">
      <c r="A2" s="5" t="str">
        <f>Summary!A2</f>
        <v>Christian Nailat</v>
      </c>
      <c r="B2" s="5" t="str">
        <f>Summary!B2</f>
        <v>Software Engineer</v>
      </c>
      <c r="C2" s="5" t="str">
        <f>Summary!C2</f>
        <v>Technology</v>
      </c>
      <c r="D2" s="5" t="str">
        <f>Summary!D2</f>
        <v>Arjay Gallentes</v>
      </c>
      <c r="E2" s="5">
        <f>Summary!E2</f>
        <v>1.5</v>
      </c>
      <c r="F2" s="5">
        <f>Summary!F2</f>
        <v>1.5</v>
      </c>
      <c r="G2" s="5">
        <v>4</v>
      </c>
      <c r="H2" s="4">
        <f t="shared" ref="H2:H12" si="0">IF(G2&lt;=2.89,1,IF(AND(G2&gt;=2.9,G2&lt;=3.5),2,3))</f>
        <v>3</v>
      </c>
      <c r="I2" s="4"/>
    </row>
    <row r="3" spans="1:9" x14ac:dyDescent="0.35">
      <c r="A3" s="5" t="str">
        <f>Summary!A3</f>
        <v>Ronald Bacuyan</v>
      </c>
      <c r="B3" s="5" t="str">
        <f>Summary!B3</f>
        <v>Software Engineer</v>
      </c>
      <c r="C3" s="5" t="str">
        <f>Summary!C3</f>
        <v>Technology</v>
      </c>
      <c r="D3" s="5" t="str">
        <f>Summary!D3</f>
        <v>Arjay Gallentes</v>
      </c>
      <c r="E3" s="5">
        <f>Summary!E3</f>
        <v>0.9</v>
      </c>
      <c r="F3" s="5">
        <f>Summary!F3</f>
        <v>0.9</v>
      </c>
      <c r="G3" s="5">
        <v>4</v>
      </c>
      <c r="H3" s="4">
        <f t="shared" si="0"/>
        <v>3</v>
      </c>
      <c r="I3" s="4"/>
    </row>
    <row r="4" spans="1:9" x14ac:dyDescent="0.35">
      <c r="A4" s="5" t="str">
        <f>Summary!A4</f>
        <v>Erwin Biglang-awa</v>
      </c>
      <c r="B4" s="5" t="str">
        <f>Summary!B4</f>
        <v>Sr. Software Engineer</v>
      </c>
      <c r="C4" s="5" t="str">
        <f>Summary!C4</f>
        <v>Technology</v>
      </c>
      <c r="D4" s="5" t="str">
        <f>Summary!D4</f>
        <v>Arjay Gallentes</v>
      </c>
      <c r="E4" s="5">
        <f>Summary!E4</f>
        <v>0.7</v>
      </c>
      <c r="F4" s="5">
        <f>Summary!F4</f>
        <v>0.7</v>
      </c>
      <c r="G4" s="5">
        <v>3.25</v>
      </c>
      <c r="H4" s="4">
        <f t="shared" si="0"/>
        <v>2</v>
      </c>
      <c r="I4" s="4"/>
    </row>
    <row r="5" spans="1:9" x14ac:dyDescent="0.35">
      <c r="A5" s="5" t="str">
        <f>Summary!A5</f>
        <v>Ian Abellana</v>
      </c>
      <c r="B5" s="5" t="str">
        <f>Summary!B5</f>
        <v>DevOps Engineer</v>
      </c>
      <c r="C5" s="5" t="str">
        <f>Summary!C5</f>
        <v>Technology</v>
      </c>
      <c r="D5" s="5" t="str">
        <f>Summary!D5</f>
        <v>Arjay Gallentes</v>
      </c>
      <c r="E5" s="5">
        <f>Summary!E5</f>
        <v>1.3</v>
      </c>
      <c r="F5" s="5">
        <f>Summary!F5</f>
        <v>1.3</v>
      </c>
      <c r="G5" s="5">
        <v>3.71</v>
      </c>
      <c r="H5" s="4">
        <f t="shared" si="0"/>
        <v>3</v>
      </c>
      <c r="I5" s="4"/>
    </row>
    <row r="6" spans="1:9" x14ac:dyDescent="0.35">
      <c r="A6" s="5" t="str">
        <f>Summary!A6</f>
        <v>Anton Bisquera</v>
      </c>
      <c r="B6" s="5" t="str">
        <f>Summary!B6</f>
        <v>Sr. Product Manager</v>
      </c>
      <c r="C6" s="5" t="str">
        <f>Summary!C6</f>
        <v>Technology</v>
      </c>
      <c r="D6" s="5" t="str">
        <f>Summary!D6</f>
        <v>Arjay Gallentes</v>
      </c>
      <c r="E6" s="5">
        <f>Summary!E6</f>
        <v>0.5</v>
      </c>
      <c r="F6" s="5">
        <f>Summary!F6</f>
        <v>0.5</v>
      </c>
      <c r="G6" s="5">
        <v>3.5</v>
      </c>
      <c r="H6" s="4">
        <f t="shared" si="0"/>
        <v>2</v>
      </c>
      <c r="I6" s="4"/>
    </row>
    <row r="7" spans="1:9" x14ac:dyDescent="0.35">
      <c r="A7" s="5" t="str">
        <f>Summary!A7</f>
        <v>Delson Markis Wooden</v>
      </c>
      <c r="B7" s="5" t="str">
        <f>Summary!B7</f>
        <v>DevOps Engineer</v>
      </c>
      <c r="C7" s="5" t="str">
        <f>Summary!C7</f>
        <v>Technology</v>
      </c>
      <c r="D7" s="5" t="str">
        <f>Summary!D7</f>
        <v>Arjay Gallentes</v>
      </c>
      <c r="E7" s="5">
        <f>Summary!E7</f>
        <v>1.5</v>
      </c>
      <c r="F7" s="5">
        <f>Summary!F7</f>
        <v>1.5</v>
      </c>
      <c r="G7" s="5">
        <v>3.5</v>
      </c>
      <c r="H7" s="4">
        <f t="shared" si="0"/>
        <v>2</v>
      </c>
      <c r="I7" s="4"/>
    </row>
    <row r="8" spans="1:9" x14ac:dyDescent="0.35">
      <c r="A8" s="5" t="str">
        <f>Summary!A8</f>
        <v>Rae Jordan Alix</v>
      </c>
      <c r="B8" s="5" t="str">
        <f>Summary!B8</f>
        <v>OutSystems Engineer</v>
      </c>
      <c r="C8" s="5" t="str">
        <f>Summary!C8</f>
        <v>Technology</v>
      </c>
      <c r="D8" s="5" t="str">
        <f>Summary!D8</f>
        <v>Arjay Gallentes</v>
      </c>
      <c r="E8" s="5">
        <f>Summary!E8</f>
        <v>0.8</v>
      </c>
      <c r="F8" s="5">
        <f>Summary!F8</f>
        <v>0.8</v>
      </c>
      <c r="G8" s="5">
        <v>4</v>
      </c>
      <c r="H8" s="4">
        <f t="shared" si="0"/>
        <v>3</v>
      </c>
      <c r="I8" s="4"/>
    </row>
    <row r="9" spans="1:9" x14ac:dyDescent="0.35">
      <c r="A9" s="5" t="str">
        <f>Summary!A9</f>
        <v>Adel Mahmoud Sadek Albediwy</v>
      </c>
      <c r="B9" s="5" t="str">
        <f>Summary!B9</f>
        <v>Developer</v>
      </c>
      <c r="C9" s="5" t="str">
        <f>Summary!C9</f>
        <v>Technology</v>
      </c>
      <c r="D9" s="5" t="str">
        <f>Summary!D9</f>
        <v>Arjay Gallentes</v>
      </c>
      <c r="E9" s="5">
        <f>Summary!E9</f>
        <v>1.5</v>
      </c>
      <c r="F9" s="5">
        <f>Summary!F9</f>
        <v>1.5</v>
      </c>
      <c r="G9" s="5">
        <v>4.5</v>
      </c>
      <c r="H9" s="4">
        <f t="shared" si="0"/>
        <v>3</v>
      </c>
      <c r="I9" s="4"/>
    </row>
    <row r="10" spans="1:9" x14ac:dyDescent="0.35">
      <c r="A10" s="5" t="str">
        <f>Summary!A10</f>
        <v>Patrick Oniel Bernardo</v>
      </c>
      <c r="B10" s="5" t="str">
        <f>Summary!B10</f>
        <v>Sr. Developer</v>
      </c>
      <c r="C10" s="5" t="str">
        <f>Summary!C10</f>
        <v>Technology</v>
      </c>
      <c r="D10" s="5" t="str">
        <f>Summary!D10</f>
        <v>Arjay Gallentes</v>
      </c>
      <c r="E10" s="5">
        <f>Summary!E10</f>
        <v>0.7</v>
      </c>
      <c r="F10" s="5">
        <f>Summary!F10</f>
        <v>0.7</v>
      </c>
      <c r="G10" s="5">
        <v>3.4</v>
      </c>
      <c r="H10" s="4">
        <f t="shared" si="0"/>
        <v>2</v>
      </c>
      <c r="I10" s="4"/>
    </row>
    <row r="11" spans="1:9" x14ac:dyDescent="0.35">
      <c r="A11" s="5" t="str">
        <f>Summary!A11</f>
        <v>Ariel Dimapilis</v>
      </c>
      <c r="B11" s="5" t="str">
        <f>Summary!B11</f>
        <v>Data Architect, Tech Lead</v>
      </c>
      <c r="C11" s="5" t="str">
        <f>Summary!C11</f>
        <v>Technology</v>
      </c>
      <c r="D11" s="5" t="str">
        <f>Summary!D11</f>
        <v>Arjay Gallentes</v>
      </c>
      <c r="E11" s="5">
        <f>Summary!E11</f>
        <v>0.9</v>
      </c>
      <c r="F11" s="5">
        <f>Summary!F11</f>
        <v>0.9</v>
      </c>
      <c r="G11" s="5">
        <v>3.25</v>
      </c>
      <c r="H11" s="4">
        <f t="shared" si="0"/>
        <v>2</v>
      </c>
      <c r="I11" s="4"/>
    </row>
    <row r="12" spans="1:9" x14ac:dyDescent="0.35">
      <c r="A12" s="5" t="str">
        <f>Summary!A12</f>
        <v>Rex Santos</v>
      </c>
      <c r="B12" s="5" t="str">
        <f>Summary!B12</f>
        <v>Sr. Developer</v>
      </c>
      <c r="C12" s="5" t="str">
        <f>Summary!C12</f>
        <v>Technology</v>
      </c>
      <c r="D12" s="5" t="str">
        <f>Summary!D12</f>
        <v>Arjay Gallentes</v>
      </c>
      <c r="E12" s="5">
        <f>Summary!E12</f>
        <v>1.5</v>
      </c>
      <c r="F12" s="5">
        <f>Summary!F12</f>
        <v>1.5</v>
      </c>
      <c r="G12" s="5">
        <v>3.33</v>
      </c>
      <c r="H12" s="4">
        <f t="shared" si="0"/>
        <v>2</v>
      </c>
      <c r="I12" s="4"/>
    </row>
  </sheetData>
  <autoFilter ref="A1:I12" xr:uid="{09E137B8-C061-47AB-ABAC-C38982E3CBA3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B26-3146-4891-B4D2-74DA0385D777}">
  <dimension ref="A1:N12"/>
  <sheetViews>
    <sheetView showGridLines="0" topLeftCell="C1" zoomScale="65" zoomScaleNormal="70" workbookViewId="0">
      <selection activeCell="L21" sqref="L21"/>
    </sheetView>
  </sheetViews>
  <sheetFormatPr defaultRowHeight="14.5" x14ac:dyDescent="0.35"/>
  <cols>
    <col min="1" max="1" width="17.90625" style="3" bestFit="1" customWidth="1"/>
    <col min="2" max="2" width="30.90625" style="3" bestFit="1" customWidth="1"/>
    <col min="3" max="3" width="18.81640625" style="3" bestFit="1" customWidth="1"/>
    <col min="4" max="4" width="21.7265625" style="3" bestFit="1" customWidth="1"/>
    <col min="5" max="5" width="18.453125" style="3" bestFit="1" customWidth="1"/>
    <col min="6" max="6" width="23.08984375" style="3" customWidth="1"/>
    <col min="7" max="11" width="23.36328125" style="15" customWidth="1"/>
    <col min="12" max="12" width="8.7265625" style="15" bestFit="1" customWidth="1"/>
    <col min="13" max="13" width="14.54296875" style="3" customWidth="1"/>
    <col min="14" max="16384" width="8.7265625" style="3"/>
  </cols>
  <sheetData>
    <row r="1" spans="1:14" s="17" customFormat="1" ht="43.5" x14ac:dyDescent="0.35">
      <c r="A1" s="11" t="s">
        <v>0</v>
      </c>
      <c r="B1" s="10" t="s">
        <v>4</v>
      </c>
      <c r="C1" s="10" t="s">
        <v>16</v>
      </c>
      <c r="D1" s="10" t="s">
        <v>1</v>
      </c>
      <c r="E1" s="10" t="s">
        <v>2</v>
      </c>
      <c r="F1" s="10" t="s">
        <v>3</v>
      </c>
      <c r="G1" s="12" t="s">
        <v>7</v>
      </c>
      <c r="H1" s="12" t="s">
        <v>8</v>
      </c>
      <c r="I1" s="12" t="s">
        <v>9</v>
      </c>
      <c r="J1" s="12" t="s">
        <v>10</v>
      </c>
      <c r="K1" s="13" t="s">
        <v>18</v>
      </c>
      <c r="L1" s="14" t="s">
        <v>11</v>
      </c>
      <c r="M1" s="10" t="s">
        <v>19</v>
      </c>
      <c r="N1" s="10" t="s">
        <v>17</v>
      </c>
    </row>
    <row r="2" spans="1:14" x14ac:dyDescent="0.35">
      <c r="A2" s="5" t="str">
        <f>Performance!A2</f>
        <v>Christian Nailat</v>
      </c>
      <c r="B2" s="5" t="str">
        <f>Performance!B2</f>
        <v>Software Engineer</v>
      </c>
      <c r="C2" s="5" t="str">
        <f>Performance!C2</f>
        <v>Technology</v>
      </c>
      <c r="D2" s="5" t="str">
        <f>Performance!D2</f>
        <v>Arjay Gallentes</v>
      </c>
      <c r="E2" s="5">
        <f>Performance!E2</f>
        <v>1.5</v>
      </c>
      <c r="F2" s="5">
        <f>Performance!F2</f>
        <v>1.5</v>
      </c>
      <c r="G2" s="20">
        <v>3</v>
      </c>
      <c r="H2" s="20">
        <v>3</v>
      </c>
      <c r="I2" s="20">
        <v>2</v>
      </c>
      <c r="J2" s="20">
        <v>3</v>
      </c>
      <c r="K2" s="9">
        <v>3</v>
      </c>
      <c r="L2" s="7">
        <f t="shared" ref="L2" si="0">AVERAGE(G2:K2)</f>
        <v>2.8</v>
      </c>
      <c r="M2" s="8">
        <f t="shared" ref="M2:M9" si="1">IF(L2&lt;2,1,IF(AND(L2&gt;=2,L2&lt;3),2,3))</f>
        <v>2</v>
      </c>
      <c r="N2" s="7"/>
    </row>
    <row r="3" spans="1:14" x14ac:dyDescent="0.35">
      <c r="A3" s="5" t="str">
        <f>Performance!A3</f>
        <v>Ronald Bacuyan</v>
      </c>
      <c r="B3" s="5" t="str">
        <f>Performance!B3</f>
        <v>Software Engineer</v>
      </c>
      <c r="C3" s="5" t="str">
        <f>Performance!C3</f>
        <v>Technology</v>
      </c>
      <c r="D3" s="5" t="str">
        <f>Performance!D3</f>
        <v>Arjay Gallentes</v>
      </c>
      <c r="E3" s="5">
        <f>Performance!E3</f>
        <v>0.9</v>
      </c>
      <c r="F3" s="5">
        <f>Performance!F3</f>
        <v>0.9</v>
      </c>
      <c r="G3" s="20">
        <v>3</v>
      </c>
      <c r="H3" s="20">
        <v>3</v>
      </c>
      <c r="I3" s="20">
        <v>2</v>
      </c>
      <c r="J3" s="20">
        <v>3</v>
      </c>
      <c r="K3" s="9">
        <v>2</v>
      </c>
      <c r="L3" s="7">
        <f t="shared" ref="L3:L9" si="2">AVERAGE(G3:K3)</f>
        <v>2.6</v>
      </c>
      <c r="M3" s="8">
        <f t="shared" si="1"/>
        <v>2</v>
      </c>
      <c r="N3" s="7"/>
    </row>
    <row r="4" spans="1:14" x14ac:dyDescent="0.35">
      <c r="A4" s="5" t="str">
        <f>Performance!A4</f>
        <v>Erwin Biglang-awa</v>
      </c>
      <c r="B4" s="5" t="str">
        <f>Performance!B4</f>
        <v>Sr. Software Engineer</v>
      </c>
      <c r="C4" s="5" t="str">
        <f>Performance!C4</f>
        <v>Technology</v>
      </c>
      <c r="D4" s="5" t="str">
        <f>Performance!D4</f>
        <v>Arjay Gallentes</v>
      </c>
      <c r="E4" s="5">
        <f>Performance!E4</f>
        <v>0.7</v>
      </c>
      <c r="F4" s="5">
        <f>Performance!F4</f>
        <v>0.7</v>
      </c>
      <c r="G4" s="20">
        <v>3</v>
      </c>
      <c r="H4" s="20">
        <v>2</v>
      </c>
      <c r="I4" s="20">
        <v>2</v>
      </c>
      <c r="J4" s="20">
        <v>2</v>
      </c>
      <c r="K4" s="9">
        <v>2</v>
      </c>
      <c r="L4" s="7">
        <f t="shared" si="2"/>
        <v>2.2000000000000002</v>
      </c>
      <c r="M4" s="8">
        <f t="shared" si="1"/>
        <v>2</v>
      </c>
      <c r="N4" s="7"/>
    </row>
    <row r="5" spans="1:14" x14ac:dyDescent="0.35">
      <c r="A5" s="5" t="str">
        <f>Performance!A5</f>
        <v>Ian Abellana</v>
      </c>
      <c r="B5" s="5" t="str">
        <f>Performance!B5</f>
        <v>DevOps Engineer</v>
      </c>
      <c r="C5" s="5" t="str">
        <f>Performance!C5</f>
        <v>Technology</v>
      </c>
      <c r="D5" s="5" t="str">
        <f>Performance!D5</f>
        <v>Arjay Gallentes</v>
      </c>
      <c r="E5" s="5">
        <f>Performance!E5</f>
        <v>1.3</v>
      </c>
      <c r="F5" s="5">
        <f>Performance!F5</f>
        <v>1.3</v>
      </c>
      <c r="G5" s="20">
        <v>2</v>
      </c>
      <c r="H5" s="20">
        <v>2</v>
      </c>
      <c r="I5" s="20">
        <v>2</v>
      </c>
      <c r="J5" s="20">
        <v>2</v>
      </c>
      <c r="K5" s="9">
        <v>3</v>
      </c>
      <c r="L5" s="7">
        <f t="shared" si="2"/>
        <v>2.2000000000000002</v>
      </c>
      <c r="M5" s="8">
        <f t="shared" si="1"/>
        <v>2</v>
      </c>
      <c r="N5" s="7"/>
    </row>
    <row r="6" spans="1:14" x14ac:dyDescent="0.35">
      <c r="A6" s="5" t="str">
        <f>Performance!A6</f>
        <v>Anton Bisquera</v>
      </c>
      <c r="B6" s="5" t="str">
        <f>Performance!B6</f>
        <v>Sr. Product Manager</v>
      </c>
      <c r="C6" s="5" t="str">
        <f>Performance!C6</f>
        <v>Technology</v>
      </c>
      <c r="D6" s="5" t="str">
        <f>Performance!D6</f>
        <v>Arjay Gallentes</v>
      </c>
      <c r="E6" s="5">
        <f>Performance!E6</f>
        <v>0.5</v>
      </c>
      <c r="F6" s="5">
        <f>Performance!F6</f>
        <v>0.5</v>
      </c>
      <c r="G6" s="20">
        <v>3</v>
      </c>
      <c r="H6" s="20">
        <v>3</v>
      </c>
      <c r="I6" s="20">
        <v>3</v>
      </c>
      <c r="J6" s="20">
        <v>3</v>
      </c>
      <c r="K6" s="9">
        <v>3</v>
      </c>
      <c r="L6" s="7">
        <f t="shared" si="2"/>
        <v>3</v>
      </c>
      <c r="M6" s="8">
        <f t="shared" si="1"/>
        <v>3</v>
      </c>
      <c r="N6" s="7"/>
    </row>
    <row r="7" spans="1:14" x14ac:dyDescent="0.35">
      <c r="A7" s="5" t="str">
        <f>Performance!A7</f>
        <v>Delson Markis Wooden</v>
      </c>
      <c r="B7" s="5" t="str">
        <f>Performance!B7</f>
        <v>DevOps Engineer</v>
      </c>
      <c r="C7" s="5" t="str">
        <f>Performance!C7</f>
        <v>Technology</v>
      </c>
      <c r="D7" s="5" t="str">
        <f>Performance!D7</f>
        <v>Arjay Gallentes</v>
      </c>
      <c r="E7" s="5">
        <f>Performance!E7</f>
        <v>1.5</v>
      </c>
      <c r="F7" s="5">
        <f>Performance!F7</f>
        <v>1.5</v>
      </c>
      <c r="G7" s="20">
        <v>3</v>
      </c>
      <c r="H7" s="20">
        <v>3</v>
      </c>
      <c r="I7" s="20">
        <v>2</v>
      </c>
      <c r="J7" s="20">
        <v>3</v>
      </c>
      <c r="K7" s="9">
        <v>3</v>
      </c>
      <c r="L7" s="7">
        <f t="shared" si="2"/>
        <v>2.8</v>
      </c>
      <c r="M7" s="8">
        <f t="shared" si="1"/>
        <v>2</v>
      </c>
      <c r="N7" s="7"/>
    </row>
    <row r="8" spans="1:14" x14ac:dyDescent="0.35">
      <c r="A8" s="5" t="str">
        <f>Performance!A8</f>
        <v>Rae Jordan Alix</v>
      </c>
      <c r="B8" s="5" t="str">
        <f>Performance!B8</f>
        <v>OutSystems Engineer</v>
      </c>
      <c r="C8" s="5" t="str">
        <f>Performance!C8</f>
        <v>Technology</v>
      </c>
      <c r="D8" s="5" t="str">
        <f>Performance!D8</f>
        <v>Arjay Gallentes</v>
      </c>
      <c r="E8" s="5">
        <f>Performance!E8</f>
        <v>0.8</v>
      </c>
      <c r="F8" s="5">
        <f>Performance!F8</f>
        <v>0.8</v>
      </c>
      <c r="G8" s="20">
        <v>3</v>
      </c>
      <c r="H8" s="20">
        <v>2</v>
      </c>
      <c r="I8" s="20">
        <v>3</v>
      </c>
      <c r="J8" s="20">
        <v>3</v>
      </c>
      <c r="K8" s="9">
        <v>2</v>
      </c>
      <c r="L8" s="7">
        <f t="shared" si="2"/>
        <v>2.6</v>
      </c>
      <c r="M8" s="8">
        <f t="shared" si="1"/>
        <v>2</v>
      </c>
      <c r="N8" s="7"/>
    </row>
    <row r="9" spans="1:14" x14ac:dyDescent="0.35">
      <c r="A9" s="5" t="str">
        <f>Performance!A9</f>
        <v>Adel Mahmoud Sadek Albediwy</v>
      </c>
      <c r="B9" s="5" t="str">
        <f>Performance!B9</f>
        <v>Developer</v>
      </c>
      <c r="C9" s="5" t="str">
        <f>Performance!C9</f>
        <v>Technology</v>
      </c>
      <c r="D9" s="5" t="str">
        <f>Performance!D9</f>
        <v>Arjay Gallentes</v>
      </c>
      <c r="E9" s="5">
        <f>Performance!E9</f>
        <v>1.5</v>
      </c>
      <c r="F9" s="5">
        <f>Performance!F9</f>
        <v>1.5</v>
      </c>
      <c r="G9" s="20">
        <v>2</v>
      </c>
      <c r="H9" s="20">
        <v>3</v>
      </c>
      <c r="I9" s="20">
        <v>1</v>
      </c>
      <c r="J9" s="20">
        <v>2</v>
      </c>
      <c r="K9" s="9">
        <v>2</v>
      </c>
      <c r="L9" s="7">
        <f t="shared" si="2"/>
        <v>2</v>
      </c>
      <c r="M9" s="8">
        <f t="shared" si="1"/>
        <v>2</v>
      </c>
      <c r="N9" s="7"/>
    </row>
    <row r="10" spans="1:14" x14ac:dyDescent="0.35">
      <c r="A10" s="5" t="str">
        <f>Performance!A10</f>
        <v>Patrick Oniel Bernardo</v>
      </c>
      <c r="B10" s="5" t="str">
        <f>Performance!B10</f>
        <v>Sr. Developer</v>
      </c>
      <c r="C10" s="5" t="str">
        <f>Performance!C10</f>
        <v>Technology</v>
      </c>
      <c r="D10" s="5" t="str">
        <f>Performance!D10</f>
        <v>Arjay Gallentes</v>
      </c>
      <c r="E10" s="5">
        <f>Performance!E10</f>
        <v>0.7</v>
      </c>
      <c r="F10" s="5">
        <f>Performance!F10</f>
        <v>0.7</v>
      </c>
      <c r="G10" s="21">
        <v>2</v>
      </c>
      <c r="H10" s="21">
        <v>3</v>
      </c>
      <c r="I10" s="21">
        <v>2</v>
      </c>
      <c r="J10" s="21">
        <v>2</v>
      </c>
      <c r="K10" s="9">
        <v>2</v>
      </c>
      <c r="L10" s="7">
        <f>AVERAGE(G10:K10)</f>
        <v>2.2000000000000002</v>
      </c>
      <c r="M10" s="5">
        <f>IF(L10&lt;2,1,IF(AND(L10&gt;=2,L10&lt;3),2,3))</f>
        <v>2</v>
      </c>
      <c r="N10" s="7"/>
    </row>
    <row r="11" spans="1:14" x14ac:dyDescent="0.35">
      <c r="A11" s="5" t="str">
        <f>Performance!A11</f>
        <v>Ariel Dimapilis</v>
      </c>
      <c r="B11" s="5" t="str">
        <f>Performance!B11</f>
        <v>Data Architect, Tech Lead</v>
      </c>
      <c r="C11" s="5" t="str">
        <f>Performance!C11</f>
        <v>Technology</v>
      </c>
      <c r="D11" s="5" t="str">
        <f>Performance!D11</f>
        <v>Arjay Gallentes</v>
      </c>
      <c r="E11" s="5">
        <f>Performance!E11</f>
        <v>0.9</v>
      </c>
      <c r="F11" s="5">
        <f>Performance!F11</f>
        <v>0.9</v>
      </c>
      <c r="G11" s="20">
        <v>3</v>
      </c>
      <c r="H11" s="20">
        <v>3</v>
      </c>
      <c r="I11" s="20">
        <v>2</v>
      </c>
      <c r="J11" s="20">
        <v>2</v>
      </c>
      <c r="K11" s="9">
        <v>2</v>
      </c>
      <c r="L11" s="7">
        <f t="shared" ref="L11:L12" si="3">AVERAGE(G11:K11)</f>
        <v>2.4</v>
      </c>
      <c r="M11" s="5">
        <f t="shared" ref="M11:M12" si="4">IF(L11&lt;2,1,IF(AND(L11&gt;=2,L11&lt;3),2,3))</f>
        <v>2</v>
      </c>
      <c r="N11" s="7"/>
    </row>
    <row r="12" spans="1:14" x14ac:dyDescent="0.35">
      <c r="A12" s="5" t="str">
        <f>Performance!A12</f>
        <v>Rex Santos</v>
      </c>
      <c r="B12" s="5" t="str">
        <f>Performance!B12</f>
        <v>Sr. Developer</v>
      </c>
      <c r="C12" s="5" t="str">
        <f>Performance!C12</f>
        <v>Technology</v>
      </c>
      <c r="D12" s="5" t="str">
        <f>Performance!D12</f>
        <v>Arjay Gallentes</v>
      </c>
      <c r="E12" s="5">
        <f>Performance!E12</f>
        <v>1.5</v>
      </c>
      <c r="F12" s="5">
        <f>Performance!F12</f>
        <v>1.5</v>
      </c>
      <c r="G12" s="20">
        <v>3</v>
      </c>
      <c r="H12" s="20">
        <v>3</v>
      </c>
      <c r="I12" s="20">
        <v>3</v>
      </c>
      <c r="J12" s="20">
        <v>3</v>
      </c>
      <c r="K12" s="9">
        <v>2</v>
      </c>
      <c r="L12" s="7">
        <f t="shared" si="3"/>
        <v>2.8</v>
      </c>
      <c r="M12" s="5">
        <f t="shared" si="4"/>
        <v>2</v>
      </c>
      <c r="N12" s="7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Performance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Ann Martin</dc:creator>
  <cp:lastModifiedBy>Arjay Gallentes</cp:lastModifiedBy>
  <dcterms:created xsi:type="dcterms:W3CDTF">2025-02-28T19:01:16Z</dcterms:created>
  <dcterms:modified xsi:type="dcterms:W3CDTF">2025-03-27T00:49:40Z</dcterms:modified>
</cp:coreProperties>
</file>