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7439FD6-571F-4C1D-BF1F-05163E648F14}" xr6:coauthVersionLast="47" xr6:coauthVersionMax="47" xr10:uidLastSave="{00000000-0000-0000-0000-000000000000}"/>
  <bookViews>
    <workbookView xWindow="-108" yWindow="-108" windowWidth="23256" windowHeight="13176" xr2:uid="{96B7733B-AFFA-4067-80B4-580543346DE7}"/>
  </bookViews>
  <sheets>
    <sheet name="Instructions" sheetId="1" r:id="rId1"/>
    <sheet name="Compensation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H39" i="2"/>
  <c r="G35" i="2" a="1"/>
  <c r="G35" i="2" s="1"/>
  <c r="I35" i="2" s="1"/>
  <c r="F35" i="2"/>
  <c r="F36" i="2"/>
  <c r="F37" i="2"/>
  <c r="F38" i="2"/>
  <c r="F34" i="2"/>
  <c r="N8" i="2"/>
  <c r="M8" i="2"/>
  <c r="K8" i="2"/>
  <c r="J8" i="2"/>
  <c r="G38" i="2" s="1" a="1"/>
  <c r="G38" i="2" s="1"/>
  <c r="I38" i="2" s="1"/>
  <c r="L10" i="2"/>
  <c r="M10" i="2" s="1"/>
  <c r="G36" i="2" s="1" a="1"/>
  <c r="G36" i="2" s="1"/>
  <c r="I36" i="2" s="1"/>
  <c r="L9" i="2"/>
  <c r="K9" i="2" s="1"/>
  <c r="L6" i="2"/>
  <c r="N6" i="2" s="1"/>
  <c r="L7" i="2"/>
  <c r="M7" i="2" s="1"/>
  <c r="N9" i="2" l="1"/>
  <c r="M9" i="2"/>
  <c r="M6" i="2"/>
  <c r="J6" i="2"/>
  <c r="K10" i="2"/>
  <c r="N7" i="2"/>
  <c r="N10" i="2"/>
  <c r="J10" i="2"/>
  <c r="J9" i="2"/>
  <c r="K6" i="2"/>
  <c r="G37" i="2" s="1" a="1"/>
  <c r="G37" i="2" s="1"/>
  <c r="I37" i="2" s="1"/>
  <c r="J7" i="2"/>
  <c r="K7" i="2"/>
  <c r="G34" i="2" s="1" a="1"/>
  <c r="G34" i="2" s="1"/>
  <c r="I34" i="2" s="1"/>
  <c r="I39" i="2" s="1"/>
  <c r="C14" i="2" s="1"/>
  <c r="C1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<sst xmlns="http://schemas.openxmlformats.org/spreadsheetml/2006/main" count="27" uniqueCount="27">
  <si>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 xml:space="preserve">when planning salary increase we need to create a merit matrix which will allow company to spend merit increase budget properly </t>
  </si>
  <si>
    <t>Budget</t>
  </si>
  <si>
    <t>Gap</t>
  </si>
  <si>
    <t>Type</t>
  </si>
  <si>
    <t>Spend</t>
  </si>
  <si>
    <t>Cost</t>
  </si>
  <si>
    <t>Matrix</t>
  </si>
  <si>
    <t>&lt;80%</t>
  </si>
  <si>
    <t>80%-90%</t>
  </si>
  <si>
    <t>90%-100%</t>
  </si>
  <si>
    <t>110%-120%</t>
  </si>
  <si>
    <t>Above 120%</t>
  </si>
  <si>
    <r>
      <t xml:space="preserve"> Comp Ratio/
</t>
    </r>
    <r>
      <rPr>
        <sz val="11"/>
        <color rgb="FF002060"/>
        <rFont val="Aptos Narrow"/>
        <family val="2"/>
        <scheme val="minor"/>
      </rPr>
      <t xml:space="preserve">Performance Ratings </t>
    </r>
  </si>
  <si>
    <t>EE ID</t>
  </si>
  <si>
    <t>Name</t>
  </si>
  <si>
    <t>Ratings_performance</t>
  </si>
  <si>
    <t>Compa-ratio</t>
  </si>
  <si>
    <t>Compa-Ratio Grouping</t>
  </si>
  <si>
    <t>Merit Increase Suggestion</t>
  </si>
  <si>
    <t>Base Salary</t>
  </si>
  <si>
    <t>Merit Spend</t>
  </si>
  <si>
    <t>Jhon Avic</t>
  </si>
  <si>
    <t>Maria Kennedy</t>
  </si>
  <si>
    <t>Luther Sam</t>
  </si>
  <si>
    <t>Patel Adam</t>
  </si>
  <si>
    <t>M. Hictor</t>
  </si>
  <si>
    <t xml:space="preserve">Creating Merit Matrix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</si>
</sst>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002060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b/>
      <sz val="11"/>
      <color rgb="FF00206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0" fillId="2" borderId="1" xfId="0" applyFill="1" applyBorder="1"/>
    <xf numFmtId="164" fontId="0" fillId="0" borderId="1" xfId="0" applyNumberFormat="1" applyBorder="1"/>
    <xf numFmtId="0" fontId="3" fillId="2" borderId="1" xfId="0" applyFont="1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3" borderId="1" xfId="1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164" fontId="0" fillId="0" borderId="0" xfId="0" applyNumberFormat="1"/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/>
    <xf numFmtId="9" fontId="0" fillId="0" borderId="3" xfId="0" applyNumberFormat="1" applyBorder="1" applyAlignment="1">
      <alignment horizontal="center"/>
    </xf>
    <xf numFmtId="164" fontId="0" fillId="0" borderId="3" xfId="0" applyNumberFormat="1" applyBorder="1"/>
    <xf numFmtId="10" fontId="0" fillId="0" borderId="0" xfId="1" applyNumberFormat="1" applyFont="1" applyAlignment="1">
      <alignment horizontal="center"/>
    </xf>
    <xf numFmtId="10" fontId="0" fillId="0" borderId="3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502920</xdr:colOff>
      <xdr:row>3</xdr:row>
      <xdr:rowOff>30480</xdr:rowOff>
    </xdr:from>
    <xdr:to>
      <xdr:col>8</xdr:col>
      <xdr:colOff>114300</xdr:colOff>
      <xdr:row>18</xdr:row>
      <xdr:rowOff>99060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6A66701-EADE-EB4B-3D16-592D0A1451E0}"/>
            </a:ext>
          </a:extLst>
        </xdr:cNvPr>
        <xdr:cNvSpPr/>
      </xdr:nvSpPr>
      <xdr:spPr>
        <a:xfrm>
          <a:off x="1722120" y="693420"/>
          <a:ext cx="3268980" cy="28117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Set up Merit Matrix relationship </a:t>
          </a:r>
          <a:b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around your anchor point </a:t>
          </a:r>
        </a:p>
        <a:p>
          <a:pPr algn="l"/>
          <a:b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use Index and Match or Xlookup to apply </a:t>
          </a:r>
          <a:b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increase suggestion to all employees </a:t>
          </a:r>
        </a:p>
        <a:p>
          <a:pPr algn="l"/>
          <a:b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Calculate merit increase spend for all </a:t>
          </a:r>
          <a:b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employees and sum it </a:t>
          </a:r>
        </a:p>
        <a:p>
          <a:pPr algn="l"/>
          <a:b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Use Goal Seek to find the ideal </a:t>
          </a:r>
          <a:b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Matrix % </a:t>
          </a:r>
        </a:p>
        <a:p>
          <a:pPr algn="l"/>
          <a:b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Adjust Matrix relationship and Data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for employee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10</xdr:row>
      <xdr:rowOff>45720</xdr:rowOff>
    </xdr:from>
    <xdr:to>
      <xdr:col>10</xdr:col>
      <xdr:colOff>281940</xdr:colOff>
      <xdr:row>23</xdr:row>
      <xdr:rowOff>106680</xdr:rowOff>
    </xdr:to>
    <xdr:sp macro="" textlink="">
      <xdr:nvSpPr>
        <xdr:cNvPr id="5" name="Explosion: 8 Points 4">
          <a:extLst>
            <a:ext uri="{FF2B5EF4-FFF2-40B4-BE49-F238E27FC236}">
              <a16:creationId xmlns:a16="http://schemas.microsoft.com/office/drawing/2014/main" id="{DEC209A5-56B4-F591-E11C-D724FFD651D9}"/>
            </a:ext>
          </a:extLst>
        </xdr:cNvPr>
        <xdr:cNvSpPr/>
      </xdr:nvSpPr>
      <xdr:spPr>
        <a:xfrm>
          <a:off x="6263640" y="2766060"/>
          <a:ext cx="2400300" cy="24384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1% is a middle achor which will</a:t>
          </a:r>
          <a:r>
            <a:rPr lang="en-IN" sz="800" baseline="0"/>
            <a:t> be changed by goal seek and [3, 1.3, 1 .... so on] is relation we assumed between performace ratings and middle anchor</a:t>
          </a:r>
          <a:endParaRPr lang="en-IN" sz="800"/>
        </a:p>
      </xdr:txBody>
    </xdr:sp>
    <xdr:clientData/>
  </xdr:twoCellAnchor>
  <xdr:twoCellAnchor>
    <xdr:from>
      <xdr:col>7</xdr:col>
      <xdr:colOff>502920</xdr:colOff>
      <xdr:row>9</xdr:row>
      <xdr:rowOff>236220</xdr:rowOff>
    </xdr:from>
    <xdr:to>
      <xdr:col>8</xdr:col>
      <xdr:colOff>45720</xdr:colOff>
      <xdr:row>15</xdr:row>
      <xdr:rowOff>103858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883D5A1-1C7E-6345-8570-AF92BD4D1FA0}"/>
            </a:ext>
          </a:extLst>
        </xdr:cNvPr>
        <xdr:cNvCxnSpPr>
          <a:stCxn id="5" idx="1"/>
        </xdr:cNvCxnSpPr>
      </xdr:nvCxnSpPr>
      <xdr:spPr>
        <a:xfrm flipH="1" flipV="1">
          <a:off x="5897880" y="2705100"/>
          <a:ext cx="365760" cy="1033498"/>
        </a:xfrm>
        <a:prstGeom prst="straightConnector1">
          <a:avLst/>
        </a:prstGeom>
        <a:ln w="31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</xdr:colOff>
      <xdr:row>7</xdr:row>
      <xdr:rowOff>167640</xdr:rowOff>
    </xdr:from>
    <xdr:to>
      <xdr:col>11</xdr:col>
      <xdr:colOff>281940</xdr:colOff>
      <xdr:row>18</xdr:row>
      <xdr:rowOff>82973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5360B87-D59F-C0EF-EEF0-BBB70AC70355}"/>
            </a:ext>
          </a:extLst>
        </xdr:cNvPr>
        <xdr:cNvCxnSpPr>
          <a:stCxn id="5" idx="3"/>
        </xdr:cNvCxnSpPr>
      </xdr:nvCxnSpPr>
      <xdr:spPr>
        <a:xfrm flipV="1">
          <a:off x="8663940" y="2133600"/>
          <a:ext cx="1424940" cy="2132753"/>
        </a:xfrm>
        <a:prstGeom prst="straightConnector1">
          <a:avLst/>
        </a:prstGeom>
        <a:ln w="31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350520</xdr:colOff>
      <xdr:row>0</xdr:row>
      <xdr:rowOff>83820</xdr:rowOff>
    </xdr:from>
    <xdr:to>
      <xdr:col>8</xdr:col>
      <xdr:colOff>0</xdr:colOff>
      <xdr:row>4</xdr:row>
      <xdr:rowOff>487680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A3AF599-17D7-B771-FFB7-1902287E58C0}"/>
            </a:ext>
          </a:extLst>
        </xdr:cNvPr>
        <xdr:cNvSpPr/>
      </xdr:nvSpPr>
      <xdr:spPr>
        <a:xfrm>
          <a:off x="5006340" y="83820"/>
          <a:ext cx="1211580" cy="113538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>
              <a:solidFill>
                <a:sysClr val="windowText" lastClr="000000"/>
              </a:solidFill>
            </a:rPr>
            <a:t>Relation</a:t>
          </a:r>
          <a:r>
            <a:rPr lang="en-IN" sz="900" baseline="0">
              <a:solidFill>
                <a:sysClr val="windowText" lastClr="000000"/>
              </a:solidFill>
            </a:rPr>
            <a:t> between mid anchor and comp ratios</a:t>
          </a:r>
          <a:r>
            <a:rPr lang="en-IN" sz="9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8</xdr:col>
      <xdr:colOff>0</xdr:colOff>
      <xdr:row>3</xdr:row>
      <xdr:rowOff>102870</xdr:rowOff>
    </xdr:from>
    <xdr:to>
      <xdr:col>9</xdr:col>
      <xdr:colOff>0</xdr:colOff>
      <xdr:row>3</xdr:row>
      <xdr:rowOff>106680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2F95A9B-A388-62FE-D387-01A36BBD0D27}"/>
            </a:ext>
          </a:extLst>
        </xdr:cNvPr>
        <xdr:cNvCxnSpPr>
          <a:stCxn id="16" idx="6"/>
        </xdr:cNvCxnSpPr>
      </xdr:nvCxnSpPr>
      <xdr:spPr>
        <a:xfrm>
          <a:off x="6217920" y="651510"/>
          <a:ext cx="739140" cy="3810"/>
        </a:xfrm>
        <a:prstGeom prst="straightConnector1">
          <a:avLst/>
        </a:prstGeom>
        <a:ln w="3175">
          <a:solidFill>
            <a:schemeClr val="accent5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102870</xdr:rowOff>
    </xdr:from>
    <xdr:to>
      <xdr:col>11</xdr:col>
      <xdr:colOff>45720</xdr:colOff>
      <xdr:row>7</xdr:row>
      <xdr:rowOff>91440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56AFD19-FBD0-A508-9A5E-34E661FD5357}"/>
            </a:ext>
          </a:extLst>
        </xdr:cNvPr>
        <xdr:cNvCxnSpPr>
          <a:stCxn id="16" idx="6"/>
        </xdr:cNvCxnSpPr>
      </xdr:nvCxnSpPr>
      <xdr:spPr>
        <a:xfrm>
          <a:off x="6217920" y="651510"/>
          <a:ext cx="3634740" cy="1405890"/>
        </a:xfrm>
        <a:prstGeom prst="straightConnector1">
          <a:avLst/>
        </a:prstGeom>
        <a:ln w="3175">
          <a:solidFill>
            <a:schemeClr val="accent5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23CA-14EF-4885-9134-B3D259D6CA1A}">
  <dimension ref="D1:D4"/>
  <sheetViews>
    <sheetView showGridLines="0" tabSelected="1" workbookViewId="0">
      <selection activeCell="E21" sqref="E21"/>
    </sheetView>
  </sheetViews>
  <sheetFormatPr defaultRowHeight="14.4" x14ac:dyDescent="0.3"/>
  <sheetData>
    <row r="1" spans="4:4" ht="23.4" x14ac:dyDescent="0.45">
      <c r="D1" s="1" t="s">
        <v>26</v>
      </c>
    </row>
    <row r="2" spans="4:4" x14ac:dyDescent="0.3">
      <c r="D2" s="2" t="s">
        <v>0</v>
      </c>
    </row>
    <row r="3" spans="4:4" x14ac:dyDescent="0.3">
      <c r="D3" s="2"/>
    </row>
    <row r="4" spans="4:4" x14ac:dyDescent="0.3">
      <c r="D4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A2C5-9539-4E1F-8DFB-4A881FA8582E}">
  <dimension ref="B2:N39"/>
  <sheetViews>
    <sheetView showGridLines="0" workbookViewId="0">
      <selection activeCell="C41" sqref="C41"/>
    </sheetView>
  </sheetViews>
  <sheetFormatPr defaultRowHeight="14.4" x14ac:dyDescent="0.3"/>
  <cols>
    <col min="2" max="2" width="10.77734375" customWidth="1"/>
    <col min="3" max="3" width="15.88671875" customWidth="1"/>
    <col min="4" max="7" width="10.77734375" customWidth="1"/>
    <col min="8" max="8" width="12" bestFit="1" customWidth="1"/>
    <col min="9" max="9" width="10.77734375" customWidth="1"/>
    <col min="10" max="14" width="20.77734375" customWidth="1"/>
  </cols>
  <sheetData>
    <row r="2" spans="2:14" x14ac:dyDescent="0.3">
      <c r="I2" s="7" t="s">
        <v>6</v>
      </c>
      <c r="J2" s="7"/>
      <c r="K2" s="7"/>
      <c r="L2" s="7"/>
      <c r="M2" s="7"/>
      <c r="N2" s="7"/>
    </row>
    <row r="4" spans="2:14" x14ac:dyDescent="0.3">
      <c r="J4" s="15">
        <v>1.5</v>
      </c>
      <c r="K4" s="15">
        <v>1.25</v>
      </c>
      <c r="L4" s="15">
        <v>1</v>
      </c>
      <c r="M4" s="15">
        <v>0.9</v>
      </c>
      <c r="N4" s="15">
        <v>0.5</v>
      </c>
    </row>
    <row r="5" spans="2:14" ht="57.6" x14ac:dyDescent="0.3">
      <c r="I5" s="10" t="s">
        <v>12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</row>
    <row r="6" spans="2:14" ht="19.95" customHeight="1" x14ac:dyDescent="0.3">
      <c r="H6" s="16">
        <v>3</v>
      </c>
      <c r="I6" s="14">
        <v>5</v>
      </c>
      <c r="J6" s="12">
        <f t="shared" ref="J6:K7" si="0">$L6*J$4</f>
        <v>9.3626569251024527E-2</v>
      </c>
      <c r="K6" s="12">
        <f t="shared" si="0"/>
        <v>7.8022141042520449E-2</v>
      </c>
      <c r="L6" s="12">
        <f>$L$8*H6</f>
        <v>6.2417712834016356E-2</v>
      </c>
      <c r="M6" s="12">
        <f>$L6*M$4</f>
        <v>5.6175941550614721E-2</v>
      </c>
      <c r="N6" s="12">
        <f t="shared" ref="M6:N7" si="1">$L6*N$4</f>
        <v>3.1208856417008178E-2</v>
      </c>
    </row>
    <row r="7" spans="2:14" ht="19.95" customHeight="1" x14ac:dyDescent="0.3">
      <c r="H7" s="16">
        <v>1.3</v>
      </c>
      <c r="I7" s="14">
        <v>4</v>
      </c>
      <c r="J7" s="12">
        <f t="shared" si="0"/>
        <v>4.0571513342110635E-2</v>
      </c>
      <c r="K7" s="12">
        <f t="shared" si="0"/>
        <v>3.3809594451758858E-2</v>
      </c>
      <c r="L7" s="12">
        <f>$L$8*H7</f>
        <v>2.7047675561407088E-2</v>
      </c>
      <c r="M7" s="12">
        <f t="shared" si="1"/>
        <v>2.4342908005266381E-2</v>
      </c>
      <c r="N7" s="12">
        <f t="shared" si="1"/>
        <v>1.3523837780703544E-2</v>
      </c>
    </row>
    <row r="8" spans="2:14" ht="19.95" customHeight="1" x14ac:dyDescent="0.3">
      <c r="H8" s="16">
        <v>1</v>
      </c>
      <c r="I8" s="14">
        <v>3</v>
      </c>
      <c r="J8" s="12">
        <f>$L8*J$4</f>
        <v>3.1208856417008178E-2</v>
      </c>
      <c r="K8" s="12">
        <f>$L8*K$4</f>
        <v>2.6007380347506815E-2</v>
      </c>
      <c r="L8" s="13">
        <v>2.0805904278005452E-2</v>
      </c>
      <c r="M8" s="12">
        <f>$L8*M$4</f>
        <v>1.8725313850204907E-2</v>
      </c>
      <c r="N8" s="12">
        <f>$L8*N$4</f>
        <v>1.0402952139002726E-2</v>
      </c>
    </row>
    <row r="9" spans="2:14" ht="19.95" customHeight="1" x14ac:dyDescent="0.3">
      <c r="H9" s="16">
        <v>0.5</v>
      </c>
      <c r="I9" s="14">
        <v>2</v>
      </c>
      <c r="J9" s="12">
        <f t="shared" ref="J9:K10" si="2">$L9*J$4</f>
        <v>1.5604428208504089E-2</v>
      </c>
      <c r="K9" s="12">
        <f>$L9*K$4</f>
        <v>1.3003690173753408E-2</v>
      </c>
      <c r="L9" s="12">
        <f>$L$8*H9</f>
        <v>1.0402952139002726E-2</v>
      </c>
      <c r="M9" s="12">
        <f t="shared" ref="M9:N10" si="3">$L9*M$4</f>
        <v>9.3626569251024534E-3</v>
      </c>
      <c r="N9" s="12">
        <f t="shared" si="3"/>
        <v>5.201476069501363E-3</v>
      </c>
    </row>
    <row r="10" spans="2:14" ht="19.95" customHeight="1" x14ac:dyDescent="0.3">
      <c r="H10" s="16">
        <v>0.2</v>
      </c>
      <c r="I10" s="14">
        <v>1</v>
      </c>
      <c r="J10" s="12">
        <f t="shared" si="2"/>
        <v>6.2417712834016356E-3</v>
      </c>
      <c r="K10" s="12">
        <f t="shared" si="2"/>
        <v>5.201476069501363E-3</v>
      </c>
      <c r="L10" s="12">
        <f>$L$8*H10</f>
        <v>4.1611808556010904E-3</v>
      </c>
      <c r="M10" s="12">
        <f t="shared" si="3"/>
        <v>3.7450627700409815E-3</v>
      </c>
      <c r="N10" s="12">
        <f t="shared" si="3"/>
        <v>2.0805904278005452E-3</v>
      </c>
    </row>
    <row r="11" spans="2:14" x14ac:dyDescent="0.3">
      <c r="J11" s="9"/>
      <c r="K11" s="9"/>
      <c r="L11" s="9"/>
      <c r="M11" s="9"/>
      <c r="N11" s="9"/>
    </row>
    <row r="12" spans="2:14" x14ac:dyDescent="0.3">
      <c r="B12" s="5" t="s">
        <v>3</v>
      </c>
      <c r="C12" s="5" t="s">
        <v>5</v>
      </c>
    </row>
    <row r="13" spans="2:14" x14ac:dyDescent="0.3">
      <c r="B13" s="3" t="s">
        <v>1</v>
      </c>
      <c r="C13" s="4">
        <f>3%*H39</f>
        <v>11220</v>
      </c>
    </row>
    <row r="14" spans="2:14" x14ac:dyDescent="0.3">
      <c r="B14" s="3" t="s">
        <v>4</v>
      </c>
      <c r="C14" s="4">
        <f>I39</f>
        <v>11220</v>
      </c>
    </row>
    <row r="15" spans="2:14" x14ac:dyDescent="0.3">
      <c r="B15" s="3" t="s">
        <v>2</v>
      </c>
      <c r="C15" s="4">
        <f>C13-C14</f>
        <v>0</v>
      </c>
    </row>
    <row r="21" spans="2:2" x14ac:dyDescent="0.3">
      <c r="B21" s="11"/>
    </row>
    <row r="22" spans="2:2" x14ac:dyDescent="0.3">
      <c r="B22" s="11"/>
    </row>
    <row r="23" spans="2:2" x14ac:dyDescent="0.3">
      <c r="B23" s="11"/>
    </row>
    <row r="24" spans="2:2" x14ac:dyDescent="0.3">
      <c r="B24" s="11"/>
    </row>
    <row r="25" spans="2:2" x14ac:dyDescent="0.3">
      <c r="B25" s="11"/>
    </row>
    <row r="33" spans="2:9" ht="43.2" x14ac:dyDescent="0.3">
      <c r="B33" s="18" t="s">
        <v>13</v>
      </c>
      <c r="C33" s="18" t="s">
        <v>14</v>
      </c>
      <c r="D33" s="18" t="s">
        <v>15</v>
      </c>
      <c r="E33" s="18" t="s">
        <v>16</v>
      </c>
      <c r="F33" s="18" t="s">
        <v>17</v>
      </c>
      <c r="G33" s="18" t="s">
        <v>18</v>
      </c>
      <c r="H33" s="18" t="s">
        <v>19</v>
      </c>
      <c r="I33" s="18" t="s">
        <v>20</v>
      </c>
    </row>
    <row r="34" spans="2:9" x14ac:dyDescent="0.3">
      <c r="B34" s="6">
        <v>1152</v>
      </c>
      <c r="C34" t="s">
        <v>21</v>
      </c>
      <c r="D34">
        <v>4</v>
      </c>
      <c r="E34" s="8">
        <v>0.88</v>
      </c>
      <c r="F34" s="6" t="str">
        <f>IF(E34&lt;0.8, "&lt;80%",
   IF(AND(E34&gt;=0.8, E34&lt;=0.9), "80%-90%",
   IF(AND(E34&gt;0.9, E34&lt;=1), "90%-100%",
   IF(AND(E34&gt;1, E34&lt;=1.2), "110%-120%",
   IF(E34&gt;1.2, "Above 120%", "")))))</f>
        <v>80%-90%</v>
      </c>
      <c r="G34" s="23" cm="1">
        <f t="array" ref="G34">_xlfn.XLOOKUP($F34,$J$5:$N$5,_xlfn.XLOOKUP($D34,$I$6:$I$10,$J$6:$N$10,,0),,0)</f>
        <v>3.3809594451758858E-2</v>
      </c>
      <c r="H34" s="17">
        <v>70000</v>
      </c>
      <c r="I34" s="17">
        <f>G34*H34</f>
        <v>2366.67161162312</v>
      </c>
    </row>
    <row r="35" spans="2:9" x14ac:dyDescent="0.3">
      <c r="B35" s="6">
        <v>1548</v>
      </c>
      <c r="C35" t="s">
        <v>22</v>
      </c>
      <c r="D35">
        <v>2</v>
      </c>
      <c r="E35" s="8">
        <v>0.96</v>
      </c>
      <c r="F35" s="6" t="str">
        <f t="shared" ref="F35:F38" si="4">IF(E35&lt;0.8, "&lt;80%",
   IF(AND(E35&gt;=0.8, E35&lt;=0.9), "80%-90%",
   IF(AND(E35&gt;0.9, E35&lt;=1), "90%-100%",
   IF(AND(E35&gt;1, E35&lt;=1.2), "110%-120%",
   IF(E35&gt;1.2, "Above 120%", "")))))</f>
        <v>90%-100%</v>
      </c>
      <c r="G35" s="23" cm="1">
        <f t="array" ref="G35">_xlfn.XLOOKUP($F35,$J$5:$N$5,_xlfn.XLOOKUP($D35,$I$6:$I$10,$J$6:$N$10,,0),,0)</f>
        <v>1.0402952139002726E-2</v>
      </c>
      <c r="H35" s="17">
        <v>75000</v>
      </c>
      <c r="I35" s="17">
        <f t="shared" ref="I35:I38" si="5">G35*H35</f>
        <v>780.22141042520445</v>
      </c>
    </row>
    <row r="36" spans="2:9" x14ac:dyDescent="0.3">
      <c r="B36" s="6">
        <v>4533</v>
      </c>
      <c r="C36" t="s">
        <v>23</v>
      </c>
      <c r="D36">
        <v>1</v>
      </c>
      <c r="E36" s="8">
        <v>1.1499999999999999</v>
      </c>
      <c r="F36" s="6" t="str">
        <f t="shared" si="4"/>
        <v>110%-120%</v>
      </c>
      <c r="G36" s="23" cm="1">
        <f t="array" ref="G36">_xlfn.XLOOKUP($F36,$J$5:$N$5,_xlfn.XLOOKUP($D36,$I$6:$I$10,$J$6:$N$10,,0),,0)</f>
        <v>3.7450627700409815E-3</v>
      </c>
      <c r="H36" s="17">
        <v>89000</v>
      </c>
      <c r="I36" s="17">
        <f t="shared" si="5"/>
        <v>333.31058653364732</v>
      </c>
    </row>
    <row r="37" spans="2:9" x14ac:dyDescent="0.3">
      <c r="B37" s="6">
        <v>3516</v>
      </c>
      <c r="C37" t="s">
        <v>24</v>
      </c>
      <c r="D37">
        <v>5</v>
      </c>
      <c r="E37" s="8">
        <v>0.89</v>
      </c>
      <c r="F37" s="6" t="str">
        <f t="shared" si="4"/>
        <v>80%-90%</v>
      </c>
      <c r="G37" s="23" cm="1">
        <f t="array" ref="G37">_xlfn.XLOOKUP($F37,$J$5:$N$5,_xlfn.XLOOKUP($D37,$I$6:$I$10,$J$6:$N$10,,0),,0)</f>
        <v>7.8022141042520449E-2</v>
      </c>
      <c r="H37" s="17">
        <v>72000</v>
      </c>
      <c r="I37" s="17">
        <f t="shared" si="5"/>
        <v>5617.5941550614725</v>
      </c>
    </row>
    <row r="38" spans="2:9" ht="15" thickBot="1" x14ac:dyDescent="0.35">
      <c r="B38" s="19">
        <v>3348</v>
      </c>
      <c r="C38" s="20" t="s">
        <v>25</v>
      </c>
      <c r="D38" s="20">
        <v>3</v>
      </c>
      <c r="E38" s="21">
        <v>0.73</v>
      </c>
      <c r="F38" s="19" t="str">
        <f t="shared" si="4"/>
        <v>&lt;80%</v>
      </c>
      <c r="G38" s="24" cm="1">
        <f t="array" ref="G38">_xlfn.XLOOKUP($F38,$J$5:$N$5,_xlfn.XLOOKUP($D38,$I$6:$I$10,$J$6:$N$10,,0),,0)</f>
        <v>3.1208856417008178E-2</v>
      </c>
      <c r="H38" s="22">
        <v>68000</v>
      </c>
      <c r="I38" s="22">
        <f t="shared" si="5"/>
        <v>2122.2022363565561</v>
      </c>
    </row>
    <row r="39" spans="2:9" ht="15" thickTop="1" x14ac:dyDescent="0.3">
      <c r="H39" s="17">
        <f>SUM(H34:H38)</f>
        <v>374000</v>
      </c>
      <c r="I39" s="17">
        <f>SUM(I34:I38)</f>
        <v>11220</v>
      </c>
    </row>
  </sheetData>
  <mergeCells count="1">
    <mergeCell ref="I2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Compensation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Arjit Sharma</dc:creator>
  <cp:lastModifiedBy>Arjit Sharma</cp:lastModifiedBy>
  <dcterms:created xsi:type="dcterms:W3CDTF">2024-09-06T09:40:44Z</dcterms:created>
  <dcterms:modified xsi:type="dcterms:W3CDTF">2024-09-06T10:42:10Z</dcterms:modified>
</cp:coreProperties>
</file>