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I1561!\Downloads\"/>
    </mc:Choice>
  </mc:AlternateContent>
  <xr:revisionPtr revIDLastSave="0" documentId="13_ncr:1_{BC54A8B4-F75F-4560-9E9C-79E2B3532017}" xr6:coauthVersionLast="47" xr6:coauthVersionMax="47" xr10:uidLastSave="{00000000-0000-0000-0000-000000000000}"/>
  <bookViews>
    <workbookView xWindow="-120" yWindow="-120" windowWidth="20730" windowHeight="11040" xr2:uid="{35E775C5-BB31-44FB-975A-AE2FFF83AB3A}"/>
  </bookViews>
  <sheets>
    <sheet name="BAS - Qtr.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'BAS - Qtr.'!$A$1:$M$76</definedName>
    <definedName name="_Order1" hidden="1">255</definedName>
    <definedName name="Additional_Levy">'[2]Tax Planning'!$Z$17</definedName>
    <definedName name="client_name">[3]menu!$E$2</definedName>
    <definedName name="Family_MC_Surcharge">'[2]Tax Planning'!$R$21:$V$22</definedName>
    <definedName name="FYI_ClientName" comment="Merge field from FYI">"FYI_ClientName"</definedName>
    <definedName name="FYI_custom_Structure_Detail" comment="FYI Merge field">"FYI_custom_Structure_Detail"</definedName>
    <definedName name="FYI_Manager" comment="FYI Merge field">"FYI_Manager"</definedName>
    <definedName name="FYI_Partner">"FYI_Partner"</definedName>
    <definedName name="HECS">'[2]Tax Planning'!$AD$20:$AW$21</definedName>
    <definedName name="LITO_MaxLimit">'[2]Tax Planning'!$V$28</definedName>
    <definedName name="Low_Middle_Income_Offset">'[2]Tax Planning'!$R$15:$W$17</definedName>
    <definedName name="Medicare_Threshold">'[2]Tax Planning'!$Z$12</definedName>
    <definedName name="_xlnm.Print_Area" localSheetId="0">'BAS - Qtr.'!$B$1:$K$60</definedName>
    <definedName name="SAPTO_Table">'[2]Tax Planning'!$AG$13:$AL$17</definedName>
    <definedName name="Singles_MC_Surcharge">'[2]Tax Planning'!$R$20:$V$22</definedName>
    <definedName name="Small_Business_Company_Tax_Rate">'[2]Tax Planning'!$S$26</definedName>
    <definedName name="staff">[3]menu!$E$5</definedName>
    <definedName name="Tax_rates">'[2]Tax Planning'!$R$11:$V$13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" i="1" l="1"/>
  <c r="F73" i="1"/>
  <c r="F72" i="1"/>
  <c r="F71" i="1"/>
  <c r="E71" i="1"/>
  <c r="E70" i="1"/>
  <c r="F70" i="1" s="1"/>
  <c r="A57" i="1"/>
  <c r="A56" i="1"/>
  <c r="C55" i="1"/>
  <c r="C59" i="1" s="1"/>
  <c r="A55" i="1"/>
  <c r="H53" i="1"/>
  <c r="A44" i="1"/>
  <c r="A43" i="1"/>
  <c r="A42" i="1"/>
  <c r="A41" i="1"/>
  <c r="A40" i="1"/>
  <c r="A39" i="1"/>
  <c r="J29" i="1"/>
  <c r="I29" i="1"/>
  <c r="H29" i="1"/>
  <c r="G29" i="1"/>
  <c r="E29" i="1"/>
  <c r="D29" i="1"/>
  <c r="C29" i="1"/>
  <c r="J28" i="1"/>
  <c r="I28" i="1"/>
  <c r="H28" i="1"/>
  <c r="G28" i="1"/>
  <c r="E28" i="1"/>
  <c r="D28" i="1"/>
  <c r="A28" i="1" s="1"/>
  <c r="C28" i="1"/>
  <c r="J27" i="1"/>
  <c r="I27" i="1"/>
  <c r="H27" i="1"/>
  <c r="G27" i="1"/>
  <c r="E27" i="1"/>
  <c r="D27" i="1"/>
  <c r="C27" i="1"/>
  <c r="J26" i="1"/>
  <c r="I26" i="1"/>
  <c r="H26" i="1"/>
  <c r="G26" i="1"/>
  <c r="E26" i="1"/>
  <c r="D26" i="1"/>
  <c r="C26" i="1"/>
  <c r="A26" i="1"/>
  <c r="J22" i="1"/>
  <c r="I22" i="1"/>
  <c r="H22" i="1"/>
  <c r="G22" i="1"/>
  <c r="G30" i="1" s="1"/>
  <c r="E22" i="1"/>
  <c r="D22" i="1"/>
  <c r="C22" i="1"/>
  <c r="C30" i="1" s="1"/>
  <c r="F21" i="1"/>
  <c r="F29" i="1" s="1"/>
  <c r="K29" i="1" s="1"/>
  <c r="A21" i="1"/>
  <c r="F20" i="1"/>
  <c r="F28" i="1" s="1"/>
  <c r="K28" i="1" s="1"/>
  <c r="A20" i="1"/>
  <c r="K19" i="1"/>
  <c r="F19" i="1"/>
  <c r="A19" i="1"/>
  <c r="F18" i="1"/>
  <c r="K18" i="1" s="1"/>
  <c r="A18" i="1"/>
  <c r="J17" i="1"/>
  <c r="I17" i="1"/>
  <c r="H17" i="1"/>
  <c r="G17" i="1"/>
  <c r="F17" i="1"/>
  <c r="E17" i="1"/>
  <c r="D17" i="1"/>
  <c r="C17" i="1"/>
  <c r="J14" i="1"/>
  <c r="I14" i="1"/>
  <c r="H14" i="1"/>
  <c r="G14" i="1"/>
  <c r="E14" i="1"/>
  <c r="D14" i="1"/>
  <c r="C14" i="1"/>
  <c r="C53" i="1" s="1"/>
  <c r="F13" i="1"/>
  <c r="E68" i="1" s="1"/>
  <c r="F12" i="1"/>
  <c r="K12" i="1" s="1"/>
  <c r="F11" i="1"/>
  <c r="F14" i="1" s="1"/>
  <c r="K10" i="1"/>
  <c r="F10" i="1"/>
  <c r="B3" i="1"/>
  <c r="B2" i="1"/>
  <c r="H30" i="1" l="1"/>
  <c r="H36" i="1" s="1"/>
  <c r="H45" i="1" s="1"/>
  <c r="H54" i="1" s="1"/>
  <c r="A27" i="1"/>
  <c r="A29" i="1"/>
  <c r="F27" i="1"/>
  <c r="K27" i="1" s="1"/>
  <c r="K20" i="1"/>
  <c r="D30" i="1"/>
  <c r="I30" i="1"/>
  <c r="H59" i="1"/>
  <c r="E30" i="1"/>
  <c r="J30" i="1"/>
  <c r="F68" i="1"/>
  <c r="C60" i="1"/>
  <c r="F53" i="1"/>
  <c r="K21" i="1"/>
  <c r="K22" i="1" s="1"/>
  <c r="F22" i="1"/>
  <c r="F30" i="1" s="1"/>
  <c r="F36" i="1" s="1"/>
  <c r="F45" i="1" s="1"/>
  <c r="F26" i="1"/>
  <c r="K26" i="1" s="1"/>
  <c r="K11" i="1"/>
  <c r="K13" i="1"/>
  <c r="K14" i="1" l="1"/>
  <c r="K30" i="1" s="1"/>
  <c r="F54" i="1"/>
  <c r="F59" i="1" s="1"/>
  <c r="F46" i="1"/>
  <c r="E69" i="1"/>
  <c r="C61" i="1"/>
  <c r="B60" i="1"/>
  <c r="F69" i="1" l="1"/>
  <c r="F74" i="1" s="1"/>
  <c r="E74" i="1"/>
</calcChain>
</file>

<file path=xl/sharedStrings.xml><?xml version="1.0" encoding="utf-8"?>
<sst xmlns="http://schemas.openxmlformats.org/spreadsheetml/2006/main" count="102" uniqueCount="73">
  <si>
    <t>Filter by 'HIDE' prior to printing to Onenote</t>
  </si>
  <si>
    <t>BAS RECONCILIATION WP</t>
  </si>
  <si>
    <t>INPUT/INDEX</t>
  </si>
  <si>
    <t>`</t>
  </si>
  <si>
    <t>ACCRUAL</t>
  </si>
  <si>
    <t>Select GST Basis</t>
  </si>
  <si>
    <t>CASH</t>
  </si>
  <si>
    <t>Accrual Basis</t>
  </si>
  <si>
    <t>Quarterly</t>
  </si>
  <si>
    <t>Lodgement Frequency</t>
  </si>
  <si>
    <t>Monthly</t>
  </si>
  <si>
    <t>Tax Agent Portal (TAP) Information</t>
  </si>
  <si>
    <t>Cash Basis</t>
  </si>
  <si>
    <t>Period</t>
  </si>
  <si>
    <t>Gross Sales</t>
  </si>
  <si>
    <t>GST Collected</t>
  </si>
  <si>
    <t>GST Paid</t>
  </si>
  <si>
    <t>Net GST Liability</t>
  </si>
  <si>
    <t>Gross Wages</t>
  </si>
  <si>
    <t>PAYG Withholding</t>
  </si>
  <si>
    <t>PAYG Instalment</t>
  </si>
  <si>
    <t>Fuel Tax Credit / Other</t>
  </si>
  <si>
    <t>Net BAS Liability</t>
  </si>
  <si>
    <t>September</t>
  </si>
  <si>
    <t xml:space="preserve">December </t>
  </si>
  <si>
    <t xml:space="preserve">March </t>
  </si>
  <si>
    <t xml:space="preserve">June </t>
  </si>
  <si>
    <t>TOTAL PER ATO LODGEMENTS</t>
  </si>
  <si>
    <t>Client Information</t>
  </si>
  <si>
    <t>September Qtr</t>
  </si>
  <si>
    <t>December Qtr</t>
  </si>
  <si>
    <t>March Qtr</t>
  </si>
  <si>
    <t>June Qtr</t>
  </si>
  <si>
    <t>TOTAL PER CLIENT</t>
  </si>
  <si>
    <t>&lt;-- type annual figures in this row if no need to review quarterly (if variance is not material)</t>
  </si>
  <si>
    <t>Variance</t>
  </si>
  <si>
    <t>Fuel Tax Credit / Otr</t>
  </si>
  <si>
    <t>TOTAL VARIANCE</t>
  </si>
  <si>
    <t>BAS Adjustment</t>
  </si>
  <si>
    <t>Positive = Payable (amount payable per client file/adjustments required is higher that lodged with ATO)</t>
  </si>
  <si>
    <t xml:space="preserve">Detail </t>
  </si>
  <si>
    <t>GST</t>
  </si>
  <si>
    <t>PAYGW</t>
  </si>
  <si>
    <t>Variance between client file and ATO lodgements - current year</t>
  </si>
  <si>
    <t>Prior year adjustment balance per Financial Statements</t>
  </si>
  <si>
    <t>Other - add detail</t>
  </si>
  <si>
    <t>Total GST / PAYGW Adjustments</t>
  </si>
  <si>
    <t>Reconciliation to Financial Statements</t>
  </si>
  <si>
    <t>Sales Reconciliation (BAS v FS)</t>
  </si>
  <si>
    <t>Check GST/PAYGW Liabilities Per Financials</t>
  </si>
  <si>
    <t>SALES</t>
  </si>
  <si>
    <t>Gross current year sales per BAS</t>
  </si>
  <si>
    <t>Per June BAS</t>
  </si>
  <si>
    <t>Net Sales per FS</t>
  </si>
  <si>
    <t>Adjustment</t>
  </si>
  <si>
    <t xml:space="preserve">GST on Sales per FS </t>
  </si>
  <si>
    <t>Add PY Debtors per BS</t>
  </si>
  <si>
    <t>GST on debtors</t>
  </si>
  <si>
    <r>
      <t xml:space="preserve">Less CY Debtors per BS </t>
    </r>
    <r>
      <rPr>
        <i/>
        <sz val="10"/>
        <color theme="1"/>
        <rFont val="Calibri"/>
        <family val="2"/>
        <scheme val="minor"/>
      </rPr>
      <t>(negative)</t>
    </r>
  </si>
  <si>
    <r>
      <t xml:space="preserve">GST on creditors </t>
    </r>
    <r>
      <rPr>
        <i/>
        <sz val="10"/>
        <rFont val="Calibri"/>
        <family val="2"/>
        <scheme val="minor"/>
      </rPr>
      <t>(negative)</t>
    </r>
  </si>
  <si>
    <t>Gross current year sales per FS</t>
  </si>
  <si>
    <t>GST Liability per FS</t>
  </si>
  <si>
    <t>Check to BS</t>
  </si>
  <si>
    <t>Journal workings:</t>
  </si>
  <si>
    <t>No need to print to Onenote</t>
  </si>
  <si>
    <t>Before</t>
  </si>
  <si>
    <t>After</t>
  </si>
  <si>
    <t>Journal</t>
  </si>
  <si>
    <t>GST per  June BAS</t>
  </si>
  <si>
    <t>GST Adjustment</t>
  </si>
  <si>
    <t>GST on creditors</t>
  </si>
  <si>
    <t>Total</t>
  </si>
  <si>
    <t>GST adjusted on Member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</si>
</sst>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#,##0.00;\(#,##0.00\);&quot;-&quot;"/>
    <numFmt numFmtId="166" formatCode="#,##0.00;\(#,##0.00\);\-"/>
    <numFmt numFmtId="167" formatCode="#,##0.0;\(#,##0.0\);&quot;-&quot;"/>
    <numFmt numFmtId="168" formatCode="0%;\(0%\);\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i/>
      <sz val="10"/>
      <color theme="0"/>
      <name val="Calibri"/>
      <family val="2"/>
      <scheme val="minor"/>
    </font>
    <font>
      <sz val="10"/>
      <color indexed="9"/>
      <name val="Calibri"/>
      <family val="2"/>
      <scheme val="minor"/>
    </font>
    <font>
      <b/>
      <i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8193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EDFE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6">
    <xf numFmtId="0" fontId="0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9" fillId="3" borderId="1">
      <alignment wrapText="1"/>
      <protection locked="0"/>
    </xf>
  </cellStyleXfs>
  <cellXfs count="90">
    <xf numFmtId="0" fontId="0" fillId="0" borderId="0" xfId="0"/>
    <xf numFmtId="0" fontId="2" fillId="0" borderId="0" xfId="4" applyFont="1" applyAlignment="1">
      <alignment vertical="center" wrapText="1"/>
    </xf>
    <xf numFmtId="14" fontId="3" fillId="2" borderId="0" xfId="0" applyNumberFormat="1" applyFont="1" applyFill="1" applyAlignment="1">
      <alignment horizontal="center" vertical="center"/>
    </xf>
    <xf numFmtId="0" fontId="4" fillId="0" borderId="0" xfId="4" applyFont="1" applyAlignment="1">
      <alignment horizontal="left" vertical="center"/>
    </xf>
    <xf numFmtId="0" fontId="6" fillId="0" borderId="0" xfId="3" applyFont="1" applyFill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8" fillId="0" borderId="0" xfId="4" applyFont="1" applyAlignment="1">
      <alignment horizontal="left" vertical="center"/>
    </xf>
    <xf numFmtId="0" fontId="10" fillId="0" borderId="2" xfId="5" applyFont="1" applyFill="1" applyBorder="1" applyAlignment="1">
      <protection locked="0"/>
    </xf>
    <xf numFmtId="164" fontId="12" fillId="0" borderId="0" xfId="1" applyFont="1" applyFill="1" applyBorder="1" applyProtection="1">
      <protection locked="0"/>
    </xf>
    <xf numFmtId="164" fontId="12" fillId="0" borderId="0" xfId="1" applyFont="1" applyProtection="1">
      <protection locked="0"/>
    </xf>
    <xf numFmtId="164" fontId="10" fillId="0" borderId="0" xfId="1" applyFont="1" applyProtection="1">
      <protection locked="0"/>
    </xf>
    <xf numFmtId="0" fontId="13" fillId="0" borderId="0" xfId="0" applyFont="1" applyProtection="1">
      <protection locked="0"/>
    </xf>
    <xf numFmtId="0" fontId="10" fillId="0" borderId="3" xfId="5" applyFont="1" applyFill="1" applyBorder="1" applyAlignment="1">
      <protection locked="0"/>
    </xf>
    <xf numFmtId="0" fontId="8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5" fillId="0" borderId="0" xfId="0" applyFont="1" applyProtection="1">
      <protection locked="0"/>
    </xf>
    <xf numFmtId="0" fontId="7" fillId="0" borderId="0" xfId="4" applyFont="1" applyAlignment="1">
      <alignment horizontal="left" vertical="top"/>
    </xf>
    <xf numFmtId="164" fontId="3" fillId="2" borderId="4" xfId="1" applyFont="1" applyFill="1" applyBorder="1" applyAlignment="1" applyProtection="1">
      <alignment horizontal="center" vertical="top"/>
      <protection locked="0"/>
    </xf>
    <xf numFmtId="164" fontId="3" fillId="2" borderId="4" xfId="1" applyFont="1" applyFill="1" applyBorder="1" applyAlignment="1" applyProtection="1">
      <alignment horizontal="center" vertical="top" wrapText="1"/>
      <protection locked="0"/>
    </xf>
    <xf numFmtId="0" fontId="4" fillId="0" borderId="0" xfId="4" applyFont="1" applyAlignment="1">
      <alignment horizontal="left" vertical="top"/>
    </xf>
    <xf numFmtId="165" fontId="10" fillId="0" borderId="5" xfId="1" applyNumberFormat="1" applyFont="1" applyFill="1" applyBorder="1" applyProtection="1">
      <protection locked="0"/>
    </xf>
    <xf numFmtId="165" fontId="10" fillId="0" borderId="6" xfId="5" applyNumberFormat="1" applyFont="1" applyFill="1" applyBorder="1" applyAlignment="1">
      <protection locked="0"/>
    </xf>
    <xf numFmtId="165" fontId="10" fillId="0" borderId="1" xfId="5" applyNumberFormat="1" applyFont="1" applyFill="1" applyAlignment="1">
      <protection locked="0"/>
    </xf>
    <xf numFmtId="165" fontId="8" fillId="4" borderId="0" xfId="1" applyNumberFormat="1" applyFont="1" applyFill="1" applyAlignment="1" applyProtection="1">
      <alignment horizontal="right" wrapText="1"/>
      <protection locked="0"/>
    </xf>
    <xf numFmtId="165" fontId="8" fillId="4" borderId="7" xfId="1" applyNumberFormat="1" applyFont="1" applyFill="1" applyBorder="1" applyAlignment="1" applyProtection="1">
      <alignment horizontal="right" wrapText="1"/>
      <protection locked="0"/>
    </xf>
    <xf numFmtId="165" fontId="10" fillId="0" borderId="8" xfId="1" applyNumberFormat="1" applyFont="1" applyFill="1" applyBorder="1" applyProtection="1">
      <protection locked="0"/>
    </xf>
    <xf numFmtId="165" fontId="4" fillId="0" borderId="8" xfId="1" applyNumberFormat="1" applyFont="1" applyFill="1" applyBorder="1" applyProtection="1">
      <protection locked="0"/>
    </xf>
    <xf numFmtId="165" fontId="10" fillId="0" borderId="9" xfId="5" applyNumberFormat="1" applyFont="1" applyFill="1" applyBorder="1" applyAlignment="1">
      <protection locked="0"/>
    </xf>
    <xf numFmtId="165" fontId="10" fillId="0" borderId="10" xfId="5" applyNumberFormat="1" applyFont="1" applyFill="1" applyBorder="1" applyAlignment="1">
      <protection locked="0"/>
    </xf>
    <xf numFmtId="165" fontId="8" fillId="5" borderId="11" xfId="1" applyNumberFormat="1" applyFont="1" applyFill="1" applyBorder="1" applyAlignment="1" applyProtection="1">
      <protection locked="0"/>
    </xf>
    <xf numFmtId="165" fontId="8" fillId="5" borderId="12" xfId="1" applyNumberFormat="1" applyFont="1" applyFill="1" applyBorder="1" applyProtection="1">
      <protection locked="0"/>
    </xf>
    <xf numFmtId="165" fontId="8" fillId="5" borderId="13" xfId="1" applyNumberFormat="1" applyFont="1" applyFill="1" applyBorder="1" applyProtection="1">
      <protection locked="0"/>
    </xf>
    <xf numFmtId="165" fontId="4" fillId="0" borderId="0" xfId="4" applyNumberFormat="1" applyFont="1" applyAlignment="1">
      <alignment horizontal="left" vertical="center"/>
    </xf>
    <xf numFmtId="165" fontId="8" fillId="0" borderId="0" xfId="0" applyNumberFormat="1" applyFont="1" applyProtection="1">
      <protection locked="0"/>
    </xf>
    <xf numFmtId="165" fontId="1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165" fontId="15" fillId="0" borderId="0" xfId="0" applyNumberFormat="1" applyFont="1" applyProtection="1">
      <protection locked="0"/>
    </xf>
    <xf numFmtId="165" fontId="13" fillId="0" borderId="0" xfId="0" applyNumberFormat="1" applyFont="1" applyProtection="1">
      <protection locked="0"/>
    </xf>
    <xf numFmtId="0" fontId="7" fillId="0" borderId="7" xfId="4" applyFont="1" applyBorder="1" applyAlignment="1">
      <alignment horizontal="left" vertical="top"/>
    </xf>
    <xf numFmtId="164" fontId="3" fillId="2" borderId="14" xfId="1" applyFont="1" applyFill="1" applyBorder="1" applyAlignment="1" applyProtection="1">
      <alignment horizontal="center" vertical="top"/>
      <protection locked="0"/>
    </xf>
    <xf numFmtId="0" fontId="7" fillId="0" borderId="7" xfId="4" applyFont="1" applyBorder="1" applyAlignment="1">
      <alignment horizontal="left" vertical="center"/>
    </xf>
    <xf numFmtId="164" fontId="10" fillId="0" borderId="0" xfId="1" applyFont="1" applyFill="1" applyProtection="1">
      <protection locked="0"/>
    </xf>
    <xf numFmtId="166" fontId="10" fillId="0" borderId="1" xfId="5" applyNumberFormat="1" applyFont="1" applyFill="1" applyAlignment="1">
      <protection locked="0"/>
    </xf>
    <xf numFmtId="164" fontId="4" fillId="0" borderId="0" xfId="1" applyFont="1" applyFill="1" applyProtection="1">
      <protection locked="0"/>
    </xf>
    <xf numFmtId="166" fontId="10" fillId="0" borderId="10" xfId="5" applyNumberFormat="1" applyFont="1" applyFill="1" applyBorder="1" applyAlignment="1">
      <protection locked="0"/>
    </xf>
    <xf numFmtId="165" fontId="8" fillId="5" borderId="15" xfId="1" applyNumberFormat="1" applyFont="1" applyFill="1" applyBorder="1" applyAlignment="1" applyProtection="1">
      <alignment wrapText="1"/>
      <protection locked="0"/>
    </xf>
    <xf numFmtId="166" fontId="10" fillId="4" borderId="10" xfId="5" applyNumberFormat="1" applyFont="1" applyFill="1" applyBorder="1" applyAlignment="1">
      <protection locked="0"/>
    </xf>
    <xf numFmtId="166" fontId="10" fillId="4" borderId="16" xfId="5" applyNumberFormat="1" applyFont="1" applyFill="1" applyBorder="1" applyAlignment="1">
      <protection locked="0"/>
    </xf>
    <xf numFmtId="166" fontId="10" fillId="4" borderId="17" xfId="5" applyNumberFormat="1" applyFont="1" applyFill="1" applyBorder="1" applyAlignment="1">
      <protection locked="0"/>
    </xf>
    <xf numFmtId="165" fontId="8" fillId="5" borderId="12" xfId="1" applyNumberFormat="1" applyFont="1" applyFill="1" applyBorder="1" applyAlignment="1" applyProtection="1">
      <alignment wrapText="1"/>
      <protection locked="0"/>
    </xf>
    <xf numFmtId="14" fontId="3" fillId="2" borderId="0" xfId="0" applyNumberFormat="1" applyFont="1" applyFill="1" applyAlignment="1">
      <alignment vertical="center"/>
    </xf>
    <xf numFmtId="165" fontId="3" fillId="2" borderId="18" xfId="1" applyNumberFormat="1" applyFont="1" applyFill="1" applyBorder="1" applyAlignment="1" applyProtection="1">
      <alignment horizontal="left" wrapText="1"/>
      <protection locked="0"/>
    </xf>
    <xf numFmtId="165" fontId="3" fillId="2" borderId="19" xfId="1" applyNumberFormat="1" applyFont="1" applyFill="1" applyBorder="1" applyAlignment="1" applyProtection="1">
      <alignment horizontal="left" wrapText="1"/>
      <protection locked="0"/>
    </xf>
    <xf numFmtId="165" fontId="3" fillId="2" borderId="14" xfId="1" applyNumberFormat="1" applyFont="1" applyFill="1" applyBorder="1" applyAlignment="1" applyProtection="1">
      <alignment horizontal="left" wrapText="1"/>
      <protection locked="0"/>
    </xf>
    <xf numFmtId="165" fontId="3" fillId="2" borderId="4" xfId="1" applyNumberFormat="1" applyFont="1" applyFill="1" applyBorder="1" applyAlignment="1" applyProtection="1">
      <alignment horizontal="center" wrapText="1"/>
      <protection locked="0"/>
    </xf>
    <xf numFmtId="0" fontId="10" fillId="0" borderId="20" xfId="5" applyFont="1" applyFill="1" applyBorder="1" applyAlignment="1">
      <alignment horizontal="left"/>
      <protection locked="0"/>
    </xf>
    <xf numFmtId="0" fontId="10" fillId="0" borderId="21" xfId="5" applyFont="1" applyFill="1" applyBorder="1" applyAlignment="1">
      <alignment horizontal="left"/>
      <protection locked="0"/>
    </xf>
    <xf numFmtId="0" fontId="10" fillId="0" borderId="6" xfId="5" applyFont="1" applyFill="1" applyBorder="1" applyAlignment="1">
      <alignment horizontal="left"/>
      <protection locked="0"/>
    </xf>
    <xf numFmtId="166" fontId="10" fillId="6" borderId="1" xfId="5" applyNumberFormat="1" applyFont="1" applyFill="1" applyAlignment="1">
      <protection locked="0"/>
    </xf>
    <xf numFmtId="165" fontId="10" fillId="4" borderId="1" xfId="5" applyNumberFormat="1" applyFont="1" applyFill="1" applyAlignment="1">
      <protection locked="0"/>
    </xf>
    <xf numFmtId="0" fontId="10" fillId="0" borderId="22" xfId="5" applyFont="1" applyFill="1" applyBorder="1" applyAlignment="1">
      <alignment horizontal="left"/>
      <protection locked="0"/>
    </xf>
    <xf numFmtId="0" fontId="10" fillId="0" borderId="23" xfId="5" applyFont="1" applyFill="1" applyBorder="1" applyAlignment="1">
      <alignment horizontal="left"/>
      <protection locked="0"/>
    </xf>
    <xf numFmtId="0" fontId="10" fillId="0" borderId="9" xfId="5" applyFont="1" applyFill="1" applyBorder="1" applyAlignment="1">
      <alignment horizontal="left"/>
      <protection locked="0"/>
    </xf>
    <xf numFmtId="165" fontId="10" fillId="4" borderId="10" xfId="5" applyNumberFormat="1" applyFont="1" applyFill="1" applyBorder="1" applyAlignment="1">
      <protection locked="0"/>
    </xf>
    <xf numFmtId="165" fontId="8" fillId="5" borderId="12" xfId="4" applyNumberFormat="1" applyFont="1" applyFill="1" applyBorder="1" applyAlignment="1">
      <alignment horizontal="left" vertical="center"/>
    </xf>
    <xf numFmtId="165" fontId="4" fillId="5" borderId="12" xfId="4" applyNumberFormat="1" applyFont="1" applyFill="1" applyBorder="1" applyAlignment="1">
      <alignment horizontal="left" vertical="center"/>
    </xf>
    <xf numFmtId="167" fontId="4" fillId="0" borderId="0" xfId="4" applyNumberFormat="1" applyFont="1" applyAlignment="1">
      <alignment horizontal="left" vertical="center"/>
    </xf>
    <xf numFmtId="166" fontId="10" fillId="6" borderId="24" xfId="5" applyNumberFormat="1" applyFont="1" applyFill="1" applyBorder="1" applyAlignment="1">
      <protection locked="0"/>
    </xf>
    <xf numFmtId="0" fontId="4" fillId="0" borderId="0" xfId="4" applyFont="1" applyAlignment="1">
      <alignment horizontal="right" vertical="center"/>
    </xf>
    <xf numFmtId="0" fontId="10" fillId="0" borderId="0" xfId="4" applyFont="1" applyAlignment="1">
      <alignment horizontal="left" vertical="center"/>
    </xf>
    <xf numFmtId="165" fontId="10" fillId="0" borderId="0" xfId="1" applyNumberFormat="1" applyFont="1" applyFill="1" applyProtection="1">
      <protection locked="0"/>
    </xf>
    <xf numFmtId="165" fontId="10" fillId="0" borderId="25" xfId="5" applyNumberFormat="1" applyFont="1" applyFill="1" applyBorder="1" applyAlignment="1">
      <protection locked="0"/>
    </xf>
    <xf numFmtId="165" fontId="10" fillId="6" borderId="1" xfId="5" applyNumberFormat="1" applyFont="1" applyFill="1" applyAlignment="1">
      <protection locked="0"/>
    </xf>
    <xf numFmtId="0" fontId="16" fillId="0" borderId="0" xfId="4" applyFont="1" applyAlignment="1">
      <alignment horizontal="left" vertical="center"/>
    </xf>
    <xf numFmtId="165" fontId="10" fillId="0" borderId="26" xfId="1" applyNumberFormat="1" applyFont="1" applyFill="1" applyBorder="1" applyProtection="1">
      <protection locked="0"/>
    </xf>
    <xf numFmtId="165" fontId="10" fillId="0" borderId="26" xfId="5" applyNumberFormat="1" applyFont="1" applyFill="1" applyBorder="1" applyAlignment="1">
      <protection locked="0"/>
    </xf>
    <xf numFmtId="165" fontId="8" fillId="0" borderId="0" xfId="4" applyNumberFormat="1" applyFont="1" applyAlignment="1">
      <alignment horizontal="right" vertical="center"/>
    </xf>
    <xf numFmtId="0" fontId="19" fillId="0" borderId="0" xfId="4" applyFont="1" applyAlignment="1">
      <alignment horizontal="left" vertical="center"/>
    </xf>
    <xf numFmtId="165" fontId="20" fillId="0" borderId="0" xfId="1" applyNumberFormat="1" applyFont="1" applyFill="1" applyBorder="1" applyProtection="1">
      <protection locked="0"/>
    </xf>
    <xf numFmtId="0" fontId="21" fillId="0" borderId="0" xfId="4" applyFont="1" applyAlignment="1">
      <alignment horizontal="right" vertical="center"/>
    </xf>
    <xf numFmtId="0" fontId="22" fillId="0" borderId="0" xfId="4" applyFont="1" applyAlignment="1">
      <alignment horizontal="left" vertical="center"/>
    </xf>
    <xf numFmtId="17" fontId="4" fillId="0" borderId="0" xfId="4" applyNumberFormat="1" applyFont="1" applyAlignment="1">
      <alignment horizontal="left" vertical="center"/>
    </xf>
    <xf numFmtId="168" fontId="19" fillId="0" borderId="0" xfId="2" applyNumberFormat="1" applyFont="1" applyFill="1" applyAlignment="1">
      <alignment horizontal="right" vertical="center"/>
    </xf>
    <xf numFmtId="0" fontId="15" fillId="0" borderId="0" xfId="4" applyFont="1" applyAlignment="1">
      <alignment horizontal="left" vertical="center"/>
    </xf>
    <xf numFmtId="0" fontId="18" fillId="0" borderId="0" xfId="4" applyFont="1" applyAlignment="1">
      <alignment horizontal="left" vertical="center"/>
    </xf>
    <xf numFmtId="0" fontId="3" fillId="2" borderId="1" xfId="4" applyFont="1" applyFill="1" applyBorder="1" applyAlignment="1">
      <alignment horizontal="center" vertical="center"/>
    </xf>
    <xf numFmtId="165" fontId="10" fillId="7" borderId="25" xfId="5" applyNumberFormat="1" applyFont="1" applyFill="1" applyBorder="1" applyAlignment="1">
      <protection locked="0"/>
    </xf>
    <xf numFmtId="165" fontId="10" fillId="4" borderId="25" xfId="5" applyNumberFormat="1" applyFont="1" applyFill="1" applyBorder="1" applyAlignment="1">
      <protection locked="0"/>
    </xf>
    <xf numFmtId="165" fontId="10" fillId="7" borderId="1" xfId="5" applyNumberFormat="1" applyFont="1" applyFill="1" applyAlignment="1">
      <protection locked="0"/>
    </xf>
  </cellXfs>
  <cellStyles count="6">
    <cellStyle name="Comma" xfId="1" builtinId="3"/>
    <cellStyle name="DataField 3" xfId="5" xr:uid="{36F27523-144C-43CE-B6B0-DF102A4472EA}"/>
    <cellStyle name="Hyperlink" xfId="3" builtinId="8"/>
    <cellStyle name="Normal" xfId="0" builtinId="0"/>
    <cellStyle name="Normal 6" xfId="4" xr:uid="{A82726FF-38C3-4DAE-B853-23C3A37A201F}"/>
    <cellStyle name="Percent" xfId="2" builtinId="5"/>
  </cellStyles>
  <dxfs count="2">
    <dxf>
      <font>
        <b/>
        <i val="0"/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olmansptyltd.sharepoint.com/sites/HolmansDocuments/Team%20Blue/OneNote/CN%20Anytime%20Ashfield%20Trust%202025/2025%20WP%20EOY%20TAX%20-%20%20Anytime%20Ashfield%20Trust.xlsx" TargetMode="External"/><Relationship Id="rId1" Type="http://schemas.openxmlformats.org/officeDocument/2006/relationships/externalLinkPath" Target="https://holmansptyltd.sharepoint.com/sites/HolmansDocuments/Team%20Blue/OneNote/CN%20Anytime%20Ashfield%20Trust%202025/2025%20WP%20EOY%20TAX%20-%20%20Anytime%20Ashfield%20Tru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olmansptyltd-my.sharepoint.com/personal/cnicoll_holmans_com_au/Documents/FYI%20-%20My%20Edits/2021%20Tax%20Planning%20WP%20-%20Theos%20Social%20Club%20Group%20(FYI-46100285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olmansptyltd-my.sharepoint.com/personal/cnicoll_holmans_com_au/Documents/FYI%20-%20My%20Edits/2019%20WP%20-%20CALITRU%20(FYI-555686_1)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PUT "/>
      <sheetName val="Collation"/>
      <sheetName val="Collation - HM"/>
      <sheetName val="Accounting "/>
      <sheetName val="Accounting FF"/>
      <sheetName val="Adjusting Journal"/>
      <sheetName val="BAS "/>
      <sheetName val="Client Retention"/>
      <sheetName val="Tax Rec - Trust"/>
      <sheetName val="General Journals"/>
      <sheetName val="BAS - Qtr."/>
      <sheetName val="Borrowing Costs"/>
      <sheetName val="CGT Cost Base"/>
      <sheetName val="Checklist Payroll "/>
      <sheetName val="Checklist Xero review"/>
      <sheetName val="Checklist - FS prep"/>
      <sheetName val="CM Schedule"/>
      <sheetName val="C-Fwd"/>
      <sheetName val="Div7A1"/>
      <sheetName val="Div7A2"/>
      <sheetName val="Formation or Blackhole"/>
      <sheetName val="Franking Account"/>
      <sheetName val="ICA Summary"/>
      <sheetName val="Import Mapping"/>
      <sheetName val="Interest Dissection."/>
      <sheetName val="Loan.Borrowings"/>
      <sheetName val="Loan Summary - Inter Entity"/>
      <sheetName val="Meeting Notes"/>
      <sheetName val="Livestock"/>
      <sheetName val="MR Income Split"/>
      <sheetName val="MR Unit Rental"/>
      <sheetName val="Partner Funds"/>
      <sheetName val="Prepayments"/>
      <sheetName val="Private Use "/>
      <sheetName val="Profit Comparison"/>
      <sheetName val="Rental (Agent)"/>
      <sheetName val="Rental (Basic)"/>
      <sheetName val="Rental (Commercial)"/>
      <sheetName val="Spare"/>
      <sheetName val="Super Payable - Monthly"/>
      <sheetName val="Super Payable - Qtr"/>
      <sheetName val="Super Payable - Monthly (MR)"/>
      <sheetName val="Super Payable - Qtr. SS"/>
      <sheetName val="Tax Rec - Co (Basic)"/>
      <sheetName val="Tax Rec - Co"/>
      <sheetName val="Tax Rec - Pship"/>
      <sheetName val="Tax Rec - Streaming"/>
      <sheetName val="UPE"/>
      <sheetName val="Super Payable GL"/>
      <sheetName val="Client reports&gt;&gt;"/>
      <sheetName val="GL - Ongoing Membership Fees "/>
      <sheetName val="KPIs"/>
      <sheetName val="Income Statement"/>
      <sheetName val="Balance Sheet (2)"/>
      <sheetName val="stpreporting-202507231236233780"/>
      <sheetName val="Profit and Loss"/>
      <sheetName val="Monthly P &amp; L"/>
      <sheetName val="Balance Sheet"/>
      <sheetName val="General Ledger Summary"/>
      <sheetName val="General Ledger Detail"/>
      <sheetName val="FBT MV1"/>
      <sheetName val="FBT MV2"/>
    </sheetNames>
    <sheetDataSet>
      <sheetData sheetId="0">
        <row r="3">
          <cell r="B3" t="str">
            <v>ANYTIME ASHFIELD TRUST</v>
          </cell>
        </row>
        <row r="4">
          <cell r="B4" t="str">
            <v>FOR THE YEAR ENDED 30 JUNE 2025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Notes"/>
      <sheetName val="&lt;&lt;"/>
      <sheetName val="Cover Page"/>
      <sheetName val="Theos SCT"/>
      <sheetName val="Entity2"/>
      <sheetName val="Entity3"/>
      <sheetName val="Entity4"/>
      <sheetName val="Individuals"/>
      <sheetName val="Tax Planning"/>
      <sheetName val="Email Table"/>
      <sheetName val="PAYGI"/>
      <sheetName val="KPIs"/>
      <sheetName val="Assets &amp; Liabilities"/>
      <sheetName val="Div7A"/>
      <sheetName val="&gt;&gt;"/>
      <sheetName val="ATO"/>
      <sheetName val="Monthly P&amp;L"/>
      <sheetName val="Balance Sheet"/>
      <sheetName val="Detailed G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R11" t="str">
            <v>Bracket</v>
          </cell>
          <cell r="S11">
            <v>18200</v>
          </cell>
          <cell r="T11">
            <v>45000</v>
          </cell>
          <cell r="U11">
            <v>120000</v>
          </cell>
          <cell r="V11">
            <v>180000</v>
          </cell>
        </row>
        <row r="12">
          <cell r="R12" t="str">
            <v>Excess</v>
          </cell>
          <cell r="S12">
            <v>0.19</v>
          </cell>
          <cell r="T12">
            <v>0.32500000000000001</v>
          </cell>
          <cell r="U12">
            <v>0.37</v>
          </cell>
          <cell r="V12">
            <v>0.45</v>
          </cell>
          <cell r="Z12">
            <v>22398</v>
          </cell>
        </row>
        <row r="13">
          <cell r="R13" t="str">
            <v>Base</v>
          </cell>
          <cell r="S13">
            <v>0</v>
          </cell>
          <cell r="T13">
            <v>5092</v>
          </cell>
          <cell r="U13">
            <v>29467</v>
          </cell>
          <cell r="V13">
            <v>51667</v>
          </cell>
          <cell r="AG13" t="str">
            <v>AS</v>
          </cell>
          <cell r="AH13">
            <v>2230</v>
          </cell>
          <cell r="AI13">
            <v>32279</v>
          </cell>
          <cell r="AJ13">
            <v>50119</v>
          </cell>
          <cell r="AK13" t="str">
            <v>N/A</v>
          </cell>
          <cell r="AL13">
            <v>8</v>
          </cell>
        </row>
        <row r="14">
          <cell r="AG14" t="str">
            <v>MLA1</v>
          </cell>
          <cell r="AH14">
            <v>2040</v>
          </cell>
          <cell r="AI14">
            <v>31279</v>
          </cell>
          <cell r="AJ14">
            <v>47599</v>
          </cell>
          <cell r="AK14">
            <v>95198</v>
          </cell>
          <cell r="AL14">
            <v>8</v>
          </cell>
        </row>
        <row r="15">
          <cell r="R15" t="str">
            <v>Bracket</v>
          </cell>
          <cell r="S15">
            <v>0</v>
          </cell>
          <cell r="T15">
            <v>37000.01</v>
          </cell>
          <cell r="U15">
            <v>48000.01</v>
          </cell>
          <cell r="V15">
            <v>90000.01</v>
          </cell>
          <cell r="W15">
            <v>126000.01</v>
          </cell>
          <cell r="AG15" t="str">
            <v>MLA2</v>
          </cell>
          <cell r="AH15">
            <v>2040</v>
          </cell>
          <cell r="AI15">
            <v>31279</v>
          </cell>
          <cell r="AJ15">
            <v>47599</v>
          </cell>
          <cell r="AK15">
            <v>95198</v>
          </cell>
          <cell r="AL15">
            <v>8</v>
          </cell>
        </row>
        <row r="16">
          <cell r="R16" t="str">
            <v>Base Offset</v>
          </cell>
          <cell r="S16">
            <v>255</v>
          </cell>
          <cell r="T16">
            <v>255</v>
          </cell>
          <cell r="U16">
            <v>1080</v>
          </cell>
          <cell r="V16">
            <v>1080</v>
          </cell>
          <cell r="W16">
            <v>0</v>
          </cell>
          <cell r="AG16" t="str">
            <v>MLT1</v>
          </cell>
          <cell r="AH16">
            <v>1602</v>
          </cell>
          <cell r="AI16">
            <v>28974</v>
          </cell>
          <cell r="AJ16">
            <v>41790</v>
          </cell>
          <cell r="AK16">
            <v>83580</v>
          </cell>
          <cell r="AL16">
            <v>8</v>
          </cell>
        </row>
        <row r="17">
          <cell r="R17" t="str">
            <v>% Above or Reduction</v>
          </cell>
          <cell r="S17">
            <v>0</v>
          </cell>
          <cell r="T17">
            <v>7.4999999999999997E-2</v>
          </cell>
          <cell r="V17">
            <v>-0.03</v>
          </cell>
          <cell r="W17">
            <v>0</v>
          </cell>
          <cell r="Z17">
            <v>0</v>
          </cell>
          <cell r="AG17" t="str">
            <v>MLT2</v>
          </cell>
          <cell r="AH17">
            <v>1602</v>
          </cell>
          <cell r="AI17">
            <v>28974</v>
          </cell>
          <cell r="AJ17">
            <v>41790</v>
          </cell>
          <cell r="AK17">
            <v>83850</v>
          </cell>
          <cell r="AL17">
            <v>8</v>
          </cell>
        </row>
        <row r="20">
          <cell r="R20" t="str">
            <v>Singles</v>
          </cell>
          <cell r="S20">
            <v>0</v>
          </cell>
          <cell r="T20">
            <v>90000</v>
          </cell>
          <cell r="U20">
            <v>105000</v>
          </cell>
          <cell r="V20">
            <v>140000</v>
          </cell>
          <cell r="AD20" t="str">
            <v>Income</v>
          </cell>
          <cell r="AE20">
            <v>0</v>
          </cell>
          <cell r="AF20">
            <v>46620</v>
          </cell>
          <cell r="AG20">
            <v>53827</v>
          </cell>
          <cell r="AH20">
            <v>57056</v>
          </cell>
          <cell r="AI20">
            <v>60480</v>
          </cell>
          <cell r="AJ20">
            <v>64108</v>
          </cell>
          <cell r="AK20">
            <v>67955</v>
          </cell>
          <cell r="AL20">
            <v>72032</v>
          </cell>
          <cell r="AM20">
            <v>76355</v>
          </cell>
          <cell r="AN20">
            <v>80936</v>
          </cell>
          <cell r="AO20">
            <v>85793</v>
          </cell>
          <cell r="AP20">
            <v>90940</v>
          </cell>
          <cell r="AQ20">
            <v>96397</v>
          </cell>
          <cell r="AR20">
            <v>102180</v>
          </cell>
          <cell r="AS20">
            <v>108310</v>
          </cell>
          <cell r="AT20">
            <v>114708</v>
          </cell>
          <cell r="AU20">
            <v>121699</v>
          </cell>
          <cell r="AV20">
            <v>129000</v>
          </cell>
          <cell r="AW20">
            <v>136740</v>
          </cell>
        </row>
        <row r="21">
          <cell r="R21" t="str">
            <v>Families*</v>
          </cell>
          <cell r="S21">
            <v>0</v>
          </cell>
          <cell r="T21">
            <v>180000</v>
          </cell>
          <cell r="U21">
            <v>210000</v>
          </cell>
          <cell r="V21">
            <v>280000</v>
          </cell>
          <cell r="AD21" t="str">
            <v>Rate</v>
          </cell>
          <cell r="AE21">
            <v>0</v>
          </cell>
          <cell r="AF21">
            <v>0.01</v>
          </cell>
          <cell r="AG21">
            <v>0.02</v>
          </cell>
          <cell r="AH21">
            <v>2.5000000000000001E-2</v>
          </cell>
          <cell r="AI21">
            <v>0.03</v>
          </cell>
          <cell r="AJ21">
            <v>3.5000000000000003E-2</v>
          </cell>
          <cell r="AK21">
            <v>0.04</v>
          </cell>
          <cell r="AL21">
            <v>4.4999999999999998E-2</v>
          </cell>
          <cell r="AM21">
            <v>0.05</v>
          </cell>
          <cell r="AN21">
            <v>5.5E-2</v>
          </cell>
          <cell r="AO21">
            <v>0.06</v>
          </cell>
          <cell r="AP21">
            <v>6.5000000000000002E-2</v>
          </cell>
          <cell r="AQ21">
            <v>7.0000000000000007E-2</v>
          </cell>
          <cell r="AR21">
            <v>7.4999999999999997E-2</v>
          </cell>
          <cell r="AS21">
            <v>0.08</v>
          </cell>
          <cell r="AT21">
            <v>8.5000000000000006E-2</v>
          </cell>
          <cell r="AU21">
            <v>0.09</v>
          </cell>
          <cell r="AV21">
            <v>9.5000000000000001E-2</v>
          </cell>
          <cell r="AW21">
            <v>0.1</v>
          </cell>
        </row>
        <row r="22">
          <cell r="R22" t="str">
            <v>Medicare levy surcharge Rate</v>
          </cell>
          <cell r="S22">
            <v>0</v>
          </cell>
          <cell r="T22">
            <v>0.01</v>
          </cell>
          <cell r="U22">
            <v>1.2500000000000001E-2</v>
          </cell>
          <cell r="V22">
            <v>1.4999999999999999E-2</v>
          </cell>
        </row>
        <row r="26">
          <cell r="S26">
            <v>0.26</v>
          </cell>
        </row>
        <row r="28">
          <cell r="V28">
            <v>66667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menu"/>
      <sheetName val="Trust Tax Rec"/>
      <sheetName val="Trust Tax Rec - Streaming"/>
      <sheetName val="Coy Tax Rec"/>
      <sheetName val="Mgt Rights Tax Split"/>
      <sheetName val="Queries"/>
      <sheetName val="Mgt Disc Points"/>
      <sheetName val="Review Sheet"/>
      <sheetName val="Value Add Projects"/>
      <sheetName val="Budget"/>
      <sheetName val="Assets &amp; Liabilities"/>
      <sheetName val="Basic Mini KPI's"/>
      <sheetName val="Journal"/>
      <sheetName val="Sheet1"/>
      <sheetName val="Blank WP"/>
      <sheetName val="Collation"/>
      <sheetName val="Borrowing"/>
      <sheetName val="Borrowing Costs"/>
      <sheetName val="Formation Costs"/>
      <sheetName val="Black Hole"/>
      <sheetName val="Tainted Loan"/>
      <sheetName val="GST Rec"/>
      <sheetName val="P&amp;L "/>
      <sheetName val="Expenses"/>
      <sheetName val="Income"/>
      <sheetName val="BWRM - Exp Detail"/>
      <sheetName val="TVStream - Exp Detail"/>
      <sheetName val="Superannuation Payable"/>
      <sheetName val="PAYGI"/>
      <sheetName val="CSV File_Default Temlpate"/>
      <sheetName val="Div7A DS Calculation"/>
      <sheetName val="Combined Div7A Chart"/>
      <sheetName val="Div 7A"/>
      <sheetName val="Div 7A2"/>
      <sheetName val="Div 7A3"/>
      <sheetName val="Div 7A Daily"/>
      <sheetName val="Div7A Graphs (2)"/>
      <sheetName val="Div7A Graphs"/>
      <sheetName val="Div 7A Summary"/>
      <sheetName val="Capital Gains Tax"/>
      <sheetName val="FBT Combined (1)"/>
      <sheetName val="FBT Combined (2)"/>
      <sheetName val="Private Use"/>
      <sheetName val="Rental"/>
      <sheetName val="BSA calcs"/>
      <sheetName val="Service Entities"/>
    </sheetNames>
    <sheetDataSet>
      <sheetData sheetId="0" refreshError="1"/>
      <sheetData sheetId="1" refreshError="1">
        <row r="2">
          <cell r="E2" t="str">
            <v>The Caligari Operating Trust</v>
          </cell>
        </row>
        <row r="5">
          <cell r="E5" t="str">
            <v>CN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7CE6-6B7F-46F6-B913-EE9B1DDF61D0}">
  <sheetPr filterMode="1">
    <pageSetUpPr fitToPage="1"/>
  </sheetPr>
  <dimension ref="A1:M74"/>
  <sheetViews>
    <sheetView showGridLines="0" tabSelected="1" zoomScaleNormal="100" workbookViewId="0">
      <selection activeCell="C55" sqref="C55"/>
    </sheetView>
  </sheetViews>
  <sheetFormatPr defaultRowHeight="12.75" x14ac:dyDescent="0.25"/>
  <cols>
    <col min="1" max="1" width="8" style="5" customWidth="1"/>
    <col min="2" max="2" width="35.7109375" style="82" customWidth="1"/>
    <col min="3" max="4" width="14.7109375" style="3" customWidth="1"/>
    <col min="5" max="5" width="15.140625" style="3" customWidth="1"/>
    <col min="6" max="6" width="14.85546875" style="3" customWidth="1"/>
    <col min="7" max="7" width="11.28515625" style="3" bestFit="1" customWidth="1"/>
    <col min="8" max="8" width="11.7109375" style="3" bestFit="1" customWidth="1"/>
    <col min="9" max="9" width="14.7109375" style="3" hidden="1" customWidth="1"/>
    <col min="10" max="10" width="14.42578125" style="3" hidden="1" customWidth="1"/>
    <col min="11" max="11" width="16.5703125" style="3" customWidth="1"/>
    <col min="12" max="12" width="7.85546875" style="3" customWidth="1"/>
    <col min="13" max="13" width="23.7109375" style="3" customWidth="1"/>
    <col min="14" max="14" width="9.140625" style="3"/>
    <col min="15" max="15" width="6.28515625" style="3" bestFit="1" customWidth="1"/>
    <col min="16" max="16" width="5" style="3" bestFit="1" customWidth="1"/>
    <col min="17" max="17" width="6.7109375" style="3" bestFit="1" customWidth="1"/>
    <col min="18" max="234" width="9.140625" style="3"/>
    <col min="235" max="235" width="19.5703125" style="3" customWidth="1"/>
    <col min="236" max="236" width="14.140625" style="3" customWidth="1"/>
    <col min="237" max="237" width="9.5703125" style="3" bestFit="1" customWidth="1"/>
    <col min="238" max="238" width="9.85546875" style="3" bestFit="1" customWidth="1"/>
    <col min="239" max="242" width="9.5703125" style="3" bestFit="1" customWidth="1"/>
    <col min="243" max="245" width="9" style="3" bestFit="1" customWidth="1"/>
    <col min="246" max="246" width="13.85546875" style="3" customWidth="1"/>
    <col min="247" max="247" width="12.85546875" style="3" bestFit="1" customWidth="1"/>
    <col min="248" max="248" width="1.5703125" style="3" customWidth="1"/>
    <col min="249" max="249" width="10.5703125" style="3" bestFit="1" customWidth="1"/>
    <col min="250" max="250" width="7.5703125" style="3" bestFit="1" customWidth="1"/>
    <col min="251" max="251" width="12.5703125" style="3" customWidth="1"/>
    <col min="252" max="490" width="9.140625" style="3"/>
    <col min="491" max="491" width="19.5703125" style="3" customWidth="1"/>
    <col min="492" max="492" width="14.140625" style="3" customWidth="1"/>
    <col min="493" max="493" width="9.5703125" style="3" bestFit="1" customWidth="1"/>
    <col min="494" max="494" width="9.85546875" style="3" bestFit="1" customWidth="1"/>
    <col min="495" max="498" width="9.5703125" style="3" bestFit="1" customWidth="1"/>
    <col min="499" max="501" width="9" style="3" bestFit="1" customWidth="1"/>
    <col min="502" max="502" width="13.85546875" style="3" customWidth="1"/>
    <col min="503" max="503" width="12.85546875" style="3" bestFit="1" customWidth="1"/>
    <col min="504" max="504" width="1.5703125" style="3" customWidth="1"/>
    <col min="505" max="505" width="10.5703125" style="3" bestFit="1" customWidth="1"/>
    <col min="506" max="506" width="7.5703125" style="3" bestFit="1" customWidth="1"/>
    <col min="507" max="507" width="12.5703125" style="3" customWidth="1"/>
    <col min="508" max="746" width="9.140625" style="3"/>
    <col min="747" max="747" width="19.5703125" style="3" customWidth="1"/>
    <col min="748" max="748" width="14.140625" style="3" customWidth="1"/>
    <col min="749" max="749" width="9.5703125" style="3" bestFit="1" customWidth="1"/>
    <col min="750" max="750" width="9.85546875" style="3" bestFit="1" customWidth="1"/>
    <col min="751" max="754" width="9.5703125" style="3" bestFit="1" customWidth="1"/>
    <col min="755" max="757" width="9" style="3" bestFit="1" customWidth="1"/>
    <col min="758" max="758" width="13.85546875" style="3" customWidth="1"/>
    <col min="759" max="759" width="12.85546875" style="3" bestFit="1" customWidth="1"/>
    <col min="760" max="760" width="1.5703125" style="3" customWidth="1"/>
    <col min="761" max="761" width="10.5703125" style="3" bestFit="1" customWidth="1"/>
    <col min="762" max="762" width="7.5703125" style="3" bestFit="1" customWidth="1"/>
    <col min="763" max="763" width="12.5703125" style="3" customWidth="1"/>
    <col min="764" max="1002" width="9.140625" style="3"/>
    <col min="1003" max="1003" width="19.5703125" style="3" customWidth="1"/>
    <col min="1004" max="1004" width="14.140625" style="3" customWidth="1"/>
    <col min="1005" max="1005" width="9.5703125" style="3" bestFit="1" customWidth="1"/>
    <col min="1006" max="1006" width="9.85546875" style="3" bestFit="1" customWidth="1"/>
    <col min="1007" max="1010" width="9.5703125" style="3" bestFit="1" customWidth="1"/>
    <col min="1011" max="1013" width="9" style="3" bestFit="1" customWidth="1"/>
    <col min="1014" max="1014" width="13.85546875" style="3" customWidth="1"/>
    <col min="1015" max="1015" width="12.85546875" style="3" bestFit="1" customWidth="1"/>
    <col min="1016" max="1016" width="1.5703125" style="3" customWidth="1"/>
    <col min="1017" max="1017" width="10.5703125" style="3" bestFit="1" customWidth="1"/>
    <col min="1018" max="1018" width="7.5703125" style="3" bestFit="1" customWidth="1"/>
    <col min="1019" max="1019" width="12.5703125" style="3" customWidth="1"/>
    <col min="1020" max="1258" width="9.140625" style="3"/>
    <col min="1259" max="1259" width="19.5703125" style="3" customWidth="1"/>
    <col min="1260" max="1260" width="14.140625" style="3" customWidth="1"/>
    <col min="1261" max="1261" width="9.5703125" style="3" bestFit="1" customWidth="1"/>
    <col min="1262" max="1262" width="9.85546875" style="3" bestFit="1" customWidth="1"/>
    <col min="1263" max="1266" width="9.5703125" style="3" bestFit="1" customWidth="1"/>
    <col min="1267" max="1269" width="9" style="3" bestFit="1" customWidth="1"/>
    <col min="1270" max="1270" width="13.85546875" style="3" customWidth="1"/>
    <col min="1271" max="1271" width="12.85546875" style="3" bestFit="1" customWidth="1"/>
    <col min="1272" max="1272" width="1.5703125" style="3" customWidth="1"/>
    <col min="1273" max="1273" width="10.5703125" style="3" bestFit="1" customWidth="1"/>
    <col min="1274" max="1274" width="7.5703125" style="3" bestFit="1" customWidth="1"/>
    <col min="1275" max="1275" width="12.5703125" style="3" customWidth="1"/>
    <col min="1276" max="1514" width="9.140625" style="3"/>
    <col min="1515" max="1515" width="19.5703125" style="3" customWidth="1"/>
    <col min="1516" max="1516" width="14.140625" style="3" customWidth="1"/>
    <col min="1517" max="1517" width="9.5703125" style="3" bestFit="1" customWidth="1"/>
    <col min="1518" max="1518" width="9.85546875" style="3" bestFit="1" customWidth="1"/>
    <col min="1519" max="1522" width="9.5703125" style="3" bestFit="1" customWidth="1"/>
    <col min="1523" max="1525" width="9" style="3" bestFit="1" customWidth="1"/>
    <col min="1526" max="1526" width="13.85546875" style="3" customWidth="1"/>
    <col min="1527" max="1527" width="12.85546875" style="3" bestFit="1" customWidth="1"/>
    <col min="1528" max="1528" width="1.5703125" style="3" customWidth="1"/>
    <col min="1529" max="1529" width="10.5703125" style="3" bestFit="1" customWidth="1"/>
    <col min="1530" max="1530" width="7.5703125" style="3" bestFit="1" customWidth="1"/>
    <col min="1531" max="1531" width="12.5703125" style="3" customWidth="1"/>
    <col min="1532" max="1770" width="9.140625" style="3"/>
    <col min="1771" max="1771" width="19.5703125" style="3" customWidth="1"/>
    <col min="1772" max="1772" width="14.140625" style="3" customWidth="1"/>
    <col min="1773" max="1773" width="9.5703125" style="3" bestFit="1" customWidth="1"/>
    <col min="1774" max="1774" width="9.85546875" style="3" bestFit="1" customWidth="1"/>
    <col min="1775" max="1778" width="9.5703125" style="3" bestFit="1" customWidth="1"/>
    <col min="1779" max="1781" width="9" style="3" bestFit="1" customWidth="1"/>
    <col min="1782" max="1782" width="13.85546875" style="3" customWidth="1"/>
    <col min="1783" max="1783" width="12.85546875" style="3" bestFit="1" customWidth="1"/>
    <col min="1784" max="1784" width="1.5703125" style="3" customWidth="1"/>
    <col min="1785" max="1785" width="10.5703125" style="3" bestFit="1" customWidth="1"/>
    <col min="1786" max="1786" width="7.5703125" style="3" bestFit="1" customWidth="1"/>
    <col min="1787" max="1787" width="12.5703125" style="3" customWidth="1"/>
    <col min="1788" max="2026" width="9.140625" style="3"/>
    <col min="2027" max="2027" width="19.5703125" style="3" customWidth="1"/>
    <col min="2028" max="2028" width="14.140625" style="3" customWidth="1"/>
    <col min="2029" max="2029" width="9.5703125" style="3" bestFit="1" customWidth="1"/>
    <col min="2030" max="2030" width="9.85546875" style="3" bestFit="1" customWidth="1"/>
    <col min="2031" max="2034" width="9.5703125" style="3" bestFit="1" customWidth="1"/>
    <col min="2035" max="2037" width="9" style="3" bestFit="1" customWidth="1"/>
    <col min="2038" max="2038" width="13.85546875" style="3" customWidth="1"/>
    <col min="2039" max="2039" width="12.85546875" style="3" bestFit="1" customWidth="1"/>
    <col min="2040" max="2040" width="1.5703125" style="3" customWidth="1"/>
    <col min="2041" max="2041" width="10.5703125" style="3" bestFit="1" customWidth="1"/>
    <col min="2042" max="2042" width="7.5703125" style="3" bestFit="1" customWidth="1"/>
    <col min="2043" max="2043" width="12.5703125" style="3" customWidth="1"/>
    <col min="2044" max="2282" width="9.140625" style="3"/>
    <col min="2283" max="2283" width="19.5703125" style="3" customWidth="1"/>
    <col min="2284" max="2284" width="14.140625" style="3" customWidth="1"/>
    <col min="2285" max="2285" width="9.5703125" style="3" bestFit="1" customWidth="1"/>
    <col min="2286" max="2286" width="9.85546875" style="3" bestFit="1" customWidth="1"/>
    <col min="2287" max="2290" width="9.5703125" style="3" bestFit="1" customWidth="1"/>
    <col min="2291" max="2293" width="9" style="3" bestFit="1" customWidth="1"/>
    <col min="2294" max="2294" width="13.85546875" style="3" customWidth="1"/>
    <col min="2295" max="2295" width="12.85546875" style="3" bestFit="1" customWidth="1"/>
    <col min="2296" max="2296" width="1.5703125" style="3" customWidth="1"/>
    <col min="2297" max="2297" width="10.5703125" style="3" bestFit="1" customWidth="1"/>
    <col min="2298" max="2298" width="7.5703125" style="3" bestFit="1" customWidth="1"/>
    <col min="2299" max="2299" width="12.5703125" style="3" customWidth="1"/>
    <col min="2300" max="2538" width="9.140625" style="3"/>
    <col min="2539" max="2539" width="19.5703125" style="3" customWidth="1"/>
    <col min="2540" max="2540" width="14.140625" style="3" customWidth="1"/>
    <col min="2541" max="2541" width="9.5703125" style="3" bestFit="1" customWidth="1"/>
    <col min="2542" max="2542" width="9.85546875" style="3" bestFit="1" customWidth="1"/>
    <col min="2543" max="2546" width="9.5703125" style="3" bestFit="1" customWidth="1"/>
    <col min="2547" max="2549" width="9" style="3" bestFit="1" customWidth="1"/>
    <col min="2550" max="2550" width="13.85546875" style="3" customWidth="1"/>
    <col min="2551" max="2551" width="12.85546875" style="3" bestFit="1" customWidth="1"/>
    <col min="2552" max="2552" width="1.5703125" style="3" customWidth="1"/>
    <col min="2553" max="2553" width="10.5703125" style="3" bestFit="1" customWidth="1"/>
    <col min="2554" max="2554" width="7.5703125" style="3" bestFit="1" customWidth="1"/>
    <col min="2555" max="2555" width="12.5703125" style="3" customWidth="1"/>
    <col min="2556" max="2794" width="9.140625" style="3"/>
    <col min="2795" max="2795" width="19.5703125" style="3" customWidth="1"/>
    <col min="2796" max="2796" width="14.140625" style="3" customWidth="1"/>
    <col min="2797" max="2797" width="9.5703125" style="3" bestFit="1" customWidth="1"/>
    <col min="2798" max="2798" width="9.85546875" style="3" bestFit="1" customWidth="1"/>
    <col min="2799" max="2802" width="9.5703125" style="3" bestFit="1" customWidth="1"/>
    <col min="2803" max="2805" width="9" style="3" bestFit="1" customWidth="1"/>
    <col min="2806" max="2806" width="13.85546875" style="3" customWidth="1"/>
    <col min="2807" max="2807" width="12.85546875" style="3" bestFit="1" customWidth="1"/>
    <col min="2808" max="2808" width="1.5703125" style="3" customWidth="1"/>
    <col min="2809" max="2809" width="10.5703125" style="3" bestFit="1" customWidth="1"/>
    <col min="2810" max="2810" width="7.5703125" style="3" bestFit="1" customWidth="1"/>
    <col min="2811" max="2811" width="12.5703125" style="3" customWidth="1"/>
    <col min="2812" max="3050" width="9.140625" style="3"/>
    <col min="3051" max="3051" width="19.5703125" style="3" customWidth="1"/>
    <col min="3052" max="3052" width="14.140625" style="3" customWidth="1"/>
    <col min="3053" max="3053" width="9.5703125" style="3" bestFit="1" customWidth="1"/>
    <col min="3054" max="3054" width="9.85546875" style="3" bestFit="1" customWidth="1"/>
    <col min="3055" max="3058" width="9.5703125" style="3" bestFit="1" customWidth="1"/>
    <col min="3059" max="3061" width="9" style="3" bestFit="1" customWidth="1"/>
    <col min="3062" max="3062" width="13.85546875" style="3" customWidth="1"/>
    <col min="3063" max="3063" width="12.85546875" style="3" bestFit="1" customWidth="1"/>
    <col min="3064" max="3064" width="1.5703125" style="3" customWidth="1"/>
    <col min="3065" max="3065" width="10.5703125" style="3" bestFit="1" customWidth="1"/>
    <col min="3066" max="3066" width="7.5703125" style="3" bestFit="1" customWidth="1"/>
    <col min="3067" max="3067" width="12.5703125" style="3" customWidth="1"/>
    <col min="3068" max="3306" width="9.140625" style="3"/>
    <col min="3307" max="3307" width="19.5703125" style="3" customWidth="1"/>
    <col min="3308" max="3308" width="14.140625" style="3" customWidth="1"/>
    <col min="3309" max="3309" width="9.5703125" style="3" bestFit="1" customWidth="1"/>
    <col min="3310" max="3310" width="9.85546875" style="3" bestFit="1" customWidth="1"/>
    <col min="3311" max="3314" width="9.5703125" style="3" bestFit="1" customWidth="1"/>
    <col min="3315" max="3317" width="9" style="3" bestFit="1" customWidth="1"/>
    <col min="3318" max="3318" width="13.85546875" style="3" customWidth="1"/>
    <col min="3319" max="3319" width="12.85546875" style="3" bestFit="1" customWidth="1"/>
    <col min="3320" max="3320" width="1.5703125" style="3" customWidth="1"/>
    <col min="3321" max="3321" width="10.5703125" style="3" bestFit="1" customWidth="1"/>
    <col min="3322" max="3322" width="7.5703125" style="3" bestFit="1" customWidth="1"/>
    <col min="3323" max="3323" width="12.5703125" style="3" customWidth="1"/>
    <col min="3324" max="3562" width="9.140625" style="3"/>
    <col min="3563" max="3563" width="19.5703125" style="3" customWidth="1"/>
    <col min="3564" max="3564" width="14.140625" style="3" customWidth="1"/>
    <col min="3565" max="3565" width="9.5703125" style="3" bestFit="1" customWidth="1"/>
    <col min="3566" max="3566" width="9.85546875" style="3" bestFit="1" customWidth="1"/>
    <col min="3567" max="3570" width="9.5703125" style="3" bestFit="1" customWidth="1"/>
    <col min="3571" max="3573" width="9" style="3" bestFit="1" customWidth="1"/>
    <col min="3574" max="3574" width="13.85546875" style="3" customWidth="1"/>
    <col min="3575" max="3575" width="12.85546875" style="3" bestFit="1" customWidth="1"/>
    <col min="3576" max="3576" width="1.5703125" style="3" customWidth="1"/>
    <col min="3577" max="3577" width="10.5703125" style="3" bestFit="1" customWidth="1"/>
    <col min="3578" max="3578" width="7.5703125" style="3" bestFit="1" customWidth="1"/>
    <col min="3579" max="3579" width="12.5703125" style="3" customWidth="1"/>
    <col min="3580" max="3818" width="9.140625" style="3"/>
    <col min="3819" max="3819" width="19.5703125" style="3" customWidth="1"/>
    <col min="3820" max="3820" width="14.140625" style="3" customWidth="1"/>
    <col min="3821" max="3821" width="9.5703125" style="3" bestFit="1" customWidth="1"/>
    <col min="3822" max="3822" width="9.85546875" style="3" bestFit="1" customWidth="1"/>
    <col min="3823" max="3826" width="9.5703125" style="3" bestFit="1" customWidth="1"/>
    <col min="3827" max="3829" width="9" style="3" bestFit="1" customWidth="1"/>
    <col min="3830" max="3830" width="13.85546875" style="3" customWidth="1"/>
    <col min="3831" max="3831" width="12.85546875" style="3" bestFit="1" customWidth="1"/>
    <col min="3832" max="3832" width="1.5703125" style="3" customWidth="1"/>
    <col min="3833" max="3833" width="10.5703125" style="3" bestFit="1" customWidth="1"/>
    <col min="3834" max="3834" width="7.5703125" style="3" bestFit="1" customWidth="1"/>
    <col min="3835" max="3835" width="12.5703125" style="3" customWidth="1"/>
    <col min="3836" max="4074" width="9.140625" style="3"/>
    <col min="4075" max="4075" width="19.5703125" style="3" customWidth="1"/>
    <col min="4076" max="4076" width="14.140625" style="3" customWidth="1"/>
    <col min="4077" max="4077" width="9.5703125" style="3" bestFit="1" customWidth="1"/>
    <col min="4078" max="4078" width="9.85546875" style="3" bestFit="1" customWidth="1"/>
    <col min="4079" max="4082" width="9.5703125" style="3" bestFit="1" customWidth="1"/>
    <col min="4083" max="4085" width="9" style="3" bestFit="1" customWidth="1"/>
    <col min="4086" max="4086" width="13.85546875" style="3" customWidth="1"/>
    <col min="4087" max="4087" width="12.85546875" style="3" bestFit="1" customWidth="1"/>
    <col min="4088" max="4088" width="1.5703125" style="3" customWidth="1"/>
    <col min="4089" max="4089" width="10.5703125" style="3" bestFit="1" customWidth="1"/>
    <col min="4090" max="4090" width="7.5703125" style="3" bestFit="1" customWidth="1"/>
    <col min="4091" max="4091" width="12.5703125" style="3" customWidth="1"/>
    <col min="4092" max="4330" width="9.140625" style="3"/>
    <col min="4331" max="4331" width="19.5703125" style="3" customWidth="1"/>
    <col min="4332" max="4332" width="14.140625" style="3" customWidth="1"/>
    <col min="4333" max="4333" width="9.5703125" style="3" bestFit="1" customWidth="1"/>
    <col min="4334" max="4334" width="9.85546875" style="3" bestFit="1" customWidth="1"/>
    <col min="4335" max="4338" width="9.5703125" style="3" bestFit="1" customWidth="1"/>
    <col min="4339" max="4341" width="9" style="3" bestFit="1" customWidth="1"/>
    <col min="4342" max="4342" width="13.85546875" style="3" customWidth="1"/>
    <col min="4343" max="4343" width="12.85546875" style="3" bestFit="1" customWidth="1"/>
    <col min="4344" max="4344" width="1.5703125" style="3" customWidth="1"/>
    <col min="4345" max="4345" width="10.5703125" style="3" bestFit="1" customWidth="1"/>
    <col min="4346" max="4346" width="7.5703125" style="3" bestFit="1" customWidth="1"/>
    <col min="4347" max="4347" width="12.5703125" style="3" customWidth="1"/>
    <col min="4348" max="4586" width="9.140625" style="3"/>
    <col min="4587" max="4587" width="19.5703125" style="3" customWidth="1"/>
    <col min="4588" max="4588" width="14.140625" style="3" customWidth="1"/>
    <col min="4589" max="4589" width="9.5703125" style="3" bestFit="1" customWidth="1"/>
    <col min="4590" max="4590" width="9.85546875" style="3" bestFit="1" customWidth="1"/>
    <col min="4591" max="4594" width="9.5703125" style="3" bestFit="1" customWidth="1"/>
    <col min="4595" max="4597" width="9" style="3" bestFit="1" customWidth="1"/>
    <col min="4598" max="4598" width="13.85546875" style="3" customWidth="1"/>
    <col min="4599" max="4599" width="12.85546875" style="3" bestFit="1" customWidth="1"/>
    <col min="4600" max="4600" width="1.5703125" style="3" customWidth="1"/>
    <col min="4601" max="4601" width="10.5703125" style="3" bestFit="1" customWidth="1"/>
    <col min="4602" max="4602" width="7.5703125" style="3" bestFit="1" customWidth="1"/>
    <col min="4603" max="4603" width="12.5703125" style="3" customWidth="1"/>
    <col min="4604" max="4842" width="9.140625" style="3"/>
    <col min="4843" max="4843" width="19.5703125" style="3" customWidth="1"/>
    <col min="4844" max="4844" width="14.140625" style="3" customWidth="1"/>
    <col min="4845" max="4845" width="9.5703125" style="3" bestFit="1" customWidth="1"/>
    <col min="4846" max="4846" width="9.85546875" style="3" bestFit="1" customWidth="1"/>
    <col min="4847" max="4850" width="9.5703125" style="3" bestFit="1" customWidth="1"/>
    <col min="4851" max="4853" width="9" style="3" bestFit="1" customWidth="1"/>
    <col min="4854" max="4854" width="13.85546875" style="3" customWidth="1"/>
    <col min="4855" max="4855" width="12.85546875" style="3" bestFit="1" customWidth="1"/>
    <col min="4856" max="4856" width="1.5703125" style="3" customWidth="1"/>
    <col min="4857" max="4857" width="10.5703125" style="3" bestFit="1" customWidth="1"/>
    <col min="4858" max="4858" width="7.5703125" style="3" bestFit="1" customWidth="1"/>
    <col min="4859" max="4859" width="12.5703125" style="3" customWidth="1"/>
    <col min="4860" max="5098" width="9.140625" style="3"/>
    <col min="5099" max="5099" width="19.5703125" style="3" customWidth="1"/>
    <col min="5100" max="5100" width="14.140625" style="3" customWidth="1"/>
    <col min="5101" max="5101" width="9.5703125" style="3" bestFit="1" customWidth="1"/>
    <col min="5102" max="5102" width="9.85546875" style="3" bestFit="1" customWidth="1"/>
    <col min="5103" max="5106" width="9.5703125" style="3" bestFit="1" customWidth="1"/>
    <col min="5107" max="5109" width="9" style="3" bestFit="1" customWidth="1"/>
    <col min="5110" max="5110" width="13.85546875" style="3" customWidth="1"/>
    <col min="5111" max="5111" width="12.85546875" style="3" bestFit="1" customWidth="1"/>
    <col min="5112" max="5112" width="1.5703125" style="3" customWidth="1"/>
    <col min="5113" max="5113" width="10.5703125" style="3" bestFit="1" customWidth="1"/>
    <col min="5114" max="5114" width="7.5703125" style="3" bestFit="1" customWidth="1"/>
    <col min="5115" max="5115" width="12.5703125" style="3" customWidth="1"/>
    <col min="5116" max="5354" width="9.140625" style="3"/>
    <col min="5355" max="5355" width="19.5703125" style="3" customWidth="1"/>
    <col min="5356" max="5356" width="14.140625" style="3" customWidth="1"/>
    <col min="5357" max="5357" width="9.5703125" style="3" bestFit="1" customWidth="1"/>
    <col min="5358" max="5358" width="9.85546875" style="3" bestFit="1" customWidth="1"/>
    <col min="5359" max="5362" width="9.5703125" style="3" bestFit="1" customWidth="1"/>
    <col min="5363" max="5365" width="9" style="3" bestFit="1" customWidth="1"/>
    <col min="5366" max="5366" width="13.85546875" style="3" customWidth="1"/>
    <col min="5367" max="5367" width="12.85546875" style="3" bestFit="1" customWidth="1"/>
    <col min="5368" max="5368" width="1.5703125" style="3" customWidth="1"/>
    <col min="5369" max="5369" width="10.5703125" style="3" bestFit="1" customWidth="1"/>
    <col min="5370" max="5370" width="7.5703125" style="3" bestFit="1" customWidth="1"/>
    <col min="5371" max="5371" width="12.5703125" style="3" customWidth="1"/>
    <col min="5372" max="5610" width="9.140625" style="3"/>
    <col min="5611" max="5611" width="19.5703125" style="3" customWidth="1"/>
    <col min="5612" max="5612" width="14.140625" style="3" customWidth="1"/>
    <col min="5613" max="5613" width="9.5703125" style="3" bestFit="1" customWidth="1"/>
    <col min="5614" max="5614" width="9.85546875" style="3" bestFit="1" customWidth="1"/>
    <col min="5615" max="5618" width="9.5703125" style="3" bestFit="1" customWidth="1"/>
    <col min="5619" max="5621" width="9" style="3" bestFit="1" customWidth="1"/>
    <col min="5622" max="5622" width="13.85546875" style="3" customWidth="1"/>
    <col min="5623" max="5623" width="12.85546875" style="3" bestFit="1" customWidth="1"/>
    <col min="5624" max="5624" width="1.5703125" style="3" customWidth="1"/>
    <col min="5625" max="5625" width="10.5703125" style="3" bestFit="1" customWidth="1"/>
    <col min="5626" max="5626" width="7.5703125" style="3" bestFit="1" customWidth="1"/>
    <col min="5627" max="5627" width="12.5703125" style="3" customWidth="1"/>
    <col min="5628" max="5866" width="9.140625" style="3"/>
    <col min="5867" max="5867" width="19.5703125" style="3" customWidth="1"/>
    <col min="5868" max="5868" width="14.140625" style="3" customWidth="1"/>
    <col min="5869" max="5869" width="9.5703125" style="3" bestFit="1" customWidth="1"/>
    <col min="5870" max="5870" width="9.85546875" style="3" bestFit="1" customWidth="1"/>
    <col min="5871" max="5874" width="9.5703125" style="3" bestFit="1" customWidth="1"/>
    <col min="5875" max="5877" width="9" style="3" bestFit="1" customWidth="1"/>
    <col min="5878" max="5878" width="13.85546875" style="3" customWidth="1"/>
    <col min="5879" max="5879" width="12.85546875" style="3" bestFit="1" customWidth="1"/>
    <col min="5880" max="5880" width="1.5703125" style="3" customWidth="1"/>
    <col min="5881" max="5881" width="10.5703125" style="3" bestFit="1" customWidth="1"/>
    <col min="5882" max="5882" width="7.5703125" style="3" bestFit="1" customWidth="1"/>
    <col min="5883" max="5883" width="12.5703125" style="3" customWidth="1"/>
    <col min="5884" max="6122" width="9.140625" style="3"/>
    <col min="6123" max="6123" width="19.5703125" style="3" customWidth="1"/>
    <col min="6124" max="6124" width="14.140625" style="3" customWidth="1"/>
    <col min="6125" max="6125" width="9.5703125" style="3" bestFit="1" customWidth="1"/>
    <col min="6126" max="6126" width="9.85546875" style="3" bestFit="1" customWidth="1"/>
    <col min="6127" max="6130" width="9.5703125" style="3" bestFit="1" customWidth="1"/>
    <col min="6131" max="6133" width="9" style="3" bestFit="1" customWidth="1"/>
    <col min="6134" max="6134" width="13.85546875" style="3" customWidth="1"/>
    <col min="6135" max="6135" width="12.85546875" style="3" bestFit="1" customWidth="1"/>
    <col min="6136" max="6136" width="1.5703125" style="3" customWidth="1"/>
    <col min="6137" max="6137" width="10.5703125" style="3" bestFit="1" customWidth="1"/>
    <col min="6138" max="6138" width="7.5703125" style="3" bestFit="1" customWidth="1"/>
    <col min="6139" max="6139" width="12.5703125" style="3" customWidth="1"/>
    <col min="6140" max="6378" width="9.140625" style="3"/>
    <col min="6379" max="6379" width="19.5703125" style="3" customWidth="1"/>
    <col min="6380" max="6380" width="14.140625" style="3" customWidth="1"/>
    <col min="6381" max="6381" width="9.5703125" style="3" bestFit="1" customWidth="1"/>
    <col min="6382" max="6382" width="9.85546875" style="3" bestFit="1" customWidth="1"/>
    <col min="6383" max="6386" width="9.5703125" style="3" bestFit="1" customWidth="1"/>
    <col min="6387" max="6389" width="9" style="3" bestFit="1" customWidth="1"/>
    <col min="6390" max="6390" width="13.85546875" style="3" customWidth="1"/>
    <col min="6391" max="6391" width="12.85546875" style="3" bestFit="1" customWidth="1"/>
    <col min="6392" max="6392" width="1.5703125" style="3" customWidth="1"/>
    <col min="6393" max="6393" width="10.5703125" style="3" bestFit="1" customWidth="1"/>
    <col min="6394" max="6394" width="7.5703125" style="3" bestFit="1" customWidth="1"/>
    <col min="6395" max="6395" width="12.5703125" style="3" customWidth="1"/>
    <col min="6396" max="6634" width="9.140625" style="3"/>
    <col min="6635" max="6635" width="19.5703125" style="3" customWidth="1"/>
    <col min="6636" max="6636" width="14.140625" style="3" customWidth="1"/>
    <col min="6637" max="6637" width="9.5703125" style="3" bestFit="1" customWidth="1"/>
    <col min="6638" max="6638" width="9.85546875" style="3" bestFit="1" customWidth="1"/>
    <col min="6639" max="6642" width="9.5703125" style="3" bestFit="1" customWidth="1"/>
    <col min="6643" max="6645" width="9" style="3" bestFit="1" customWidth="1"/>
    <col min="6646" max="6646" width="13.85546875" style="3" customWidth="1"/>
    <col min="6647" max="6647" width="12.85546875" style="3" bestFit="1" customWidth="1"/>
    <col min="6648" max="6648" width="1.5703125" style="3" customWidth="1"/>
    <col min="6649" max="6649" width="10.5703125" style="3" bestFit="1" customWidth="1"/>
    <col min="6650" max="6650" width="7.5703125" style="3" bestFit="1" customWidth="1"/>
    <col min="6651" max="6651" width="12.5703125" style="3" customWidth="1"/>
    <col min="6652" max="6890" width="9.140625" style="3"/>
    <col min="6891" max="6891" width="19.5703125" style="3" customWidth="1"/>
    <col min="6892" max="6892" width="14.140625" style="3" customWidth="1"/>
    <col min="6893" max="6893" width="9.5703125" style="3" bestFit="1" customWidth="1"/>
    <col min="6894" max="6894" width="9.85546875" style="3" bestFit="1" customWidth="1"/>
    <col min="6895" max="6898" width="9.5703125" style="3" bestFit="1" customWidth="1"/>
    <col min="6899" max="6901" width="9" style="3" bestFit="1" customWidth="1"/>
    <col min="6902" max="6902" width="13.85546875" style="3" customWidth="1"/>
    <col min="6903" max="6903" width="12.85546875" style="3" bestFit="1" customWidth="1"/>
    <col min="6904" max="6904" width="1.5703125" style="3" customWidth="1"/>
    <col min="6905" max="6905" width="10.5703125" style="3" bestFit="1" customWidth="1"/>
    <col min="6906" max="6906" width="7.5703125" style="3" bestFit="1" customWidth="1"/>
    <col min="6907" max="6907" width="12.5703125" style="3" customWidth="1"/>
    <col min="6908" max="7146" width="9.140625" style="3"/>
    <col min="7147" max="7147" width="19.5703125" style="3" customWidth="1"/>
    <col min="7148" max="7148" width="14.140625" style="3" customWidth="1"/>
    <col min="7149" max="7149" width="9.5703125" style="3" bestFit="1" customWidth="1"/>
    <col min="7150" max="7150" width="9.85546875" style="3" bestFit="1" customWidth="1"/>
    <col min="7151" max="7154" width="9.5703125" style="3" bestFit="1" customWidth="1"/>
    <col min="7155" max="7157" width="9" style="3" bestFit="1" customWidth="1"/>
    <col min="7158" max="7158" width="13.85546875" style="3" customWidth="1"/>
    <col min="7159" max="7159" width="12.85546875" style="3" bestFit="1" customWidth="1"/>
    <col min="7160" max="7160" width="1.5703125" style="3" customWidth="1"/>
    <col min="7161" max="7161" width="10.5703125" style="3" bestFit="1" customWidth="1"/>
    <col min="7162" max="7162" width="7.5703125" style="3" bestFit="1" customWidth="1"/>
    <col min="7163" max="7163" width="12.5703125" style="3" customWidth="1"/>
    <col min="7164" max="7402" width="9.140625" style="3"/>
    <col min="7403" max="7403" width="19.5703125" style="3" customWidth="1"/>
    <col min="7404" max="7404" width="14.140625" style="3" customWidth="1"/>
    <col min="7405" max="7405" width="9.5703125" style="3" bestFit="1" customWidth="1"/>
    <col min="7406" max="7406" width="9.85546875" style="3" bestFit="1" customWidth="1"/>
    <col min="7407" max="7410" width="9.5703125" style="3" bestFit="1" customWidth="1"/>
    <col min="7411" max="7413" width="9" style="3" bestFit="1" customWidth="1"/>
    <col min="7414" max="7414" width="13.85546875" style="3" customWidth="1"/>
    <col min="7415" max="7415" width="12.85546875" style="3" bestFit="1" customWidth="1"/>
    <col min="7416" max="7416" width="1.5703125" style="3" customWidth="1"/>
    <col min="7417" max="7417" width="10.5703125" style="3" bestFit="1" customWidth="1"/>
    <col min="7418" max="7418" width="7.5703125" style="3" bestFit="1" customWidth="1"/>
    <col min="7419" max="7419" width="12.5703125" style="3" customWidth="1"/>
    <col min="7420" max="7658" width="9.140625" style="3"/>
    <col min="7659" max="7659" width="19.5703125" style="3" customWidth="1"/>
    <col min="7660" max="7660" width="14.140625" style="3" customWidth="1"/>
    <col min="7661" max="7661" width="9.5703125" style="3" bestFit="1" customWidth="1"/>
    <col min="7662" max="7662" width="9.85546875" style="3" bestFit="1" customWidth="1"/>
    <col min="7663" max="7666" width="9.5703125" style="3" bestFit="1" customWidth="1"/>
    <col min="7667" max="7669" width="9" style="3" bestFit="1" customWidth="1"/>
    <col min="7670" max="7670" width="13.85546875" style="3" customWidth="1"/>
    <col min="7671" max="7671" width="12.85546875" style="3" bestFit="1" customWidth="1"/>
    <col min="7672" max="7672" width="1.5703125" style="3" customWidth="1"/>
    <col min="7673" max="7673" width="10.5703125" style="3" bestFit="1" customWidth="1"/>
    <col min="7674" max="7674" width="7.5703125" style="3" bestFit="1" customWidth="1"/>
    <col min="7675" max="7675" width="12.5703125" style="3" customWidth="1"/>
    <col min="7676" max="7914" width="9.140625" style="3"/>
    <col min="7915" max="7915" width="19.5703125" style="3" customWidth="1"/>
    <col min="7916" max="7916" width="14.140625" style="3" customWidth="1"/>
    <col min="7917" max="7917" width="9.5703125" style="3" bestFit="1" customWidth="1"/>
    <col min="7918" max="7918" width="9.85546875" style="3" bestFit="1" customWidth="1"/>
    <col min="7919" max="7922" width="9.5703125" style="3" bestFit="1" customWidth="1"/>
    <col min="7923" max="7925" width="9" style="3" bestFit="1" customWidth="1"/>
    <col min="7926" max="7926" width="13.85546875" style="3" customWidth="1"/>
    <col min="7927" max="7927" width="12.85546875" style="3" bestFit="1" customWidth="1"/>
    <col min="7928" max="7928" width="1.5703125" style="3" customWidth="1"/>
    <col min="7929" max="7929" width="10.5703125" style="3" bestFit="1" customWidth="1"/>
    <col min="7930" max="7930" width="7.5703125" style="3" bestFit="1" customWidth="1"/>
    <col min="7931" max="7931" width="12.5703125" style="3" customWidth="1"/>
    <col min="7932" max="8170" width="9.140625" style="3"/>
    <col min="8171" max="8171" width="19.5703125" style="3" customWidth="1"/>
    <col min="8172" max="8172" width="14.140625" style="3" customWidth="1"/>
    <col min="8173" max="8173" width="9.5703125" style="3" bestFit="1" customWidth="1"/>
    <col min="8174" max="8174" width="9.85546875" style="3" bestFit="1" customWidth="1"/>
    <col min="8175" max="8178" width="9.5703125" style="3" bestFit="1" customWidth="1"/>
    <col min="8179" max="8181" width="9" style="3" bestFit="1" customWidth="1"/>
    <col min="8182" max="8182" width="13.85546875" style="3" customWidth="1"/>
    <col min="8183" max="8183" width="12.85546875" style="3" bestFit="1" customWidth="1"/>
    <col min="8184" max="8184" width="1.5703125" style="3" customWidth="1"/>
    <col min="8185" max="8185" width="10.5703125" style="3" bestFit="1" customWidth="1"/>
    <col min="8186" max="8186" width="7.5703125" style="3" bestFit="1" customWidth="1"/>
    <col min="8187" max="8187" width="12.5703125" style="3" customWidth="1"/>
    <col min="8188" max="8426" width="9.140625" style="3"/>
    <col min="8427" max="8427" width="19.5703125" style="3" customWidth="1"/>
    <col min="8428" max="8428" width="14.140625" style="3" customWidth="1"/>
    <col min="8429" max="8429" width="9.5703125" style="3" bestFit="1" customWidth="1"/>
    <col min="8430" max="8430" width="9.85546875" style="3" bestFit="1" customWidth="1"/>
    <col min="8431" max="8434" width="9.5703125" style="3" bestFit="1" customWidth="1"/>
    <col min="8435" max="8437" width="9" style="3" bestFit="1" customWidth="1"/>
    <col min="8438" max="8438" width="13.85546875" style="3" customWidth="1"/>
    <col min="8439" max="8439" width="12.85546875" style="3" bestFit="1" customWidth="1"/>
    <col min="8440" max="8440" width="1.5703125" style="3" customWidth="1"/>
    <col min="8441" max="8441" width="10.5703125" style="3" bestFit="1" customWidth="1"/>
    <col min="8442" max="8442" width="7.5703125" style="3" bestFit="1" customWidth="1"/>
    <col min="8443" max="8443" width="12.5703125" style="3" customWidth="1"/>
    <col min="8444" max="8682" width="9.140625" style="3"/>
    <col min="8683" max="8683" width="19.5703125" style="3" customWidth="1"/>
    <col min="8684" max="8684" width="14.140625" style="3" customWidth="1"/>
    <col min="8685" max="8685" width="9.5703125" style="3" bestFit="1" customWidth="1"/>
    <col min="8686" max="8686" width="9.85546875" style="3" bestFit="1" customWidth="1"/>
    <col min="8687" max="8690" width="9.5703125" style="3" bestFit="1" customWidth="1"/>
    <col min="8691" max="8693" width="9" style="3" bestFit="1" customWidth="1"/>
    <col min="8694" max="8694" width="13.85546875" style="3" customWidth="1"/>
    <col min="8695" max="8695" width="12.85546875" style="3" bestFit="1" customWidth="1"/>
    <col min="8696" max="8696" width="1.5703125" style="3" customWidth="1"/>
    <col min="8697" max="8697" width="10.5703125" style="3" bestFit="1" customWidth="1"/>
    <col min="8698" max="8698" width="7.5703125" style="3" bestFit="1" customWidth="1"/>
    <col min="8699" max="8699" width="12.5703125" style="3" customWidth="1"/>
    <col min="8700" max="8938" width="9.140625" style="3"/>
    <col min="8939" max="8939" width="19.5703125" style="3" customWidth="1"/>
    <col min="8940" max="8940" width="14.140625" style="3" customWidth="1"/>
    <col min="8941" max="8941" width="9.5703125" style="3" bestFit="1" customWidth="1"/>
    <col min="8942" max="8942" width="9.85546875" style="3" bestFit="1" customWidth="1"/>
    <col min="8943" max="8946" width="9.5703125" style="3" bestFit="1" customWidth="1"/>
    <col min="8947" max="8949" width="9" style="3" bestFit="1" customWidth="1"/>
    <col min="8950" max="8950" width="13.85546875" style="3" customWidth="1"/>
    <col min="8951" max="8951" width="12.85546875" style="3" bestFit="1" customWidth="1"/>
    <col min="8952" max="8952" width="1.5703125" style="3" customWidth="1"/>
    <col min="8953" max="8953" width="10.5703125" style="3" bestFit="1" customWidth="1"/>
    <col min="8954" max="8954" width="7.5703125" style="3" bestFit="1" customWidth="1"/>
    <col min="8955" max="8955" width="12.5703125" style="3" customWidth="1"/>
    <col min="8956" max="9194" width="9.140625" style="3"/>
    <col min="9195" max="9195" width="19.5703125" style="3" customWidth="1"/>
    <col min="9196" max="9196" width="14.140625" style="3" customWidth="1"/>
    <col min="9197" max="9197" width="9.5703125" style="3" bestFit="1" customWidth="1"/>
    <col min="9198" max="9198" width="9.85546875" style="3" bestFit="1" customWidth="1"/>
    <col min="9199" max="9202" width="9.5703125" style="3" bestFit="1" customWidth="1"/>
    <col min="9203" max="9205" width="9" style="3" bestFit="1" customWidth="1"/>
    <col min="9206" max="9206" width="13.85546875" style="3" customWidth="1"/>
    <col min="9207" max="9207" width="12.85546875" style="3" bestFit="1" customWidth="1"/>
    <col min="9208" max="9208" width="1.5703125" style="3" customWidth="1"/>
    <col min="9209" max="9209" width="10.5703125" style="3" bestFit="1" customWidth="1"/>
    <col min="9210" max="9210" width="7.5703125" style="3" bestFit="1" customWidth="1"/>
    <col min="9211" max="9211" width="12.5703125" style="3" customWidth="1"/>
    <col min="9212" max="9450" width="9.140625" style="3"/>
    <col min="9451" max="9451" width="19.5703125" style="3" customWidth="1"/>
    <col min="9452" max="9452" width="14.140625" style="3" customWidth="1"/>
    <col min="9453" max="9453" width="9.5703125" style="3" bestFit="1" customWidth="1"/>
    <col min="9454" max="9454" width="9.85546875" style="3" bestFit="1" customWidth="1"/>
    <col min="9455" max="9458" width="9.5703125" style="3" bestFit="1" customWidth="1"/>
    <col min="9459" max="9461" width="9" style="3" bestFit="1" customWidth="1"/>
    <col min="9462" max="9462" width="13.85546875" style="3" customWidth="1"/>
    <col min="9463" max="9463" width="12.85546875" style="3" bestFit="1" customWidth="1"/>
    <col min="9464" max="9464" width="1.5703125" style="3" customWidth="1"/>
    <col min="9465" max="9465" width="10.5703125" style="3" bestFit="1" customWidth="1"/>
    <col min="9466" max="9466" width="7.5703125" style="3" bestFit="1" customWidth="1"/>
    <col min="9467" max="9467" width="12.5703125" style="3" customWidth="1"/>
    <col min="9468" max="9706" width="9.140625" style="3"/>
    <col min="9707" max="9707" width="19.5703125" style="3" customWidth="1"/>
    <col min="9708" max="9708" width="14.140625" style="3" customWidth="1"/>
    <col min="9709" max="9709" width="9.5703125" style="3" bestFit="1" customWidth="1"/>
    <col min="9710" max="9710" width="9.85546875" style="3" bestFit="1" customWidth="1"/>
    <col min="9711" max="9714" width="9.5703125" style="3" bestFit="1" customWidth="1"/>
    <col min="9715" max="9717" width="9" style="3" bestFit="1" customWidth="1"/>
    <col min="9718" max="9718" width="13.85546875" style="3" customWidth="1"/>
    <col min="9719" max="9719" width="12.85546875" style="3" bestFit="1" customWidth="1"/>
    <col min="9720" max="9720" width="1.5703125" style="3" customWidth="1"/>
    <col min="9721" max="9721" width="10.5703125" style="3" bestFit="1" customWidth="1"/>
    <col min="9722" max="9722" width="7.5703125" style="3" bestFit="1" customWidth="1"/>
    <col min="9723" max="9723" width="12.5703125" style="3" customWidth="1"/>
    <col min="9724" max="9962" width="9.140625" style="3"/>
    <col min="9963" max="9963" width="19.5703125" style="3" customWidth="1"/>
    <col min="9964" max="9964" width="14.140625" style="3" customWidth="1"/>
    <col min="9965" max="9965" width="9.5703125" style="3" bestFit="1" customWidth="1"/>
    <col min="9966" max="9966" width="9.85546875" style="3" bestFit="1" customWidth="1"/>
    <col min="9967" max="9970" width="9.5703125" style="3" bestFit="1" customWidth="1"/>
    <col min="9971" max="9973" width="9" style="3" bestFit="1" customWidth="1"/>
    <col min="9974" max="9974" width="13.85546875" style="3" customWidth="1"/>
    <col min="9975" max="9975" width="12.85546875" style="3" bestFit="1" customWidth="1"/>
    <col min="9976" max="9976" width="1.5703125" style="3" customWidth="1"/>
    <col min="9977" max="9977" width="10.5703125" style="3" bestFit="1" customWidth="1"/>
    <col min="9978" max="9978" width="7.5703125" style="3" bestFit="1" customWidth="1"/>
    <col min="9979" max="9979" width="12.5703125" style="3" customWidth="1"/>
    <col min="9980" max="10218" width="9.140625" style="3"/>
    <col min="10219" max="10219" width="19.5703125" style="3" customWidth="1"/>
    <col min="10220" max="10220" width="14.140625" style="3" customWidth="1"/>
    <col min="10221" max="10221" width="9.5703125" style="3" bestFit="1" customWidth="1"/>
    <col min="10222" max="10222" width="9.85546875" style="3" bestFit="1" customWidth="1"/>
    <col min="10223" max="10226" width="9.5703125" style="3" bestFit="1" customWidth="1"/>
    <col min="10227" max="10229" width="9" style="3" bestFit="1" customWidth="1"/>
    <col min="10230" max="10230" width="13.85546875" style="3" customWidth="1"/>
    <col min="10231" max="10231" width="12.85546875" style="3" bestFit="1" customWidth="1"/>
    <col min="10232" max="10232" width="1.5703125" style="3" customWidth="1"/>
    <col min="10233" max="10233" width="10.5703125" style="3" bestFit="1" customWidth="1"/>
    <col min="10234" max="10234" width="7.5703125" style="3" bestFit="1" customWidth="1"/>
    <col min="10235" max="10235" width="12.5703125" style="3" customWidth="1"/>
    <col min="10236" max="10474" width="9.140625" style="3"/>
    <col min="10475" max="10475" width="19.5703125" style="3" customWidth="1"/>
    <col min="10476" max="10476" width="14.140625" style="3" customWidth="1"/>
    <col min="10477" max="10477" width="9.5703125" style="3" bestFit="1" customWidth="1"/>
    <col min="10478" max="10478" width="9.85546875" style="3" bestFit="1" customWidth="1"/>
    <col min="10479" max="10482" width="9.5703125" style="3" bestFit="1" customWidth="1"/>
    <col min="10483" max="10485" width="9" style="3" bestFit="1" customWidth="1"/>
    <col min="10486" max="10486" width="13.85546875" style="3" customWidth="1"/>
    <col min="10487" max="10487" width="12.85546875" style="3" bestFit="1" customWidth="1"/>
    <col min="10488" max="10488" width="1.5703125" style="3" customWidth="1"/>
    <col min="10489" max="10489" width="10.5703125" style="3" bestFit="1" customWidth="1"/>
    <col min="10490" max="10490" width="7.5703125" style="3" bestFit="1" customWidth="1"/>
    <col min="10491" max="10491" width="12.5703125" style="3" customWidth="1"/>
    <col min="10492" max="10730" width="9.140625" style="3"/>
    <col min="10731" max="10731" width="19.5703125" style="3" customWidth="1"/>
    <col min="10732" max="10732" width="14.140625" style="3" customWidth="1"/>
    <col min="10733" max="10733" width="9.5703125" style="3" bestFit="1" customWidth="1"/>
    <col min="10734" max="10734" width="9.85546875" style="3" bestFit="1" customWidth="1"/>
    <col min="10735" max="10738" width="9.5703125" style="3" bestFit="1" customWidth="1"/>
    <col min="10739" max="10741" width="9" style="3" bestFit="1" customWidth="1"/>
    <col min="10742" max="10742" width="13.85546875" style="3" customWidth="1"/>
    <col min="10743" max="10743" width="12.85546875" style="3" bestFit="1" customWidth="1"/>
    <col min="10744" max="10744" width="1.5703125" style="3" customWidth="1"/>
    <col min="10745" max="10745" width="10.5703125" style="3" bestFit="1" customWidth="1"/>
    <col min="10746" max="10746" width="7.5703125" style="3" bestFit="1" customWidth="1"/>
    <col min="10747" max="10747" width="12.5703125" style="3" customWidth="1"/>
    <col min="10748" max="10986" width="9.140625" style="3"/>
    <col min="10987" max="10987" width="19.5703125" style="3" customWidth="1"/>
    <col min="10988" max="10988" width="14.140625" style="3" customWidth="1"/>
    <col min="10989" max="10989" width="9.5703125" style="3" bestFit="1" customWidth="1"/>
    <col min="10990" max="10990" width="9.85546875" style="3" bestFit="1" customWidth="1"/>
    <col min="10991" max="10994" width="9.5703125" style="3" bestFit="1" customWidth="1"/>
    <col min="10995" max="10997" width="9" style="3" bestFit="1" customWidth="1"/>
    <col min="10998" max="10998" width="13.85546875" style="3" customWidth="1"/>
    <col min="10999" max="10999" width="12.85546875" style="3" bestFit="1" customWidth="1"/>
    <col min="11000" max="11000" width="1.5703125" style="3" customWidth="1"/>
    <col min="11001" max="11001" width="10.5703125" style="3" bestFit="1" customWidth="1"/>
    <col min="11002" max="11002" width="7.5703125" style="3" bestFit="1" customWidth="1"/>
    <col min="11003" max="11003" width="12.5703125" style="3" customWidth="1"/>
    <col min="11004" max="11242" width="9.140625" style="3"/>
    <col min="11243" max="11243" width="19.5703125" style="3" customWidth="1"/>
    <col min="11244" max="11244" width="14.140625" style="3" customWidth="1"/>
    <col min="11245" max="11245" width="9.5703125" style="3" bestFit="1" customWidth="1"/>
    <col min="11246" max="11246" width="9.85546875" style="3" bestFit="1" customWidth="1"/>
    <col min="11247" max="11250" width="9.5703125" style="3" bestFit="1" customWidth="1"/>
    <col min="11251" max="11253" width="9" style="3" bestFit="1" customWidth="1"/>
    <col min="11254" max="11254" width="13.85546875" style="3" customWidth="1"/>
    <col min="11255" max="11255" width="12.85546875" style="3" bestFit="1" customWidth="1"/>
    <col min="11256" max="11256" width="1.5703125" style="3" customWidth="1"/>
    <col min="11257" max="11257" width="10.5703125" style="3" bestFit="1" customWidth="1"/>
    <col min="11258" max="11258" width="7.5703125" style="3" bestFit="1" customWidth="1"/>
    <col min="11259" max="11259" width="12.5703125" style="3" customWidth="1"/>
    <col min="11260" max="11498" width="9.140625" style="3"/>
    <col min="11499" max="11499" width="19.5703125" style="3" customWidth="1"/>
    <col min="11500" max="11500" width="14.140625" style="3" customWidth="1"/>
    <col min="11501" max="11501" width="9.5703125" style="3" bestFit="1" customWidth="1"/>
    <col min="11502" max="11502" width="9.85546875" style="3" bestFit="1" customWidth="1"/>
    <col min="11503" max="11506" width="9.5703125" style="3" bestFit="1" customWidth="1"/>
    <col min="11507" max="11509" width="9" style="3" bestFit="1" customWidth="1"/>
    <col min="11510" max="11510" width="13.85546875" style="3" customWidth="1"/>
    <col min="11511" max="11511" width="12.85546875" style="3" bestFit="1" customWidth="1"/>
    <col min="11512" max="11512" width="1.5703125" style="3" customWidth="1"/>
    <col min="11513" max="11513" width="10.5703125" style="3" bestFit="1" customWidth="1"/>
    <col min="11514" max="11514" width="7.5703125" style="3" bestFit="1" customWidth="1"/>
    <col min="11515" max="11515" width="12.5703125" style="3" customWidth="1"/>
    <col min="11516" max="11754" width="9.140625" style="3"/>
    <col min="11755" max="11755" width="19.5703125" style="3" customWidth="1"/>
    <col min="11756" max="11756" width="14.140625" style="3" customWidth="1"/>
    <col min="11757" max="11757" width="9.5703125" style="3" bestFit="1" customWidth="1"/>
    <col min="11758" max="11758" width="9.85546875" style="3" bestFit="1" customWidth="1"/>
    <col min="11759" max="11762" width="9.5703125" style="3" bestFit="1" customWidth="1"/>
    <col min="11763" max="11765" width="9" style="3" bestFit="1" customWidth="1"/>
    <col min="11766" max="11766" width="13.85546875" style="3" customWidth="1"/>
    <col min="11767" max="11767" width="12.85546875" style="3" bestFit="1" customWidth="1"/>
    <col min="11768" max="11768" width="1.5703125" style="3" customWidth="1"/>
    <col min="11769" max="11769" width="10.5703125" style="3" bestFit="1" customWidth="1"/>
    <col min="11770" max="11770" width="7.5703125" style="3" bestFit="1" customWidth="1"/>
    <col min="11771" max="11771" width="12.5703125" style="3" customWidth="1"/>
    <col min="11772" max="12010" width="9.140625" style="3"/>
    <col min="12011" max="12011" width="19.5703125" style="3" customWidth="1"/>
    <col min="12012" max="12012" width="14.140625" style="3" customWidth="1"/>
    <col min="12013" max="12013" width="9.5703125" style="3" bestFit="1" customWidth="1"/>
    <col min="12014" max="12014" width="9.85546875" style="3" bestFit="1" customWidth="1"/>
    <col min="12015" max="12018" width="9.5703125" style="3" bestFit="1" customWidth="1"/>
    <col min="12019" max="12021" width="9" style="3" bestFit="1" customWidth="1"/>
    <col min="12022" max="12022" width="13.85546875" style="3" customWidth="1"/>
    <col min="12023" max="12023" width="12.85546875" style="3" bestFit="1" customWidth="1"/>
    <col min="12024" max="12024" width="1.5703125" style="3" customWidth="1"/>
    <col min="12025" max="12025" width="10.5703125" style="3" bestFit="1" customWidth="1"/>
    <col min="12026" max="12026" width="7.5703125" style="3" bestFit="1" customWidth="1"/>
    <col min="12027" max="12027" width="12.5703125" style="3" customWidth="1"/>
    <col min="12028" max="12266" width="9.140625" style="3"/>
    <col min="12267" max="12267" width="19.5703125" style="3" customWidth="1"/>
    <col min="12268" max="12268" width="14.140625" style="3" customWidth="1"/>
    <col min="12269" max="12269" width="9.5703125" style="3" bestFit="1" customWidth="1"/>
    <col min="12270" max="12270" width="9.85546875" style="3" bestFit="1" customWidth="1"/>
    <col min="12271" max="12274" width="9.5703125" style="3" bestFit="1" customWidth="1"/>
    <col min="12275" max="12277" width="9" style="3" bestFit="1" customWidth="1"/>
    <col min="12278" max="12278" width="13.85546875" style="3" customWidth="1"/>
    <col min="12279" max="12279" width="12.85546875" style="3" bestFit="1" customWidth="1"/>
    <col min="12280" max="12280" width="1.5703125" style="3" customWidth="1"/>
    <col min="12281" max="12281" width="10.5703125" style="3" bestFit="1" customWidth="1"/>
    <col min="12282" max="12282" width="7.5703125" style="3" bestFit="1" customWidth="1"/>
    <col min="12283" max="12283" width="12.5703125" style="3" customWidth="1"/>
    <col min="12284" max="12522" width="9.140625" style="3"/>
    <col min="12523" max="12523" width="19.5703125" style="3" customWidth="1"/>
    <col min="12524" max="12524" width="14.140625" style="3" customWidth="1"/>
    <col min="12525" max="12525" width="9.5703125" style="3" bestFit="1" customWidth="1"/>
    <col min="12526" max="12526" width="9.85546875" style="3" bestFit="1" customWidth="1"/>
    <col min="12527" max="12530" width="9.5703125" style="3" bestFit="1" customWidth="1"/>
    <col min="12531" max="12533" width="9" style="3" bestFit="1" customWidth="1"/>
    <col min="12534" max="12534" width="13.85546875" style="3" customWidth="1"/>
    <col min="12535" max="12535" width="12.85546875" style="3" bestFit="1" customWidth="1"/>
    <col min="12536" max="12536" width="1.5703125" style="3" customWidth="1"/>
    <col min="12537" max="12537" width="10.5703125" style="3" bestFit="1" customWidth="1"/>
    <col min="12538" max="12538" width="7.5703125" style="3" bestFit="1" customWidth="1"/>
    <col min="12539" max="12539" width="12.5703125" style="3" customWidth="1"/>
    <col min="12540" max="12778" width="9.140625" style="3"/>
    <col min="12779" max="12779" width="19.5703125" style="3" customWidth="1"/>
    <col min="12780" max="12780" width="14.140625" style="3" customWidth="1"/>
    <col min="12781" max="12781" width="9.5703125" style="3" bestFit="1" customWidth="1"/>
    <col min="12782" max="12782" width="9.85546875" style="3" bestFit="1" customWidth="1"/>
    <col min="12783" max="12786" width="9.5703125" style="3" bestFit="1" customWidth="1"/>
    <col min="12787" max="12789" width="9" style="3" bestFit="1" customWidth="1"/>
    <col min="12790" max="12790" width="13.85546875" style="3" customWidth="1"/>
    <col min="12791" max="12791" width="12.85546875" style="3" bestFit="1" customWidth="1"/>
    <col min="12792" max="12792" width="1.5703125" style="3" customWidth="1"/>
    <col min="12793" max="12793" width="10.5703125" style="3" bestFit="1" customWidth="1"/>
    <col min="12794" max="12794" width="7.5703125" style="3" bestFit="1" customWidth="1"/>
    <col min="12795" max="12795" width="12.5703125" style="3" customWidth="1"/>
    <col min="12796" max="13034" width="9.140625" style="3"/>
    <col min="13035" max="13035" width="19.5703125" style="3" customWidth="1"/>
    <col min="13036" max="13036" width="14.140625" style="3" customWidth="1"/>
    <col min="13037" max="13037" width="9.5703125" style="3" bestFit="1" customWidth="1"/>
    <col min="13038" max="13038" width="9.85546875" style="3" bestFit="1" customWidth="1"/>
    <col min="13039" max="13042" width="9.5703125" style="3" bestFit="1" customWidth="1"/>
    <col min="13043" max="13045" width="9" style="3" bestFit="1" customWidth="1"/>
    <col min="13046" max="13046" width="13.85546875" style="3" customWidth="1"/>
    <col min="13047" max="13047" width="12.85546875" style="3" bestFit="1" customWidth="1"/>
    <col min="13048" max="13048" width="1.5703125" style="3" customWidth="1"/>
    <col min="13049" max="13049" width="10.5703125" style="3" bestFit="1" customWidth="1"/>
    <col min="13050" max="13050" width="7.5703125" style="3" bestFit="1" customWidth="1"/>
    <col min="13051" max="13051" width="12.5703125" style="3" customWidth="1"/>
    <col min="13052" max="13290" width="9.140625" style="3"/>
    <col min="13291" max="13291" width="19.5703125" style="3" customWidth="1"/>
    <col min="13292" max="13292" width="14.140625" style="3" customWidth="1"/>
    <col min="13293" max="13293" width="9.5703125" style="3" bestFit="1" customWidth="1"/>
    <col min="13294" max="13294" width="9.85546875" style="3" bestFit="1" customWidth="1"/>
    <col min="13295" max="13298" width="9.5703125" style="3" bestFit="1" customWidth="1"/>
    <col min="13299" max="13301" width="9" style="3" bestFit="1" customWidth="1"/>
    <col min="13302" max="13302" width="13.85546875" style="3" customWidth="1"/>
    <col min="13303" max="13303" width="12.85546875" style="3" bestFit="1" customWidth="1"/>
    <col min="13304" max="13304" width="1.5703125" style="3" customWidth="1"/>
    <col min="13305" max="13305" width="10.5703125" style="3" bestFit="1" customWidth="1"/>
    <col min="13306" max="13306" width="7.5703125" style="3" bestFit="1" customWidth="1"/>
    <col min="13307" max="13307" width="12.5703125" style="3" customWidth="1"/>
    <col min="13308" max="13546" width="9.140625" style="3"/>
    <col min="13547" max="13547" width="19.5703125" style="3" customWidth="1"/>
    <col min="13548" max="13548" width="14.140625" style="3" customWidth="1"/>
    <col min="13549" max="13549" width="9.5703125" style="3" bestFit="1" customWidth="1"/>
    <col min="13550" max="13550" width="9.85546875" style="3" bestFit="1" customWidth="1"/>
    <col min="13551" max="13554" width="9.5703125" style="3" bestFit="1" customWidth="1"/>
    <col min="13555" max="13557" width="9" style="3" bestFit="1" customWidth="1"/>
    <col min="13558" max="13558" width="13.85546875" style="3" customWidth="1"/>
    <col min="13559" max="13559" width="12.85546875" style="3" bestFit="1" customWidth="1"/>
    <col min="13560" max="13560" width="1.5703125" style="3" customWidth="1"/>
    <col min="13561" max="13561" width="10.5703125" style="3" bestFit="1" customWidth="1"/>
    <col min="13562" max="13562" width="7.5703125" style="3" bestFit="1" customWidth="1"/>
    <col min="13563" max="13563" width="12.5703125" style="3" customWidth="1"/>
    <col min="13564" max="13802" width="9.140625" style="3"/>
    <col min="13803" max="13803" width="19.5703125" style="3" customWidth="1"/>
    <col min="13804" max="13804" width="14.140625" style="3" customWidth="1"/>
    <col min="13805" max="13805" width="9.5703125" style="3" bestFit="1" customWidth="1"/>
    <col min="13806" max="13806" width="9.85546875" style="3" bestFit="1" customWidth="1"/>
    <col min="13807" max="13810" width="9.5703125" style="3" bestFit="1" customWidth="1"/>
    <col min="13811" max="13813" width="9" style="3" bestFit="1" customWidth="1"/>
    <col min="13814" max="13814" width="13.85546875" style="3" customWidth="1"/>
    <col min="13815" max="13815" width="12.85546875" style="3" bestFit="1" customWidth="1"/>
    <col min="13816" max="13816" width="1.5703125" style="3" customWidth="1"/>
    <col min="13817" max="13817" width="10.5703125" style="3" bestFit="1" customWidth="1"/>
    <col min="13818" max="13818" width="7.5703125" style="3" bestFit="1" customWidth="1"/>
    <col min="13819" max="13819" width="12.5703125" style="3" customWidth="1"/>
    <col min="13820" max="14058" width="9.140625" style="3"/>
    <col min="14059" max="14059" width="19.5703125" style="3" customWidth="1"/>
    <col min="14060" max="14060" width="14.140625" style="3" customWidth="1"/>
    <col min="14061" max="14061" width="9.5703125" style="3" bestFit="1" customWidth="1"/>
    <col min="14062" max="14062" width="9.85546875" style="3" bestFit="1" customWidth="1"/>
    <col min="14063" max="14066" width="9.5703125" style="3" bestFit="1" customWidth="1"/>
    <col min="14067" max="14069" width="9" style="3" bestFit="1" customWidth="1"/>
    <col min="14070" max="14070" width="13.85546875" style="3" customWidth="1"/>
    <col min="14071" max="14071" width="12.85546875" style="3" bestFit="1" customWidth="1"/>
    <col min="14072" max="14072" width="1.5703125" style="3" customWidth="1"/>
    <col min="14073" max="14073" width="10.5703125" style="3" bestFit="1" customWidth="1"/>
    <col min="14074" max="14074" width="7.5703125" style="3" bestFit="1" customWidth="1"/>
    <col min="14075" max="14075" width="12.5703125" style="3" customWidth="1"/>
    <col min="14076" max="14314" width="9.140625" style="3"/>
    <col min="14315" max="14315" width="19.5703125" style="3" customWidth="1"/>
    <col min="14316" max="14316" width="14.140625" style="3" customWidth="1"/>
    <col min="14317" max="14317" width="9.5703125" style="3" bestFit="1" customWidth="1"/>
    <col min="14318" max="14318" width="9.85546875" style="3" bestFit="1" customWidth="1"/>
    <col min="14319" max="14322" width="9.5703125" style="3" bestFit="1" customWidth="1"/>
    <col min="14323" max="14325" width="9" style="3" bestFit="1" customWidth="1"/>
    <col min="14326" max="14326" width="13.85546875" style="3" customWidth="1"/>
    <col min="14327" max="14327" width="12.85546875" style="3" bestFit="1" customWidth="1"/>
    <col min="14328" max="14328" width="1.5703125" style="3" customWidth="1"/>
    <col min="14329" max="14329" width="10.5703125" style="3" bestFit="1" customWidth="1"/>
    <col min="14330" max="14330" width="7.5703125" style="3" bestFit="1" customWidth="1"/>
    <col min="14331" max="14331" width="12.5703125" style="3" customWidth="1"/>
    <col min="14332" max="14570" width="9.140625" style="3"/>
    <col min="14571" max="14571" width="19.5703125" style="3" customWidth="1"/>
    <col min="14572" max="14572" width="14.140625" style="3" customWidth="1"/>
    <col min="14573" max="14573" width="9.5703125" style="3" bestFit="1" customWidth="1"/>
    <col min="14574" max="14574" width="9.85546875" style="3" bestFit="1" customWidth="1"/>
    <col min="14575" max="14578" width="9.5703125" style="3" bestFit="1" customWidth="1"/>
    <col min="14579" max="14581" width="9" style="3" bestFit="1" customWidth="1"/>
    <col min="14582" max="14582" width="13.85546875" style="3" customWidth="1"/>
    <col min="14583" max="14583" width="12.85546875" style="3" bestFit="1" customWidth="1"/>
    <col min="14584" max="14584" width="1.5703125" style="3" customWidth="1"/>
    <col min="14585" max="14585" width="10.5703125" style="3" bestFit="1" customWidth="1"/>
    <col min="14586" max="14586" width="7.5703125" style="3" bestFit="1" customWidth="1"/>
    <col min="14587" max="14587" width="12.5703125" style="3" customWidth="1"/>
    <col min="14588" max="14826" width="9.140625" style="3"/>
    <col min="14827" max="14827" width="19.5703125" style="3" customWidth="1"/>
    <col min="14828" max="14828" width="14.140625" style="3" customWidth="1"/>
    <col min="14829" max="14829" width="9.5703125" style="3" bestFit="1" customWidth="1"/>
    <col min="14830" max="14830" width="9.85546875" style="3" bestFit="1" customWidth="1"/>
    <col min="14831" max="14834" width="9.5703125" style="3" bestFit="1" customWidth="1"/>
    <col min="14835" max="14837" width="9" style="3" bestFit="1" customWidth="1"/>
    <col min="14838" max="14838" width="13.85546875" style="3" customWidth="1"/>
    <col min="14839" max="14839" width="12.85546875" style="3" bestFit="1" customWidth="1"/>
    <col min="14840" max="14840" width="1.5703125" style="3" customWidth="1"/>
    <col min="14841" max="14841" width="10.5703125" style="3" bestFit="1" customWidth="1"/>
    <col min="14842" max="14842" width="7.5703125" style="3" bestFit="1" customWidth="1"/>
    <col min="14843" max="14843" width="12.5703125" style="3" customWidth="1"/>
    <col min="14844" max="15082" width="9.140625" style="3"/>
    <col min="15083" max="15083" width="19.5703125" style="3" customWidth="1"/>
    <col min="15084" max="15084" width="14.140625" style="3" customWidth="1"/>
    <col min="15085" max="15085" width="9.5703125" style="3" bestFit="1" customWidth="1"/>
    <col min="15086" max="15086" width="9.85546875" style="3" bestFit="1" customWidth="1"/>
    <col min="15087" max="15090" width="9.5703125" style="3" bestFit="1" customWidth="1"/>
    <col min="15091" max="15093" width="9" style="3" bestFit="1" customWidth="1"/>
    <col min="15094" max="15094" width="13.85546875" style="3" customWidth="1"/>
    <col min="15095" max="15095" width="12.85546875" style="3" bestFit="1" customWidth="1"/>
    <col min="15096" max="15096" width="1.5703125" style="3" customWidth="1"/>
    <col min="15097" max="15097" width="10.5703125" style="3" bestFit="1" customWidth="1"/>
    <col min="15098" max="15098" width="7.5703125" style="3" bestFit="1" customWidth="1"/>
    <col min="15099" max="15099" width="12.5703125" style="3" customWidth="1"/>
    <col min="15100" max="15338" width="9.140625" style="3"/>
    <col min="15339" max="15339" width="19.5703125" style="3" customWidth="1"/>
    <col min="15340" max="15340" width="14.140625" style="3" customWidth="1"/>
    <col min="15341" max="15341" width="9.5703125" style="3" bestFit="1" customWidth="1"/>
    <col min="15342" max="15342" width="9.85546875" style="3" bestFit="1" customWidth="1"/>
    <col min="15343" max="15346" width="9.5703125" style="3" bestFit="1" customWidth="1"/>
    <col min="15347" max="15349" width="9" style="3" bestFit="1" customWidth="1"/>
    <col min="15350" max="15350" width="13.85546875" style="3" customWidth="1"/>
    <col min="15351" max="15351" width="12.85546875" style="3" bestFit="1" customWidth="1"/>
    <col min="15352" max="15352" width="1.5703125" style="3" customWidth="1"/>
    <col min="15353" max="15353" width="10.5703125" style="3" bestFit="1" customWidth="1"/>
    <col min="15354" max="15354" width="7.5703125" style="3" bestFit="1" customWidth="1"/>
    <col min="15355" max="15355" width="12.5703125" style="3" customWidth="1"/>
    <col min="15356" max="15594" width="9.140625" style="3"/>
    <col min="15595" max="15595" width="19.5703125" style="3" customWidth="1"/>
    <col min="15596" max="15596" width="14.140625" style="3" customWidth="1"/>
    <col min="15597" max="15597" width="9.5703125" style="3" bestFit="1" customWidth="1"/>
    <col min="15598" max="15598" width="9.85546875" style="3" bestFit="1" customWidth="1"/>
    <col min="15599" max="15602" width="9.5703125" style="3" bestFit="1" customWidth="1"/>
    <col min="15603" max="15605" width="9" style="3" bestFit="1" customWidth="1"/>
    <col min="15606" max="15606" width="13.85546875" style="3" customWidth="1"/>
    <col min="15607" max="15607" width="12.85546875" style="3" bestFit="1" customWidth="1"/>
    <col min="15608" max="15608" width="1.5703125" style="3" customWidth="1"/>
    <col min="15609" max="15609" width="10.5703125" style="3" bestFit="1" customWidth="1"/>
    <col min="15610" max="15610" width="7.5703125" style="3" bestFit="1" customWidth="1"/>
    <col min="15611" max="15611" width="12.5703125" style="3" customWidth="1"/>
    <col min="15612" max="15850" width="9.140625" style="3"/>
    <col min="15851" max="15851" width="19.5703125" style="3" customWidth="1"/>
    <col min="15852" max="15852" width="14.140625" style="3" customWidth="1"/>
    <col min="15853" max="15853" width="9.5703125" style="3" bestFit="1" customWidth="1"/>
    <col min="15854" max="15854" width="9.85546875" style="3" bestFit="1" customWidth="1"/>
    <col min="15855" max="15858" width="9.5703125" style="3" bestFit="1" customWidth="1"/>
    <col min="15859" max="15861" width="9" style="3" bestFit="1" customWidth="1"/>
    <col min="15862" max="15862" width="13.85546875" style="3" customWidth="1"/>
    <col min="15863" max="15863" width="12.85546875" style="3" bestFit="1" customWidth="1"/>
    <col min="15864" max="15864" width="1.5703125" style="3" customWidth="1"/>
    <col min="15865" max="15865" width="10.5703125" style="3" bestFit="1" customWidth="1"/>
    <col min="15866" max="15866" width="7.5703125" style="3" bestFit="1" customWidth="1"/>
    <col min="15867" max="15867" width="12.5703125" style="3" customWidth="1"/>
    <col min="15868" max="16106" width="9.140625" style="3"/>
    <col min="16107" max="16107" width="19.5703125" style="3" customWidth="1"/>
    <col min="16108" max="16108" width="14.140625" style="3" customWidth="1"/>
    <col min="16109" max="16109" width="9.5703125" style="3" bestFit="1" customWidth="1"/>
    <col min="16110" max="16110" width="9.85546875" style="3" bestFit="1" customWidth="1"/>
    <col min="16111" max="16114" width="9.5703125" style="3" bestFit="1" customWidth="1"/>
    <col min="16115" max="16117" width="9" style="3" bestFit="1" customWidth="1"/>
    <col min="16118" max="16118" width="13.85546875" style="3" customWidth="1"/>
    <col min="16119" max="16119" width="12.85546875" style="3" bestFit="1" customWidth="1"/>
    <col min="16120" max="16120" width="1.5703125" style="3" customWidth="1"/>
    <col min="16121" max="16121" width="10.5703125" style="3" bestFit="1" customWidth="1"/>
    <col min="16122" max="16122" width="7.5703125" style="3" bestFit="1" customWidth="1"/>
    <col min="16123" max="16123" width="12.5703125" style="3" customWidth="1"/>
    <col min="16124" max="16384" width="9.140625" style="3"/>
  </cols>
  <sheetData>
    <row r="1" spans="1:13" ht="21" customHeight="1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M1" s="4" t="s">
        <v>2</v>
      </c>
    </row>
    <row r="2" spans="1:13" x14ac:dyDescent="0.25">
      <c r="A2" s="1"/>
      <c r="B2" s="2" t="str">
        <f>+'[1]INPUT '!B3</f>
        <v>ANYTIME ASHFIELD TRUST</v>
      </c>
      <c r="C2" s="2"/>
      <c r="D2" s="2"/>
      <c r="E2" s="2"/>
      <c r="F2" s="2"/>
      <c r="G2" s="2"/>
      <c r="H2" s="2"/>
      <c r="I2" s="2"/>
      <c r="J2" s="2"/>
      <c r="K2" s="2"/>
    </row>
    <row r="3" spans="1:13" x14ac:dyDescent="0.25">
      <c r="A3" s="1"/>
      <c r="B3" s="2" t="str">
        <f>+'[1]INPUT '!B4</f>
        <v>FOR THE YEAR ENDED 30 JUNE 2025</v>
      </c>
      <c r="C3" s="2"/>
      <c r="D3" s="2"/>
      <c r="E3" s="2"/>
      <c r="F3" s="2"/>
      <c r="G3" s="2"/>
      <c r="H3" s="2"/>
      <c r="I3" s="2"/>
      <c r="J3" s="2"/>
      <c r="K3" s="2"/>
    </row>
    <row r="4" spans="1:13" x14ac:dyDescent="0.25">
      <c r="B4" s="6"/>
      <c r="K4" s="3" t="s">
        <v>3</v>
      </c>
    </row>
    <row r="5" spans="1:13" x14ac:dyDescent="0.2">
      <c r="B5" s="7" t="s">
        <v>4</v>
      </c>
      <c r="C5" s="8" t="s">
        <v>5</v>
      </c>
      <c r="D5" s="8" t="s">
        <v>6</v>
      </c>
      <c r="E5" s="9" t="s">
        <v>4</v>
      </c>
      <c r="F5" s="10"/>
      <c r="G5" s="10"/>
      <c r="H5" s="11" t="s">
        <v>7</v>
      </c>
      <c r="I5" s="11"/>
      <c r="J5" s="11"/>
      <c r="K5" s="10"/>
      <c r="M5" s="10"/>
    </row>
    <row r="6" spans="1:13" x14ac:dyDescent="0.2">
      <c r="B6" s="12" t="s">
        <v>8</v>
      </c>
      <c r="C6" s="8" t="s">
        <v>9</v>
      </c>
      <c r="D6" s="8" t="s">
        <v>8</v>
      </c>
      <c r="E6" s="9" t="s">
        <v>10</v>
      </c>
      <c r="F6" s="10"/>
      <c r="G6" s="10"/>
      <c r="H6" s="11"/>
      <c r="I6" s="11"/>
      <c r="J6" s="11"/>
      <c r="K6" s="10"/>
      <c r="M6" s="10"/>
    </row>
    <row r="7" spans="1:13" x14ac:dyDescent="0.2">
      <c r="B7" s="5"/>
      <c r="C7" s="8"/>
      <c r="D7" s="8"/>
      <c r="E7" s="9"/>
      <c r="F7" s="10"/>
      <c r="G7" s="10"/>
      <c r="H7" s="11"/>
      <c r="I7" s="11"/>
      <c r="J7" s="11"/>
      <c r="K7" s="10"/>
      <c r="M7" s="10"/>
    </row>
    <row r="8" spans="1:13" x14ac:dyDescent="0.2">
      <c r="B8" s="13" t="s">
        <v>11</v>
      </c>
      <c r="C8" s="14"/>
      <c r="D8" s="15"/>
      <c r="E8" s="16"/>
      <c r="F8" s="15"/>
      <c r="G8" s="15"/>
      <c r="H8" s="11" t="s">
        <v>12</v>
      </c>
      <c r="I8" s="11"/>
      <c r="J8" s="11"/>
      <c r="K8" s="15"/>
      <c r="M8" s="15"/>
    </row>
    <row r="9" spans="1:13" s="20" customFormat="1" ht="25.5" x14ac:dyDescent="0.25">
      <c r="A9" s="17"/>
      <c r="B9" s="18" t="s">
        <v>13</v>
      </c>
      <c r="C9" s="19" t="s">
        <v>14</v>
      </c>
      <c r="D9" s="19" t="s">
        <v>15</v>
      </c>
      <c r="E9" s="19" t="s">
        <v>16</v>
      </c>
      <c r="F9" s="19" t="s">
        <v>17</v>
      </c>
      <c r="G9" s="19" t="s">
        <v>18</v>
      </c>
      <c r="H9" s="19" t="s">
        <v>19</v>
      </c>
      <c r="I9" s="19" t="s">
        <v>20</v>
      </c>
      <c r="J9" s="19" t="s">
        <v>21</v>
      </c>
      <c r="K9" s="19" t="s">
        <v>22</v>
      </c>
    </row>
    <row r="10" spans="1:13" x14ac:dyDescent="0.2">
      <c r="B10" s="21" t="s">
        <v>23</v>
      </c>
      <c r="C10" s="22">
        <v>647298</v>
      </c>
      <c r="D10" s="23">
        <v>58585</v>
      </c>
      <c r="E10" s="23">
        <v>21016</v>
      </c>
      <c r="F10" s="24">
        <f>D10-E10</f>
        <v>37569</v>
      </c>
      <c r="G10" s="23">
        <v>65221</v>
      </c>
      <c r="H10" s="23">
        <v>11369</v>
      </c>
      <c r="I10" s="23"/>
      <c r="J10" s="23"/>
      <c r="K10" s="25">
        <f t="shared" ref="K10:K13" si="0">+F10+H10+I10+J10</f>
        <v>48938</v>
      </c>
    </row>
    <row r="11" spans="1:13" x14ac:dyDescent="0.2">
      <c r="B11" s="26" t="s">
        <v>24</v>
      </c>
      <c r="C11" s="22">
        <v>726490</v>
      </c>
      <c r="D11" s="23">
        <v>65972</v>
      </c>
      <c r="E11" s="23">
        <v>12486</v>
      </c>
      <c r="F11" s="24">
        <f t="shared" ref="F11:F13" si="1">D11-E11</f>
        <v>53486</v>
      </c>
      <c r="G11" s="23">
        <v>43534</v>
      </c>
      <c r="H11" s="23">
        <v>5140</v>
      </c>
      <c r="I11" s="23"/>
      <c r="J11" s="23"/>
      <c r="K11" s="25">
        <f t="shared" si="0"/>
        <v>58626</v>
      </c>
    </row>
    <row r="12" spans="1:13" x14ac:dyDescent="0.2">
      <c r="B12" s="26" t="s">
        <v>25</v>
      </c>
      <c r="C12" s="22">
        <v>673008</v>
      </c>
      <c r="D12" s="23">
        <v>60940</v>
      </c>
      <c r="E12" s="23">
        <v>24316</v>
      </c>
      <c r="F12" s="24">
        <f t="shared" si="1"/>
        <v>36624</v>
      </c>
      <c r="G12" s="23">
        <v>52230</v>
      </c>
      <c r="H12" s="23">
        <v>7568</v>
      </c>
      <c r="I12" s="23"/>
      <c r="J12" s="23"/>
      <c r="K12" s="25">
        <f t="shared" si="0"/>
        <v>44192</v>
      </c>
    </row>
    <row r="13" spans="1:13" x14ac:dyDescent="0.2">
      <c r="B13" s="27" t="s">
        <v>26</v>
      </c>
      <c r="C13" s="28">
        <v>740254</v>
      </c>
      <c r="D13" s="29">
        <v>67295</v>
      </c>
      <c r="E13" s="29">
        <v>24730</v>
      </c>
      <c r="F13" s="24">
        <f t="shared" si="1"/>
        <v>42565</v>
      </c>
      <c r="G13" s="29">
        <v>54629</v>
      </c>
      <c r="H13" s="29">
        <v>9438</v>
      </c>
      <c r="I13" s="29"/>
      <c r="J13" s="29"/>
      <c r="K13" s="25">
        <f t="shared" si="0"/>
        <v>52003</v>
      </c>
    </row>
    <row r="14" spans="1:13" ht="13.5" thickBot="1" x14ac:dyDescent="0.25">
      <c r="B14" s="30" t="s">
        <v>27</v>
      </c>
      <c r="C14" s="31">
        <f t="shared" ref="C14:K14" si="2">SUM(C10:C13)</f>
        <v>2787050</v>
      </c>
      <c r="D14" s="31">
        <f t="shared" si="2"/>
        <v>252792</v>
      </c>
      <c r="E14" s="31">
        <f t="shared" si="2"/>
        <v>82548</v>
      </c>
      <c r="F14" s="31">
        <f t="shared" si="2"/>
        <v>170244</v>
      </c>
      <c r="G14" s="31">
        <f t="shared" si="2"/>
        <v>215614</v>
      </c>
      <c r="H14" s="31">
        <f t="shared" si="2"/>
        <v>33515</v>
      </c>
      <c r="I14" s="31">
        <f t="shared" si="2"/>
        <v>0</v>
      </c>
      <c r="J14" s="31">
        <f t="shared" si="2"/>
        <v>0</v>
      </c>
      <c r="K14" s="32">
        <f t="shared" si="2"/>
        <v>203759</v>
      </c>
    </row>
    <row r="15" spans="1:13" x14ac:dyDescent="0.25">
      <c r="B15" s="33"/>
      <c r="C15" s="33"/>
      <c r="D15" s="33"/>
      <c r="E15" s="33"/>
      <c r="F15" s="33"/>
      <c r="G15" s="33"/>
      <c r="H15" s="33"/>
      <c r="I15" s="33"/>
      <c r="J15" s="33"/>
      <c r="K15" s="33"/>
    </row>
    <row r="16" spans="1:13" x14ac:dyDescent="0.2">
      <c r="B16" s="34" t="s">
        <v>28</v>
      </c>
      <c r="C16" s="35"/>
      <c r="D16" s="36"/>
      <c r="E16" s="37"/>
      <c r="F16" s="36"/>
      <c r="G16" s="36"/>
      <c r="H16" s="38" t="s">
        <v>12</v>
      </c>
      <c r="I16" s="38"/>
      <c r="J16" s="38"/>
      <c r="K16" s="36"/>
    </row>
    <row r="17" spans="1:13" s="20" customFormat="1" ht="25.5" x14ac:dyDescent="0.25">
      <c r="A17" s="39"/>
      <c r="B17" s="40" t="s">
        <v>13</v>
      </c>
      <c r="C17" s="19" t="str">
        <f t="shared" ref="C17:J17" si="3">+C9</f>
        <v>Gross Sales</v>
      </c>
      <c r="D17" s="19" t="str">
        <f t="shared" si="3"/>
        <v>GST Collected</v>
      </c>
      <c r="E17" s="19" t="str">
        <f t="shared" si="3"/>
        <v>GST Paid</v>
      </c>
      <c r="F17" s="19" t="str">
        <f t="shared" si="3"/>
        <v>Net GST Liability</v>
      </c>
      <c r="G17" s="19" t="str">
        <f t="shared" si="3"/>
        <v>Gross Wages</v>
      </c>
      <c r="H17" s="19" t="str">
        <f t="shared" si="3"/>
        <v>PAYG Withholding</v>
      </c>
      <c r="I17" s="19" t="str">
        <f t="shared" si="3"/>
        <v>PAYG Instalment</v>
      </c>
      <c r="J17" s="19" t="str">
        <f t="shared" si="3"/>
        <v>Fuel Tax Credit / Other</v>
      </c>
      <c r="K17" s="19" t="s">
        <v>22</v>
      </c>
      <c r="L17" s="3"/>
    </row>
    <row r="18" spans="1:13" x14ac:dyDescent="0.2">
      <c r="A18" s="41" t="str">
        <f t="shared" ref="A18:A21" si="4">+IF(AND(D18=0,E18=0,G18=0,H18=0,I18=0,J18=0),"HIDE","")</f>
        <v/>
      </c>
      <c r="B18" s="42" t="s">
        <v>29</v>
      </c>
      <c r="C18" s="43"/>
      <c r="D18" s="43">
        <v>58585.32</v>
      </c>
      <c r="E18" s="43">
        <v>20948.05</v>
      </c>
      <c r="F18" s="24">
        <f>D18-E18</f>
        <v>37637.270000000004</v>
      </c>
      <c r="G18" s="43"/>
      <c r="H18" s="43"/>
      <c r="I18" s="43"/>
      <c r="J18" s="43"/>
      <c r="K18" s="25">
        <f t="shared" ref="K18:K21" si="5">+F18+H18+I18+J18</f>
        <v>37637.270000000004</v>
      </c>
    </row>
    <row r="19" spans="1:13" x14ac:dyDescent="0.2">
      <c r="A19" s="41" t="str">
        <f t="shared" si="4"/>
        <v/>
      </c>
      <c r="B19" s="42" t="s">
        <v>30</v>
      </c>
      <c r="C19" s="43"/>
      <c r="D19" s="43">
        <v>65972.83</v>
      </c>
      <c r="E19" s="43">
        <v>22468.1</v>
      </c>
      <c r="F19" s="24">
        <f t="shared" ref="F19:F21" si="6">D19-E19</f>
        <v>43504.73</v>
      </c>
      <c r="G19" s="43"/>
      <c r="H19" s="43"/>
      <c r="I19" s="43"/>
      <c r="J19" s="43"/>
      <c r="K19" s="25">
        <f t="shared" si="5"/>
        <v>43504.73</v>
      </c>
    </row>
    <row r="20" spans="1:13" x14ac:dyDescent="0.2">
      <c r="A20" s="41" t="str">
        <f>+IF(AND(D20=0,E20=0,G20=0,H20=0,I20=0,J20=0),"HIDE","")</f>
        <v/>
      </c>
      <c r="B20" s="42" t="s">
        <v>31</v>
      </c>
      <c r="C20" s="43"/>
      <c r="D20" s="43">
        <v>60940.3</v>
      </c>
      <c r="E20" s="43">
        <v>24316.47</v>
      </c>
      <c r="F20" s="24">
        <f t="shared" si="6"/>
        <v>36623.83</v>
      </c>
      <c r="G20" s="43"/>
      <c r="H20" s="43"/>
      <c r="I20" s="43"/>
      <c r="J20" s="43"/>
      <c r="K20" s="25">
        <f t="shared" si="5"/>
        <v>36623.83</v>
      </c>
    </row>
    <row r="21" spans="1:13" x14ac:dyDescent="0.2">
      <c r="A21" s="41" t="str">
        <f t="shared" si="4"/>
        <v/>
      </c>
      <c r="B21" s="44" t="s">
        <v>32</v>
      </c>
      <c r="C21" s="45"/>
      <c r="D21" s="45">
        <v>67295.83</v>
      </c>
      <c r="E21" s="45">
        <v>24730.31</v>
      </c>
      <c r="F21" s="24">
        <f t="shared" si="6"/>
        <v>42565.520000000004</v>
      </c>
      <c r="G21" s="45">
        <v>215615.42</v>
      </c>
      <c r="H21" s="45">
        <v>33515</v>
      </c>
      <c r="I21" s="45"/>
      <c r="J21" s="45"/>
      <c r="K21" s="25">
        <f t="shared" si="5"/>
        <v>76080.52</v>
      </c>
    </row>
    <row r="22" spans="1:13" ht="13.5" thickBot="1" x14ac:dyDescent="0.25">
      <c r="B22" s="46" t="s">
        <v>33</v>
      </c>
      <c r="C22" s="31">
        <f t="shared" ref="C22" si="7">SUM(C18:C21)</f>
        <v>0</v>
      </c>
      <c r="D22" s="31">
        <f t="shared" ref="D22:K22" si="8">SUM(D18:D21)</f>
        <v>252794.28000000003</v>
      </c>
      <c r="E22" s="31">
        <f t="shared" si="8"/>
        <v>92462.93</v>
      </c>
      <c r="F22" s="31">
        <f t="shared" si="8"/>
        <v>160331.35</v>
      </c>
      <c r="G22" s="31">
        <f t="shared" si="8"/>
        <v>215615.42</v>
      </c>
      <c r="H22" s="31">
        <f t="shared" si="8"/>
        <v>33515</v>
      </c>
      <c r="I22" s="31">
        <f t="shared" si="8"/>
        <v>0</v>
      </c>
      <c r="J22" s="31">
        <f t="shared" si="8"/>
        <v>0</v>
      </c>
      <c r="K22" s="32">
        <f t="shared" si="8"/>
        <v>193846.35</v>
      </c>
      <c r="M22" s="3" t="s">
        <v>34</v>
      </c>
    </row>
    <row r="23" spans="1:13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3" x14ac:dyDescent="0.2">
      <c r="B24" s="34" t="s">
        <v>35</v>
      </c>
      <c r="C24" s="35"/>
      <c r="D24" s="36"/>
      <c r="E24" s="37"/>
      <c r="F24" s="36"/>
      <c r="G24" s="36"/>
      <c r="H24" s="38" t="s">
        <v>12</v>
      </c>
      <c r="I24" s="38"/>
      <c r="J24" s="38"/>
      <c r="K24" s="36"/>
    </row>
    <row r="25" spans="1:13" ht="25.5" x14ac:dyDescent="0.25">
      <c r="A25" s="41"/>
      <c r="B25" s="40" t="s">
        <v>13</v>
      </c>
      <c r="C25" s="19" t="s">
        <v>14</v>
      </c>
      <c r="D25" s="19" t="s">
        <v>15</v>
      </c>
      <c r="E25" s="19" t="s">
        <v>16</v>
      </c>
      <c r="F25" s="19" t="s">
        <v>17</v>
      </c>
      <c r="G25" s="19" t="s">
        <v>18</v>
      </c>
      <c r="H25" s="19" t="s">
        <v>19</v>
      </c>
      <c r="I25" s="19" t="s">
        <v>20</v>
      </c>
      <c r="J25" s="19" t="s">
        <v>36</v>
      </c>
      <c r="K25" s="19" t="s">
        <v>22</v>
      </c>
    </row>
    <row r="26" spans="1:13" x14ac:dyDescent="0.2">
      <c r="A26" s="41" t="str">
        <f t="shared" ref="A26:A29" si="9">+IF(AND(D26=0,E26=0,G26=0,H26=0,I26=0,J26=0),"HIDE","")</f>
        <v/>
      </c>
      <c r="B26" s="42" t="s">
        <v>29</v>
      </c>
      <c r="C26" s="43">
        <f t="shared" ref="C26:J30" si="10">+C18-C10</f>
        <v>-647298</v>
      </c>
      <c r="D26" s="43">
        <f t="shared" si="10"/>
        <v>0.31999999999970896</v>
      </c>
      <c r="E26" s="43">
        <f t="shared" si="10"/>
        <v>-67.950000000000728</v>
      </c>
      <c r="F26" s="47">
        <f t="shared" si="10"/>
        <v>68.270000000004075</v>
      </c>
      <c r="G26" s="43">
        <f t="shared" si="10"/>
        <v>-65221</v>
      </c>
      <c r="H26" s="43">
        <f t="shared" si="10"/>
        <v>-11369</v>
      </c>
      <c r="I26" s="43">
        <f t="shared" si="10"/>
        <v>0</v>
      </c>
      <c r="J26" s="43">
        <f t="shared" si="10"/>
        <v>0</v>
      </c>
      <c r="K26" s="25">
        <f t="shared" ref="K26:K29" si="11">+F26+H26+I26+J26</f>
        <v>-11300.729999999996</v>
      </c>
    </row>
    <row r="27" spans="1:13" x14ac:dyDescent="0.2">
      <c r="A27" s="41" t="str">
        <f t="shared" si="9"/>
        <v/>
      </c>
      <c r="B27" s="42" t="s">
        <v>30</v>
      </c>
      <c r="C27" s="43">
        <f t="shared" si="10"/>
        <v>-726490</v>
      </c>
      <c r="D27" s="43">
        <f t="shared" si="10"/>
        <v>0.83000000000174623</v>
      </c>
      <c r="E27" s="43">
        <f t="shared" si="10"/>
        <v>9982.0999999999985</v>
      </c>
      <c r="F27" s="48">
        <f t="shared" si="10"/>
        <v>-9981.2699999999968</v>
      </c>
      <c r="G27" s="43">
        <f t="shared" si="10"/>
        <v>-43534</v>
      </c>
      <c r="H27" s="43">
        <f t="shared" si="10"/>
        <v>-5140</v>
      </c>
      <c r="I27" s="43">
        <f t="shared" si="10"/>
        <v>0</v>
      </c>
      <c r="J27" s="43">
        <f t="shared" si="10"/>
        <v>0</v>
      </c>
      <c r="K27" s="25">
        <f t="shared" si="11"/>
        <v>-15121.269999999997</v>
      </c>
    </row>
    <row r="28" spans="1:13" x14ac:dyDescent="0.2">
      <c r="A28" s="41" t="str">
        <f t="shared" si="9"/>
        <v/>
      </c>
      <c r="B28" s="42" t="s">
        <v>31</v>
      </c>
      <c r="C28" s="43">
        <f t="shared" si="10"/>
        <v>-673008</v>
      </c>
      <c r="D28" s="43">
        <f t="shared" si="10"/>
        <v>0.30000000000291038</v>
      </c>
      <c r="E28" s="43">
        <f t="shared" si="10"/>
        <v>0.47000000000116415</v>
      </c>
      <c r="F28" s="48">
        <f t="shared" si="10"/>
        <v>-0.16999999999825377</v>
      </c>
      <c r="G28" s="43">
        <f t="shared" si="10"/>
        <v>-52230</v>
      </c>
      <c r="H28" s="43">
        <f t="shared" si="10"/>
        <v>-7568</v>
      </c>
      <c r="I28" s="43">
        <f t="shared" si="10"/>
        <v>0</v>
      </c>
      <c r="J28" s="43">
        <f t="shared" si="10"/>
        <v>0</v>
      </c>
      <c r="K28" s="25">
        <f t="shared" si="11"/>
        <v>-7568.1699999999983</v>
      </c>
    </row>
    <row r="29" spans="1:13" x14ac:dyDescent="0.2">
      <c r="A29" s="41" t="str">
        <f t="shared" si="9"/>
        <v/>
      </c>
      <c r="B29" s="44" t="s">
        <v>32</v>
      </c>
      <c r="C29" s="43">
        <f t="shared" si="10"/>
        <v>-740254</v>
      </c>
      <c r="D29" s="43">
        <f t="shared" si="10"/>
        <v>0.83000000000174623</v>
      </c>
      <c r="E29" s="43">
        <f t="shared" si="10"/>
        <v>0.31000000000130967</v>
      </c>
      <c r="F29" s="49">
        <f t="shared" si="10"/>
        <v>0.52000000000407454</v>
      </c>
      <c r="G29" s="43">
        <f t="shared" si="10"/>
        <v>160986.42000000001</v>
      </c>
      <c r="H29" s="43">
        <f t="shared" si="10"/>
        <v>24077</v>
      </c>
      <c r="I29" s="43">
        <f t="shared" si="10"/>
        <v>0</v>
      </c>
      <c r="J29" s="43">
        <f t="shared" si="10"/>
        <v>0</v>
      </c>
      <c r="K29" s="25">
        <f t="shared" si="11"/>
        <v>24077.520000000004</v>
      </c>
    </row>
    <row r="30" spans="1:13" ht="13.5" thickBot="1" x14ac:dyDescent="0.25">
      <c r="A30" s="41"/>
      <c r="B30" s="50" t="s">
        <v>37</v>
      </c>
      <c r="C30" s="31">
        <f t="shared" si="10"/>
        <v>-2787050</v>
      </c>
      <c r="D30" s="31">
        <f t="shared" si="10"/>
        <v>2.2800000000279397</v>
      </c>
      <c r="E30" s="31">
        <f t="shared" si="10"/>
        <v>9914.929999999993</v>
      </c>
      <c r="F30" s="31">
        <f t="shared" si="10"/>
        <v>-9912.6499999999942</v>
      </c>
      <c r="G30" s="31">
        <f t="shared" si="10"/>
        <v>1.4200000000128057</v>
      </c>
      <c r="H30" s="31">
        <f t="shared" si="10"/>
        <v>0</v>
      </c>
      <c r="I30" s="31">
        <f t="shared" si="10"/>
        <v>0</v>
      </c>
      <c r="J30" s="31">
        <f t="shared" si="10"/>
        <v>0</v>
      </c>
      <c r="K30" s="32">
        <f>+K22-K14</f>
        <v>-9912.6499999999942</v>
      </c>
    </row>
    <row r="31" spans="1:13" x14ac:dyDescent="0.25">
      <c r="B31" s="33"/>
      <c r="C31" s="33"/>
      <c r="D31" s="33"/>
      <c r="E31" s="33"/>
      <c r="F31" s="33"/>
      <c r="G31" s="33"/>
      <c r="H31" s="33"/>
      <c r="I31" s="33"/>
      <c r="J31" s="33"/>
      <c r="K31" s="33"/>
    </row>
    <row r="32" spans="1:13" x14ac:dyDescent="0.25">
      <c r="B32" s="51" t="s">
        <v>38</v>
      </c>
      <c r="C32" s="51"/>
      <c r="D32" s="51"/>
      <c r="E32" s="51"/>
      <c r="F32" s="51"/>
      <c r="G32" s="51"/>
      <c r="H32" s="51"/>
      <c r="I32" s="33"/>
      <c r="J32" s="33"/>
      <c r="K32" s="33"/>
    </row>
    <row r="33" spans="1:13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  <c r="M33" s="3" t="s">
        <v>39</v>
      </c>
    </row>
    <row r="34" spans="1:13" x14ac:dyDescent="0.2">
      <c r="B34" s="52" t="s">
        <v>40</v>
      </c>
      <c r="C34" s="53"/>
      <c r="D34" s="54"/>
      <c r="E34" s="33"/>
      <c r="F34" s="55" t="s">
        <v>41</v>
      </c>
      <c r="G34" s="33"/>
      <c r="H34" s="55" t="s">
        <v>42</v>
      </c>
      <c r="I34" s="33"/>
      <c r="J34" s="33"/>
      <c r="K34" s="33"/>
    </row>
    <row r="35" spans="1:13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3"/>
    </row>
    <row r="36" spans="1:13" x14ac:dyDescent="0.2">
      <c r="B36" s="56" t="s">
        <v>43</v>
      </c>
      <c r="C36" s="57"/>
      <c r="D36" s="58"/>
      <c r="E36" s="33"/>
      <c r="F36" s="59">
        <f>+F30</f>
        <v>-9912.6499999999942</v>
      </c>
      <c r="G36" s="33"/>
      <c r="H36" s="59">
        <f>+H30</f>
        <v>0</v>
      </c>
      <c r="I36" s="33"/>
      <c r="J36" s="33"/>
      <c r="K36" s="33"/>
    </row>
    <row r="37" spans="1:13" x14ac:dyDescent="0.2">
      <c r="B37" s="56" t="s">
        <v>44</v>
      </c>
      <c r="C37" s="57"/>
      <c r="D37" s="58"/>
      <c r="E37" s="33"/>
      <c r="F37" s="60">
        <v>9865</v>
      </c>
      <c r="G37" s="33"/>
      <c r="H37" s="60"/>
      <c r="I37" s="33"/>
      <c r="J37" s="33"/>
      <c r="K37" s="33"/>
    </row>
    <row r="38" spans="1:13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spans="1:13" x14ac:dyDescent="0.2">
      <c r="A39" s="5" t="str">
        <f t="shared" ref="A39:A44" si="12">IF(AND(F39=0,H39=0),"HIDE","")</f>
        <v/>
      </c>
      <c r="B39" s="56" t="s">
        <v>72</v>
      </c>
      <c r="C39" s="57"/>
      <c r="D39" s="58"/>
      <c r="E39" s="33"/>
      <c r="F39" s="60">
        <v>11510.67</v>
      </c>
      <c r="G39" s="33"/>
      <c r="H39" s="60"/>
      <c r="I39" s="33"/>
      <c r="J39" s="33"/>
      <c r="K39" s="33"/>
      <c r="L39" s="33"/>
    </row>
    <row r="40" spans="1:13" hidden="1" x14ac:dyDescent="0.2">
      <c r="A40" s="5" t="str">
        <f t="shared" si="12"/>
        <v>HIDE</v>
      </c>
      <c r="B40" s="56"/>
      <c r="C40" s="57"/>
      <c r="D40" s="58"/>
      <c r="E40" s="33"/>
      <c r="F40" s="60"/>
      <c r="G40" s="33"/>
      <c r="H40" s="60"/>
      <c r="I40" s="33"/>
      <c r="J40" s="33"/>
      <c r="K40" s="33"/>
      <c r="L40" s="33"/>
    </row>
    <row r="41" spans="1:13" hidden="1" x14ac:dyDescent="0.2">
      <c r="A41" s="5" t="str">
        <f t="shared" si="12"/>
        <v>HIDE</v>
      </c>
      <c r="B41" s="56" t="s">
        <v>45</v>
      </c>
      <c r="C41" s="57"/>
      <c r="D41" s="58"/>
      <c r="E41" s="33"/>
      <c r="F41" s="60"/>
      <c r="G41" s="33"/>
      <c r="H41" s="60"/>
      <c r="I41" s="33"/>
      <c r="J41" s="33"/>
      <c r="K41" s="33"/>
      <c r="L41" s="33"/>
    </row>
    <row r="42" spans="1:13" hidden="1" x14ac:dyDescent="0.2">
      <c r="A42" s="5" t="str">
        <f t="shared" si="12"/>
        <v>HIDE</v>
      </c>
      <c r="B42" s="56" t="s">
        <v>45</v>
      </c>
      <c r="C42" s="57"/>
      <c r="D42" s="58"/>
      <c r="E42" s="33"/>
      <c r="F42" s="60"/>
      <c r="G42" s="33"/>
      <c r="H42" s="60"/>
      <c r="I42" s="33"/>
      <c r="J42" s="33"/>
      <c r="K42" s="33"/>
      <c r="L42" s="33"/>
    </row>
    <row r="43" spans="1:13" hidden="1" x14ac:dyDescent="0.2">
      <c r="A43" s="5" t="str">
        <f t="shared" si="12"/>
        <v>HIDE</v>
      </c>
      <c r="B43" s="56" t="s">
        <v>45</v>
      </c>
      <c r="C43" s="57"/>
      <c r="D43" s="58"/>
      <c r="E43" s="33"/>
      <c r="F43" s="60"/>
      <c r="G43" s="33"/>
      <c r="H43" s="60"/>
      <c r="I43" s="33"/>
      <c r="J43" s="33"/>
      <c r="K43" s="33"/>
      <c r="L43" s="33"/>
    </row>
    <row r="44" spans="1:13" hidden="1" x14ac:dyDescent="0.2">
      <c r="A44" s="5" t="str">
        <f t="shared" si="12"/>
        <v>HIDE</v>
      </c>
      <c r="B44" s="61" t="s">
        <v>45</v>
      </c>
      <c r="C44" s="62"/>
      <c r="D44" s="63"/>
      <c r="E44" s="33"/>
      <c r="F44" s="64"/>
      <c r="G44" s="33"/>
      <c r="H44" s="64"/>
      <c r="I44" s="33"/>
      <c r="J44" s="33"/>
      <c r="K44" s="33"/>
      <c r="L44" s="33"/>
    </row>
    <row r="45" spans="1:13" ht="13.5" thickBot="1" x14ac:dyDescent="0.25">
      <c r="B45" s="65" t="s">
        <v>46</v>
      </c>
      <c r="C45" s="66"/>
      <c r="D45" s="66"/>
      <c r="E45" s="33"/>
      <c r="F45" s="31">
        <f>ROUND(SUM(F36:F44),2)</f>
        <v>11463.02</v>
      </c>
      <c r="G45" s="33"/>
      <c r="H45" s="31">
        <f>SUM(H36:H44)</f>
        <v>0</v>
      </c>
      <c r="I45" s="33"/>
      <c r="J45" s="33"/>
      <c r="K45" s="33"/>
      <c r="L45" s="33"/>
    </row>
    <row r="46" spans="1:13" x14ac:dyDescent="0.25">
      <c r="B46" s="5"/>
      <c r="C46" s="5"/>
      <c r="D46" s="5"/>
      <c r="E46" s="33"/>
      <c r="F46" s="33" t="str">
        <f>IF(INT(F45)=F45,"GST Adjustment is Rounded - Good Job","ERROR - Ensure Adjustment is Rounded")</f>
        <v>ERROR - Ensure Adjustment is Rounded</v>
      </c>
      <c r="G46" s="5"/>
      <c r="H46" s="5"/>
      <c r="I46" s="5"/>
      <c r="J46" s="33"/>
      <c r="K46" s="33"/>
      <c r="L46" s="33"/>
    </row>
    <row r="47" spans="1:13" x14ac:dyDescent="0.25">
      <c r="B47" s="33"/>
      <c r="C47" s="33"/>
      <c r="D47" s="33"/>
      <c r="E47" s="33"/>
      <c r="F47" s="67"/>
      <c r="G47" s="33"/>
      <c r="H47" s="33"/>
      <c r="I47" s="33"/>
      <c r="J47" s="33"/>
      <c r="K47" s="33"/>
      <c r="L47" s="33"/>
    </row>
    <row r="48" spans="1:13" x14ac:dyDescent="0.25">
      <c r="B48" s="51" t="s">
        <v>47</v>
      </c>
      <c r="C48" s="51"/>
      <c r="D48" s="51"/>
      <c r="E48" s="51"/>
      <c r="F48" s="51"/>
      <c r="G48" s="51"/>
      <c r="H48" s="51"/>
    </row>
    <row r="50" spans="1:10" x14ac:dyDescent="0.2">
      <c r="B50" s="35" t="s">
        <v>48</v>
      </c>
      <c r="C50" s="5"/>
      <c r="D50" s="35" t="s">
        <v>49</v>
      </c>
      <c r="F50" s="5"/>
    </row>
    <row r="51" spans="1:10" x14ac:dyDescent="0.2">
      <c r="B51" s="35"/>
      <c r="C51" s="5"/>
      <c r="D51" s="35"/>
      <c r="F51" s="5"/>
    </row>
    <row r="52" spans="1:10" x14ac:dyDescent="0.2">
      <c r="B52" s="35"/>
      <c r="C52" s="55" t="s">
        <v>50</v>
      </c>
      <c r="D52" s="5"/>
      <c r="E52" s="5"/>
      <c r="F52" s="55" t="s">
        <v>41</v>
      </c>
      <c r="H52" s="55" t="s">
        <v>42</v>
      </c>
    </row>
    <row r="53" spans="1:10" ht="13.5" thickBot="1" x14ac:dyDescent="0.25">
      <c r="B53" s="6" t="s">
        <v>51</v>
      </c>
      <c r="C53" s="68">
        <f>+C14</f>
        <v>2787050</v>
      </c>
      <c r="D53" s="5"/>
      <c r="E53" s="69" t="s">
        <v>52</v>
      </c>
      <c r="F53" s="59">
        <f>+F13</f>
        <v>42565</v>
      </c>
      <c r="G53" s="69" t="s">
        <v>52</v>
      </c>
      <c r="H53" s="59">
        <f>+H13</f>
        <v>9438</v>
      </c>
      <c r="J53" s="70"/>
    </row>
    <row r="54" spans="1:10" x14ac:dyDescent="0.2">
      <c r="B54" s="71" t="s">
        <v>53</v>
      </c>
      <c r="C54" s="72">
        <v>2645512.25</v>
      </c>
      <c r="D54" s="5"/>
      <c r="E54" s="69" t="s">
        <v>54</v>
      </c>
      <c r="F54" s="23">
        <f>F45</f>
        <v>11463.02</v>
      </c>
      <c r="G54" s="69" t="s">
        <v>54</v>
      </c>
      <c r="H54" s="23">
        <f>H45</f>
        <v>0</v>
      </c>
    </row>
    <row r="55" spans="1:10" x14ac:dyDescent="0.2">
      <c r="A55" s="5" t="str">
        <f>+IF(B6="Accrual","HIDE","")</f>
        <v/>
      </c>
      <c r="B55" s="71" t="s">
        <v>55</v>
      </c>
      <c r="C55" s="73">
        <f>+C54*0.1</f>
        <v>264551.22500000003</v>
      </c>
      <c r="D55" s="5"/>
      <c r="F55" s="23"/>
      <c r="G55" s="74"/>
      <c r="H55" s="23"/>
    </row>
    <row r="56" spans="1:10" hidden="1" x14ac:dyDescent="0.2">
      <c r="A56" s="5" t="str">
        <f>+IF($B$5="Accrual","HIDE","")</f>
        <v>HIDE</v>
      </c>
      <c r="B56" s="71" t="s">
        <v>56</v>
      </c>
      <c r="C56" s="23"/>
      <c r="D56" s="5"/>
      <c r="E56" s="69" t="s">
        <v>57</v>
      </c>
      <c r="F56" s="23"/>
      <c r="H56" s="23"/>
    </row>
    <row r="57" spans="1:10" hidden="1" x14ac:dyDescent="0.2">
      <c r="A57" s="5" t="str">
        <f>+IF($B$5="Accrual","HIDE","")</f>
        <v>HIDE</v>
      </c>
      <c r="B57" s="75" t="s">
        <v>58</v>
      </c>
      <c r="C57" s="23"/>
      <c r="E57" s="69" t="s">
        <v>59</v>
      </c>
      <c r="F57" s="23"/>
      <c r="H57" s="23"/>
    </row>
    <row r="58" spans="1:10" x14ac:dyDescent="0.2">
      <c r="B58" s="76" t="s">
        <v>45</v>
      </c>
      <c r="C58" s="23"/>
      <c r="E58" s="5"/>
      <c r="F58" s="23"/>
      <c r="H58" s="23"/>
    </row>
    <row r="59" spans="1:10" ht="13.5" thickBot="1" x14ac:dyDescent="0.25">
      <c r="B59" s="6" t="s">
        <v>60</v>
      </c>
      <c r="C59" s="31">
        <f>SUM(C54:C58)</f>
        <v>2910063.4750000001</v>
      </c>
      <c r="D59" s="33"/>
      <c r="E59" s="77" t="s">
        <v>61</v>
      </c>
      <c r="F59" s="31">
        <f>SUM(F53:F58)</f>
        <v>54028.020000000004</v>
      </c>
      <c r="H59" s="31">
        <f>SUM(H53:H58)</f>
        <v>9438</v>
      </c>
    </row>
    <row r="60" spans="1:10" x14ac:dyDescent="0.2">
      <c r="B60" s="78" t="str">
        <f>IFERROR(IF(OR(C60/C14&gt;0.05,C60/C14&lt;-0.05),"Variance is more than 5% - Investigate",(TEXT(C60/C14,"##%")&amp;" - Immaterial variance - accept")),"Sales info incomplete")</f>
        <v>-4% - Immaterial variance - accept</v>
      </c>
      <c r="C60" s="79">
        <f>+C53-C59</f>
        <v>-123013.47500000009</v>
      </c>
      <c r="F60" s="80" t="s">
        <v>62</v>
      </c>
      <c r="G60" s="81"/>
      <c r="H60" s="80" t="s">
        <v>62</v>
      </c>
    </row>
    <row r="61" spans="1:10" x14ac:dyDescent="0.25">
      <c r="C61" s="83">
        <f>+IFERROR(C60/C59,0)</f>
        <v>-4.2271749759685256E-2</v>
      </c>
    </row>
    <row r="64" spans="1:10" x14ac:dyDescent="0.25">
      <c r="B64" s="84" t="s">
        <v>63</v>
      </c>
    </row>
    <row r="65" spans="2:6" x14ac:dyDescent="0.25">
      <c r="B65" s="85" t="s">
        <v>64</v>
      </c>
    </row>
    <row r="66" spans="2:6" x14ac:dyDescent="0.25">
      <c r="B66" s="85"/>
    </row>
    <row r="67" spans="2:6" x14ac:dyDescent="0.25">
      <c r="B67" s="3"/>
      <c r="D67" s="86" t="s">
        <v>65</v>
      </c>
      <c r="E67" s="86" t="s">
        <v>66</v>
      </c>
      <c r="F67" s="86" t="s">
        <v>67</v>
      </c>
    </row>
    <row r="68" spans="2:6" x14ac:dyDescent="0.2">
      <c r="B68" s="3" t="s">
        <v>68</v>
      </c>
      <c r="D68" s="87"/>
      <c r="E68" s="88">
        <f>+F13</f>
        <v>42565</v>
      </c>
      <c r="F68" s="88">
        <f>+E68-D68</f>
        <v>42565</v>
      </c>
    </row>
    <row r="69" spans="2:6" x14ac:dyDescent="0.2">
      <c r="B69" s="3" t="s">
        <v>69</v>
      </c>
      <c r="D69" s="89"/>
      <c r="E69" s="60">
        <f>+F45</f>
        <v>11463.02</v>
      </c>
      <c r="F69" s="60">
        <f t="shared" ref="F69:F73" si="13">+E69-D69</f>
        <v>11463.02</v>
      </c>
    </row>
    <row r="70" spans="2:6" x14ac:dyDescent="0.2">
      <c r="B70" s="3" t="s">
        <v>57</v>
      </c>
      <c r="D70" s="89"/>
      <c r="E70" s="60">
        <f>+F56</f>
        <v>0</v>
      </c>
      <c r="F70" s="60">
        <f t="shared" si="13"/>
        <v>0</v>
      </c>
    </row>
    <row r="71" spans="2:6" x14ac:dyDescent="0.2">
      <c r="B71" s="3" t="s">
        <v>70</v>
      </c>
      <c r="D71" s="89"/>
      <c r="E71" s="60">
        <f>+F57</f>
        <v>0</v>
      </c>
      <c r="F71" s="60">
        <f t="shared" si="13"/>
        <v>0</v>
      </c>
    </row>
    <row r="72" spans="2:6" x14ac:dyDescent="0.2">
      <c r="B72" s="3"/>
      <c r="D72" s="89"/>
      <c r="E72" s="89"/>
      <c r="F72" s="60">
        <f t="shared" si="13"/>
        <v>0</v>
      </c>
    </row>
    <row r="73" spans="2:6" x14ac:dyDescent="0.2">
      <c r="B73" s="3"/>
      <c r="D73" s="89"/>
      <c r="E73" s="89"/>
      <c r="F73" s="60">
        <f t="shared" si="13"/>
        <v>0</v>
      </c>
    </row>
    <row r="74" spans="2:6" ht="13.5" thickBot="1" x14ac:dyDescent="0.25">
      <c r="B74" s="6" t="s">
        <v>71</v>
      </c>
      <c r="D74" s="31">
        <f>+SUM(D68:D73)</f>
        <v>0</v>
      </c>
      <c r="E74" s="31">
        <f t="shared" ref="E74:F74" si="14">+SUM(E68:E73)</f>
        <v>54028.020000000004</v>
      </c>
      <c r="F74" s="31">
        <f t="shared" si="14"/>
        <v>54028.020000000004</v>
      </c>
    </row>
  </sheetData>
  <autoFilter ref="A1:M76" xr:uid="{00000000-0001-0000-1100-000000000000}">
    <filterColumn colId="0">
      <filters blank="1"/>
    </filterColumn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</autoFilter>
  <mergeCells count="12">
    <mergeCell ref="B39:D39"/>
    <mergeCell ref="B40:D40"/>
    <mergeCell ref="B41:D41"/>
    <mergeCell ref="B42:D42"/>
    <mergeCell ref="B43:D43"/>
    <mergeCell ref="B44:D44"/>
    <mergeCell ref="B1:K1"/>
    <mergeCell ref="B2:K2"/>
    <mergeCell ref="B3:K3"/>
    <mergeCell ref="B34:D34"/>
    <mergeCell ref="B36:D36"/>
    <mergeCell ref="B37:D37"/>
  </mergeCells>
  <conditionalFormatting sqref="F46">
    <cfRule type="notContainsText" dxfId="1" priority="1" operator="notContains" text="ERROR">
      <formula>ISERROR(SEARCH("ERROR",F46))</formula>
    </cfRule>
    <cfRule type="containsText" dxfId="0" priority="2" operator="containsText" text="ERROR">
      <formula>NOT(ISERROR(SEARCH("ERROR",F46)))</formula>
    </cfRule>
  </conditionalFormatting>
  <dataValidations count="3">
    <dataValidation allowBlank="1" showInputMessage="1" showErrorMessage="1" errorTitle="GST Basis" error="Must be Cash or Accruals" promptTitle="GST Basis" prompt="Must be Cash or Accruals." sqref="C5:D7" xr:uid="{0438FE79-FB3B-4165-9B84-99A2EB15B074}"/>
    <dataValidation type="list" allowBlank="1" showInputMessage="1" showErrorMessage="1" errorTitle="GST Basis" error="Must be Cash or Accruals" promptTitle="GST Basis" prompt="Must be Cash or Accruals." sqref="B5" xr:uid="{A2970A65-3966-491C-83F1-22D960C859FF}">
      <formula1>$C$5:$E$5</formula1>
    </dataValidation>
    <dataValidation type="list" allowBlank="1" showInputMessage="1" showErrorMessage="1" errorTitle="GST Basis" error="Must be Cash or Accruals" promptTitle="GST Basis" prompt="Must be Cash or Accruals." sqref="B6" xr:uid="{A81AE7E9-1846-4F28-B127-C86DE2E97088}">
      <formula1>$C$6:$E$6</formula1>
    </dataValidation>
  </dataValidations>
  <hyperlinks>
    <hyperlink ref="M1" location="'INPUT '!A1" display="INPUT/INDEX" xr:uid="{82AB5DC2-D0BE-4207-852F-CC339B4B5470}"/>
  </hyperlinks>
  <pageMargins left="0.25" right="0.25" top="0.75" bottom="0.75" header="0.3" footer="0.3"/>
  <pageSetup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 - Qtr.</vt:lpstr>
      <vt:lpstr>'BAS - Qtr.'!Print_Area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</dc:creator>
  <cp:lastModifiedBy>HT</cp:lastModifiedBy>
  <dcterms:created xsi:type="dcterms:W3CDTF">2025-09-26T08:19:28Z</dcterms:created>
  <dcterms:modified xsi:type="dcterms:W3CDTF">2025-09-26T08:26:03Z</dcterms:modified>
</cp:coreProperties>
</file>