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1173!\Downloads\"/>
    </mc:Choice>
  </mc:AlternateContent>
  <xr:revisionPtr revIDLastSave="0" documentId="8_{F9C19CF2-A752-49D4-B3C2-D6A4A0BDEF88}" xr6:coauthVersionLast="47" xr6:coauthVersionMax="47" xr10:uidLastSave="{00000000-0000-0000-0000-000000000000}"/>
  <bookViews>
    <workbookView xWindow="-120" yWindow="-120" windowWidth="20730" windowHeight="11160" xr2:uid="{F4F39A8E-F8E5-4FFF-81F7-E69678F45126}"/>
  </bookViews>
  <sheets>
    <sheet name="BAS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 '!$A$1:$M$102</definedName>
    <definedName name="_Order1" hidden="1">255</definedName>
    <definedName name="Additional_Levy">'[2]Tax Planning'!$Z$17</definedName>
    <definedName name="bcsalary">[3]Permanent!$C$133</definedName>
    <definedName name="BU">#REF!</definedName>
    <definedName name="client_name">[4]menu!$E$2</definedName>
    <definedName name="CORP">#REF!</definedName>
    <definedName name="Family_MC_Surcharge">'[2]Tax Planning'!$R$21:$V$22</definedName>
    <definedName name="FFF">[5]menu!$E$3</definedName>
    <definedName name="FRST_PER">[6]Master!$B$8</definedName>
    <definedName name="HECS">'[2]Tax Planning'!$AD$20:$AW$21</definedName>
    <definedName name="LITO_MaxLimit">'[2]Tax Planning'!$V$28</definedName>
    <definedName name="Low_Middle_Income_Offset">'[2]Tax Planning'!$R$15:$W$17</definedName>
    <definedName name="Medicare_Threshold">'[2]Tax Planning'!$Z$12</definedName>
    <definedName name="_xlnm.Print_Area" localSheetId="0">'BAS '!$B$1:$K$86</definedName>
    <definedName name="REP_PER">[6]Master!$B$3</definedName>
    <definedName name="SAPTO_Table">'[2]Tax Planning'!$AG$13:$AL$17</definedName>
    <definedName name="Singles_MC_Surcharge">'[2]Tax Planning'!$R$20:$V$22</definedName>
    <definedName name="Small_Business_Company_Tax_Rate">'[2]Tax Planning'!$S$26</definedName>
    <definedName name="staff">[4]menu!$E$4</definedName>
    <definedName name="SUM">#REF!</definedName>
    <definedName name="Tax_rates">'[2]Tax Planning'!$R$11:$V$13</definedName>
    <definedName name="TEST">#REF!</definedName>
    <definedName name="YEdate">[4]menu!$E$3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F99" i="1"/>
  <c r="F98" i="1"/>
  <c r="F97" i="1"/>
  <c r="E97" i="1"/>
  <c r="E96" i="1"/>
  <c r="F96" i="1" s="1"/>
  <c r="A83" i="1"/>
  <c r="A82" i="1"/>
  <c r="C81" i="1"/>
  <c r="C85" i="1" s="1"/>
  <c r="A81" i="1"/>
  <c r="H79" i="1"/>
  <c r="A70" i="1"/>
  <c r="A69" i="1"/>
  <c r="A68" i="1"/>
  <c r="A67" i="1"/>
  <c r="A66" i="1"/>
  <c r="A65" i="1"/>
  <c r="A64" i="1"/>
  <c r="A63" i="1"/>
  <c r="G54" i="1"/>
  <c r="C54" i="1"/>
  <c r="J53" i="1"/>
  <c r="I53" i="1"/>
  <c r="H53" i="1"/>
  <c r="G53" i="1"/>
  <c r="E53" i="1"/>
  <c r="D53" i="1"/>
  <c r="A53" i="1" s="1"/>
  <c r="C53" i="1"/>
  <c r="J52" i="1"/>
  <c r="I52" i="1"/>
  <c r="H52" i="1"/>
  <c r="G52" i="1"/>
  <c r="F52" i="1"/>
  <c r="K52" i="1" s="1"/>
  <c r="E52" i="1"/>
  <c r="D52" i="1"/>
  <c r="C52" i="1"/>
  <c r="A52" i="1"/>
  <c r="J51" i="1"/>
  <c r="I51" i="1"/>
  <c r="H51" i="1"/>
  <c r="G51" i="1"/>
  <c r="E51" i="1"/>
  <c r="D51" i="1"/>
  <c r="A51" i="1" s="1"/>
  <c r="C51" i="1"/>
  <c r="J50" i="1"/>
  <c r="I50" i="1"/>
  <c r="H50" i="1"/>
  <c r="G50" i="1"/>
  <c r="E50" i="1"/>
  <c r="D50" i="1"/>
  <c r="C50" i="1"/>
  <c r="A50" i="1"/>
  <c r="J49" i="1"/>
  <c r="I49" i="1"/>
  <c r="H49" i="1"/>
  <c r="G49" i="1"/>
  <c r="E49" i="1"/>
  <c r="D49" i="1"/>
  <c r="A49" i="1" s="1"/>
  <c r="C49" i="1"/>
  <c r="J48" i="1"/>
  <c r="I48" i="1"/>
  <c r="H48" i="1"/>
  <c r="G48" i="1"/>
  <c r="F48" i="1"/>
  <c r="K48" i="1" s="1"/>
  <c r="E48" i="1"/>
  <c r="D48" i="1"/>
  <c r="C48" i="1"/>
  <c r="A48" i="1"/>
  <c r="J47" i="1"/>
  <c r="I47" i="1"/>
  <c r="H47" i="1"/>
  <c r="G47" i="1"/>
  <c r="E47" i="1"/>
  <c r="D47" i="1"/>
  <c r="A47" i="1" s="1"/>
  <c r="C47" i="1"/>
  <c r="J46" i="1"/>
  <c r="I46" i="1"/>
  <c r="H46" i="1"/>
  <c r="G46" i="1"/>
  <c r="E46" i="1"/>
  <c r="D46" i="1"/>
  <c r="C46" i="1"/>
  <c r="A46" i="1"/>
  <c r="J45" i="1"/>
  <c r="I45" i="1"/>
  <c r="H45" i="1"/>
  <c r="G45" i="1"/>
  <c r="E45" i="1"/>
  <c r="D45" i="1"/>
  <c r="A45" i="1" s="1"/>
  <c r="C45" i="1"/>
  <c r="J44" i="1"/>
  <c r="I44" i="1"/>
  <c r="H44" i="1"/>
  <c r="G44" i="1"/>
  <c r="E44" i="1"/>
  <c r="D44" i="1"/>
  <c r="C44" i="1"/>
  <c r="A44" i="1"/>
  <c r="J43" i="1"/>
  <c r="I43" i="1"/>
  <c r="H43" i="1"/>
  <c r="G43" i="1"/>
  <c r="E43" i="1"/>
  <c r="D43" i="1"/>
  <c r="A43" i="1" s="1"/>
  <c r="C43" i="1"/>
  <c r="J42" i="1"/>
  <c r="I42" i="1"/>
  <c r="H42" i="1"/>
  <c r="G42" i="1"/>
  <c r="E42" i="1"/>
  <c r="D42" i="1"/>
  <c r="C42" i="1"/>
  <c r="A42" i="1"/>
  <c r="J38" i="1"/>
  <c r="J54" i="1" s="1"/>
  <c r="I38" i="1"/>
  <c r="I54" i="1" s="1"/>
  <c r="H38" i="1"/>
  <c r="H54" i="1" s="1"/>
  <c r="H60" i="1" s="1"/>
  <c r="H71" i="1" s="1"/>
  <c r="H80" i="1" s="1"/>
  <c r="G38" i="1"/>
  <c r="E38" i="1"/>
  <c r="E54" i="1" s="1"/>
  <c r="D38" i="1"/>
  <c r="D54" i="1" s="1"/>
  <c r="C38" i="1"/>
  <c r="F37" i="1"/>
  <c r="F53" i="1" s="1"/>
  <c r="K53" i="1" s="1"/>
  <c r="A37" i="1"/>
  <c r="K36" i="1"/>
  <c r="F36" i="1"/>
  <c r="A36" i="1"/>
  <c r="K35" i="1"/>
  <c r="F35" i="1"/>
  <c r="F51" i="1" s="1"/>
  <c r="K51" i="1" s="1"/>
  <c r="A35" i="1"/>
  <c r="F34" i="1"/>
  <c r="K34" i="1" s="1"/>
  <c r="A34" i="1"/>
  <c r="F33" i="1"/>
  <c r="F49" i="1" s="1"/>
  <c r="K49" i="1" s="1"/>
  <c r="A33" i="1"/>
  <c r="K32" i="1"/>
  <c r="F32" i="1"/>
  <c r="A32" i="1"/>
  <c r="K31" i="1"/>
  <c r="F31" i="1"/>
  <c r="F47" i="1" s="1"/>
  <c r="K47" i="1" s="1"/>
  <c r="A31" i="1"/>
  <c r="F30" i="1"/>
  <c r="K30" i="1" s="1"/>
  <c r="A30" i="1"/>
  <c r="F29" i="1"/>
  <c r="F45" i="1" s="1"/>
  <c r="K45" i="1" s="1"/>
  <c r="A29" i="1"/>
  <c r="K28" i="1"/>
  <c r="F28" i="1"/>
  <c r="A28" i="1"/>
  <c r="K27" i="1"/>
  <c r="F27" i="1"/>
  <c r="F43" i="1" s="1"/>
  <c r="K43" i="1" s="1"/>
  <c r="A27" i="1"/>
  <c r="F26" i="1"/>
  <c r="F38" i="1" s="1"/>
  <c r="F54" i="1" s="1"/>
  <c r="F60" i="1" s="1"/>
  <c r="F71" i="1" s="1"/>
  <c r="A26" i="1"/>
  <c r="J25" i="1"/>
  <c r="I25" i="1"/>
  <c r="H25" i="1"/>
  <c r="G25" i="1"/>
  <c r="F25" i="1"/>
  <c r="E25" i="1"/>
  <c r="D25" i="1"/>
  <c r="C25" i="1"/>
  <c r="J22" i="1"/>
  <c r="I22" i="1"/>
  <c r="H22" i="1"/>
  <c r="G22" i="1"/>
  <c r="E22" i="1"/>
  <c r="D22" i="1"/>
  <c r="C22" i="1"/>
  <c r="C79" i="1" s="1"/>
  <c r="C86" i="1" s="1"/>
  <c r="F21" i="1"/>
  <c r="E94" i="1" s="1"/>
  <c r="K20" i="1"/>
  <c r="F20" i="1"/>
  <c r="A20" i="1"/>
  <c r="K19" i="1"/>
  <c r="F19" i="1"/>
  <c r="A19" i="1"/>
  <c r="F18" i="1"/>
  <c r="K18" i="1" s="1"/>
  <c r="K17" i="1"/>
  <c r="F17" i="1"/>
  <c r="A17" i="1"/>
  <c r="K16" i="1"/>
  <c r="F16" i="1"/>
  <c r="A16" i="1"/>
  <c r="F15" i="1"/>
  <c r="K15" i="1" s="1"/>
  <c r="K14" i="1"/>
  <c r="F14" i="1"/>
  <c r="A14" i="1"/>
  <c r="K13" i="1"/>
  <c r="F13" i="1"/>
  <c r="A13" i="1"/>
  <c r="F12" i="1"/>
  <c r="K12" i="1" s="1"/>
  <c r="K11" i="1"/>
  <c r="F11" i="1"/>
  <c r="A11" i="1"/>
  <c r="K10" i="1"/>
  <c r="F10" i="1"/>
  <c r="F22" i="1" s="1"/>
  <c r="A10" i="1"/>
  <c r="B3" i="1"/>
  <c r="B2" i="1"/>
  <c r="F94" i="1" l="1"/>
  <c r="F100" i="1" s="1"/>
  <c r="F80" i="1"/>
  <c r="F72" i="1"/>
  <c r="E95" i="1"/>
  <c r="F95" i="1" s="1"/>
  <c r="K22" i="1"/>
  <c r="H85" i="1"/>
  <c r="C87" i="1"/>
  <c r="B86" i="1"/>
  <c r="F42" i="1"/>
  <c r="K42" i="1" s="1"/>
  <c r="F44" i="1"/>
  <c r="K44" i="1" s="1"/>
  <c r="K21" i="1"/>
  <c r="K26" i="1"/>
  <c r="K29" i="1"/>
  <c r="K33" i="1"/>
  <c r="K37" i="1"/>
  <c r="F50" i="1"/>
  <c r="K50" i="1" s="1"/>
  <c r="F79" i="1"/>
  <c r="F85" i="1" s="1"/>
  <c r="F46" i="1"/>
  <c r="K46" i="1" s="1"/>
  <c r="K38" i="1" l="1"/>
  <c r="K54" i="1" s="1"/>
  <c r="E100" i="1"/>
</calcChain>
</file>

<file path=xl/sharedStrings.xml><?xml version="1.0" encoding="utf-8"?>
<sst xmlns="http://schemas.openxmlformats.org/spreadsheetml/2006/main" count="127" uniqueCount="75">
  <si>
    <t>Filter by 'HIDE' prior to printing to Onenote</t>
  </si>
  <si>
    <t>BAS RECONCILIATION WP</t>
  </si>
  <si>
    <t>ACCRUAL</t>
  </si>
  <si>
    <t>Select GST Basis</t>
  </si>
  <si>
    <t>CASH</t>
  </si>
  <si>
    <t>Accrual Basis</t>
  </si>
  <si>
    <t>Monthly</t>
  </si>
  <si>
    <t>Lodgement Frequency</t>
  </si>
  <si>
    <t>Quarterly</t>
  </si>
  <si>
    <t>Tax Agent Portal (TAP) Information</t>
  </si>
  <si>
    <t>Cash Basis</t>
  </si>
  <si>
    <t>Period</t>
  </si>
  <si>
    <t>Gross Sales</t>
  </si>
  <si>
    <t>GST Collected</t>
  </si>
  <si>
    <t>GST Paid</t>
  </si>
  <si>
    <t>Net GST Liability</t>
  </si>
  <si>
    <t>Gross Wages</t>
  </si>
  <si>
    <t>PAYG Withholding</t>
  </si>
  <si>
    <t>PAYG Instalment</t>
  </si>
  <si>
    <t>Fuel Tax Credit / Other</t>
  </si>
  <si>
    <t>Net BAS Liability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</si>
  <si>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</si>
  <si>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</si>
  <si>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</si>
  <si>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</si>
  <si>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</si>
  <si>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</si>
  <si>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</si>
  <si>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</si>
  <si>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</si>
  <si>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</si>
  <si>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</si>
  <si>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 xml:space="preserve">June </t>
  </si>
  <si>
    <t xml:space="preserve">Total Per ATO Lodgements </t>
  </si>
  <si>
    <t>Client Information</t>
  </si>
  <si>
    <t>Total Per Client</t>
  </si>
  <si>
    <t>&lt;-- type annual figures in this row if no need to review quarterly (if variance is not material)</t>
  </si>
  <si>
    <t>Variance</t>
  </si>
  <si>
    <t>Fuel Tax Credit / Otr</t>
  </si>
  <si>
    <t xml:space="preserve">Total Variance </t>
  </si>
  <si>
    <t>Positive = Payable (amount payable per client file/adjustments required is higher that lodged with ATO)</t>
  </si>
  <si>
    <t>Detail</t>
  </si>
  <si>
    <t>GST</t>
  </si>
  <si>
    <t>PAYGW</t>
  </si>
  <si>
    <t>Current Year Variance - Client File and ATO Lodgements</t>
  </si>
  <si>
    <t>Prior Year Adjustment - Per Financial Statements</t>
  </si>
  <si>
    <t>Unknown variance</t>
  </si>
  <si>
    <t>Other - add detail</t>
  </si>
  <si>
    <t>Total GST / PAYGW Adjustments</t>
  </si>
  <si>
    <t>Reconciliation to Financial Statements</t>
  </si>
  <si>
    <t>Sales Reconciliation (BAS v FS)</t>
  </si>
  <si>
    <t>Check GST/PAYGW Liabilities Per Financials</t>
  </si>
  <si>
    <t>SALES</t>
  </si>
  <si>
    <t>Gross current year sales per BAS</t>
  </si>
  <si>
    <t>Per June BAS</t>
  </si>
  <si>
    <t>June BAS</t>
  </si>
  <si>
    <t>Net Sales Per FS</t>
  </si>
  <si>
    <t>Adjustment</t>
  </si>
  <si>
    <t xml:space="preserve">GST on Sales Per FS </t>
  </si>
  <si>
    <t>Add PY Debtors Per BS</t>
  </si>
  <si>
    <t>GST on debtors</t>
  </si>
  <si>
    <r>
      <t xml:space="preserve">Less CY Debtors Per BS </t>
    </r>
    <r>
      <rPr>
        <i/>
        <sz val="8"/>
        <color theme="1"/>
        <rFont val="Verdana"/>
        <family val="2"/>
      </rPr>
      <t>(negative)</t>
    </r>
  </si>
  <si>
    <r>
      <t xml:space="preserve">GST on creditors </t>
    </r>
    <r>
      <rPr>
        <i/>
        <sz val="8"/>
        <rFont val="Verdana"/>
        <family val="2"/>
      </rPr>
      <t>(negative)</t>
    </r>
  </si>
  <si>
    <t>Gross current year sales per FS</t>
  </si>
  <si>
    <t>GST Liability per FS</t>
  </si>
  <si>
    <t>Check to BS</t>
  </si>
  <si>
    <t>Journal workings:</t>
  </si>
  <si>
    <t>No need to print to Onenote</t>
  </si>
  <si>
    <t>Before</t>
  </si>
  <si>
    <t>After</t>
  </si>
  <si>
    <t>Journal</t>
  </si>
  <si>
    <t>GST per  June BAS</t>
  </si>
  <si>
    <t>GST Adjustment</t>
  </si>
  <si>
    <t>GST on creditors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</si>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</sst>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0;\(#,##0.00\);\-"/>
    <numFmt numFmtId="166" formatCode="#,##0.00;\(#,##0.00\);&quot;-&quot;"/>
    <numFmt numFmtId="167" formatCode="#,##0.0;\(#,##0.0\);&quot;-&quot;"/>
    <numFmt numFmtId="168" formatCode="0%;\(0%\);\-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0" tint="-0.249977111117893"/>
      <name val="Verdana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sz val="8"/>
      <color theme="0" tint="-0.249977111117893"/>
      <name val="Verdana"/>
      <family val="2"/>
    </font>
    <font>
      <b/>
      <sz val="8"/>
      <name val="Verdana"/>
      <family val="2"/>
    </font>
    <font>
      <sz val="9"/>
      <name val="Calibri"/>
      <family val="2"/>
    </font>
    <font>
      <sz val="8"/>
      <color theme="1"/>
      <name val="Verdana"/>
      <family val="2"/>
    </font>
    <font>
      <sz val="10"/>
      <name val="Arial"/>
      <family val="2"/>
    </font>
    <font>
      <i/>
      <sz val="8"/>
      <color theme="0"/>
      <name val="Verdana"/>
      <family val="2"/>
    </font>
    <font>
      <sz val="8"/>
      <color indexed="9"/>
      <name val="Verdana"/>
      <family val="2"/>
    </font>
    <font>
      <b/>
      <i/>
      <sz val="8"/>
      <name val="Verdana"/>
      <family val="2"/>
    </font>
    <font>
      <b/>
      <u/>
      <sz val="8"/>
      <name val="Verdana"/>
      <family val="2"/>
    </font>
    <font>
      <b/>
      <sz val="8"/>
      <color theme="1"/>
      <name val="Verdana"/>
      <family val="2"/>
    </font>
    <font>
      <i/>
      <sz val="8"/>
      <color theme="0" tint="-0.249977111117893"/>
      <name val="Verdana"/>
      <family val="2"/>
    </font>
    <font>
      <sz val="8"/>
      <color theme="0" tint="-0.34998626667073579"/>
      <name val="Verdana"/>
      <family val="2"/>
    </font>
    <font>
      <i/>
      <sz val="8"/>
      <color theme="1"/>
      <name val="Verdana"/>
      <family val="2"/>
    </font>
    <font>
      <i/>
      <sz val="8"/>
      <name val="Verdana"/>
      <family val="2"/>
    </font>
    <font>
      <i/>
      <sz val="8"/>
      <color rgb="FFFF0000"/>
      <name val="Verdana"/>
      <family val="2"/>
    </font>
    <font>
      <b/>
      <i/>
      <sz val="8"/>
      <color rgb="FFFF0000"/>
      <name val="Verdana"/>
      <family val="2"/>
    </font>
    <font>
      <i/>
      <sz val="8"/>
      <color theme="0" tint="-0.34998626667073579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Verdana"/>
      <family val="2"/>
    </font>
    <font>
      <b/>
      <sz val="8"/>
      <color rgb="FF002341"/>
      <name val="Verdana"/>
      <family val="2"/>
    </font>
    <font>
      <sz val="8"/>
      <color rgb="FF666666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8193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EDFE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0" fontId="7" fillId="3" borderId="1">
      <alignment wrapText="1"/>
      <protection locked="0"/>
    </xf>
    <xf numFmtId="0" fontId="22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3" applyFont="1" applyAlignment="1">
      <alignment vertical="center" wrapText="1"/>
    </xf>
    <xf numFmtId="14" fontId="3" fillId="2" borderId="0" xfId="0" applyNumberFormat="1" applyFont="1" applyFill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8" fillId="0" borderId="2" xfId="4" applyFont="1" applyFill="1" applyBorder="1" applyAlignment="1">
      <protection locked="0"/>
    </xf>
    <xf numFmtId="164" fontId="10" fillId="0" borderId="0" xfId="1" applyFont="1" applyFill="1" applyBorder="1" applyProtection="1">
      <protection locked="0"/>
    </xf>
    <xf numFmtId="164" fontId="10" fillId="0" borderId="0" xfId="1" applyFont="1" applyProtection="1">
      <protection locked="0"/>
    </xf>
    <xf numFmtId="164" fontId="8" fillId="0" borderId="0" xfId="1" applyFont="1" applyProtection="1">
      <protection locked="0"/>
    </xf>
    <xf numFmtId="0" fontId="11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5" fillId="0" borderId="0" xfId="3" applyFont="1" applyAlignment="1">
      <alignment horizontal="center" vertical="top"/>
    </xf>
    <xf numFmtId="164" fontId="3" fillId="2" borderId="3" xfId="1" applyFont="1" applyFill="1" applyBorder="1" applyAlignment="1" applyProtection="1">
      <alignment horizontal="center" vertical="top"/>
      <protection locked="0"/>
    </xf>
    <xf numFmtId="164" fontId="3" fillId="2" borderId="3" xfId="1" applyFont="1" applyFill="1" applyBorder="1" applyAlignment="1" applyProtection="1">
      <alignment horizontal="center" vertical="top" wrapText="1"/>
      <protection locked="0"/>
    </xf>
    <xf numFmtId="0" fontId="4" fillId="0" borderId="0" xfId="3" applyFont="1" applyAlignment="1">
      <alignment horizontal="center" vertical="top"/>
    </xf>
    <xf numFmtId="164" fontId="4" fillId="0" borderId="4" xfId="1" applyFont="1" applyFill="1" applyBorder="1" applyProtection="1">
      <protection locked="0"/>
    </xf>
    <xf numFmtId="165" fontId="8" fillId="0" borderId="2" xfId="4" applyNumberFormat="1" applyFont="1" applyFill="1" applyBorder="1" applyAlignment="1">
      <protection locked="0"/>
    </xf>
    <xf numFmtId="165" fontId="8" fillId="0" borderId="1" xfId="4" applyNumberFormat="1" applyFont="1" applyFill="1" applyAlignment="1">
      <protection locked="0"/>
    </xf>
    <xf numFmtId="166" fontId="6" fillId="4" borderId="0" xfId="1" applyNumberFormat="1" applyFont="1" applyFill="1" applyAlignment="1" applyProtection="1">
      <alignment horizontal="right" wrapText="1"/>
      <protection locked="0"/>
    </xf>
    <xf numFmtId="165" fontId="8" fillId="0" borderId="5" xfId="4" applyNumberFormat="1" applyFont="1" applyFill="1" applyBorder="1" applyAlignment="1">
      <protection locked="0"/>
    </xf>
    <xf numFmtId="166" fontId="6" fillId="4" borderId="4" xfId="1" applyNumberFormat="1" applyFont="1" applyFill="1" applyBorder="1" applyAlignment="1" applyProtection="1">
      <alignment horizontal="right" wrapText="1"/>
      <protection locked="0"/>
    </xf>
    <xf numFmtId="164" fontId="4" fillId="0" borderId="6" xfId="1" applyFont="1" applyFill="1" applyBorder="1" applyProtection="1">
      <protection locked="0"/>
    </xf>
    <xf numFmtId="165" fontId="8" fillId="0" borderId="7" xfId="4" applyNumberFormat="1" applyFont="1" applyFill="1" applyBorder="1" applyAlignment="1">
      <protection locked="0"/>
    </xf>
    <xf numFmtId="166" fontId="6" fillId="4" borderId="6" xfId="1" applyNumberFormat="1" applyFont="1" applyFill="1" applyBorder="1" applyAlignment="1" applyProtection="1">
      <alignment horizontal="right" wrapText="1"/>
      <protection locked="0"/>
    </xf>
    <xf numFmtId="164" fontId="8" fillId="0" borderId="6" xfId="1" applyFont="1" applyFill="1" applyBorder="1" applyProtection="1">
      <protection locked="0"/>
    </xf>
    <xf numFmtId="166" fontId="8" fillId="0" borderId="2" xfId="4" applyNumberFormat="1" applyFont="1" applyFill="1" applyBorder="1" applyAlignment="1">
      <protection locked="0"/>
    </xf>
    <xf numFmtId="166" fontId="8" fillId="0" borderId="1" xfId="4" applyNumberFormat="1" applyFont="1" applyFill="1" applyAlignment="1">
      <protection locked="0"/>
    </xf>
    <xf numFmtId="166" fontId="8" fillId="0" borderId="7" xfId="4" applyNumberFormat="1" applyFont="1" applyFill="1" applyBorder="1" applyAlignment="1">
      <protection locked="0"/>
    </xf>
    <xf numFmtId="164" fontId="4" fillId="0" borderId="8" xfId="1" applyFont="1" applyFill="1" applyBorder="1" applyProtection="1">
      <protection locked="0"/>
    </xf>
    <xf numFmtId="166" fontId="8" fillId="0" borderId="9" xfId="4" applyNumberFormat="1" applyFont="1" applyFill="1" applyBorder="1" applyAlignment="1">
      <protection locked="0"/>
    </xf>
    <xf numFmtId="166" fontId="8" fillId="0" borderId="10" xfId="4" applyNumberFormat="1" applyFont="1" applyFill="1" applyBorder="1" applyAlignment="1">
      <protection locked="0"/>
    </xf>
    <xf numFmtId="166" fontId="8" fillId="0" borderId="11" xfId="4" applyNumberFormat="1" applyFont="1" applyFill="1" applyBorder="1" applyAlignment="1">
      <protection locked="0"/>
    </xf>
    <xf numFmtId="166" fontId="6" fillId="4" borderId="8" xfId="1" applyNumberFormat="1" applyFont="1" applyFill="1" applyBorder="1" applyAlignment="1" applyProtection="1">
      <alignment horizontal="right" wrapText="1"/>
      <protection locked="0"/>
    </xf>
    <xf numFmtId="166" fontId="6" fillId="5" borderId="12" xfId="1" applyNumberFormat="1" applyFont="1" applyFill="1" applyBorder="1" applyAlignment="1" applyProtection="1">
      <alignment wrapText="1"/>
      <protection locked="0"/>
    </xf>
    <xf numFmtId="166" fontId="6" fillId="5" borderId="13" xfId="1" applyNumberFormat="1" applyFont="1" applyFill="1" applyBorder="1" applyProtection="1">
      <protection locked="0"/>
    </xf>
    <xf numFmtId="166" fontId="6" fillId="5" borderId="14" xfId="1" applyNumberFormat="1" applyFont="1" applyFill="1" applyBorder="1" applyProtection="1">
      <protection locked="0"/>
    </xf>
    <xf numFmtId="0" fontId="4" fillId="0" borderId="15" xfId="3" applyFont="1" applyBorder="1" applyAlignment="1">
      <alignment horizontal="left" vertical="center"/>
    </xf>
    <xf numFmtId="166" fontId="4" fillId="0" borderId="0" xfId="3" applyNumberFormat="1" applyFont="1" applyAlignment="1">
      <alignment horizontal="left" vertical="center"/>
    </xf>
    <xf numFmtId="166" fontId="6" fillId="0" borderId="0" xfId="0" applyNumberFormat="1" applyFont="1" applyProtection="1">
      <protection locked="0"/>
    </xf>
    <xf numFmtId="166" fontId="12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166" fontId="13" fillId="0" borderId="0" xfId="0" applyNumberFormat="1" applyFont="1" applyProtection="1">
      <protection locked="0"/>
    </xf>
    <xf numFmtId="166" fontId="11" fillId="0" borderId="0" xfId="0" applyNumberFormat="1" applyFont="1" applyProtection="1">
      <protection locked="0"/>
    </xf>
    <xf numFmtId="0" fontId="5" fillId="0" borderId="0" xfId="3" applyFont="1" applyAlignment="1">
      <alignment horizontal="left" vertical="top"/>
    </xf>
    <xf numFmtId="0" fontId="4" fillId="0" borderId="0" xfId="3" applyFont="1" applyAlignment="1">
      <alignment horizontal="left" vertical="top"/>
    </xf>
    <xf numFmtId="165" fontId="8" fillId="0" borderId="16" xfId="4" applyNumberFormat="1" applyFont="1" applyFill="1" applyBorder="1" applyAlignment="1">
      <protection locked="0"/>
    </xf>
    <xf numFmtId="166" fontId="6" fillId="4" borderId="17" xfId="1" applyNumberFormat="1" applyFont="1" applyFill="1" applyBorder="1" applyAlignment="1" applyProtection="1">
      <alignment horizontal="right" wrapText="1"/>
      <protection locked="0"/>
    </xf>
    <xf numFmtId="166" fontId="6" fillId="4" borderId="18" xfId="1" applyNumberFormat="1" applyFont="1" applyFill="1" applyBorder="1" applyAlignment="1" applyProtection="1">
      <alignment horizontal="right" wrapText="1"/>
      <protection locked="0"/>
    </xf>
    <xf numFmtId="166" fontId="6" fillId="4" borderId="0" xfId="1" applyNumberFormat="1" applyFont="1" applyFill="1" applyBorder="1" applyAlignment="1" applyProtection="1">
      <alignment horizontal="right" wrapText="1"/>
      <protection locked="0"/>
    </xf>
    <xf numFmtId="166" fontId="6" fillId="4" borderId="19" xfId="1" applyNumberFormat="1" applyFont="1" applyFill="1" applyBorder="1" applyAlignment="1" applyProtection="1">
      <alignment horizontal="right" wrapText="1"/>
      <protection locked="0"/>
    </xf>
    <xf numFmtId="165" fontId="8" fillId="0" borderId="20" xfId="4" applyNumberFormat="1" applyFont="1" applyFill="1" applyBorder="1" applyAlignment="1">
      <protection locked="0"/>
    </xf>
    <xf numFmtId="166" fontId="6" fillId="4" borderId="21" xfId="1" applyNumberFormat="1" applyFont="1" applyFill="1" applyBorder="1" applyAlignment="1" applyProtection="1">
      <alignment horizontal="right" wrapText="1"/>
      <protection locked="0"/>
    </xf>
    <xf numFmtId="166" fontId="6" fillId="4" borderId="22" xfId="1" applyNumberFormat="1" applyFont="1" applyFill="1" applyBorder="1" applyAlignment="1" applyProtection="1">
      <alignment horizontal="right" wrapText="1"/>
      <protection locked="0"/>
    </xf>
    <xf numFmtId="165" fontId="8" fillId="4" borderId="23" xfId="4" applyNumberFormat="1" applyFont="1" applyFill="1" applyBorder="1" applyAlignment="1">
      <protection locked="0"/>
    </xf>
    <xf numFmtId="165" fontId="8" fillId="4" borderId="24" xfId="4" applyNumberFormat="1" applyFont="1" applyFill="1" applyBorder="1" applyAlignment="1">
      <protection locked="0"/>
    </xf>
    <xf numFmtId="165" fontId="8" fillId="4" borderId="25" xfId="4" applyNumberFormat="1" applyFont="1" applyFill="1" applyBorder="1" applyAlignment="1">
      <protection locked="0"/>
    </xf>
    <xf numFmtId="166" fontId="14" fillId="5" borderId="13" xfId="1" applyNumberFormat="1" applyFont="1" applyFill="1" applyBorder="1" applyProtection="1">
      <protection locked="0"/>
    </xf>
    <xf numFmtId="166" fontId="6" fillId="5" borderId="26" xfId="1" applyNumberFormat="1" applyFont="1" applyFill="1" applyBorder="1" applyProtection="1">
      <protection locked="0"/>
    </xf>
    <xf numFmtId="14" fontId="3" fillId="2" borderId="0" xfId="0" applyNumberFormat="1" applyFont="1" applyFill="1" applyAlignment="1">
      <alignment vertical="center"/>
    </xf>
    <xf numFmtId="166" fontId="3" fillId="2" borderId="27" xfId="1" applyNumberFormat="1" applyFont="1" applyFill="1" applyBorder="1" applyAlignment="1" applyProtection="1">
      <alignment horizontal="left" wrapText="1"/>
      <protection locked="0"/>
    </xf>
    <xf numFmtId="166" fontId="3" fillId="2" borderId="28" xfId="1" applyNumberFormat="1" applyFont="1" applyFill="1" applyBorder="1" applyAlignment="1" applyProtection="1">
      <alignment horizontal="left" wrapText="1"/>
      <protection locked="0"/>
    </xf>
    <xf numFmtId="166" fontId="3" fillId="2" borderId="29" xfId="1" applyNumberFormat="1" applyFont="1" applyFill="1" applyBorder="1" applyAlignment="1" applyProtection="1">
      <alignment horizontal="left" wrapText="1"/>
      <protection locked="0"/>
    </xf>
    <xf numFmtId="166" fontId="3" fillId="2" borderId="3" xfId="1" applyNumberFormat="1" applyFont="1" applyFill="1" applyBorder="1" applyAlignment="1" applyProtection="1">
      <alignment horizontal="center" wrapText="1"/>
      <protection locked="0"/>
    </xf>
    <xf numFmtId="0" fontId="8" fillId="0" borderId="30" xfId="4" applyFont="1" applyFill="1" applyBorder="1" applyAlignment="1">
      <alignment horizontal="left"/>
      <protection locked="0"/>
    </xf>
    <xf numFmtId="0" fontId="8" fillId="0" borderId="17" xfId="4" applyFont="1" applyFill="1" applyBorder="1" applyAlignment="1">
      <alignment horizontal="left"/>
      <protection locked="0"/>
    </xf>
    <xf numFmtId="0" fontId="8" fillId="0" borderId="18" xfId="4" applyFont="1" applyFill="1" applyBorder="1" applyAlignment="1">
      <alignment horizontal="left"/>
      <protection locked="0"/>
    </xf>
    <xf numFmtId="165" fontId="8" fillId="6" borderId="31" xfId="4" applyNumberFormat="1" applyFont="1" applyFill="1" applyBorder="1" applyAlignment="1">
      <protection locked="0"/>
    </xf>
    <xf numFmtId="0" fontId="8" fillId="0" borderId="32" xfId="4" applyFont="1" applyFill="1" applyBorder="1" applyAlignment="1">
      <alignment horizontal="left"/>
      <protection locked="0"/>
    </xf>
    <xf numFmtId="0" fontId="8" fillId="0" borderId="33" xfId="4" applyFont="1" applyFill="1" applyBorder="1" applyAlignment="1">
      <alignment horizontal="left"/>
      <protection locked="0"/>
    </xf>
    <xf numFmtId="0" fontId="8" fillId="0" borderId="34" xfId="4" applyFont="1" applyFill="1" applyBorder="1" applyAlignment="1">
      <alignment horizontal="left"/>
      <protection locked="0"/>
    </xf>
    <xf numFmtId="166" fontId="8" fillId="4" borderId="35" xfId="4" applyNumberFormat="1" applyFont="1" applyFill="1" applyBorder="1" applyAlignment="1">
      <protection locked="0"/>
    </xf>
    <xf numFmtId="0" fontId="8" fillId="0" borderId="36" xfId="4" applyFont="1" applyFill="1" applyBorder="1" applyAlignment="1">
      <alignment horizontal="left"/>
      <protection locked="0"/>
    </xf>
    <xf numFmtId="0" fontId="8" fillId="0" borderId="37" xfId="4" applyFont="1" applyFill="1" applyBorder="1" applyAlignment="1">
      <alignment horizontal="left"/>
      <protection locked="0"/>
    </xf>
    <xf numFmtId="0" fontId="8" fillId="0" borderId="38" xfId="4" applyFont="1" applyFill="1" applyBorder="1" applyAlignment="1">
      <alignment horizontal="left"/>
      <protection locked="0"/>
    </xf>
    <xf numFmtId="166" fontId="8" fillId="4" borderId="31" xfId="4" applyNumberFormat="1" applyFont="1" applyFill="1" applyBorder="1" applyAlignment="1">
      <protection locked="0"/>
    </xf>
    <xf numFmtId="166" fontId="8" fillId="4" borderId="39" xfId="4" applyNumberFormat="1" applyFont="1" applyFill="1" applyBorder="1" applyAlignment="1">
      <protection locked="0"/>
    </xf>
    <xf numFmtId="166" fontId="6" fillId="5" borderId="12" xfId="3" applyNumberFormat="1" applyFont="1" applyFill="1" applyBorder="1" applyAlignment="1">
      <alignment horizontal="left" vertical="center"/>
    </xf>
    <xf numFmtId="166" fontId="4" fillId="5" borderId="13" xfId="3" applyNumberFormat="1" applyFont="1" applyFill="1" applyBorder="1" applyAlignment="1">
      <alignment horizontal="left" vertical="center"/>
    </xf>
    <xf numFmtId="166" fontId="4" fillId="0" borderId="6" xfId="3" applyNumberFormat="1" applyFont="1" applyBorder="1" applyAlignment="1">
      <alignment horizontal="left" vertical="center"/>
    </xf>
    <xf numFmtId="166" fontId="6" fillId="5" borderId="12" xfId="1" applyNumberFormat="1" applyFont="1" applyFill="1" applyBorder="1" applyProtection="1">
      <protection locked="0"/>
    </xf>
    <xf numFmtId="166" fontId="4" fillId="0" borderId="15" xfId="3" applyNumberFormat="1" applyFont="1" applyBorder="1" applyAlignment="1">
      <alignment horizontal="left" vertical="center"/>
    </xf>
    <xf numFmtId="167" fontId="4" fillId="0" borderId="0" xfId="3" applyNumberFormat="1" applyFont="1" applyAlignment="1">
      <alignment horizontal="left" vertical="center"/>
    </xf>
    <xf numFmtId="0" fontId="6" fillId="0" borderId="19" xfId="3" applyFont="1" applyBorder="1" applyAlignment="1">
      <alignment horizontal="left" vertical="center"/>
    </xf>
    <xf numFmtId="165" fontId="8" fillId="6" borderId="40" xfId="4" applyNumberFormat="1" applyFont="1" applyFill="1" applyBorder="1" applyAlignment="1">
      <protection locked="0"/>
    </xf>
    <xf numFmtId="0" fontId="4" fillId="0" borderId="19" xfId="3" applyFont="1" applyBorder="1" applyAlignment="1">
      <alignment horizontal="right" vertical="center"/>
    </xf>
    <xf numFmtId="0" fontId="4" fillId="0" borderId="6" xfId="3" applyFont="1" applyBorder="1" applyAlignment="1">
      <alignment horizontal="right" vertical="center"/>
    </xf>
    <xf numFmtId="165" fontId="8" fillId="6" borderId="41" xfId="4" applyNumberFormat="1" applyFont="1" applyFill="1" applyBorder="1" applyAlignment="1">
      <protection locked="0"/>
    </xf>
    <xf numFmtId="166" fontId="8" fillId="0" borderId="19" xfId="1" applyNumberFormat="1" applyFont="1" applyFill="1" applyBorder="1" applyProtection="1">
      <protection locked="0"/>
    </xf>
    <xf numFmtId="166" fontId="8" fillId="4" borderId="42" xfId="4" applyNumberFormat="1" applyFont="1" applyFill="1" applyBorder="1" applyAlignment="1">
      <protection locked="0"/>
    </xf>
    <xf numFmtId="166" fontId="8" fillId="4" borderId="38" xfId="4" applyNumberFormat="1" applyFont="1" applyFill="1" applyBorder="1" applyAlignment="1">
      <protection locked="0"/>
    </xf>
    <xf numFmtId="166" fontId="8" fillId="6" borderId="39" xfId="4" applyNumberFormat="1" applyFont="1" applyFill="1" applyBorder="1" applyAlignment="1">
      <protection locked="0"/>
    </xf>
    <xf numFmtId="0" fontId="4" fillId="0" borderId="19" xfId="3" applyFont="1" applyBorder="1" applyAlignment="1">
      <alignment horizontal="left" vertical="center"/>
    </xf>
    <xf numFmtId="0" fontId="15" fillId="0" borderId="6" xfId="3" applyFont="1" applyBorder="1" applyAlignment="1">
      <alignment horizontal="left" vertical="center"/>
    </xf>
    <xf numFmtId="0" fontId="16" fillId="0" borderId="6" xfId="3" applyFont="1" applyBorder="1" applyAlignment="1">
      <alignment horizontal="left" vertical="center"/>
    </xf>
    <xf numFmtId="166" fontId="8" fillId="0" borderId="19" xfId="4" applyNumberFormat="1" applyFont="1" applyFill="1" applyBorder="1" applyAlignment="1">
      <protection locked="0"/>
    </xf>
    <xf numFmtId="0" fontId="5" fillId="0" borderId="19" xfId="3" applyFont="1" applyBorder="1" applyAlignment="1">
      <alignment horizontal="left" vertical="center"/>
    </xf>
    <xf numFmtId="166" fontId="6" fillId="5" borderId="40" xfId="1" applyNumberFormat="1" applyFont="1" applyFill="1" applyBorder="1" applyProtection="1">
      <protection locked="0"/>
    </xf>
    <xf numFmtId="166" fontId="6" fillId="0" borderId="19" xfId="3" applyNumberFormat="1" applyFont="1" applyBorder="1" applyAlignment="1">
      <alignment horizontal="right" vertical="center"/>
    </xf>
    <xf numFmtId="0" fontId="16" fillId="0" borderId="0" xfId="3" applyFont="1" applyAlignment="1">
      <alignment horizontal="left" vertical="center"/>
    </xf>
    <xf numFmtId="0" fontId="19" fillId="0" borderId="0" xfId="3" applyFont="1" applyAlignment="1">
      <alignment horizontal="left" vertical="center"/>
    </xf>
    <xf numFmtId="166" fontId="20" fillId="0" borderId="0" xfId="1" applyNumberFormat="1" applyFont="1" applyFill="1" applyBorder="1" applyProtection="1">
      <protection locked="0"/>
    </xf>
    <xf numFmtId="0" fontId="21" fillId="0" borderId="0" xfId="3" applyFont="1" applyAlignment="1">
      <alignment horizontal="right" vertical="center"/>
    </xf>
    <xf numFmtId="17" fontId="4" fillId="0" borderId="0" xfId="3" applyNumberFormat="1" applyFont="1" applyAlignment="1">
      <alignment horizontal="left" vertical="center"/>
    </xf>
    <xf numFmtId="168" fontId="19" fillId="0" borderId="0" xfId="2" applyNumberFormat="1" applyFont="1" applyFill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23" fillId="0" borderId="0" xfId="5" applyFont="1"/>
    <xf numFmtId="0" fontId="6" fillId="0" borderId="1" xfId="3" applyFont="1" applyBorder="1" applyAlignment="1">
      <alignment horizontal="center" vertical="center"/>
    </xf>
    <xf numFmtId="0" fontId="4" fillId="0" borderId="0" xfId="3" applyFont="1" applyAlignment="1">
      <alignment vertical="center" wrapText="1"/>
    </xf>
    <xf numFmtId="0" fontId="24" fillId="0" borderId="0" xfId="0" applyFont="1" applyAlignment="1">
      <alignment horizontal="left" vertical="center"/>
    </xf>
    <xf numFmtId="166" fontId="8" fillId="7" borderId="43" xfId="4" applyNumberFormat="1" applyFont="1" applyFill="1" applyBorder="1" applyAlignment="1">
      <protection locked="0"/>
    </xf>
    <xf numFmtId="166" fontId="8" fillId="6" borderId="43" xfId="4" applyNumberFormat="1" applyFont="1" applyFill="1" applyBorder="1" applyAlignment="1">
      <protection locked="0"/>
    </xf>
    <xf numFmtId="0" fontId="25" fillId="0" borderId="0" xfId="0" applyFont="1" applyAlignment="1">
      <alignment horizontal="left" vertical="center"/>
    </xf>
    <xf numFmtId="166" fontId="8" fillId="7" borderId="1" xfId="4" applyNumberFormat="1" applyFont="1" applyFill="1" applyAlignment="1">
      <protection locked="0"/>
    </xf>
    <xf numFmtId="166" fontId="8" fillId="6" borderId="1" xfId="4" applyNumberFormat="1" applyFont="1" applyFill="1" applyAlignment="1">
      <protection locked="0"/>
    </xf>
    <xf numFmtId="166" fontId="6" fillId="6" borderId="13" xfId="1" applyNumberFormat="1" applyFont="1" applyFill="1" applyBorder="1" applyProtection="1">
      <protection locked="0"/>
    </xf>
  </cellXfs>
  <cellStyles count="6">
    <cellStyle name="Comma" xfId="1" builtinId="3"/>
    <cellStyle name="DataField 3" xfId="4" xr:uid="{205E7E94-AD23-4C6F-8E9F-9B561A377420}"/>
    <cellStyle name="Hyperlink" xfId="5" builtinId="8"/>
    <cellStyle name="Normal" xfId="0" builtinId="0"/>
    <cellStyle name="Normal 6" xfId="3" xr:uid="{FA703704-0631-4C9E-8348-6B2008AE7017}"/>
    <cellStyle name="Percent" xfId="2" builtinId="5"/>
  </cellStyles>
  <dxfs count="2">
    <dxf>
      <font>
        <b/>
        <i val="0"/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47625</xdr:rowOff>
    </xdr:from>
    <xdr:to>
      <xdr:col>1</xdr:col>
      <xdr:colOff>1581633</xdr:colOff>
      <xdr:row>3</xdr:row>
      <xdr:rowOff>16025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8C5F22-DB0A-4395-B11D-7204FA891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7625"/>
          <a:ext cx="1486383" cy="4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1173!\Downloads\2023%20WP%20EOY%20TAX%20-%20SMB%20Solutions%20Cloud%20Services%20Pty%20Ltd.xlsm" TargetMode="External"/><Relationship Id="rId1" Type="http://schemas.openxmlformats.org/officeDocument/2006/relationships/externalLinkPath" Target="2023%20WP%20EOY%20TAX%20-%20SMB%20Solutions%20Cloud%20Services%20Pty%20Lt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lmansptyltd-my.sharepoint.com/Users/zwadsworth/Downloads/Updated%20WP%202022%20Tax%20Planning%20-%20Labuschagne%20Gro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heckout\352067_1-Art%20House%20&amp;%20Lucid%203%20year%20projec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qlsvr1\data\Accounting\Workpapers\2010\2010%20Holmans%20Master%20Workpaper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client\E\Accounting\Workpapers\2011\2011%20HOLMANS%20MASTER%20WORKPAPER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lmansptyltd-my.sharepoint.com/Accounts/Month%20End%20Reports/Vision/V6_Detailed%20P&amp;L%20Template%202004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"/>
      <sheetName val="Collation"/>
      <sheetName val="Collation - HM"/>
      <sheetName val="Accounting "/>
      <sheetName val="Accounting FF"/>
      <sheetName val="Adjusting Journal"/>
      <sheetName val="BAS "/>
      <sheetName val="BAS - Qtr."/>
      <sheetName val="Borrowing Costs"/>
      <sheetName val="CGT Cost Base"/>
      <sheetName val="Client Retention"/>
      <sheetName val="CM Schedule"/>
      <sheetName val="Div7A"/>
      <sheetName val="Div7A (2)"/>
      <sheetName val="FBT MV1"/>
      <sheetName val="FBT MV2"/>
      <sheetName val="Formation or Blackhole"/>
      <sheetName val="General Journals"/>
      <sheetName val="ICA Summary"/>
      <sheetName val="Import Mapping"/>
      <sheetName val="Interest Dissection."/>
      <sheetName val="Loan Summary - Inter Entity"/>
      <sheetName val="Meeting Notes"/>
      <sheetName val="MR Income Split"/>
      <sheetName val="MR Unit Rental"/>
      <sheetName val="Partner Funds"/>
      <sheetName val="Prepayments"/>
      <sheetName val="Private Use "/>
      <sheetName val="Profit Comparison"/>
      <sheetName val="Rental (Agent)"/>
      <sheetName val="Rentlal (Basic)"/>
      <sheetName val="Rental (Commercial)"/>
      <sheetName val="Spare"/>
      <sheetName val="Super Payable - Monthly"/>
      <sheetName val="Super Payable - Qtr."/>
      <sheetName val="Super Payable - MR"/>
      <sheetName val="Super Payable - Monthly (MR)"/>
      <sheetName val="Super Payable - Qtr. SS"/>
      <sheetName val="Tax Rec - Co (Basic)"/>
      <sheetName val="Tax Rec - Co"/>
      <sheetName val="Tax Rec - Pship"/>
      <sheetName val="Tax Rec - Trust"/>
      <sheetName val="Tax Rec - Streaming"/>
      <sheetName val="UPE"/>
      <sheetName val="Client reports&gt;&gt;"/>
      <sheetName val="OG GL Detailed "/>
    </sheetNames>
    <sheetDataSet>
      <sheetData sheetId="0">
        <row r="3">
          <cell r="B3" t="str">
            <v/>
          </cell>
        </row>
        <row r="4">
          <cell r="B4" t="str">
            <v>FOR THE YEAR ENDED 30 JUNE 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Notes"/>
      <sheetName val="&lt;&lt;"/>
      <sheetName val="Cover Page"/>
      <sheetName val="GCG PShip"/>
      <sheetName val="Gersana Car Rentals"/>
      <sheetName val="Entity Alt Layout"/>
      <sheetName val="Individuals"/>
      <sheetName val="Tax Planning"/>
      <sheetName val="PAYGI"/>
      <sheetName val="Assets &amp; Liabilities"/>
      <sheetName val="Div7A"/>
      <sheetName val="&gt;&gt;"/>
      <sheetName val="Email Table"/>
      <sheetName val="ATO"/>
      <sheetName val="ATO 2022 PAYG"/>
      <sheetName val="TP Draft Reply"/>
      <sheetName val="CGT Cost Base"/>
      <sheetName val="LFT CGT"/>
      <sheetName val="GCG GL Detail"/>
      <sheetName val="GCG BS"/>
      <sheetName val="GCG 2021 WPS"/>
      <sheetName val="GCG Payroll"/>
      <sheetName val="LFT 2021 WPS"/>
      <sheetName val="Gersana GL Detail"/>
      <sheetName val="Gersana 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R11" t="str">
            <v>Bracket</v>
          </cell>
          <cell r="S11">
            <v>18200</v>
          </cell>
          <cell r="T11">
            <v>45000</v>
          </cell>
          <cell r="U11">
            <v>120000</v>
          </cell>
          <cell r="V11">
            <v>180000</v>
          </cell>
        </row>
        <row r="12">
          <cell r="R12" t="str">
            <v>Excess</v>
          </cell>
          <cell r="S12">
            <v>0.19</v>
          </cell>
          <cell r="T12">
            <v>0.32500000000000001</v>
          </cell>
          <cell r="U12">
            <v>0.37</v>
          </cell>
          <cell r="V12">
            <v>0.45</v>
          </cell>
          <cell r="Z12">
            <v>22398</v>
          </cell>
        </row>
        <row r="13">
          <cell r="R13" t="str">
            <v>Base</v>
          </cell>
          <cell r="S13">
            <v>0</v>
          </cell>
          <cell r="T13">
            <v>5092</v>
          </cell>
          <cell r="U13">
            <v>29467</v>
          </cell>
          <cell r="V13">
            <v>51667</v>
          </cell>
          <cell r="AG13" t="str">
            <v>AS</v>
          </cell>
          <cell r="AH13">
            <v>2230</v>
          </cell>
          <cell r="AI13">
            <v>32279</v>
          </cell>
          <cell r="AJ13">
            <v>50119</v>
          </cell>
          <cell r="AK13" t="str">
            <v>N/A</v>
          </cell>
          <cell r="AL13">
            <v>8</v>
          </cell>
        </row>
        <row r="14">
          <cell r="AG14" t="str">
            <v>MLA1</v>
          </cell>
          <cell r="AH14">
            <v>2040</v>
          </cell>
          <cell r="AI14">
            <v>31279</v>
          </cell>
          <cell r="AJ14">
            <v>47599</v>
          </cell>
          <cell r="AK14">
            <v>95198</v>
          </cell>
          <cell r="AL14">
            <v>8</v>
          </cell>
        </row>
        <row r="15">
          <cell r="R15" t="str">
            <v>Bracket</v>
          </cell>
          <cell r="S15">
            <v>0</v>
          </cell>
          <cell r="T15">
            <v>37000.01</v>
          </cell>
          <cell r="U15">
            <v>48000.01</v>
          </cell>
          <cell r="V15">
            <v>90000.01</v>
          </cell>
          <cell r="W15">
            <v>126000.01</v>
          </cell>
          <cell r="AG15" t="str">
            <v>MLA2</v>
          </cell>
          <cell r="AH15">
            <v>2040</v>
          </cell>
          <cell r="AI15">
            <v>31279</v>
          </cell>
          <cell r="AJ15">
            <v>47599</v>
          </cell>
          <cell r="AK15">
            <v>95198</v>
          </cell>
          <cell r="AL15">
            <v>8</v>
          </cell>
        </row>
        <row r="16">
          <cell r="R16" t="str">
            <v>Base Offset</v>
          </cell>
          <cell r="S16">
            <v>255</v>
          </cell>
          <cell r="T16">
            <v>255</v>
          </cell>
          <cell r="U16">
            <v>1080</v>
          </cell>
          <cell r="V16">
            <v>1080</v>
          </cell>
          <cell r="W16">
            <v>0</v>
          </cell>
          <cell r="AG16" t="str">
            <v>MLT1</v>
          </cell>
          <cell r="AH16">
            <v>1602</v>
          </cell>
          <cell r="AI16">
            <v>28974</v>
          </cell>
          <cell r="AJ16">
            <v>41790</v>
          </cell>
          <cell r="AK16">
            <v>83580</v>
          </cell>
          <cell r="AL16">
            <v>8</v>
          </cell>
        </row>
        <row r="17">
          <cell r="R17" t="str">
            <v>% Above or Reduction</v>
          </cell>
          <cell r="S17">
            <v>0</v>
          </cell>
          <cell r="T17">
            <v>7.4999999999999997E-2</v>
          </cell>
          <cell r="V17">
            <v>-0.03</v>
          </cell>
          <cell r="W17">
            <v>0</v>
          </cell>
          <cell r="Z17">
            <v>0</v>
          </cell>
          <cell r="AG17" t="str">
            <v>MLT2</v>
          </cell>
          <cell r="AH17">
            <v>1602</v>
          </cell>
          <cell r="AI17">
            <v>28974</v>
          </cell>
          <cell r="AJ17">
            <v>41790</v>
          </cell>
          <cell r="AK17">
            <v>83850</v>
          </cell>
          <cell r="AL17">
            <v>8</v>
          </cell>
        </row>
        <row r="20">
          <cell r="R20" t="str">
            <v>Singles</v>
          </cell>
          <cell r="S20">
            <v>0</v>
          </cell>
          <cell r="T20">
            <v>90000</v>
          </cell>
          <cell r="U20">
            <v>105000</v>
          </cell>
          <cell r="V20">
            <v>140000</v>
          </cell>
          <cell r="AD20" t="str">
            <v>Income</v>
          </cell>
          <cell r="AE20">
            <v>0</v>
          </cell>
          <cell r="AF20">
            <v>47014</v>
          </cell>
          <cell r="AG20">
            <v>54282</v>
          </cell>
          <cell r="AH20">
            <v>57538</v>
          </cell>
          <cell r="AI20">
            <v>60991</v>
          </cell>
          <cell r="AJ20">
            <v>64651</v>
          </cell>
          <cell r="AK20">
            <v>68529</v>
          </cell>
          <cell r="AL20">
            <v>72641</v>
          </cell>
          <cell r="AM20">
            <v>77001</v>
          </cell>
          <cell r="AN20">
            <v>81620</v>
          </cell>
          <cell r="AO20">
            <v>86518</v>
          </cell>
          <cell r="AP20">
            <v>91709</v>
          </cell>
          <cell r="AQ20">
            <v>97212</v>
          </cell>
          <cell r="AR20">
            <v>103045</v>
          </cell>
          <cell r="AS20">
            <v>109227</v>
          </cell>
          <cell r="AT20">
            <v>115781</v>
          </cell>
          <cell r="AU20">
            <v>122728</v>
          </cell>
          <cell r="AV20">
            <v>130092</v>
          </cell>
          <cell r="AW20">
            <v>137897</v>
          </cell>
        </row>
        <row r="21">
          <cell r="R21" t="str">
            <v>Families*</v>
          </cell>
          <cell r="S21">
            <v>0</v>
          </cell>
          <cell r="T21">
            <v>180000</v>
          </cell>
          <cell r="U21">
            <v>210000</v>
          </cell>
          <cell r="V21">
            <v>280000</v>
          </cell>
          <cell r="AD21" t="str">
            <v>Rate</v>
          </cell>
          <cell r="AE21">
            <v>0</v>
          </cell>
          <cell r="AF21">
            <v>0.01</v>
          </cell>
          <cell r="AG21">
            <v>0.02</v>
          </cell>
          <cell r="AH21">
            <v>2.5000000000000001E-2</v>
          </cell>
          <cell r="AI21">
            <v>0.03</v>
          </cell>
          <cell r="AJ21">
            <v>3.5000000000000003E-2</v>
          </cell>
          <cell r="AK21">
            <v>0.04</v>
          </cell>
          <cell r="AL21">
            <v>4.4999999999999998E-2</v>
          </cell>
          <cell r="AM21">
            <v>0.05</v>
          </cell>
          <cell r="AN21">
            <v>5.5E-2</v>
          </cell>
          <cell r="AO21">
            <v>0.06</v>
          </cell>
          <cell r="AP21">
            <v>6.5000000000000002E-2</v>
          </cell>
          <cell r="AQ21">
            <v>7.0000000000000007E-2</v>
          </cell>
          <cell r="AR21">
            <v>7.4999999999999997E-2</v>
          </cell>
          <cell r="AS21">
            <v>0.08</v>
          </cell>
          <cell r="AT21">
            <v>8.5000000000000006E-2</v>
          </cell>
          <cell r="AU21">
            <v>0.09</v>
          </cell>
          <cell r="AV21">
            <v>9.5000000000000001E-2</v>
          </cell>
          <cell r="AW21">
            <v>0.1</v>
          </cell>
        </row>
        <row r="22">
          <cell r="R22" t="str">
            <v>Medicare levy surcharge Rate</v>
          </cell>
          <cell r="S22">
            <v>0</v>
          </cell>
          <cell r="T22">
            <v>0.01</v>
          </cell>
          <cell r="U22">
            <v>1.2500000000000001E-2</v>
          </cell>
          <cell r="V22">
            <v>1.4999999999999999E-2</v>
          </cell>
        </row>
        <row r="26">
          <cell r="S26">
            <v>0.25</v>
          </cell>
        </row>
        <row r="28">
          <cell r="V28">
            <v>66667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ta Actual Income"/>
      <sheetName val="Summary"/>
      <sheetName val="Rent Appraisal"/>
      <sheetName val="Front Page"/>
      <sheetName val="3 Year Projection"/>
      <sheetName val="Projections YR1 "/>
      <sheetName val="Projections YR2"/>
      <sheetName val="Projections YR3"/>
      <sheetName val="Notes&amp; Assumptions"/>
      <sheetName val="Assumptions"/>
      <sheetName val="Disclaimer"/>
      <sheetName val="Rental Analysis"/>
      <sheetName val="Unit Costs"/>
      <sheetName val="Permanent"/>
      <sheetName val="STerm"/>
      <sheetName val="Combined"/>
      <sheetName val="Let &amp; Rele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3">
          <cell r="C133">
            <v>4499.9999999999991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menu"/>
      <sheetName val="blank workpaper"/>
      <sheetName val="Formation Costs"/>
      <sheetName val="BAS Rec"/>
      <sheetName val="GST Rec"/>
      <sheetName val="Blank"/>
      <sheetName val="Black hole"/>
      <sheetName val="Queries"/>
      <sheetName val="BSA calcs"/>
      <sheetName val="Budget"/>
      <sheetName val="borrowing"/>
      <sheetName val="Journal"/>
      <sheetName val="private use"/>
      <sheetName val="Rental"/>
      <sheetName val="Service Entities"/>
      <sheetName val="Tax Rec"/>
      <sheetName val="Div 7A"/>
      <sheetName val="Div 7A Daily"/>
      <sheetName val="FBT Combined"/>
      <sheetName val="Mgt Rights Tax Split"/>
      <sheetName val="Mgt Disc Points"/>
    </sheetNames>
    <sheetDataSet>
      <sheetData sheetId="0"/>
      <sheetData sheetId="1">
        <row r="2">
          <cell r="E2" t="str">
            <v>CLIENT NAME</v>
          </cell>
        </row>
        <row r="3">
          <cell r="E3">
            <v>40359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93">
          <cell r="C93">
            <v>37711</v>
          </cell>
        </row>
      </sheetData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menu"/>
      <sheetName val="blank workpaper"/>
      <sheetName val="Formation Costs"/>
      <sheetName val="GST Rec"/>
      <sheetName val="Blank"/>
      <sheetName val="Black hole"/>
      <sheetName val="Mgt Rights Tax Split"/>
      <sheetName val="Queries"/>
      <sheetName val="Mgt Disc Points"/>
      <sheetName val="BSA calcs"/>
      <sheetName val="Budget"/>
      <sheetName val="borrowing"/>
      <sheetName val="Journal"/>
      <sheetName val="private use"/>
      <sheetName val="Rental"/>
      <sheetName val="Service Entities"/>
      <sheetName val="Tax Rec"/>
      <sheetName val="Div 7A"/>
      <sheetName val="Div 7A Daily"/>
      <sheetName val="FBT Combined"/>
    </sheetNames>
    <sheetDataSet>
      <sheetData sheetId="0"/>
      <sheetData sheetId="1">
        <row r="3">
          <cell r="E3">
            <v>40724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&amp;L Report"/>
      <sheetName val="P&amp;L_Report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82D0-2CD5-4865-BF5C-423F637911DD}">
  <sheetPr>
    <pageSetUpPr fitToPage="1"/>
  </sheetPr>
  <dimension ref="A1:M102"/>
  <sheetViews>
    <sheetView tabSelected="1" topLeftCell="A60" workbookViewId="0">
      <selection activeCell="H21" sqref="H21"/>
    </sheetView>
  </sheetViews>
  <sheetFormatPr defaultRowHeight="10.5" x14ac:dyDescent="0.25"/>
  <cols>
    <col min="1" max="1" width="7.5703125" style="4" customWidth="1"/>
    <col min="2" max="2" width="38.85546875" style="106" customWidth="1"/>
    <col min="3" max="3" width="14.5703125" style="3" customWidth="1"/>
    <col min="4" max="4" width="14.42578125" style="3" customWidth="1"/>
    <col min="5" max="5" width="14.140625" style="3" customWidth="1"/>
    <col min="6" max="6" width="12.140625" style="3" customWidth="1"/>
    <col min="7" max="7" width="14.42578125" style="3" bestFit="1" customWidth="1"/>
    <col min="8" max="8" width="14.7109375" style="3" customWidth="1"/>
    <col min="9" max="11" width="13.28515625" style="3" customWidth="1"/>
    <col min="12" max="12" width="10.5703125" style="3" bestFit="1" customWidth="1"/>
    <col min="13" max="233" width="9.140625" style="3"/>
    <col min="234" max="234" width="19.5703125" style="3" customWidth="1"/>
    <col min="235" max="235" width="14.140625" style="3" customWidth="1"/>
    <col min="236" max="236" width="9.5703125" style="3" bestFit="1" customWidth="1"/>
    <col min="237" max="237" width="9.85546875" style="3" bestFit="1" customWidth="1"/>
    <col min="238" max="241" width="9.5703125" style="3" bestFit="1" customWidth="1"/>
    <col min="242" max="244" width="9" style="3" bestFit="1" customWidth="1"/>
    <col min="245" max="245" width="13.85546875" style="3" customWidth="1"/>
    <col min="246" max="246" width="12.85546875" style="3" bestFit="1" customWidth="1"/>
    <col min="247" max="247" width="1.5703125" style="3" customWidth="1"/>
    <col min="248" max="248" width="10.5703125" style="3" bestFit="1" customWidth="1"/>
    <col min="249" max="249" width="7.5703125" style="3" bestFit="1" customWidth="1"/>
    <col min="250" max="250" width="12.5703125" style="3" customWidth="1"/>
    <col min="251" max="489" width="9.140625" style="3"/>
    <col min="490" max="490" width="19.5703125" style="3" customWidth="1"/>
    <col min="491" max="491" width="14.140625" style="3" customWidth="1"/>
    <col min="492" max="492" width="9.5703125" style="3" bestFit="1" customWidth="1"/>
    <col min="493" max="493" width="9.85546875" style="3" bestFit="1" customWidth="1"/>
    <col min="494" max="497" width="9.5703125" style="3" bestFit="1" customWidth="1"/>
    <col min="498" max="500" width="9" style="3" bestFit="1" customWidth="1"/>
    <col min="501" max="501" width="13.85546875" style="3" customWidth="1"/>
    <col min="502" max="502" width="12.85546875" style="3" bestFit="1" customWidth="1"/>
    <col min="503" max="503" width="1.5703125" style="3" customWidth="1"/>
    <col min="504" max="504" width="10.5703125" style="3" bestFit="1" customWidth="1"/>
    <col min="505" max="505" width="7.5703125" style="3" bestFit="1" customWidth="1"/>
    <col min="506" max="506" width="12.5703125" style="3" customWidth="1"/>
    <col min="507" max="745" width="9.140625" style="3"/>
    <col min="746" max="746" width="19.5703125" style="3" customWidth="1"/>
    <col min="747" max="747" width="14.140625" style="3" customWidth="1"/>
    <col min="748" max="748" width="9.5703125" style="3" bestFit="1" customWidth="1"/>
    <col min="749" max="749" width="9.85546875" style="3" bestFit="1" customWidth="1"/>
    <col min="750" max="753" width="9.5703125" style="3" bestFit="1" customWidth="1"/>
    <col min="754" max="756" width="9" style="3" bestFit="1" customWidth="1"/>
    <col min="757" max="757" width="13.85546875" style="3" customWidth="1"/>
    <col min="758" max="758" width="12.85546875" style="3" bestFit="1" customWidth="1"/>
    <col min="759" max="759" width="1.5703125" style="3" customWidth="1"/>
    <col min="760" max="760" width="10.5703125" style="3" bestFit="1" customWidth="1"/>
    <col min="761" max="761" width="7.5703125" style="3" bestFit="1" customWidth="1"/>
    <col min="762" max="762" width="12.5703125" style="3" customWidth="1"/>
    <col min="763" max="1001" width="9.140625" style="3"/>
    <col min="1002" max="1002" width="19.5703125" style="3" customWidth="1"/>
    <col min="1003" max="1003" width="14.140625" style="3" customWidth="1"/>
    <col min="1004" max="1004" width="9.5703125" style="3" bestFit="1" customWidth="1"/>
    <col min="1005" max="1005" width="9.85546875" style="3" bestFit="1" customWidth="1"/>
    <col min="1006" max="1009" width="9.5703125" style="3" bestFit="1" customWidth="1"/>
    <col min="1010" max="1012" width="9" style="3" bestFit="1" customWidth="1"/>
    <col min="1013" max="1013" width="13.85546875" style="3" customWidth="1"/>
    <col min="1014" max="1014" width="12.85546875" style="3" bestFit="1" customWidth="1"/>
    <col min="1015" max="1015" width="1.5703125" style="3" customWidth="1"/>
    <col min="1016" max="1016" width="10.5703125" style="3" bestFit="1" customWidth="1"/>
    <col min="1017" max="1017" width="7.5703125" style="3" bestFit="1" customWidth="1"/>
    <col min="1018" max="1018" width="12.5703125" style="3" customWidth="1"/>
    <col min="1019" max="1257" width="9.140625" style="3"/>
    <col min="1258" max="1258" width="19.5703125" style="3" customWidth="1"/>
    <col min="1259" max="1259" width="14.140625" style="3" customWidth="1"/>
    <col min="1260" max="1260" width="9.5703125" style="3" bestFit="1" customWidth="1"/>
    <col min="1261" max="1261" width="9.85546875" style="3" bestFit="1" customWidth="1"/>
    <col min="1262" max="1265" width="9.5703125" style="3" bestFit="1" customWidth="1"/>
    <col min="1266" max="1268" width="9" style="3" bestFit="1" customWidth="1"/>
    <col min="1269" max="1269" width="13.85546875" style="3" customWidth="1"/>
    <col min="1270" max="1270" width="12.85546875" style="3" bestFit="1" customWidth="1"/>
    <col min="1271" max="1271" width="1.5703125" style="3" customWidth="1"/>
    <col min="1272" max="1272" width="10.5703125" style="3" bestFit="1" customWidth="1"/>
    <col min="1273" max="1273" width="7.5703125" style="3" bestFit="1" customWidth="1"/>
    <col min="1274" max="1274" width="12.5703125" style="3" customWidth="1"/>
    <col min="1275" max="1513" width="9.140625" style="3"/>
    <col min="1514" max="1514" width="19.5703125" style="3" customWidth="1"/>
    <col min="1515" max="1515" width="14.140625" style="3" customWidth="1"/>
    <col min="1516" max="1516" width="9.5703125" style="3" bestFit="1" customWidth="1"/>
    <col min="1517" max="1517" width="9.85546875" style="3" bestFit="1" customWidth="1"/>
    <col min="1518" max="1521" width="9.5703125" style="3" bestFit="1" customWidth="1"/>
    <col min="1522" max="1524" width="9" style="3" bestFit="1" customWidth="1"/>
    <col min="1525" max="1525" width="13.85546875" style="3" customWidth="1"/>
    <col min="1526" max="1526" width="12.85546875" style="3" bestFit="1" customWidth="1"/>
    <col min="1527" max="1527" width="1.5703125" style="3" customWidth="1"/>
    <col min="1528" max="1528" width="10.5703125" style="3" bestFit="1" customWidth="1"/>
    <col min="1529" max="1529" width="7.5703125" style="3" bestFit="1" customWidth="1"/>
    <col min="1530" max="1530" width="12.5703125" style="3" customWidth="1"/>
    <col min="1531" max="1769" width="9.140625" style="3"/>
    <col min="1770" max="1770" width="19.5703125" style="3" customWidth="1"/>
    <col min="1771" max="1771" width="14.140625" style="3" customWidth="1"/>
    <col min="1772" max="1772" width="9.5703125" style="3" bestFit="1" customWidth="1"/>
    <col min="1773" max="1773" width="9.85546875" style="3" bestFit="1" customWidth="1"/>
    <col min="1774" max="1777" width="9.5703125" style="3" bestFit="1" customWidth="1"/>
    <col min="1778" max="1780" width="9" style="3" bestFit="1" customWidth="1"/>
    <col min="1781" max="1781" width="13.85546875" style="3" customWidth="1"/>
    <col min="1782" max="1782" width="12.85546875" style="3" bestFit="1" customWidth="1"/>
    <col min="1783" max="1783" width="1.5703125" style="3" customWidth="1"/>
    <col min="1784" max="1784" width="10.5703125" style="3" bestFit="1" customWidth="1"/>
    <col min="1785" max="1785" width="7.5703125" style="3" bestFit="1" customWidth="1"/>
    <col min="1786" max="1786" width="12.5703125" style="3" customWidth="1"/>
    <col min="1787" max="2025" width="9.140625" style="3"/>
    <col min="2026" max="2026" width="19.5703125" style="3" customWidth="1"/>
    <col min="2027" max="2027" width="14.140625" style="3" customWidth="1"/>
    <col min="2028" max="2028" width="9.5703125" style="3" bestFit="1" customWidth="1"/>
    <col min="2029" max="2029" width="9.85546875" style="3" bestFit="1" customWidth="1"/>
    <col min="2030" max="2033" width="9.5703125" style="3" bestFit="1" customWidth="1"/>
    <col min="2034" max="2036" width="9" style="3" bestFit="1" customWidth="1"/>
    <col min="2037" max="2037" width="13.85546875" style="3" customWidth="1"/>
    <col min="2038" max="2038" width="12.85546875" style="3" bestFit="1" customWidth="1"/>
    <col min="2039" max="2039" width="1.5703125" style="3" customWidth="1"/>
    <col min="2040" max="2040" width="10.5703125" style="3" bestFit="1" customWidth="1"/>
    <col min="2041" max="2041" width="7.5703125" style="3" bestFit="1" customWidth="1"/>
    <col min="2042" max="2042" width="12.5703125" style="3" customWidth="1"/>
    <col min="2043" max="2281" width="9.140625" style="3"/>
    <col min="2282" max="2282" width="19.5703125" style="3" customWidth="1"/>
    <col min="2283" max="2283" width="14.140625" style="3" customWidth="1"/>
    <col min="2284" max="2284" width="9.5703125" style="3" bestFit="1" customWidth="1"/>
    <col min="2285" max="2285" width="9.85546875" style="3" bestFit="1" customWidth="1"/>
    <col min="2286" max="2289" width="9.5703125" style="3" bestFit="1" customWidth="1"/>
    <col min="2290" max="2292" width="9" style="3" bestFit="1" customWidth="1"/>
    <col min="2293" max="2293" width="13.85546875" style="3" customWidth="1"/>
    <col min="2294" max="2294" width="12.85546875" style="3" bestFit="1" customWidth="1"/>
    <col min="2295" max="2295" width="1.5703125" style="3" customWidth="1"/>
    <col min="2296" max="2296" width="10.5703125" style="3" bestFit="1" customWidth="1"/>
    <col min="2297" max="2297" width="7.5703125" style="3" bestFit="1" customWidth="1"/>
    <col min="2298" max="2298" width="12.5703125" style="3" customWidth="1"/>
    <col min="2299" max="2537" width="9.140625" style="3"/>
    <col min="2538" max="2538" width="19.5703125" style="3" customWidth="1"/>
    <col min="2539" max="2539" width="14.140625" style="3" customWidth="1"/>
    <col min="2540" max="2540" width="9.5703125" style="3" bestFit="1" customWidth="1"/>
    <col min="2541" max="2541" width="9.85546875" style="3" bestFit="1" customWidth="1"/>
    <col min="2542" max="2545" width="9.5703125" style="3" bestFit="1" customWidth="1"/>
    <col min="2546" max="2548" width="9" style="3" bestFit="1" customWidth="1"/>
    <col min="2549" max="2549" width="13.85546875" style="3" customWidth="1"/>
    <col min="2550" max="2550" width="12.85546875" style="3" bestFit="1" customWidth="1"/>
    <col min="2551" max="2551" width="1.5703125" style="3" customWidth="1"/>
    <col min="2552" max="2552" width="10.5703125" style="3" bestFit="1" customWidth="1"/>
    <col min="2553" max="2553" width="7.5703125" style="3" bestFit="1" customWidth="1"/>
    <col min="2554" max="2554" width="12.5703125" style="3" customWidth="1"/>
    <col min="2555" max="2793" width="9.140625" style="3"/>
    <col min="2794" max="2794" width="19.5703125" style="3" customWidth="1"/>
    <col min="2795" max="2795" width="14.140625" style="3" customWidth="1"/>
    <col min="2796" max="2796" width="9.5703125" style="3" bestFit="1" customWidth="1"/>
    <col min="2797" max="2797" width="9.85546875" style="3" bestFit="1" customWidth="1"/>
    <col min="2798" max="2801" width="9.5703125" style="3" bestFit="1" customWidth="1"/>
    <col min="2802" max="2804" width="9" style="3" bestFit="1" customWidth="1"/>
    <col min="2805" max="2805" width="13.85546875" style="3" customWidth="1"/>
    <col min="2806" max="2806" width="12.85546875" style="3" bestFit="1" customWidth="1"/>
    <col min="2807" max="2807" width="1.5703125" style="3" customWidth="1"/>
    <col min="2808" max="2808" width="10.5703125" style="3" bestFit="1" customWidth="1"/>
    <col min="2809" max="2809" width="7.5703125" style="3" bestFit="1" customWidth="1"/>
    <col min="2810" max="2810" width="12.5703125" style="3" customWidth="1"/>
    <col min="2811" max="3049" width="9.140625" style="3"/>
    <col min="3050" max="3050" width="19.5703125" style="3" customWidth="1"/>
    <col min="3051" max="3051" width="14.140625" style="3" customWidth="1"/>
    <col min="3052" max="3052" width="9.5703125" style="3" bestFit="1" customWidth="1"/>
    <col min="3053" max="3053" width="9.85546875" style="3" bestFit="1" customWidth="1"/>
    <col min="3054" max="3057" width="9.5703125" style="3" bestFit="1" customWidth="1"/>
    <col min="3058" max="3060" width="9" style="3" bestFit="1" customWidth="1"/>
    <col min="3061" max="3061" width="13.85546875" style="3" customWidth="1"/>
    <col min="3062" max="3062" width="12.85546875" style="3" bestFit="1" customWidth="1"/>
    <col min="3063" max="3063" width="1.5703125" style="3" customWidth="1"/>
    <col min="3064" max="3064" width="10.5703125" style="3" bestFit="1" customWidth="1"/>
    <col min="3065" max="3065" width="7.5703125" style="3" bestFit="1" customWidth="1"/>
    <col min="3066" max="3066" width="12.5703125" style="3" customWidth="1"/>
    <col min="3067" max="3305" width="9.140625" style="3"/>
    <col min="3306" max="3306" width="19.5703125" style="3" customWidth="1"/>
    <col min="3307" max="3307" width="14.140625" style="3" customWidth="1"/>
    <col min="3308" max="3308" width="9.5703125" style="3" bestFit="1" customWidth="1"/>
    <col min="3309" max="3309" width="9.85546875" style="3" bestFit="1" customWidth="1"/>
    <col min="3310" max="3313" width="9.5703125" style="3" bestFit="1" customWidth="1"/>
    <col min="3314" max="3316" width="9" style="3" bestFit="1" customWidth="1"/>
    <col min="3317" max="3317" width="13.85546875" style="3" customWidth="1"/>
    <col min="3318" max="3318" width="12.85546875" style="3" bestFit="1" customWidth="1"/>
    <col min="3319" max="3319" width="1.5703125" style="3" customWidth="1"/>
    <col min="3320" max="3320" width="10.5703125" style="3" bestFit="1" customWidth="1"/>
    <col min="3321" max="3321" width="7.5703125" style="3" bestFit="1" customWidth="1"/>
    <col min="3322" max="3322" width="12.5703125" style="3" customWidth="1"/>
    <col min="3323" max="3561" width="9.140625" style="3"/>
    <col min="3562" max="3562" width="19.5703125" style="3" customWidth="1"/>
    <col min="3563" max="3563" width="14.140625" style="3" customWidth="1"/>
    <col min="3564" max="3564" width="9.5703125" style="3" bestFit="1" customWidth="1"/>
    <col min="3565" max="3565" width="9.85546875" style="3" bestFit="1" customWidth="1"/>
    <col min="3566" max="3569" width="9.5703125" style="3" bestFit="1" customWidth="1"/>
    <col min="3570" max="3572" width="9" style="3" bestFit="1" customWidth="1"/>
    <col min="3573" max="3573" width="13.85546875" style="3" customWidth="1"/>
    <col min="3574" max="3574" width="12.85546875" style="3" bestFit="1" customWidth="1"/>
    <col min="3575" max="3575" width="1.5703125" style="3" customWidth="1"/>
    <col min="3576" max="3576" width="10.5703125" style="3" bestFit="1" customWidth="1"/>
    <col min="3577" max="3577" width="7.5703125" style="3" bestFit="1" customWidth="1"/>
    <col min="3578" max="3578" width="12.5703125" style="3" customWidth="1"/>
    <col min="3579" max="3817" width="9.140625" style="3"/>
    <col min="3818" max="3818" width="19.5703125" style="3" customWidth="1"/>
    <col min="3819" max="3819" width="14.140625" style="3" customWidth="1"/>
    <col min="3820" max="3820" width="9.5703125" style="3" bestFit="1" customWidth="1"/>
    <col min="3821" max="3821" width="9.85546875" style="3" bestFit="1" customWidth="1"/>
    <col min="3822" max="3825" width="9.5703125" style="3" bestFit="1" customWidth="1"/>
    <col min="3826" max="3828" width="9" style="3" bestFit="1" customWidth="1"/>
    <col min="3829" max="3829" width="13.85546875" style="3" customWidth="1"/>
    <col min="3830" max="3830" width="12.85546875" style="3" bestFit="1" customWidth="1"/>
    <col min="3831" max="3831" width="1.5703125" style="3" customWidth="1"/>
    <col min="3832" max="3832" width="10.5703125" style="3" bestFit="1" customWidth="1"/>
    <col min="3833" max="3833" width="7.5703125" style="3" bestFit="1" customWidth="1"/>
    <col min="3834" max="3834" width="12.5703125" style="3" customWidth="1"/>
    <col min="3835" max="4073" width="9.140625" style="3"/>
    <col min="4074" max="4074" width="19.5703125" style="3" customWidth="1"/>
    <col min="4075" max="4075" width="14.140625" style="3" customWidth="1"/>
    <col min="4076" max="4076" width="9.5703125" style="3" bestFit="1" customWidth="1"/>
    <col min="4077" max="4077" width="9.85546875" style="3" bestFit="1" customWidth="1"/>
    <col min="4078" max="4081" width="9.5703125" style="3" bestFit="1" customWidth="1"/>
    <col min="4082" max="4084" width="9" style="3" bestFit="1" customWidth="1"/>
    <col min="4085" max="4085" width="13.85546875" style="3" customWidth="1"/>
    <col min="4086" max="4086" width="12.85546875" style="3" bestFit="1" customWidth="1"/>
    <col min="4087" max="4087" width="1.5703125" style="3" customWidth="1"/>
    <col min="4088" max="4088" width="10.5703125" style="3" bestFit="1" customWidth="1"/>
    <col min="4089" max="4089" width="7.5703125" style="3" bestFit="1" customWidth="1"/>
    <col min="4090" max="4090" width="12.5703125" style="3" customWidth="1"/>
    <col min="4091" max="4329" width="9.140625" style="3"/>
    <col min="4330" max="4330" width="19.5703125" style="3" customWidth="1"/>
    <col min="4331" max="4331" width="14.140625" style="3" customWidth="1"/>
    <col min="4332" max="4332" width="9.5703125" style="3" bestFit="1" customWidth="1"/>
    <col min="4333" max="4333" width="9.85546875" style="3" bestFit="1" customWidth="1"/>
    <col min="4334" max="4337" width="9.5703125" style="3" bestFit="1" customWidth="1"/>
    <col min="4338" max="4340" width="9" style="3" bestFit="1" customWidth="1"/>
    <col min="4341" max="4341" width="13.85546875" style="3" customWidth="1"/>
    <col min="4342" max="4342" width="12.85546875" style="3" bestFit="1" customWidth="1"/>
    <col min="4343" max="4343" width="1.5703125" style="3" customWidth="1"/>
    <col min="4344" max="4344" width="10.5703125" style="3" bestFit="1" customWidth="1"/>
    <col min="4345" max="4345" width="7.5703125" style="3" bestFit="1" customWidth="1"/>
    <col min="4346" max="4346" width="12.5703125" style="3" customWidth="1"/>
    <col min="4347" max="4585" width="9.140625" style="3"/>
    <col min="4586" max="4586" width="19.5703125" style="3" customWidth="1"/>
    <col min="4587" max="4587" width="14.140625" style="3" customWidth="1"/>
    <col min="4588" max="4588" width="9.5703125" style="3" bestFit="1" customWidth="1"/>
    <col min="4589" max="4589" width="9.85546875" style="3" bestFit="1" customWidth="1"/>
    <col min="4590" max="4593" width="9.5703125" style="3" bestFit="1" customWidth="1"/>
    <col min="4594" max="4596" width="9" style="3" bestFit="1" customWidth="1"/>
    <col min="4597" max="4597" width="13.85546875" style="3" customWidth="1"/>
    <col min="4598" max="4598" width="12.85546875" style="3" bestFit="1" customWidth="1"/>
    <col min="4599" max="4599" width="1.5703125" style="3" customWidth="1"/>
    <col min="4600" max="4600" width="10.5703125" style="3" bestFit="1" customWidth="1"/>
    <col min="4601" max="4601" width="7.5703125" style="3" bestFit="1" customWidth="1"/>
    <col min="4602" max="4602" width="12.5703125" style="3" customWidth="1"/>
    <col min="4603" max="4841" width="9.140625" style="3"/>
    <col min="4842" max="4842" width="19.5703125" style="3" customWidth="1"/>
    <col min="4843" max="4843" width="14.140625" style="3" customWidth="1"/>
    <col min="4844" max="4844" width="9.5703125" style="3" bestFit="1" customWidth="1"/>
    <col min="4845" max="4845" width="9.85546875" style="3" bestFit="1" customWidth="1"/>
    <col min="4846" max="4849" width="9.5703125" style="3" bestFit="1" customWidth="1"/>
    <col min="4850" max="4852" width="9" style="3" bestFit="1" customWidth="1"/>
    <col min="4853" max="4853" width="13.85546875" style="3" customWidth="1"/>
    <col min="4854" max="4854" width="12.85546875" style="3" bestFit="1" customWidth="1"/>
    <col min="4855" max="4855" width="1.5703125" style="3" customWidth="1"/>
    <col min="4856" max="4856" width="10.5703125" style="3" bestFit="1" customWidth="1"/>
    <col min="4857" max="4857" width="7.5703125" style="3" bestFit="1" customWidth="1"/>
    <col min="4858" max="4858" width="12.5703125" style="3" customWidth="1"/>
    <col min="4859" max="5097" width="9.140625" style="3"/>
    <col min="5098" max="5098" width="19.5703125" style="3" customWidth="1"/>
    <col min="5099" max="5099" width="14.140625" style="3" customWidth="1"/>
    <col min="5100" max="5100" width="9.5703125" style="3" bestFit="1" customWidth="1"/>
    <col min="5101" max="5101" width="9.85546875" style="3" bestFit="1" customWidth="1"/>
    <col min="5102" max="5105" width="9.5703125" style="3" bestFit="1" customWidth="1"/>
    <col min="5106" max="5108" width="9" style="3" bestFit="1" customWidth="1"/>
    <col min="5109" max="5109" width="13.85546875" style="3" customWidth="1"/>
    <col min="5110" max="5110" width="12.85546875" style="3" bestFit="1" customWidth="1"/>
    <col min="5111" max="5111" width="1.5703125" style="3" customWidth="1"/>
    <col min="5112" max="5112" width="10.5703125" style="3" bestFit="1" customWidth="1"/>
    <col min="5113" max="5113" width="7.5703125" style="3" bestFit="1" customWidth="1"/>
    <col min="5114" max="5114" width="12.5703125" style="3" customWidth="1"/>
    <col min="5115" max="5353" width="9.140625" style="3"/>
    <col min="5354" max="5354" width="19.5703125" style="3" customWidth="1"/>
    <col min="5355" max="5355" width="14.140625" style="3" customWidth="1"/>
    <col min="5356" max="5356" width="9.5703125" style="3" bestFit="1" customWidth="1"/>
    <col min="5357" max="5357" width="9.85546875" style="3" bestFit="1" customWidth="1"/>
    <col min="5358" max="5361" width="9.5703125" style="3" bestFit="1" customWidth="1"/>
    <col min="5362" max="5364" width="9" style="3" bestFit="1" customWidth="1"/>
    <col min="5365" max="5365" width="13.85546875" style="3" customWidth="1"/>
    <col min="5366" max="5366" width="12.85546875" style="3" bestFit="1" customWidth="1"/>
    <col min="5367" max="5367" width="1.5703125" style="3" customWidth="1"/>
    <col min="5368" max="5368" width="10.5703125" style="3" bestFit="1" customWidth="1"/>
    <col min="5369" max="5369" width="7.5703125" style="3" bestFit="1" customWidth="1"/>
    <col min="5370" max="5370" width="12.5703125" style="3" customWidth="1"/>
    <col min="5371" max="5609" width="9.140625" style="3"/>
    <col min="5610" max="5610" width="19.5703125" style="3" customWidth="1"/>
    <col min="5611" max="5611" width="14.140625" style="3" customWidth="1"/>
    <col min="5612" max="5612" width="9.5703125" style="3" bestFit="1" customWidth="1"/>
    <col min="5613" max="5613" width="9.85546875" style="3" bestFit="1" customWidth="1"/>
    <col min="5614" max="5617" width="9.5703125" style="3" bestFit="1" customWidth="1"/>
    <col min="5618" max="5620" width="9" style="3" bestFit="1" customWidth="1"/>
    <col min="5621" max="5621" width="13.85546875" style="3" customWidth="1"/>
    <col min="5622" max="5622" width="12.85546875" style="3" bestFit="1" customWidth="1"/>
    <col min="5623" max="5623" width="1.5703125" style="3" customWidth="1"/>
    <col min="5624" max="5624" width="10.5703125" style="3" bestFit="1" customWidth="1"/>
    <col min="5625" max="5625" width="7.5703125" style="3" bestFit="1" customWidth="1"/>
    <col min="5626" max="5626" width="12.5703125" style="3" customWidth="1"/>
    <col min="5627" max="5865" width="9.140625" style="3"/>
    <col min="5866" max="5866" width="19.5703125" style="3" customWidth="1"/>
    <col min="5867" max="5867" width="14.140625" style="3" customWidth="1"/>
    <col min="5868" max="5868" width="9.5703125" style="3" bestFit="1" customWidth="1"/>
    <col min="5869" max="5869" width="9.85546875" style="3" bestFit="1" customWidth="1"/>
    <col min="5870" max="5873" width="9.5703125" style="3" bestFit="1" customWidth="1"/>
    <col min="5874" max="5876" width="9" style="3" bestFit="1" customWidth="1"/>
    <col min="5877" max="5877" width="13.85546875" style="3" customWidth="1"/>
    <col min="5878" max="5878" width="12.85546875" style="3" bestFit="1" customWidth="1"/>
    <col min="5879" max="5879" width="1.5703125" style="3" customWidth="1"/>
    <col min="5880" max="5880" width="10.5703125" style="3" bestFit="1" customWidth="1"/>
    <col min="5881" max="5881" width="7.5703125" style="3" bestFit="1" customWidth="1"/>
    <col min="5882" max="5882" width="12.5703125" style="3" customWidth="1"/>
    <col min="5883" max="6121" width="9.140625" style="3"/>
    <col min="6122" max="6122" width="19.5703125" style="3" customWidth="1"/>
    <col min="6123" max="6123" width="14.140625" style="3" customWidth="1"/>
    <col min="6124" max="6124" width="9.5703125" style="3" bestFit="1" customWidth="1"/>
    <col min="6125" max="6125" width="9.85546875" style="3" bestFit="1" customWidth="1"/>
    <col min="6126" max="6129" width="9.5703125" style="3" bestFit="1" customWidth="1"/>
    <col min="6130" max="6132" width="9" style="3" bestFit="1" customWidth="1"/>
    <col min="6133" max="6133" width="13.85546875" style="3" customWidth="1"/>
    <col min="6134" max="6134" width="12.85546875" style="3" bestFit="1" customWidth="1"/>
    <col min="6135" max="6135" width="1.5703125" style="3" customWidth="1"/>
    <col min="6136" max="6136" width="10.5703125" style="3" bestFit="1" customWidth="1"/>
    <col min="6137" max="6137" width="7.5703125" style="3" bestFit="1" customWidth="1"/>
    <col min="6138" max="6138" width="12.5703125" style="3" customWidth="1"/>
    <col min="6139" max="6377" width="9.140625" style="3"/>
    <col min="6378" max="6378" width="19.5703125" style="3" customWidth="1"/>
    <col min="6379" max="6379" width="14.140625" style="3" customWidth="1"/>
    <col min="6380" max="6380" width="9.5703125" style="3" bestFit="1" customWidth="1"/>
    <col min="6381" max="6381" width="9.85546875" style="3" bestFit="1" customWidth="1"/>
    <col min="6382" max="6385" width="9.5703125" style="3" bestFit="1" customWidth="1"/>
    <col min="6386" max="6388" width="9" style="3" bestFit="1" customWidth="1"/>
    <col min="6389" max="6389" width="13.85546875" style="3" customWidth="1"/>
    <col min="6390" max="6390" width="12.85546875" style="3" bestFit="1" customWidth="1"/>
    <col min="6391" max="6391" width="1.5703125" style="3" customWidth="1"/>
    <col min="6392" max="6392" width="10.5703125" style="3" bestFit="1" customWidth="1"/>
    <col min="6393" max="6393" width="7.5703125" style="3" bestFit="1" customWidth="1"/>
    <col min="6394" max="6394" width="12.5703125" style="3" customWidth="1"/>
    <col min="6395" max="6633" width="9.140625" style="3"/>
    <col min="6634" max="6634" width="19.5703125" style="3" customWidth="1"/>
    <col min="6635" max="6635" width="14.140625" style="3" customWidth="1"/>
    <col min="6636" max="6636" width="9.5703125" style="3" bestFit="1" customWidth="1"/>
    <col min="6637" max="6637" width="9.85546875" style="3" bestFit="1" customWidth="1"/>
    <col min="6638" max="6641" width="9.5703125" style="3" bestFit="1" customWidth="1"/>
    <col min="6642" max="6644" width="9" style="3" bestFit="1" customWidth="1"/>
    <col min="6645" max="6645" width="13.85546875" style="3" customWidth="1"/>
    <col min="6646" max="6646" width="12.85546875" style="3" bestFit="1" customWidth="1"/>
    <col min="6647" max="6647" width="1.5703125" style="3" customWidth="1"/>
    <col min="6648" max="6648" width="10.5703125" style="3" bestFit="1" customWidth="1"/>
    <col min="6649" max="6649" width="7.5703125" style="3" bestFit="1" customWidth="1"/>
    <col min="6650" max="6650" width="12.5703125" style="3" customWidth="1"/>
    <col min="6651" max="6889" width="9.140625" style="3"/>
    <col min="6890" max="6890" width="19.5703125" style="3" customWidth="1"/>
    <col min="6891" max="6891" width="14.140625" style="3" customWidth="1"/>
    <col min="6892" max="6892" width="9.5703125" style="3" bestFit="1" customWidth="1"/>
    <col min="6893" max="6893" width="9.85546875" style="3" bestFit="1" customWidth="1"/>
    <col min="6894" max="6897" width="9.5703125" style="3" bestFit="1" customWidth="1"/>
    <col min="6898" max="6900" width="9" style="3" bestFit="1" customWidth="1"/>
    <col min="6901" max="6901" width="13.85546875" style="3" customWidth="1"/>
    <col min="6902" max="6902" width="12.85546875" style="3" bestFit="1" customWidth="1"/>
    <col min="6903" max="6903" width="1.5703125" style="3" customWidth="1"/>
    <col min="6904" max="6904" width="10.5703125" style="3" bestFit="1" customWidth="1"/>
    <col min="6905" max="6905" width="7.5703125" style="3" bestFit="1" customWidth="1"/>
    <col min="6906" max="6906" width="12.5703125" style="3" customWidth="1"/>
    <col min="6907" max="7145" width="9.140625" style="3"/>
    <col min="7146" max="7146" width="19.5703125" style="3" customWidth="1"/>
    <col min="7147" max="7147" width="14.140625" style="3" customWidth="1"/>
    <col min="7148" max="7148" width="9.5703125" style="3" bestFit="1" customWidth="1"/>
    <col min="7149" max="7149" width="9.85546875" style="3" bestFit="1" customWidth="1"/>
    <col min="7150" max="7153" width="9.5703125" style="3" bestFit="1" customWidth="1"/>
    <col min="7154" max="7156" width="9" style="3" bestFit="1" customWidth="1"/>
    <col min="7157" max="7157" width="13.85546875" style="3" customWidth="1"/>
    <col min="7158" max="7158" width="12.85546875" style="3" bestFit="1" customWidth="1"/>
    <col min="7159" max="7159" width="1.5703125" style="3" customWidth="1"/>
    <col min="7160" max="7160" width="10.5703125" style="3" bestFit="1" customWidth="1"/>
    <col min="7161" max="7161" width="7.5703125" style="3" bestFit="1" customWidth="1"/>
    <col min="7162" max="7162" width="12.5703125" style="3" customWidth="1"/>
    <col min="7163" max="7401" width="9.140625" style="3"/>
    <col min="7402" max="7402" width="19.5703125" style="3" customWidth="1"/>
    <col min="7403" max="7403" width="14.140625" style="3" customWidth="1"/>
    <col min="7404" max="7404" width="9.5703125" style="3" bestFit="1" customWidth="1"/>
    <col min="7405" max="7405" width="9.85546875" style="3" bestFit="1" customWidth="1"/>
    <col min="7406" max="7409" width="9.5703125" style="3" bestFit="1" customWidth="1"/>
    <col min="7410" max="7412" width="9" style="3" bestFit="1" customWidth="1"/>
    <col min="7413" max="7413" width="13.85546875" style="3" customWidth="1"/>
    <col min="7414" max="7414" width="12.85546875" style="3" bestFit="1" customWidth="1"/>
    <col min="7415" max="7415" width="1.5703125" style="3" customWidth="1"/>
    <col min="7416" max="7416" width="10.5703125" style="3" bestFit="1" customWidth="1"/>
    <col min="7417" max="7417" width="7.5703125" style="3" bestFit="1" customWidth="1"/>
    <col min="7418" max="7418" width="12.5703125" style="3" customWidth="1"/>
    <col min="7419" max="7657" width="9.140625" style="3"/>
    <col min="7658" max="7658" width="19.5703125" style="3" customWidth="1"/>
    <col min="7659" max="7659" width="14.140625" style="3" customWidth="1"/>
    <col min="7660" max="7660" width="9.5703125" style="3" bestFit="1" customWidth="1"/>
    <col min="7661" max="7661" width="9.85546875" style="3" bestFit="1" customWidth="1"/>
    <col min="7662" max="7665" width="9.5703125" style="3" bestFit="1" customWidth="1"/>
    <col min="7666" max="7668" width="9" style="3" bestFit="1" customWidth="1"/>
    <col min="7669" max="7669" width="13.85546875" style="3" customWidth="1"/>
    <col min="7670" max="7670" width="12.85546875" style="3" bestFit="1" customWidth="1"/>
    <col min="7671" max="7671" width="1.5703125" style="3" customWidth="1"/>
    <col min="7672" max="7672" width="10.5703125" style="3" bestFit="1" customWidth="1"/>
    <col min="7673" max="7673" width="7.5703125" style="3" bestFit="1" customWidth="1"/>
    <col min="7674" max="7674" width="12.5703125" style="3" customWidth="1"/>
    <col min="7675" max="7913" width="9.140625" style="3"/>
    <col min="7914" max="7914" width="19.5703125" style="3" customWidth="1"/>
    <col min="7915" max="7915" width="14.140625" style="3" customWidth="1"/>
    <col min="7916" max="7916" width="9.5703125" style="3" bestFit="1" customWidth="1"/>
    <col min="7917" max="7917" width="9.85546875" style="3" bestFit="1" customWidth="1"/>
    <col min="7918" max="7921" width="9.5703125" style="3" bestFit="1" customWidth="1"/>
    <col min="7922" max="7924" width="9" style="3" bestFit="1" customWidth="1"/>
    <col min="7925" max="7925" width="13.85546875" style="3" customWidth="1"/>
    <col min="7926" max="7926" width="12.85546875" style="3" bestFit="1" customWidth="1"/>
    <col min="7927" max="7927" width="1.5703125" style="3" customWidth="1"/>
    <col min="7928" max="7928" width="10.5703125" style="3" bestFit="1" customWidth="1"/>
    <col min="7929" max="7929" width="7.5703125" style="3" bestFit="1" customWidth="1"/>
    <col min="7930" max="7930" width="12.5703125" style="3" customWidth="1"/>
    <col min="7931" max="8169" width="9.140625" style="3"/>
    <col min="8170" max="8170" width="19.5703125" style="3" customWidth="1"/>
    <col min="8171" max="8171" width="14.140625" style="3" customWidth="1"/>
    <col min="8172" max="8172" width="9.5703125" style="3" bestFit="1" customWidth="1"/>
    <col min="8173" max="8173" width="9.85546875" style="3" bestFit="1" customWidth="1"/>
    <col min="8174" max="8177" width="9.5703125" style="3" bestFit="1" customWidth="1"/>
    <col min="8178" max="8180" width="9" style="3" bestFit="1" customWidth="1"/>
    <col min="8181" max="8181" width="13.85546875" style="3" customWidth="1"/>
    <col min="8182" max="8182" width="12.85546875" style="3" bestFit="1" customWidth="1"/>
    <col min="8183" max="8183" width="1.5703125" style="3" customWidth="1"/>
    <col min="8184" max="8184" width="10.5703125" style="3" bestFit="1" customWidth="1"/>
    <col min="8185" max="8185" width="7.5703125" style="3" bestFit="1" customWidth="1"/>
    <col min="8186" max="8186" width="12.5703125" style="3" customWidth="1"/>
    <col min="8187" max="8425" width="9.140625" style="3"/>
    <col min="8426" max="8426" width="19.5703125" style="3" customWidth="1"/>
    <col min="8427" max="8427" width="14.140625" style="3" customWidth="1"/>
    <col min="8428" max="8428" width="9.5703125" style="3" bestFit="1" customWidth="1"/>
    <col min="8429" max="8429" width="9.85546875" style="3" bestFit="1" customWidth="1"/>
    <col min="8430" max="8433" width="9.5703125" style="3" bestFit="1" customWidth="1"/>
    <col min="8434" max="8436" width="9" style="3" bestFit="1" customWidth="1"/>
    <col min="8437" max="8437" width="13.85546875" style="3" customWidth="1"/>
    <col min="8438" max="8438" width="12.85546875" style="3" bestFit="1" customWidth="1"/>
    <col min="8439" max="8439" width="1.5703125" style="3" customWidth="1"/>
    <col min="8440" max="8440" width="10.5703125" style="3" bestFit="1" customWidth="1"/>
    <col min="8441" max="8441" width="7.5703125" style="3" bestFit="1" customWidth="1"/>
    <col min="8442" max="8442" width="12.5703125" style="3" customWidth="1"/>
    <col min="8443" max="8681" width="9.140625" style="3"/>
    <col min="8682" max="8682" width="19.5703125" style="3" customWidth="1"/>
    <col min="8683" max="8683" width="14.140625" style="3" customWidth="1"/>
    <col min="8684" max="8684" width="9.5703125" style="3" bestFit="1" customWidth="1"/>
    <col min="8685" max="8685" width="9.85546875" style="3" bestFit="1" customWidth="1"/>
    <col min="8686" max="8689" width="9.5703125" style="3" bestFit="1" customWidth="1"/>
    <col min="8690" max="8692" width="9" style="3" bestFit="1" customWidth="1"/>
    <col min="8693" max="8693" width="13.85546875" style="3" customWidth="1"/>
    <col min="8694" max="8694" width="12.85546875" style="3" bestFit="1" customWidth="1"/>
    <col min="8695" max="8695" width="1.5703125" style="3" customWidth="1"/>
    <col min="8696" max="8696" width="10.5703125" style="3" bestFit="1" customWidth="1"/>
    <col min="8697" max="8697" width="7.5703125" style="3" bestFit="1" customWidth="1"/>
    <col min="8698" max="8698" width="12.5703125" style="3" customWidth="1"/>
    <col min="8699" max="8937" width="9.140625" style="3"/>
    <col min="8938" max="8938" width="19.5703125" style="3" customWidth="1"/>
    <col min="8939" max="8939" width="14.140625" style="3" customWidth="1"/>
    <col min="8940" max="8940" width="9.5703125" style="3" bestFit="1" customWidth="1"/>
    <col min="8941" max="8941" width="9.85546875" style="3" bestFit="1" customWidth="1"/>
    <col min="8942" max="8945" width="9.5703125" style="3" bestFit="1" customWidth="1"/>
    <col min="8946" max="8948" width="9" style="3" bestFit="1" customWidth="1"/>
    <col min="8949" max="8949" width="13.85546875" style="3" customWidth="1"/>
    <col min="8950" max="8950" width="12.85546875" style="3" bestFit="1" customWidth="1"/>
    <col min="8951" max="8951" width="1.5703125" style="3" customWidth="1"/>
    <col min="8952" max="8952" width="10.5703125" style="3" bestFit="1" customWidth="1"/>
    <col min="8953" max="8953" width="7.5703125" style="3" bestFit="1" customWidth="1"/>
    <col min="8954" max="8954" width="12.5703125" style="3" customWidth="1"/>
    <col min="8955" max="9193" width="9.140625" style="3"/>
    <col min="9194" max="9194" width="19.5703125" style="3" customWidth="1"/>
    <col min="9195" max="9195" width="14.140625" style="3" customWidth="1"/>
    <col min="9196" max="9196" width="9.5703125" style="3" bestFit="1" customWidth="1"/>
    <col min="9197" max="9197" width="9.85546875" style="3" bestFit="1" customWidth="1"/>
    <col min="9198" max="9201" width="9.5703125" style="3" bestFit="1" customWidth="1"/>
    <col min="9202" max="9204" width="9" style="3" bestFit="1" customWidth="1"/>
    <col min="9205" max="9205" width="13.85546875" style="3" customWidth="1"/>
    <col min="9206" max="9206" width="12.85546875" style="3" bestFit="1" customWidth="1"/>
    <col min="9207" max="9207" width="1.5703125" style="3" customWidth="1"/>
    <col min="9208" max="9208" width="10.5703125" style="3" bestFit="1" customWidth="1"/>
    <col min="9209" max="9209" width="7.5703125" style="3" bestFit="1" customWidth="1"/>
    <col min="9210" max="9210" width="12.5703125" style="3" customWidth="1"/>
    <col min="9211" max="9449" width="9.140625" style="3"/>
    <col min="9450" max="9450" width="19.5703125" style="3" customWidth="1"/>
    <col min="9451" max="9451" width="14.140625" style="3" customWidth="1"/>
    <col min="9452" max="9452" width="9.5703125" style="3" bestFit="1" customWidth="1"/>
    <col min="9453" max="9453" width="9.85546875" style="3" bestFit="1" customWidth="1"/>
    <col min="9454" max="9457" width="9.5703125" style="3" bestFit="1" customWidth="1"/>
    <col min="9458" max="9460" width="9" style="3" bestFit="1" customWidth="1"/>
    <col min="9461" max="9461" width="13.85546875" style="3" customWidth="1"/>
    <col min="9462" max="9462" width="12.85546875" style="3" bestFit="1" customWidth="1"/>
    <col min="9463" max="9463" width="1.5703125" style="3" customWidth="1"/>
    <col min="9464" max="9464" width="10.5703125" style="3" bestFit="1" customWidth="1"/>
    <col min="9465" max="9465" width="7.5703125" style="3" bestFit="1" customWidth="1"/>
    <col min="9466" max="9466" width="12.5703125" style="3" customWidth="1"/>
    <col min="9467" max="9705" width="9.140625" style="3"/>
    <col min="9706" max="9706" width="19.5703125" style="3" customWidth="1"/>
    <col min="9707" max="9707" width="14.140625" style="3" customWidth="1"/>
    <col min="9708" max="9708" width="9.5703125" style="3" bestFit="1" customWidth="1"/>
    <col min="9709" max="9709" width="9.85546875" style="3" bestFit="1" customWidth="1"/>
    <col min="9710" max="9713" width="9.5703125" style="3" bestFit="1" customWidth="1"/>
    <col min="9714" max="9716" width="9" style="3" bestFit="1" customWidth="1"/>
    <col min="9717" max="9717" width="13.85546875" style="3" customWidth="1"/>
    <col min="9718" max="9718" width="12.85546875" style="3" bestFit="1" customWidth="1"/>
    <col min="9719" max="9719" width="1.5703125" style="3" customWidth="1"/>
    <col min="9720" max="9720" width="10.5703125" style="3" bestFit="1" customWidth="1"/>
    <col min="9721" max="9721" width="7.5703125" style="3" bestFit="1" customWidth="1"/>
    <col min="9722" max="9722" width="12.5703125" style="3" customWidth="1"/>
    <col min="9723" max="9961" width="9.140625" style="3"/>
    <col min="9962" max="9962" width="19.5703125" style="3" customWidth="1"/>
    <col min="9963" max="9963" width="14.140625" style="3" customWidth="1"/>
    <col min="9964" max="9964" width="9.5703125" style="3" bestFit="1" customWidth="1"/>
    <col min="9965" max="9965" width="9.85546875" style="3" bestFit="1" customWidth="1"/>
    <col min="9966" max="9969" width="9.5703125" style="3" bestFit="1" customWidth="1"/>
    <col min="9970" max="9972" width="9" style="3" bestFit="1" customWidth="1"/>
    <col min="9973" max="9973" width="13.85546875" style="3" customWidth="1"/>
    <col min="9974" max="9974" width="12.85546875" style="3" bestFit="1" customWidth="1"/>
    <col min="9975" max="9975" width="1.5703125" style="3" customWidth="1"/>
    <col min="9976" max="9976" width="10.5703125" style="3" bestFit="1" customWidth="1"/>
    <col min="9977" max="9977" width="7.5703125" style="3" bestFit="1" customWidth="1"/>
    <col min="9978" max="9978" width="12.5703125" style="3" customWidth="1"/>
    <col min="9979" max="10217" width="9.140625" style="3"/>
    <col min="10218" max="10218" width="19.5703125" style="3" customWidth="1"/>
    <col min="10219" max="10219" width="14.140625" style="3" customWidth="1"/>
    <col min="10220" max="10220" width="9.5703125" style="3" bestFit="1" customWidth="1"/>
    <col min="10221" max="10221" width="9.85546875" style="3" bestFit="1" customWidth="1"/>
    <col min="10222" max="10225" width="9.5703125" style="3" bestFit="1" customWidth="1"/>
    <col min="10226" max="10228" width="9" style="3" bestFit="1" customWidth="1"/>
    <col min="10229" max="10229" width="13.85546875" style="3" customWidth="1"/>
    <col min="10230" max="10230" width="12.85546875" style="3" bestFit="1" customWidth="1"/>
    <col min="10231" max="10231" width="1.5703125" style="3" customWidth="1"/>
    <col min="10232" max="10232" width="10.5703125" style="3" bestFit="1" customWidth="1"/>
    <col min="10233" max="10233" width="7.5703125" style="3" bestFit="1" customWidth="1"/>
    <col min="10234" max="10234" width="12.5703125" style="3" customWidth="1"/>
    <col min="10235" max="10473" width="9.140625" style="3"/>
    <col min="10474" max="10474" width="19.5703125" style="3" customWidth="1"/>
    <col min="10475" max="10475" width="14.140625" style="3" customWidth="1"/>
    <col min="10476" max="10476" width="9.5703125" style="3" bestFit="1" customWidth="1"/>
    <col min="10477" max="10477" width="9.85546875" style="3" bestFit="1" customWidth="1"/>
    <col min="10478" max="10481" width="9.5703125" style="3" bestFit="1" customWidth="1"/>
    <col min="10482" max="10484" width="9" style="3" bestFit="1" customWidth="1"/>
    <col min="10485" max="10485" width="13.85546875" style="3" customWidth="1"/>
    <col min="10486" max="10486" width="12.85546875" style="3" bestFit="1" customWidth="1"/>
    <col min="10487" max="10487" width="1.5703125" style="3" customWidth="1"/>
    <col min="10488" max="10488" width="10.5703125" style="3" bestFit="1" customWidth="1"/>
    <col min="10489" max="10489" width="7.5703125" style="3" bestFit="1" customWidth="1"/>
    <col min="10490" max="10490" width="12.5703125" style="3" customWidth="1"/>
    <col min="10491" max="10729" width="9.140625" style="3"/>
    <col min="10730" max="10730" width="19.5703125" style="3" customWidth="1"/>
    <col min="10731" max="10731" width="14.140625" style="3" customWidth="1"/>
    <col min="10732" max="10732" width="9.5703125" style="3" bestFit="1" customWidth="1"/>
    <col min="10733" max="10733" width="9.85546875" style="3" bestFit="1" customWidth="1"/>
    <col min="10734" max="10737" width="9.5703125" style="3" bestFit="1" customWidth="1"/>
    <col min="10738" max="10740" width="9" style="3" bestFit="1" customWidth="1"/>
    <col min="10741" max="10741" width="13.85546875" style="3" customWidth="1"/>
    <col min="10742" max="10742" width="12.85546875" style="3" bestFit="1" customWidth="1"/>
    <col min="10743" max="10743" width="1.5703125" style="3" customWidth="1"/>
    <col min="10744" max="10744" width="10.5703125" style="3" bestFit="1" customWidth="1"/>
    <col min="10745" max="10745" width="7.5703125" style="3" bestFit="1" customWidth="1"/>
    <col min="10746" max="10746" width="12.5703125" style="3" customWidth="1"/>
    <col min="10747" max="10985" width="9.140625" style="3"/>
    <col min="10986" max="10986" width="19.5703125" style="3" customWidth="1"/>
    <col min="10987" max="10987" width="14.140625" style="3" customWidth="1"/>
    <col min="10988" max="10988" width="9.5703125" style="3" bestFit="1" customWidth="1"/>
    <col min="10989" max="10989" width="9.85546875" style="3" bestFit="1" customWidth="1"/>
    <col min="10990" max="10993" width="9.5703125" style="3" bestFit="1" customWidth="1"/>
    <col min="10994" max="10996" width="9" style="3" bestFit="1" customWidth="1"/>
    <col min="10997" max="10997" width="13.85546875" style="3" customWidth="1"/>
    <col min="10998" max="10998" width="12.85546875" style="3" bestFit="1" customWidth="1"/>
    <col min="10999" max="10999" width="1.5703125" style="3" customWidth="1"/>
    <col min="11000" max="11000" width="10.5703125" style="3" bestFit="1" customWidth="1"/>
    <col min="11001" max="11001" width="7.5703125" style="3" bestFit="1" customWidth="1"/>
    <col min="11002" max="11002" width="12.5703125" style="3" customWidth="1"/>
    <col min="11003" max="11241" width="9.140625" style="3"/>
    <col min="11242" max="11242" width="19.5703125" style="3" customWidth="1"/>
    <col min="11243" max="11243" width="14.140625" style="3" customWidth="1"/>
    <col min="11244" max="11244" width="9.5703125" style="3" bestFit="1" customWidth="1"/>
    <col min="11245" max="11245" width="9.85546875" style="3" bestFit="1" customWidth="1"/>
    <col min="11246" max="11249" width="9.5703125" style="3" bestFit="1" customWidth="1"/>
    <col min="11250" max="11252" width="9" style="3" bestFit="1" customWidth="1"/>
    <col min="11253" max="11253" width="13.85546875" style="3" customWidth="1"/>
    <col min="11254" max="11254" width="12.85546875" style="3" bestFit="1" customWidth="1"/>
    <col min="11255" max="11255" width="1.5703125" style="3" customWidth="1"/>
    <col min="11256" max="11256" width="10.5703125" style="3" bestFit="1" customWidth="1"/>
    <col min="11257" max="11257" width="7.5703125" style="3" bestFit="1" customWidth="1"/>
    <col min="11258" max="11258" width="12.5703125" style="3" customWidth="1"/>
    <col min="11259" max="11497" width="9.140625" style="3"/>
    <col min="11498" max="11498" width="19.5703125" style="3" customWidth="1"/>
    <col min="11499" max="11499" width="14.140625" style="3" customWidth="1"/>
    <col min="11500" max="11500" width="9.5703125" style="3" bestFit="1" customWidth="1"/>
    <col min="11501" max="11501" width="9.85546875" style="3" bestFit="1" customWidth="1"/>
    <col min="11502" max="11505" width="9.5703125" style="3" bestFit="1" customWidth="1"/>
    <col min="11506" max="11508" width="9" style="3" bestFit="1" customWidth="1"/>
    <col min="11509" max="11509" width="13.85546875" style="3" customWidth="1"/>
    <col min="11510" max="11510" width="12.85546875" style="3" bestFit="1" customWidth="1"/>
    <col min="11511" max="11511" width="1.5703125" style="3" customWidth="1"/>
    <col min="11512" max="11512" width="10.5703125" style="3" bestFit="1" customWidth="1"/>
    <col min="11513" max="11513" width="7.5703125" style="3" bestFit="1" customWidth="1"/>
    <col min="11514" max="11514" width="12.5703125" style="3" customWidth="1"/>
    <col min="11515" max="11753" width="9.140625" style="3"/>
    <col min="11754" max="11754" width="19.5703125" style="3" customWidth="1"/>
    <col min="11755" max="11755" width="14.140625" style="3" customWidth="1"/>
    <col min="11756" max="11756" width="9.5703125" style="3" bestFit="1" customWidth="1"/>
    <col min="11757" max="11757" width="9.85546875" style="3" bestFit="1" customWidth="1"/>
    <col min="11758" max="11761" width="9.5703125" style="3" bestFit="1" customWidth="1"/>
    <col min="11762" max="11764" width="9" style="3" bestFit="1" customWidth="1"/>
    <col min="11765" max="11765" width="13.85546875" style="3" customWidth="1"/>
    <col min="11766" max="11766" width="12.85546875" style="3" bestFit="1" customWidth="1"/>
    <col min="11767" max="11767" width="1.5703125" style="3" customWidth="1"/>
    <col min="11768" max="11768" width="10.5703125" style="3" bestFit="1" customWidth="1"/>
    <col min="11769" max="11769" width="7.5703125" style="3" bestFit="1" customWidth="1"/>
    <col min="11770" max="11770" width="12.5703125" style="3" customWidth="1"/>
    <col min="11771" max="12009" width="9.140625" style="3"/>
    <col min="12010" max="12010" width="19.5703125" style="3" customWidth="1"/>
    <col min="12011" max="12011" width="14.140625" style="3" customWidth="1"/>
    <col min="12012" max="12012" width="9.5703125" style="3" bestFit="1" customWidth="1"/>
    <col min="12013" max="12013" width="9.85546875" style="3" bestFit="1" customWidth="1"/>
    <col min="12014" max="12017" width="9.5703125" style="3" bestFit="1" customWidth="1"/>
    <col min="12018" max="12020" width="9" style="3" bestFit="1" customWidth="1"/>
    <col min="12021" max="12021" width="13.85546875" style="3" customWidth="1"/>
    <col min="12022" max="12022" width="12.85546875" style="3" bestFit="1" customWidth="1"/>
    <col min="12023" max="12023" width="1.5703125" style="3" customWidth="1"/>
    <col min="12024" max="12024" width="10.5703125" style="3" bestFit="1" customWidth="1"/>
    <col min="12025" max="12025" width="7.5703125" style="3" bestFit="1" customWidth="1"/>
    <col min="12026" max="12026" width="12.5703125" style="3" customWidth="1"/>
    <col min="12027" max="12265" width="9.140625" style="3"/>
    <col min="12266" max="12266" width="19.5703125" style="3" customWidth="1"/>
    <col min="12267" max="12267" width="14.140625" style="3" customWidth="1"/>
    <col min="12268" max="12268" width="9.5703125" style="3" bestFit="1" customWidth="1"/>
    <col min="12269" max="12269" width="9.85546875" style="3" bestFit="1" customWidth="1"/>
    <col min="12270" max="12273" width="9.5703125" style="3" bestFit="1" customWidth="1"/>
    <col min="12274" max="12276" width="9" style="3" bestFit="1" customWidth="1"/>
    <col min="12277" max="12277" width="13.85546875" style="3" customWidth="1"/>
    <col min="12278" max="12278" width="12.85546875" style="3" bestFit="1" customWidth="1"/>
    <col min="12279" max="12279" width="1.5703125" style="3" customWidth="1"/>
    <col min="12280" max="12280" width="10.5703125" style="3" bestFit="1" customWidth="1"/>
    <col min="12281" max="12281" width="7.5703125" style="3" bestFit="1" customWidth="1"/>
    <col min="12282" max="12282" width="12.5703125" style="3" customWidth="1"/>
    <col min="12283" max="12521" width="9.140625" style="3"/>
    <col min="12522" max="12522" width="19.5703125" style="3" customWidth="1"/>
    <col min="12523" max="12523" width="14.140625" style="3" customWidth="1"/>
    <col min="12524" max="12524" width="9.5703125" style="3" bestFit="1" customWidth="1"/>
    <col min="12525" max="12525" width="9.85546875" style="3" bestFit="1" customWidth="1"/>
    <col min="12526" max="12529" width="9.5703125" style="3" bestFit="1" customWidth="1"/>
    <col min="12530" max="12532" width="9" style="3" bestFit="1" customWidth="1"/>
    <col min="12533" max="12533" width="13.85546875" style="3" customWidth="1"/>
    <col min="12534" max="12534" width="12.85546875" style="3" bestFit="1" customWidth="1"/>
    <col min="12535" max="12535" width="1.5703125" style="3" customWidth="1"/>
    <col min="12536" max="12536" width="10.5703125" style="3" bestFit="1" customWidth="1"/>
    <col min="12537" max="12537" width="7.5703125" style="3" bestFit="1" customWidth="1"/>
    <col min="12538" max="12538" width="12.5703125" style="3" customWidth="1"/>
    <col min="12539" max="12777" width="9.140625" style="3"/>
    <col min="12778" max="12778" width="19.5703125" style="3" customWidth="1"/>
    <col min="12779" max="12779" width="14.140625" style="3" customWidth="1"/>
    <col min="12780" max="12780" width="9.5703125" style="3" bestFit="1" customWidth="1"/>
    <col min="12781" max="12781" width="9.85546875" style="3" bestFit="1" customWidth="1"/>
    <col min="12782" max="12785" width="9.5703125" style="3" bestFit="1" customWidth="1"/>
    <col min="12786" max="12788" width="9" style="3" bestFit="1" customWidth="1"/>
    <col min="12789" max="12789" width="13.85546875" style="3" customWidth="1"/>
    <col min="12790" max="12790" width="12.85546875" style="3" bestFit="1" customWidth="1"/>
    <col min="12791" max="12791" width="1.5703125" style="3" customWidth="1"/>
    <col min="12792" max="12792" width="10.5703125" style="3" bestFit="1" customWidth="1"/>
    <col min="12793" max="12793" width="7.5703125" style="3" bestFit="1" customWidth="1"/>
    <col min="12794" max="12794" width="12.5703125" style="3" customWidth="1"/>
    <col min="12795" max="13033" width="9.140625" style="3"/>
    <col min="13034" max="13034" width="19.5703125" style="3" customWidth="1"/>
    <col min="13035" max="13035" width="14.140625" style="3" customWidth="1"/>
    <col min="13036" max="13036" width="9.5703125" style="3" bestFit="1" customWidth="1"/>
    <col min="13037" max="13037" width="9.85546875" style="3" bestFit="1" customWidth="1"/>
    <col min="13038" max="13041" width="9.5703125" style="3" bestFit="1" customWidth="1"/>
    <col min="13042" max="13044" width="9" style="3" bestFit="1" customWidth="1"/>
    <col min="13045" max="13045" width="13.85546875" style="3" customWidth="1"/>
    <col min="13046" max="13046" width="12.85546875" style="3" bestFit="1" customWidth="1"/>
    <col min="13047" max="13047" width="1.5703125" style="3" customWidth="1"/>
    <col min="13048" max="13048" width="10.5703125" style="3" bestFit="1" customWidth="1"/>
    <col min="13049" max="13049" width="7.5703125" style="3" bestFit="1" customWidth="1"/>
    <col min="13050" max="13050" width="12.5703125" style="3" customWidth="1"/>
    <col min="13051" max="13289" width="9.140625" style="3"/>
    <col min="13290" max="13290" width="19.5703125" style="3" customWidth="1"/>
    <col min="13291" max="13291" width="14.140625" style="3" customWidth="1"/>
    <col min="13292" max="13292" width="9.5703125" style="3" bestFit="1" customWidth="1"/>
    <col min="13293" max="13293" width="9.85546875" style="3" bestFit="1" customWidth="1"/>
    <col min="13294" max="13297" width="9.5703125" style="3" bestFit="1" customWidth="1"/>
    <col min="13298" max="13300" width="9" style="3" bestFit="1" customWidth="1"/>
    <col min="13301" max="13301" width="13.85546875" style="3" customWidth="1"/>
    <col min="13302" max="13302" width="12.85546875" style="3" bestFit="1" customWidth="1"/>
    <col min="13303" max="13303" width="1.5703125" style="3" customWidth="1"/>
    <col min="13304" max="13304" width="10.5703125" style="3" bestFit="1" customWidth="1"/>
    <col min="13305" max="13305" width="7.5703125" style="3" bestFit="1" customWidth="1"/>
    <col min="13306" max="13306" width="12.5703125" style="3" customWidth="1"/>
    <col min="13307" max="13545" width="9.140625" style="3"/>
    <col min="13546" max="13546" width="19.5703125" style="3" customWidth="1"/>
    <col min="13547" max="13547" width="14.140625" style="3" customWidth="1"/>
    <col min="13548" max="13548" width="9.5703125" style="3" bestFit="1" customWidth="1"/>
    <col min="13549" max="13549" width="9.85546875" style="3" bestFit="1" customWidth="1"/>
    <col min="13550" max="13553" width="9.5703125" style="3" bestFit="1" customWidth="1"/>
    <col min="13554" max="13556" width="9" style="3" bestFit="1" customWidth="1"/>
    <col min="13557" max="13557" width="13.85546875" style="3" customWidth="1"/>
    <col min="13558" max="13558" width="12.85546875" style="3" bestFit="1" customWidth="1"/>
    <col min="13559" max="13559" width="1.5703125" style="3" customWidth="1"/>
    <col min="13560" max="13560" width="10.5703125" style="3" bestFit="1" customWidth="1"/>
    <col min="13561" max="13561" width="7.5703125" style="3" bestFit="1" customWidth="1"/>
    <col min="13562" max="13562" width="12.5703125" style="3" customWidth="1"/>
    <col min="13563" max="13801" width="9.140625" style="3"/>
    <col min="13802" max="13802" width="19.5703125" style="3" customWidth="1"/>
    <col min="13803" max="13803" width="14.140625" style="3" customWidth="1"/>
    <col min="13804" max="13804" width="9.5703125" style="3" bestFit="1" customWidth="1"/>
    <col min="13805" max="13805" width="9.85546875" style="3" bestFit="1" customWidth="1"/>
    <col min="13806" max="13809" width="9.5703125" style="3" bestFit="1" customWidth="1"/>
    <col min="13810" max="13812" width="9" style="3" bestFit="1" customWidth="1"/>
    <col min="13813" max="13813" width="13.85546875" style="3" customWidth="1"/>
    <col min="13814" max="13814" width="12.85546875" style="3" bestFit="1" customWidth="1"/>
    <col min="13815" max="13815" width="1.5703125" style="3" customWidth="1"/>
    <col min="13816" max="13816" width="10.5703125" style="3" bestFit="1" customWidth="1"/>
    <col min="13817" max="13817" width="7.5703125" style="3" bestFit="1" customWidth="1"/>
    <col min="13818" max="13818" width="12.5703125" style="3" customWidth="1"/>
    <col min="13819" max="14057" width="9.140625" style="3"/>
    <col min="14058" max="14058" width="19.5703125" style="3" customWidth="1"/>
    <col min="14059" max="14059" width="14.140625" style="3" customWidth="1"/>
    <col min="14060" max="14060" width="9.5703125" style="3" bestFit="1" customWidth="1"/>
    <col min="14061" max="14061" width="9.85546875" style="3" bestFit="1" customWidth="1"/>
    <col min="14062" max="14065" width="9.5703125" style="3" bestFit="1" customWidth="1"/>
    <col min="14066" max="14068" width="9" style="3" bestFit="1" customWidth="1"/>
    <col min="14069" max="14069" width="13.85546875" style="3" customWidth="1"/>
    <col min="14070" max="14070" width="12.85546875" style="3" bestFit="1" customWidth="1"/>
    <col min="14071" max="14071" width="1.5703125" style="3" customWidth="1"/>
    <col min="14072" max="14072" width="10.5703125" style="3" bestFit="1" customWidth="1"/>
    <col min="14073" max="14073" width="7.5703125" style="3" bestFit="1" customWidth="1"/>
    <col min="14074" max="14074" width="12.5703125" style="3" customWidth="1"/>
    <col min="14075" max="14313" width="9.140625" style="3"/>
    <col min="14314" max="14314" width="19.5703125" style="3" customWidth="1"/>
    <col min="14315" max="14315" width="14.140625" style="3" customWidth="1"/>
    <col min="14316" max="14316" width="9.5703125" style="3" bestFit="1" customWidth="1"/>
    <col min="14317" max="14317" width="9.85546875" style="3" bestFit="1" customWidth="1"/>
    <col min="14318" max="14321" width="9.5703125" style="3" bestFit="1" customWidth="1"/>
    <col min="14322" max="14324" width="9" style="3" bestFit="1" customWidth="1"/>
    <col min="14325" max="14325" width="13.85546875" style="3" customWidth="1"/>
    <col min="14326" max="14326" width="12.85546875" style="3" bestFit="1" customWidth="1"/>
    <col min="14327" max="14327" width="1.5703125" style="3" customWidth="1"/>
    <col min="14328" max="14328" width="10.5703125" style="3" bestFit="1" customWidth="1"/>
    <col min="14329" max="14329" width="7.5703125" style="3" bestFit="1" customWidth="1"/>
    <col min="14330" max="14330" width="12.5703125" style="3" customWidth="1"/>
    <col min="14331" max="14569" width="9.140625" style="3"/>
    <col min="14570" max="14570" width="19.5703125" style="3" customWidth="1"/>
    <col min="14571" max="14571" width="14.140625" style="3" customWidth="1"/>
    <col min="14572" max="14572" width="9.5703125" style="3" bestFit="1" customWidth="1"/>
    <col min="14573" max="14573" width="9.85546875" style="3" bestFit="1" customWidth="1"/>
    <col min="14574" max="14577" width="9.5703125" style="3" bestFit="1" customWidth="1"/>
    <col min="14578" max="14580" width="9" style="3" bestFit="1" customWidth="1"/>
    <col min="14581" max="14581" width="13.85546875" style="3" customWidth="1"/>
    <col min="14582" max="14582" width="12.85546875" style="3" bestFit="1" customWidth="1"/>
    <col min="14583" max="14583" width="1.5703125" style="3" customWidth="1"/>
    <col min="14584" max="14584" width="10.5703125" style="3" bestFit="1" customWidth="1"/>
    <col min="14585" max="14585" width="7.5703125" style="3" bestFit="1" customWidth="1"/>
    <col min="14586" max="14586" width="12.5703125" style="3" customWidth="1"/>
    <col min="14587" max="14825" width="9.140625" style="3"/>
    <col min="14826" max="14826" width="19.5703125" style="3" customWidth="1"/>
    <col min="14827" max="14827" width="14.140625" style="3" customWidth="1"/>
    <col min="14828" max="14828" width="9.5703125" style="3" bestFit="1" customWidth="1"/>
    <col min="14829" max="14829" width="9.85546875" style="3" bestFit="1" customWidth="1"/>
    <col min="14830" max="14833" width="9.5703125" style="3" bestFit="1" customWidth="1"/>
    <col min="14834" max="14836" width="9" style="3" bestFit="1" customWidth="1"/>
    <col min="14837" max="14837" width="13.85546875" style="3" customWidth="1"/>
    <col min="14838" max="14838" width="12.85546875" style="3" bestFit="1" customWidth="1"/>
    <col min="14839" max="14839" width="1.5703125" style="3" customWidth="1"/>
    <col min="14840" max="14840" width="10.5703125" style="3" bestFit="1" customWidth="1"/>
    <col min="14841" max="14841" width="7.5703125" style="3" bestFit="1" customWidth="1"/>
    <col min="14842" max="14842" width="12.5703125" style="3" customWidth="1"/>
    <col min="14843" max="15081" width="9.140625" style="3"/>
    <col min="15082" max="15082" width="19.5703125" style="3" customWidth="1"/>
    <col min="15083" max="15083" width="14.140625" style="3" customWidth="1"/>
    <col min="15084" max="15084" width="9.5703125" style="3" bestFit="1" customWidth="1"/>
    <col min="15085" max="15085" width="9.85546875" style="3" bestFit="1" customWidth="1"/>
    <col min="15086" max="15089" width="9.5703125" style="3" bestFit="1" customWidth="1"/>
    <col min="15090" max="15092" width="9" style="3" bestFit="1" customWidth="1"/>
    <col min="15093" max="15093" width="13.85546875" style="3" customWidth="1"/>
    <col min="15094" max="15094" width="12.85546875" style="3" bestFit="1" customWidth="1"/>
    <col min="15095" max="15095" width="1.5703125" style="3" customWidth="1"/>
    <col min="15096" max="15096" width="10.5703125" style="3" bestFit="1" customWidth="1"/>
    <col min="15097" max="15097" width="7.5703125" style="3" bestFit="1" customWidth="1"/>
    <col min="15098" max="15098" width="12.5703125" style="3" customWidth="1"/>
    <col min="15099" max="15337" width="9.140625" style="3"/>
    <col min="15338" max="15338" width="19.5703125" style="3" customWidth="1"/>
    <col min="15339" max="15339" width="14.140625" style="3" customWidth="1"/>
    <col min="15340" max="15340" width="9.5703125" style="3" bestFit="1" customWidth="1"/>
    <col min="15341" max="15341" width="9.85546875" style="3" bestFit="1" customWidth="1"/>
    <col min="15342" max="15345" width="9.5703125" style="3" bestFit="1" customWidth="1"/>
    <col min="15346" max="15348" width="9" style="3" bestFit="1" customWidth="1"/>
    <col min="15349" max="15349" width="13.85546875" style="3" customWidth="1"/>
    <col min="15350" max="15350" width="12.85546875" style="3" bestFit="1" customWidth="1"/>
    <col min="15351" max="15351" width="1.5703125" style="3" customWidth="1"/>
    <col min="15352" max="15352" width="10.5703125" style="3" bestFit="1" customWidth="1"/>
    <col min="15353" max="15353" width="7.5703125" style="3" bestFit="1" customWidth="1"/>
    <col min="15354" max="15354" width="12.5703125" style="3" customWidth="1"/>
    <col min="15355" max="15593" width="9.140625" style="3"/>
    <col min="15594" max="15594" width="19.5703125" style="3" customWidth="1"/>
    <col min="15595" max="15595" width="14.140625" style="3" customWidth="1"/>
    <col min="15596" max="15596" width="9.5703125" style="3" bestFit="1" customWidth="1"/>
    <col min="15597" max="15597" width="9.85546875" style="3" bestFit="1" customWidth="1"/>
    <col min="15598" max="15601" width="9.5703125" style="3" bestFit="1" customWidth="1"/>
    <col min="15602" max="15604" width="9" style="3" bestFit="1" customWidth="1"/>
    <col min="15605" max="15605" width="13.85546875" style="3" customWidth="1"/>
    <col min="15606" max="15606" width="12.85546875" style="3" bestFit="1" customWidth="1"/>
    <col min="15607" max="15607" width="1.5703125" style="3" customWidth="1"/>
    <col min="15608" max="15608" width="10.5703125" style="3" bestFit="1" customWidth="1"/>
    <col min="15609" max="15609" width="7.5703125" style="3" bestFit="1" customWidth="1"/>
    <col min="15610" max="15610" width="12.5703125" style="3" customWidth="1"/>
    <col min="15611" max="15849" width="9.140625" style="3"/>
    <col min="15850" max="15850" width="19.5703125" style="3" customWidth="1"/>
    <col min="15851" max="15851" width="14.140625" style="3" customWidth="1"/>
    <col min="15852" max="15852" width="9.5703125" style="3" bestFit="1" customWidth="1"/>
    <col min="15853" max="15853" width="9.85546875" style="3" bestFit="1" customWidth="1"/>
    <col min="15854" max="15857" width="9.5703125" style="3" bestFit="1" customWidth="1"/>
    <col min="15858" max="15860" width="9" style="3" bestFit="1" customWidth="1"/>
    <col min="15861" max="15861" width="13.85546875" style="3" customWidth="1"/>
    <col min="15862" max="15862" width="12.85546875" style="3" bestFit="1" customWidth="1"/>
    <col min="15863" max="15863" width="1.5703125" style="3" customWidth="1"/>
    <col min="15864" max="15864" width="10.5703125" style="3" bestFit="1" customWidth="1"/>
    <col min="15865" max="15865" width="7.5703125" style="3" bestFit="1" customWidth="1"/>
    <col min="15866" max="15866" width="12.5703125" style="3" customWidth="1"/>
    <col min="15867" max="16105" width="9.140625" style="3"/>
    <col min="16106" max="16106" width="19.5703125" style="3" customWidth="1"/>
    <col min="16107" max="16107" width="14.140625" style="3" customWidth="1"/>
    <col min="16108" max="16108" width="9.5703125" style="3" bestFit="1" customWidth="1"/>
    <col min="16109" max="16109" width="9.85546875" style="3" bestFit="1" customWidth="1"/>
    <col min="16110" max="16113" width="9.5703125" style="3" bestFit="1" customWidth="1"/>
    <col min="16114" max="16116" width="9" style="3" bestFit="1" customWidth="1"/>
    <col min="16117" max="16117" width="13.85546875" style="3" customWidth="1"/>
    <col min="16118" max="16118" width="12.85546875" style="3" bestFit="1" customWidth="1"/>
    <col min="16119" max="16119" width="1.5703125" style="3" customWidth="1"/>
    <col min="16120" max="16120" width="10.5703125" style="3" bestFit="1" customWidth="1"/>
    <col min="16121" max="16121" width="7.5703125" style="3" bestFit="1" customWidth="1"/>
    <col min="16122" max="16122" width="12.5703125" style="3" customWidth="1"/>
    <col min="16123" max="16384" width="9.140625" style="3"/>
  </cols>
  <sheetData>
    <row r="1" spans="1:12" ht="13.9" customHeigh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1"/>
      <c r="B2" s="2" t="str">
        <f>+'[1]INPUT '!B3</f>
        <v/>
      </c>
      <c r="C2" s="2"/>
      <c r="D2" s="2"/>
      <c r="E2" s="2"/>
      <c r="F2" s="2"/>
      <c r="G2" s="2"/>
      <c r="H2" s="2"/>
      <c r="I2" s="2"/>
      <c r="J2" s="2"/>
      <c r="K2" s="2"/>
    </row>
    <row r="3" spans="1:12" x14ac:dyDescent="0.25">
      <c r="A3" s="1"/>
      <c r="B3" s="2" t="str">
        <f>+'[1]INPUT '!B4</f>
        <v>FOR THE YEAR ENDED 30 JUNE 23</v>
      </c>
      <c r="C3" s="2"/>
      <c r="D3" s="2"/>
      <c r="E3" s="2"/>
      <c r="F3" s="2"/>
      <c r="G3" s="2"/>
      <c r="H3" s="2"/>
      <c r="I3" s="2"/>
      <c r="J3" s="2"/>
      <c r="K3" s="2"/>
    </row>
    <row r="4" spans="1:12" x14ac:dyDescent="0.25">
      <c r="B4" s="5"/>
    </row>
    <row r="5" spans="1:12" x14ac:dyDescent="0.15">
      <c r="B5" s="6" t="s">
        <v>2</v>
      </c>
      <c r="C5" s="7" t="s">
        <v>3</v>
      </c>
      <c r="D5" s="7" t="s">
        <v>4</v>
      </c>
      <c r="E5" s="8" t="s">
        <v>2</v>
      </c>
      <c r="F5" s="9"/>
      <c r="G5" s="9"/>
      <c r="H5" s="10" t="s">
        <v>5</v>
      </c>
      <c r="I5" s="10"/>
      <c r="J5" s="10"/>
      <c r="K5" s="9"/>
      <c r="L5" s="9"/>
    </row>
    <row r="6" spans="1:12" x14ac:dyDescent="0.15">
      <c r="B6" s="6" t="s">
        <v>6</v>
      </c>
      <c r="C6" s="7" t="s">
        <v>7</v>
      </c>
      <c r="D6" s="7" t="s">
        <v>8</v>
      </c>
      <c r="E6" s="8" t="s">
        <v>6</v>
      </c>
      <c r="F6" s="9"/>
      <c r="G6" s="9"/>
      <c r="H6" s="10"/>
      <c r="I6" s="10"/>
      <c r="J6" s="10"/>
      <c r="K6" s="9"/>
      <c r="L6" s="9"/>
    </row>
    <row r="7" spans="1:12" x14ac:dyDescent="0.15">
      <c r="B7" s="4"/>
      <c r="C7" s="7"/>
      <c r="D7" s="7"/>
      <c r="E7" s="8"/>
      <c r="F7" s="9"/>
      <c r="G7" s="9"/>
      <c r="H7" s="10"/>
      <c r="I7" s="10"/>
      <c r="J7" s="10"/>
      <c r="K7" s="9"/>
      <c r="L7" s="9"/>
    </row>
    <row r="8" spans="1:12" x14ac:dyDescent="0.15">
      <c r="B8" s="11" t="s">
        <v>9</v>
      </c>
      <c r="C8" s="12"/>
      <c r="D8" s="13"/>
      <c r="E8" s="14"/>
      <c r="F8" s="13"/>
      <c r="G8" s="13"/>
      <c r="H8" s="10" t="s">
        <v>10</v>
      </c>
      <c r="I8" s="10"/>
      <c r="J8" s="10"/>
      <c r="K8" s="13"/>
      <c r="L8" s="13"/>
    </row>
    <row r="9" spans="1:12" s="18" customFormat="1" ht="31.5" x14ac:dyDescent="0.25">
      <c r="A9" s="15"/>
      <c r="B9" s="16" t="s">
        <v>11</v>
      </c>
      <c r="C9" s="17" t="s">
        <v>12</v>
      </c>
      <c r="D9" s="17" t="s">
        <v>13</v>
      </c>
      <c r="E9" s="17" t="s">
        <v>14</v>
      </c>
      <c r="F9" s="17" t="s">
        <v>15</v>
      </c>
      <c r="G9" s="17" t="s">
        <v>16</v>
      </c>
      <c r="H9" s="17" t="s">
        <v>17</v>
      </c>
      <c r="I9" s="17" t="s">
        <v>18</v>
      </c>
      <c r="J9" s="17" t="s">
        <v>19</v>
      </c>
      <c r="K9" s="17" t="s">
        <v>20</v>
      </c>
    </row>
    <row r="10" spans="1:12" x14ac:dyDescent="0.15">
      <c r="A10" s="4" t="str">
        <f>+IF($B$6="Monthly","","HIDE")</f>
        <v/>
      </c>
      <c r="B10" s="19" t="s">
        <v>21</v>
      </c>
      <c r="C10" s="20"/>
      <c r="D10" s="21"/>
      <c r="E10" s="21"/>
      <c r="F10" s="22">
        <f>D10-E10</f>
        <v>0</v>
      </c>
      <c r="G10" s="21">
        <v>20249</v>
      </c>
      <c r="H10" s="21">
        <v>4304</v>
      </c>
      <c r="I10" s="21"/>
      <c r="J10" s="23"/>
      <c r="K10" s="24">
        <f>+F10+H10+I10+J10</f>
        <v>4304</v>
      </c>
    </row>
    <row r="11" spans="1:12" x14ac:dyDescent="0.15">
      <c r="A11" s="4" t="str">
        <f>+IF($B$6="Monthly","","HIDE")</f>
        <v/>
      </c>
      <c r="B11" s="25" t="s">
        <v>22</v>
      </c>
      <c r="C11" s="20"/>
      <c r="D11" s="21"/>
      <c r="E11" s="21"/>
      <c r="F11" s="22">
        <f>D11-E11</f>
        <v>0</v>
      </c>
      <c r="G11" s="21">
        <v>20526</v>
      </c>
      <c r="H11" s="21">
        <v>4396</v>
      </c>
      <c r="I11" s="21"/>
      <c r="J11" s="26"/>
      <c r="K11" s="27">
        <f t="shared" ref="K11:K21" si="0">+F11+H11+I11+J11</f>
        <v>4396</v>
      </c>
    </row>
    <row r="12" spans="1:12" x14ac:dyDescent="0.15">
      <c r="B12" s="28" t="s">
        <v>23</v>
      </c>
      <c r="C12" s="29">
        <v>271179</v>
      </c>
      <c r="D12" s="30">
        <v>16170</v>
      </c>
      <c r="E12" s="30">
        <v>9266</v>
      </c>
      <c r="F12" s="22">
        <f>D12-E12</f>
        <v>6904</v>
      </c>
      <c r="G12" s="30">
        <v>27908</v>
      </c>
      <c r="H12" s="30">
        <v>6094</v>
      </c>
      <c r="I12" s="30"/>
      <c r="J12" s="31"/>
      <c r="K12" s="27">
        <f t="shared" si="0"/>
        <v>12998</v>
      </c>
    </row>
    <row r="13" spans="1:12" x14ac:dyDescent="0.15">
      <c r="A13" s="4" t="str">
        <f>+IF($B$6="Monthly","","HIDE")</f>
        <v/>
      </c>
      <c r="B13" s="28" t="s">
        <v>24</v>
      </c>
      <c r="C13" s="20"/>
      <c r="D13" s="21"/>
      <c r="E13" s="21"/>
      <c r="F13" s="22">
        <f t="shared" ref="F13:F21" si="1">D13-E13</f>
        <v>0</v>
      </c>
      <c r="G13" s="21">
        <v>22497</v>
      </c>
      <c r="H13" s="21">
        <v>4901</v>
      </c>
      <c r="I13" s="21"/>
      <c r="J13" s="26"/>
      <c r="K13" s="27">
        <f t="shared" si="0"/>
        <v>4901</v>
      </c>
    </row>
    <row r="14" spans="1:12" x14ac:dyDescent="0.15">
      <c r="A14" s="4" t="str">
        <f>+IF($B$6="Monthly","","HIDE")</f>
        <v/>
      </c>
      <c r="B14" s="28" t="s">
        <v>25</v>
      </c>
      <c r="C14" s="20"/>
      <c r="D14" s="21"/>
      <c r="E14" s="21"/>
      <c r="F14" s="22">
        <f t="shared" si="1"/>
        <v>0</v>
      </c>
      <c r="G14" s="21">
        <v>21358</v>
      </c>
      <c r="H14" s="21">
        <v>4672</v>
      </c>
      <c r="I14" s="21"/>
      <c r="J14" s="26"/>
      <c r="K14" s="27">
        <f t="shared" si="0"/>
        <v>4672</v>
      </c>
    </row>
    <row r="15" spans="1:12" x14ac:dyDescent="0.15">
      <c r="B15" s="28" t="s">
        <v>26</v>
      </c>
      <c r="C15" s="29">
        <v>359879</v>
      </c>
      <c r="D15" s="30">
        <v>18652</v>
      </c>
      <c r="E15" s="30">
        <v>13378</v>
      </c>
      <c r="F15" s="22">
        <f t="shared" si="1"/>
        <v>5274</v>
      </c>
      <c r="G15" s="30">
        <v>27836</v>
      </c>
      <c r="H15" s="30">
        <v>6069</v>
      </c>
      <c r="I15" s="30"/>
      <c r="J15" s="31"/>
      <c r="K15" s="27">
        <f t="shared" si="0"/>
        <v>11343</v>
      </c>
    </row>
    <row r="16" spans="1:12" x14ac:dyDescent="0.15">
      <c r="A16" s="4" t="str">
        <f>+IF($B$6="Monthly","","HIDE")</f>
        <v/>
      </c>
      <c r="B16" s="28" t="s">
        <v>27</v>
      </c>
      <c r="C16" s="20"/>
      <c r="D16" s="21"/>
      <c r="E16" s="21"/>
      <c r="F16" s="22">
        <f t="shared" si="1"/>
        <v>0</v>
      </c>
      <c r="G16" s="21">
        <v>21358</v>
      </c>
      <c r="H16" s="21">
        <v>4672</v>
      </c>
      <c r="I16" s="21"/>
      <c r="J16" s="26"/>
      <c r="K16" s="27">
        <f t="shared" si="0"/>
        <v>4672</v>
      </c>
    </row>
    <row r="17" spans="1:12" x14ac:dyDescent="0.15">
      <c r="A17" s="4" t="str">
        <f>+IF($B$6="Monthly","","HIDE")</f>
        <v/>
      </c>
      <c r="B17" s="28" t="s">
        <v>28</v>
      </c>
      <c r="C17" s="20"/>
      <c r="D17" s="21"/>
      <c r="E17" s="21"/>
      <c r="F17" s="22">
        <f t="shared" si="1"/>
        <v>0</v>
      </c>
      <c r="G17" s="21">
        <v>22512</v>
      </c>
      <c r="H17" s="21">
        <v>4915</v>
      </c>
      <c r="I17" s="21"/>
      <c r="J17" s="26"/>
      <c r="K17" s="27">
        <f t="shared" si="0"/>
        <v>4915</v>
      </c>
    </row>
    <row r="18" spans="1:12" x14ac:dyDescent="0.15">
      <c r="B18" s="28" t="s">
        <v>29</v>
      </c>
      <c r="C18" s="29">
        <v>294503</v>
      </c>
      <c r="D18" s="30">
        <v>16149</v>
      </c>
      <c r="E18" s="30">
        <v>13909</v>
      </c>
      <c r="F18" s="22">
        <f t="shared" si="1"/>
        <v>2240</v>
      </c>
      <c r="G18" s="30">
        <v>26697</v>
      </c>
      <c r="H18" s="30">
        <v>5840</v>
      </c>
      <c r="I18" s="30"/>
      <c r="J18" s="31"/>
      <c r="K18" s="27">
        <f t="shared" si="0"/>
        <v>8080</v>
      </c>
    </row>
    <row r="19" spans="1:12" x14ac:dyDescent="0.15">
      <c r="A19" s="4" t="str">
        <f>+IF($B$6="Monthly","","HIDE")</f>
        <v/>
      </c>
      <c r="B19" s="28" t="s">
        <v>30</v>
      </c>
      <c r="C19" s="20"/>
      <c r="D19" s="21"/>
      <c r="E19" s="21"/>
      <c r="F19" s="22">
        <f t="shared" si="1"/>
        <v>0</v>
      </c>
      <c r="G19" s="21">
        <v>25757</v>
      </c>
      <c r="H19" s="21">
        <v>6581</v>
      </c>
      <c r="I19" s="21"/>
      <c r="J19" s="26"/>
      <c r="K19" s="27">
        <f t="shared" si="0"/>
        <v>6581</v>
      </c>
    </row>
    <row r="20" spans="1:12" x14ac:dyDescent="0.15">
      <c r="A20" s="4" t="str">
        <f>+IF($B$6="Monthly","","HIDE")</f>
        <v/>
      </c>
      <c r="B20" s="28" t="s">
        <v>31</v>
      </c>
      <c r="C20" s="20"/>
      <c r="D20" s="21"/>
      <c r="E20" s="21"/>
      <c r="F20" s="22">
        <f t="shared" si="1"/>
        <v>0</v>
      </c>
      <c r="G20" s="21">
        <v>25709</v>
      </c>
      <c r="H20" s="21">
        <v>6564</v>
      </c>
      <c r="I20" s="21"/>
      <c r="J20" s="26"/>
      <c r="K20" s="27">
        <f t="shared" si="0"/>
        <v>6564</v>
      </c>
    </row>
    <row r="21" spans="1:12" x14ac:dyDescent="0.15">
      <c r="B21" s="32" t="s">
        <v>32</v>
      </c>
      <c r="C21" s="33">
        <v>405705</v>
      </c>
      <c r="D21" s="34">
        <v>21002</v>
      </c>
      <c r="E21" s="34">
        <v>12971</v>
      </c>
      <c r="F21" s="22">
        <f t="shared" si="1"/>
        <v>8031</v>
      </c>
      <c r="G21" s="34">
        <v>32136</v>
      </c>
      <c r="H21" s="34">
        <v>28205</v>
      </c>
      <c r="I21" s="34"/>
      <c r="J21" s="35"/>
      <c r="K21" s="36">
        <f t="shared" si="0"/>
        <v>36236</v>
      </c>
    </row>
    <row r="22" spans="1:12" ht="11.25" thickBot="1" x14ac:dyDescent="0.2">
      <c r="B22" s="37" t="s">
        <v>33</v>
      </c>
      <c r="C22" s="38">
        <f>SUM(C10:C21)</f>
        <v>1331266</v>
      </c>
      <c r="D22" s="38">
        <f t="shared" ref="D22:K22" si="2">SUM(D10:D21)</f>
        <v>71973</v>
      </c>
      <c r="E22" s="38">
        <f t="shared" si="2"/>
        <v>49524</v>
      </c>
      <c r="F22" s="38">
        <f t="shared" si="2"/>
        <v>22449</v>
      </c>
      <c r="G22" s="38">
        <f t="shared" si="2"/>
        <v>294543</v>
      </c>
      <c r="H22" s="38">
        <f t="shared" si="2"/>
        <v>87213</v>
      </c>
      <c r="I22" s="38">
        <f t="shared" si="2"/>
        <v>0</v>
      </c>
      <c r="J22" s="38">
        <f t="shared" si="2"/>
        <v>0</v>
      </c>
      <c r="K22" s="39">
        <f t="shared" si="2"/>
        <v>109662</v>
      </c>
      <c r="L22" s="40"/>
    </row>
    <row r="23" spans="1:12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 spans="1:12" ht="14.25" customHeight="1" x14ac:dyDescent="0.15">
      <c r="B24" s="42" t="s">
        <v>34</v>
      </c>
      <c r="C24" s="43"/>
      <c r="D24" s="44"/>
      <c r="E24" s="45"/>
      <c r="F24" s="44"/>
      <c r="G24" s="44"/>
      <c r="H24" s="46" t="s">
        <v>10</v>
      </c>
      <c r="I24" s="46"/>
      <c r="J24" s="46"/>
      <c r="K24" s="44"/>
    </row>
    <row r="25" spans="1:12" s="48" customFormat="1" ht="31.5" x14ac:dyDescent="0.25">
      <c r="A25" s="47"/>
      <c r="B25" s="16" t="s">
        <v>11</v>
      </c>
      <c r="C25" s="17" t="str">
        <f t="shared" ref="C25:J25" si="3">+C9</f>
        <v>Gross Sales</v>
      </c>
      <c r="D25" s="17" t="str">
        <f t="shared" si="3"/>
        <v>GST Collected</v>
      </c>
      <c r="E25" s="17" t="str">
        <f t="shared" si="3"/>
        <v>GST Paid</v>
      </c>
      <c r="F25" s="17" t="str">
        <f t="shared" si="3"/>
        <v>Net GST Liability</v>
      </c>
      <c r="G25" s="17" t="str">
        <f t="shared" si="3"/>
        <v>Gross Wages</v>
      </c>
      <c r="H25" s="17" t="str">
        <f t="shared" si="3"/>
        <v>PAYG Withholding</v>
      </c>
      <c r="I25" s="17" t="str">
        <f t="shared" si="3"/>
        <v>PAYG Instalment</v>
      </c>
      <c r="J25" s="17" t="str">
        <f t="shared" si="3"/>
        <v>Fuel Tax Credit / Other</v>
      </c>
      <c r="K25" s="17" t="s">
        <v>20</v>
      </c>
    </row>
    <row r="26" spans="1:12" hidden="1" x14ac:dyDescent="0.15">
      <c r="A26" s="4" t="str">
        <f>+IF(AND(D26=0,E26=0,G26=0,H26=0,I26=0,J26=0),"HIDE","")</f>
        <v>HIDE</v>
      </c>
      <c r="B26" s="19" t="s">
        <v>21</v>
      </c>
      <c r="C26" s="49"/>
      <c r="D26" s="49"/>
      <c r="E26" s="49"/>
      <c r="F26" s="50">
        <f>D26-E26</f>
        <v>0</v>
      </c>
      <c r="G26" s="49"/>
      <c r="H26" s="49"/>
      <c r="I26" s="49"/>
      <c r="J26" s="49"/>
      <c r="K26" s="51">
        <f>+F26+H26+I26+J26</f>
        <v>0</v>
      </c>
    </row>
    <row r="27" spans="1:12" hidden="1" x14ac:dyDescent="0.15">
      <c r="A27" s="4" t="str">
        <f t="shared" ref="A27:A37" si="4">+IF(AND(D27=0,E27=0,G27=0,H27=0,I27=0,J27=0),"HIDE","")</f>
        <v>HIDE</v>
      </c>
      <c r="B27" s="25" t="s">
        <v>22</v>
      </c>
      <c r="C27" s="21"/>
      <c r="D27" s="21"/>
      <c r="E27" s="21"/>
      <c r="F27" s="52">
        <f>D27-E27</f>
        <v>0</v>
      </c>
      <c r="G27" s="21"/>
      <c r="H27" s="21"/>
      <c r="I27" s="21"/>
      <c r="J27" s="21"/>
      <c r="K27" s="53">
        <f t="shared" ref="K27:K37" si="5">+F27+H27+I27+J27</f>
        <v>0</v>
      </c>
    </row>
    <row r="28" spans="1:12" x14ac:dyDescent="0.15">
      <c r="A28" s="4" t="str">
        <f t="shared" si="4"/>
        <v/>
      </c>
      <c r="B28" s="28" t="s">
        <v>23</v>
      </c>
      <c r="C28" s="21"/>
      <c r="D28" s="21">
        <v>16171</v>
      </c>
      <c r="E28" s="21">
        <v>9263</v>
      </c>
      <c r="F28" s="52">
        <f>D28-E28</f>
        <v>6908</v>
      </c>
      <c r="G28" s="21"/>
      <c r="H28" s="21"/>
      <c r="I28" s="21"/>
      <c r="J28" s="21"/>
      <c r="K28" s="53">
        <f t="shared" si="5"/>
        <v>6908</v>
      </c>
    </row>
    <row r="29" spans="1:12" hidden="1" x14ac:dyDescent="0.15">
      <c r="A29" s="4" t="str">
        <f t="shared" si="4"/>
        <v>HIDE</v>
      </c>
      <c r="B29" s="28" t="s">
        <v>24</v>
      </c>
      <c r="C29" s="21"/>
      <c r="D29" s="21"/>
      <c r="E29" s="21"/>
      <c r="F29" s="52">
        <f t="shared" ref="F29:F37" si="6">D29-E29</f>
        <v>0</v>
      </c>
      <c r="G29" s="21"/>
      <c r="H29" s="21"/>
      <c r="I29" s="21"/>
      <c r="J29" s="21"/>
      <c r="K29" s="53">
        <f t="shared" si="5"/>
        <v>0</v>
      </c>
    </row>
    <row r="30" spans="1:12" hidden="1" x14ac:dyDescent="0.15">
      <c r="A30" s="4" t="str">
        <f t="shared" si="4"/>
        <v>HIDE</v>
      </c>
      <c r="B30" s="28" t="s">
        <v>25</v>
      </c>
      <c r="C30" s="21"/>
      <c r="D30" s="21"/>
      <c r="E30" s="21"/>
      <c r="F30" s="52">
        <f t="shared" si="6"/>
        <v>0</v>
      </c>
      <c r="G30" s="21"/>
      <c r="H30" s="21"/>
      <c r="I30" s="21"/>
      <c r="J30" s="21"/>
      <c r="K30" s="53">
        <f t="shared" si="5"/>
        <v>0</v>
      </c>
    </row>
    <row r="31" spans="1:12" x14ac:dyDescent="0.15">
      <c r="A31" s="4" t="str">
        <f t="shared" si="4"/>
        <v/>
      </c>
      <c r="B31" s="28" t="s">
        <v>26</v>
      </c>
      <c r="C31" s="21"/>
      <c r="D31" s="21">
        <v>18653</v>
      </c>
      <c r="E31" s="21">
        <v>13381</v>
      </c>
      <c r="F31" s="52">
        <f t="shared" si="6"/>
        <v>5272</v>
      </c>
      <c r="G31" s="21"/>
      <c r="H31" s="21"/>
      <c r="I31" s="21"/>
      <c r="J31" s="21"/>
      <c r="K31" s="53">
        <f t="shared" si="5"/>
        <v>5272</v>
      </c>
    </row>
    <row r="32" spans="1:12" hidden="1" x14ac:dyDescent="0.15">
      <c r="A32" s="4" t="str">
        <f t="shared" si="4"/>
        <v>HIDE</v>
      </c>
      <c r="B32" s="28" t="s">
        <v>27</v>
      </c>
      <c r="C32" s="21"/>
      <c r="D32" s="21"/>
      <c r="E32" s="21"/>
      <c r="F32" s="52">
        <f t="shared" si="6"/>
        <v>0</v>
      </c>
      <c r="G32" s="21"/>
      <c r="H32" s="21"/>
      <c r="I32" s="21"/>
      <c r="J32" s="21"/>
      <c r="K32" s="53">
        <f t="shared" si="5"/>
        <v>0</v>
      </c>
    </row>
    <row r="33" spans="1:13" hidden="1" x14ac:dyDescent="0.15">
      <c r="A33" s="4" t="str">
        <f t="shared" si="4"/>
        <v>HIDE</v>
      </c>
      <c r="B33" s="28" t="s">
        <v>28</v>
      </c>
      <c r="C33" s="21"/>
      <c r="D33" s="21"/>
      <c r="E33" s="21"/>
      <c r="F33" s="52">
        <f t="shared" si="6"/>
        <v>0</v>
      </c>
      <c r="G33" s="21"/>
      <c r="H33" s="21"/>
      <c r="I33" s="21"/>
      <c r="J33" s="21"/>
      <c r="K33" s="53">
        <f t="shared" si="5"/>
        <v>0</v>
      </c>
    </row>
    <row r="34" spans="1:13" x14ac:dyDescent="0.15">
      <c r="A34" s="4" t="str">
        <f t="shared" si="4"/>
        <v/>
      </c>
      <c r="B34" s="28" t="s">
        <v>29</v>
      </c>
      <c r="C34" s="21"/>
      <c r="D34" s="21">
        <v>16141</v>
      </c>
      <c r="E34" s="21">
        <v>14475</v>
      </c>
      <c r="F34" s="52">
        <f t="shared" si="6"/>
        <v>1666</v>
      </c>
      <c r="G34" s="21"/>
      <c r="H34" s="21"/>
      <c r="I34" s="21"/>
      <c r="J34" s="21"/>
      <c r="K34" s="53">
        <f t="shared" si="5"/>
        <v>1666</v>
      </c>
    </row>
    <row r="35" spans="1:13" hidden="1" x14ac:dyDescent="0.15">
      <c r="A35" s="4" t="str">
        <f t="shared" si="4"/>
        <v>HIDE</v>
      </c>
      <c r="B35" s="28" t="s">
        <v>30</v>
      </c>
      <c r="C35" s="21"/>
      <c r="D35" s="21"/>
      <c r="E35" s="21"/>
      <c r="F35" s="52">
        <f t="shared" si="6"/>
        <v>0</v>
      </c>
      <c r="G35" s="21"/>
      <c r="H35" s="21"/>
      <c r="I35" s="21"/>
      <c r="J35" s="21"/>
      <c r="K35" s="53">
        <f t="shared" si="5"/>
        <v>0</v>
      </c>
    </row>
    <row r="36" spans="1:13" hidden="1" x14ac:dyDescent="0.15">
      <c r="A36" s="4" t="str">
        <f t="shared" si="4"/>
        <v>HIDE</v>
      </c>
      <c r="B36" s="28" t="s">
        <v>31</v>
      </c>
      <c r="C36" s="21"/>
      <c r="D36" s="21"/>
      <c r="E36" s="21"/>
      <c r="F36" s="52">
        <f t="shared" si="6"/>
        <v>0</v>
      </c>
      <c r="G36" s="21"/>
      <c r="H36" s="21"/>
      <c r="I36" s="21"/>
      <c r="J36" s="21"/>
      <c r="K36" s="53">
        <f t="shared" si="5"/>
        <v>0</v>
      </c>
    </row>
    <row r="37" spans="1:13" x14ac:dyDescent="0.15">
      <c r="A37" s="4" t="str">
        <f t="shared" si="4"/>
        <v/>
      </c>
      <c r="B37" s="32" t="s">
        <v>32</v>
      </c>
      <c r="C37" s="54"/>
      <c r="D37" s="54">
        <v>21003</v>
      </c>
      <c r="E37" s="54">
        <v>13051</v>
      </c>
      <c r="F37" s="55">
        <f t="shared" si="6"/>
        <v>7952</v>
      </c>
      <c r="G37" s="54">
        <v>377949.13</v>
      </c>
      <c r="H37" s="54">
        <v>87214.02</v>
      </c>
      <c r="I37" s="54"/>
      <c r="J37" s="54"/>
      <c r="K37" s="56">
        <f t="shared" si="5"/>
        <v>95166.02</v>
      </c>
    </row>
    <row r="38" spans="1:13" ht="11.25" thickBot="1" x14ac:dyDescent="0.2">
      <c r="B38" s="37" t="s">
        <v>35</v>
      </c>
      <c r="C38" s="38">
        <f t="shared" ref="C38:D38" si="7">SUM(C26:C37)</f>
        <v>0</v>
      </c>
      <c r="D38" s="38">
        <f t="shared" si="7"/>
        <v>71968</v>
      </c>
      <c r="E38" s="38">
        <f t="shared" ref="E38:K38" si="8">SUM(E26:E37)</f>
        <v>50170</v>
      </c>
      <c r="F38" s="38">
        <f t="shared" si="8"/>
        <v>21798</v>
      </c>
      <c r="G38" s="38">
        <f t="shared" si="8"/>
        <v>377949.13</v>
      </c>
      <c r="H38" s="38">
        <f t="shared" si="8"/>
        <v>87214.02</v>
      </c>
      <c r="I38" s="38">
        <f t="shared" si="8"/>
        <v>0</v>
      </c>
      <c r="J38" s="38">
        <f t="shared" si="8"/>
        <v>0</v>
      </c>
      <c r="K38" s="38">
        <f t="shared" si="8"/>
        <v>109012.02</v>
      </c>
      <c r="L38" s="40"/>
      <c r="M38" s="3" t="s">
        <v>36</v>
      </c>
    </row>
    <row r="39" spans="1:13" ht="9" customHeight="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3" x14ac:dyDescent="0.15">
      <c r="B40" s="42" t="s">
        <v>37</v>
      </c>
      <c r="C40" s="43"/>
      <c r="D40" s="44"/>
      <c r="E40" s="45"/>
      <c r="F40" s="44"/>
      <c r="G40" s="44"/>
      <c r="H40" s="46" t="s">
        <v>10</v>
      </c>
      <c r="I40" s="46"/>
      <c r="J40" s="46"/>
      <c r="K40" s="44"/>
    </row>
    <row r="41" spans="1:13" s="48" customFormat="1" ht="21" x14ac:dyDescent="0.25">
      <c r="A41" s="47"/>
      <c r="B41" s="16" t="s">
        <v>11</v>
      </c>
      <c r="C41" s="17" t="s">
        <v>12</v>
      </c>
      <c r="D41" s="17" t="s">
        <v>13</v>
      </c>
      <c r="E41" s="17" t="s">
        <v>14</v>
      </c>
      <c r="F41" s="17" t="s">
        <v>15</v>
      </c>
      <c r="G41" s="17" t="s">
        <v>16</v>
      </c>
      <c r="H41" s="17" t="s">
        <v>17</v>
      </c>
      <c r="I41" s="17" t="s">
        <v>18</v>
      </c>
      <c r="J41" s="17" t="s">
        <v>38</v>
      </c>
      <c r="K41" s="17" t="s">
        <v>20</v>
      </c>
    </row>
    <row r="42" spans="1:13" x14ac:dyDescent="0.15">
      <c r="A42" s="4" t="str">
        <f t="shared" ref="A42:A53" si="9">+IF(AND(D42=0,E42=0,G42=0,H42=0,I42=0,J42=0),"HIDE","")</f>
        <v/>
      </c>
      <c r="B42" s="19" t="s">
        <v>21</v>
      </c>
      <c r="C42" s="49">
        <f t="shared" ref="C42:J54" si="10">+C26-C10</f>
        <v>0</v>
      </c>
      <c r="D42" s="49">
        <f t="shared" si="10"/>
        <v>0</v>
      </c>
      <c r="E42" s="49">
        <f t="shared" si="10"/>
        <v>0</v>
      </c>
      <c r="F42" s="57">
        <f t="shared" si="10"/>
        <v>0</v>
      </c>
      <c r="G42" s="49">
        <f t="shared" si="10"/>
        <v>-20249</v>
      </c>
      <c r="H42" s="49">
        <f t="shared" si="10"/>
        <v>-4304</v>
      </c>
      <c r="I42" s="49">
        <f t="shared" si="10"/>
        <v>0</v>
      </c>
      <c r="J42" s="49">
        <f t="shared" si="10"/>
        <v>0</v>
      </c>
      <c r="K42" s="51">
        <f>+F42+H42+I42+J42</f>
        <v>-4304</v>
      </c>
    </row>
    <row r="43" spans="1:13" x14ac:dyDescent="0.15">
      <c r="A43" s="4" t="str">
        <f t="shared" si="9"/>
        <v/>
      </c>
      <c r="B43" s="25" t="s">
        <v>22</v>
      </c>
      <c r="C43" s="21">
        <f t="shared" si="10"/>
        <v>0</v>
      </c>
      <c r="D43" s="21">
        <f t="shared" si="10"/>
        <v>0</v>
      </c>
      <c r="E43" s="21">
        <f t="shared" si="10"/>
        <v>0</v>
      </c>
      <c r="F43" s="58">
        <f t="shared" si="10"/>
        <v>0</v>
      </c>
      <c r="G43" s="21">
        <f t="shared" si="10"/>
        <v>-20526</v>
      </c>
      <c r="H43" s="21">
        <f t="shared" si="10"/>
        <v>-4396</v>
      </c>
      <c r="I43" s="21">
        <f t="shared" si="10"/>
        <v>0</v>
      </c>
      <c r="J43" s="21">
        <f t="shared" si="10"/>
        <v>0</v>
      </c>
      <c r="K43" s="53">
        <f t="shared" ref="K43:K53" si="11">+F43+H43+I43+J43</f>
        <v>-4396</v>
      </c>
    </row>
    <row r="44" spans="1:13" x14ac:dyDescent="0.15">
      <c r="A44" s="4" t="str">
        <f t="shared" si="9"/>
        <v/>
      </c>
      <c r="B44" s="28" t="s">
        <v>23</v>
      </c>
      <c r="C44" s="21">
        <f t="shared" si="10"/>
        <v>-271179</v>
      </c>
      <c r="D44" s="21">
        <f t="shared" si="10"/>
        <v>1</v>
      </c>
      <c r="E44" s="21">
        <f t="shared" si="10"/>
        <v>-3</v>
      </c>
      <c r="F44" s="58">
        <f t="shared" si="10"/>
        <v>4</v>
      </c>
      <c r="G44" s="21">
        <f t="shared" si="10"/>
        <v>-27908</v>
      </c>
      <c r="H44" s="21">
        <f t="shared" si="10"/>
        <v>-6094</v>
      </c>
      <c r="I44" s="21">
        <f t="shared" si="10"/>
        <v>0</v>
      </c>
      <c r="J44" s="21">
        <f t="shared" si="10"/>
        <v>0</v>
      </c>
      <c r="K44" s="53">
        <f t="shared" si="11"/>
        <v>-6090</v>
      </c>
    </row>
    <row r="45" spans="1:13" x14ac:dyDescent="0.15">
      <c r="A45" s="4" t="str">
        <f t="shared" si="9"/>
        <v/>
      </c>
      <c r="B45" s="28" t="s">
        <v>24</v>
      </c>
      <c r="C45" s="21">
        <f t="shared" si="10"/>
        <v>0</v>
      </c>
      <c r="D45" s="21">
        <f t="shared" si="10"/>
        <v>0</v>
      </c>
      <c r="E45" s="21">
        <f t="shared" si="10"/>
        <v>0</v>
      </c>
      <c r="F45" s="58">
        <f t="shared" si="10"/>
        <v>0</v>
      </c>
      <c r="G45" s="21">
        <f t="shared" si="10"/>
        <v>-22497</v>
      </c>
      <c r="H45" s="21">
        <f t="shared" si="10"/>
        <v>-4901</v>
      </c>
      <c r="I45" s="21">
        <f t="shared" si="10"/>
        <v>0</v>
      </c>
      <c r="J45" s="21">
        <f t="shared" si="10"/>
        <v>0</v>
      </c>
      <c r="K45" s="53">
        <f t="shared" si="11"/>
        <v>-4901</v>
      </c>
    </row>
    <row r="46" spans="1:13" x14ac:dyDescent="0.15">
      <c r="A46" s="4" t="str">
        <f t="shared" si="9"/>
        <v/>
      </c>
      <c r="B46" s="28" t="s">
        <v>25</v>
      </c>
      <c r="C46" s="21">
        <f t="shared" si="10"/>
        <v>0</v>
      </c>
      <c r="D46" s="21">
        <f t="shared" si="10"/>
        <v>0</v>
      </c>
      <c r="E46" s="21">
        <f t="shared" si="10"/>
        <v>0</v>
      </c>
      <c r="F46" s="58">
        <f t="shared" si="10"/>
        <v>0</v>
      </c>
      <c r="G46" s="21">
        <f t="shared" si="10"/>
        <v>-21358</v>
      </c>
      <c r="H46" s="21">
        <f t="shared" si="10"/>
        <v>-4672</v>
      </c>
      <c r="I46" s="21">
        <f t="shared" si="10"/>
        <v>0</v>
      </c>
      <c r="J46" s="21">
        <f t="shared" si="10"/>
        <v>0</v>
      </c>
      <c r="K46" s="53">
        <f t="shared" si="11"/>
        <v>-4672</v>
      </c>
    </row>
    <row r="47" spans="1:13" x14ac:dyDescent="0.15">
      <c r="A47" s="4" t="str">
        <f t="shared" si="9"/>
        <v/>
      </c>
      <c r="B47" s="28" t="s">
        <v>26</v>
      </c>
      <c r="C47" s="21">
        <f t="shared" si="10"/>
        <v>-359879</v>
      </c>
      <c r="D47" s="21">
        <f t="shared" si="10"/>
        <v>1</v>
      </c>
      <c r="E47" s="21">
        <f t="shared" si="10"/>
        <v>3</v>
      </c>
      <c r="F47" s="58">
        <f t="shared" si="10"/>
        <v>-2</v>
      </c>
      <c r="G47" s="21">
        <f t="shared" si="10"/>
        <v>-27836</v>
      </c>
      <c r="H47" s="21">
        <f t="shared" si="10"/>
        <v>-6069</v>
      </c>
      <c r="I47" s="21">
        <f t="shared" si="10"/>
        <v>0</v>
      </c>
      <c r="J47" s="21">
        <f t="shared" si="10"/>
        <v>0</v>
      </c>
      <c r="K47" s="53">
        <f t="shared" si="11"/>
        <v>-6071</v>
      </c>
    </row>
    <row r="48" spans="1:13" x14ac:dyDescent="0.15">
      <c r="A48" s="4" t="str">
        <f t="shared" si="9"/>
        <v/>
      </c>
      <c r="B48" s="28" t="s">
        <v>27</v>
      </c>
      <c r="C48" s="21">
        <f t="shared" si="10"/>
        <v>0</v>
      </c>
      <c r="D48" s="21">
        <f t="shared" si="10"/>
        <v>0</v>
      </c>
      <c r="E48" s="21">
        <f t="shared" si="10"/>
        <v>0</v>
      </c>
      <c r="F48" s="58">
        <f t="shared" si="10"/>
        <v>0</v>
      </c>
      <c r="G48" s="21">
        <f t="shared" si="10"/>
        <v>-21358</v>
      </c>
      <c r="H48" s="21">
        <f t="shared" si="10"/>
        <v>-4672</v>
      </c>
      <c r="I48" s="21">
        <f t="shared" si="10"/>
        <v>0</v>
      </c>
      <c r="J48" s="21">
        <f t="shared" si="10"/>
        <v>0</v>
      </c>
      <c r="K48" s="53">
        <f t="shared" si="11"/>
        <v>-4672</v>
      </c>
    </row>
    <row r="49" spans="1:13" x14ac:dyDescent="0.15">
      <c r="A49" s="4" t="str">
        <f t="shared" si="9"/>
        <v/>
      </c>
      <c r="B49" s="28" t="s">
        <v>28</v>
      </c>
      <c r="C49" s="21">
        <f t="shared" si="10"/>
        <v>0</v>
      </c>
      <c r="D49" s="21">
        <f t="shared" si="10"/>
        <v>0</v>
      </c>
      <c r="E49" s="21">
        <f t="shared" si="10"/>
        <v>0</v>
      </c>
      <c r="F49" s="58">
        <f t="shared" si="10"/>
        <v>0</v>
      </c>
      <c r="G49" s="21">
        <f t="shared" si="10"/>
        <v>-22512</v>
      </c>
      <c r="H49" s="21">
        <f t="shared" si="10"/>
        <v>-4915</v>
      </c>
      <c r="I49" s="21">
        <f t="shared" si="10"/>
        <v>0</v>
      </c>
      <c r="J49" s="21">
        <f t="shared" si="10"/>
        <v>0</v>
      </c>
      <c r="K49" s="53">
        <f t="shared" si="11"/>
        <v>-4915</v>
      </c>
    </row>
    <row r="50" spans="1:13" x14ac:dyDescent="0.15">
      <c r="A50" s="4" t="str">
        <f t="shared" si="9"/>
        <v/>
      </c>
      <c r="B50" s="28" t="s">
        <v>29</v>
      </c>
      <c r="C50" s="21">
        <f t="shared" si="10"/>
        <v>-294503</v>
      </c>
      <c r="D50" s="21">
        <f t="shared" si="10"/>
        <v>-8</v>
      </c>
      <c r="E50" s="21">
        <f t="shared" si="10"/>
        <v>566</v>
      </c>
      <c r="F50" s="58">
        <f t="shared" si="10"/>
        <v>-574</v>
      </c>
      <c r="G50" s="21">
        <f t="shared" si="10"/>
        <v>-26697</v>
      </c>
      <c r="H50" s="21">
        <f t="shared" si="10"/>
        <v>-5840</v>
      </c>
      <c r="I50" s="21">
        <f t="shared" si="10"/>
        <v>0</v>
      </c>
      <c r="J50" s="21">
        <f t="shared" si="10"/>
        <v>0</v>
      </c>
      <c r="K50" s="53">
        <f t="shared" si="11"/>
        <v>-6414</v>
      </c>
    </row>
    <row r="51" spans="1:13" x14ac:dyDescent="0.15">
      <c r="A51" s="4" t="str">
        <f t="shared" si="9"/>
        <v/>
      </c>
      <c r="B51" s="28" t="s">
        <v>30</v>
      </c>
      <c r="C51" s="21">
        <f t="shared" si="10"/>
        <v>0</v>
      </c>
      <c r="D51" s="21">
        <f t="shared" si="10"/>
        <v>0</v>
      </c>
      <c r="E51" s="21">
        <f t="shared" si="10"/>
        <v>0</v>
      </c>
      <c r="F51" s="58">
        <f t="shared" si="10"/>
        <v>0</v>
      </c>
      <c r="G51" s="21">
        <f t="shared" si="10"/>
        <v>-25757</v>
      </c>
      <c r="H51" s="21">
        <f t="shared" si="10"/>
        <v>-6581</v>
      </c>
      <c r="I51" s="21">
        <f t="shared" si="10"/>
        <v>0</v>
      </c>
      <c r="J51" s="21">
        <f t="shared" si="10"/>
        <v>0</v>
      </c>
      <c r="K51" s="53">
        <f t="shared" si="11"/>
        <v>-6581</v>
      </c>
    </row>
    <row r="52" spans="1:13" x14ac:dyDescent="0.15">
      <c r="A52" s="4" t="str">
        <f t="shared" si="9"/>
        <v/>
      </c>
      <c r="B52" s="28" t="s">
        <v>31</v>
      </c>
      <c r="C52" s="21">
        <f t="shared" si="10"/>
        <v>0</v>
      </c>
      <c r="D52" s="21">
        <f t="shared" si="10"/>
        <v>0</v>
      </c>
      <c r="E52" s="21">
        <f t="shared" si="10"/>
        <v>0</v>
      </c>
      <c r="F52" s="58">
        <f t="shared" si="10"/>
        <v>0</v>
      </c>
      <c r="G52" s="21">
        <f t="shared" si="10"/>
        <v>-25709</v>
      </c>
      <c r="H52" s="21">
        <f t="shared" si="10"/>
        <v>-6564</v>
      </c>
      <c r="I52" s="21">
        <f t="shared" si="10"/>
        <v>0</v>
      </c>
      <c r="J52" s="21">
        <f t="shared" si="10"/>
        <v>0</v>
      </c>
      <c r="K52" s="53">
        <f t="shared" si="11"/>
        <v>-6564</v>
      </c>
    </row>
    <row r="53" spans="1:13" x14ac:dyDescent="0.15">
      <c r="A53" s="4" t="str">
        <f t="shared" si="9"/>
        <v/>
      </c>
      <c r="B53" s="32" t="s">
        <v>32</v>
      </c>
      <c r="C53" s="54">
        <f t="shared" si="10"/>
        <v>-405705</v>
      </c>
      <c r="D53" s="54">
        <f t="shared" si="10"/>
        <v>1</v>
      </c>
      <c r="E53" s="54">
        <f t="shared" si="10"/>
        <v>80</v>
      </c>
      <c r="F53" s="59">
        <f t="shared" si="10"/>
        <v>-79</v>
      </c>
      <c r="G53" s="54">
        <f t="shared" si="10"/>
        <v>345813.13</v>
      </c>
      <c r="H53" s="54">
        <f t="shared" si="10"/>
        <v>59009.020000000004</v>
      </c>
      <c r="I53" s="54">
        <f t="shared" si="10"/>
        <v>0</v>
      </c>
      <c r="J53" s="54">
        <f t="shared" si="10"/>
        <v>0</v>
      </c>
      <c r="K53" s="56">
        <f t="shared" si="11"/>
        <v>58930.020000000004</v>
      </c>
    </row>
    <row r="54" spans="1:13" ht="11.25" thickBot="1" x14ac:dyDescent="0.2">
      <c r="B54" s="37" t="s">
        <v>39</v>
      </c>
      <c r="C54" s="38">
        <f t="shared" si="10"/>
        <v>-1331266</v>
      </c>
      <c r="D54" s="38">
        <f t="shared" si="10"/>
        <v>-5</v>
      </c>
      <c r="E54" s="38">
        <f t="shared" si="10"/>
        <v>646</v>
      </c>
      <c r="F54" s="38">
        <f t="shared" si="10"/>
        <v>-651</v>
      </c>
      <c r="G54" s="38">
        <f t="shared" si="10"/>
        <v>83406.13</v>
      </c>
      <c r="H54" s="38">
        <f t="shared" si="10"/>
        <v>1.0200000000040745</v>
      </c>
      <c r="I54" s="38">
        <f t="shared" si="10"/>
        <v>0</v>
      </c>
      <c r="J54" s="60">
        <f t="shared" si="10"/>
        <v>0</v>
      </c>
      <c r="K54" s="61">
        <f>+K38-K22</f>
        <v>-649.97999999999593</v>
      </c>
    </row>
    <row r="55" spans="1:13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</row>
    <row r="56" spans="1:13" x14ac:dyDescent="0.25">
      <c r="B56" s="62" t="s">
        <v>1</v>
      </c>
      <c r="C56" s="62"/>
      <c r="D56" s="62"/>
      <c r="E56" s="62"/>
      <c r="F56" s="62"/>
      <c r="G56" s="62"/>
      <c r="H56" s="62"/>
    </row>
    <row r="57" spans="1:13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M57" s="3" t="s">
        <v>40</v>
      </c>
    </row>
    <row r="58" spans="1:13" x14ac:dyDescent="0.15">
      <c r="B58" s="63" t="s">
        <v>41</v>
      </c>
      <c r="C58" s="64"/>
      <c r="D58" s="65"/>
      <c r="E58" s="41"/>
      <c r="F58" s="66" t="s">
        <v>42</v>
      </c>
      <c r="G58" s="41"/>
      <c r="H58" s="66" t="s">
        <v>43</v>
      </c>
      <c r="I58" s="41"/>
      <c r="J58" s="41"/>
      <c r="K58" s="41"/>
    </row>
    <row r="59" spans="1:13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</row>
    <row r="60" spans="1:13" x14ac:dyDescent="0.15">
      <c r="B60" s="67" t="s">
        <v>44</v>
      </c>
      <c r="C60" s="68"/>
      <c r="D60" s="69"/>
      <c r="E60" s="41"/>
      <c r="F60" s="70">
        <f>+F54</f>
        <v>-651</v>
      </c>
      <c r="G60" s="41"/>
      <c r="H60" s="70">
        <f>+H54</f>
        <v>1.0200000000040745</v>
      </c>
      <c r="I60" s="41"/>
      <c r="J60" s="41"/>
      <c r="K60" s="41"/>
    </row>
    <row r="61" spans="1:13" x14ac:dyDescent="0.15">
      <c r="B61" s="71" t="s">
        <v>45</v>
      </c>
      <c r="C61" s="72"/>
      <c r="D61" s="73"/>
      <c r="E61" s="41"/>
      <c r="F61" s="74">
        <v>-386.24</v>
      </c>
      <c r="G61" s="41"/>
      <c r="H61" s="74">
        <v>631.73</v>
      </c>
      <c r="I61" s="41"/>
      <c r="J61" s="41"/>
      <c r="K61" s="41"/>
    </row>
    <row r="62" spans="1:13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3" x14ac:dyDescent="0.15">
      <c r="A63" s="4" t="str">
        <f>IF(AND(F63=0,H63=0),"HIDE","")</f>
        <v/>
      </c>
      <c r="B63" s="75" t="s">
        <v>46</v>
      </c>
      <c r="C63" s="76"/>
      <c r="D63" s="77"/>
      <c r="E63" s="41"/>
      <c r="F63" s="78">
        <v>-19.37</v>
      </c>
      <c r="G63" s="41"/>
      <c r="H63" s="78"/>
      <c r="I63" s="41"/>
      <c r="J63" s="41"/>
      <c r="K63" s="41"/>
    </row>
    <row r="64" spans="1:13" hidden="1" x14ac:dyDescent="0.15">
      <c r="A64" s="4" t="str">
        <f t="shared" ref="A64:A70" si="12">IF(AND(F64=0,H64=0),"HIDE","")</f>
        <v>HIDE</v>
      </c>
      <c r="B64" s="75" t="s">
        <v>47</v>
      </c>
      <c r="C64" s="76"/>
      <c r="D64" s="77"/>
      <c r="E64" s="41"/>
      <c r="F64" s="79"/>
      <c r="G64" s="41"/>
      <c r="H64" s="79"/>
      <c r="I64" s="41"/>
      <c r="J64" s="41"/>
      <c r="K64" s="41"/>
    </row>
    <row r="65" spans="1:11" hidden="1" x14ac:dyDescent="0.15">
      <c r="A65" s="4" t="str">
        <f t="shared" si="12"/>
        <v>HIDE</v>
      </c>
      <c r="B65" s="75" t="s">
        <v>47</v>
      </c>
      <c r="C65" s="76"/>
      <c r="D65" s="77"/>
      <c r="E65" s="41"/>
      <c r="F65" s="79"/>
      <c r="G65" s="41"/>
      <c r="H65" s="79"/>
      <c r="I65" s="41"/>
      <c r="J65" s="41"/>
      <c r="K65" s="41"/>
    </row>
    <row r="66" spans="1:11" hidden="1" x14ac:dyDescent="0.15">
      <c r="A66" s="4" t="str">
        <f t="shared" si="12"/>
        <v>HIDE</v>
      </c>
      <c r="B66" s="75" t="s">
        <v>47</v>
      </c>
      <c r="C66" s="76"/>
      <c r="D66" s="77"/>
      <c r="E66" s="41"/>
      <c r="F66" s="79"/>
      <c r="G66" s="41"/>
      <c r="H66" s="79"/>
      <c r="I66" s="41"/>
      <c r="J66" s="41"/>
      <c r="K66" s="41"/>
    </row>
    <row r="67" spans="1:11" hidden="1" x14ac:dyDescent="0.15">
      <c r="A67" s="4" t="str">
        <f t="shared" si="12"/>
        <v>HIDE</v>
      </c>
      <c r="B67" s="75" t="s">
        <v>47</v>
      </c>
      <c r="C67" s="76"/>
      <c r="D67" s="77"/>
      <c r="E67" s="41"/>
      <c r="F67" s="79"/>
      <c r="G67" s="41"/>
      <c r="H67" s="79"/>
      <c r="I67" s="41"/>
      <c r="J67" s="41"/>
      <c r="K67" s="41"/>
    </row>
    <row r="68" spans="1:11" hidden="1" x14ac:dyDescent="0.15">
      <c r="A68" s="4" t="str">
        <f t="shared" si="12"/>
        <v>HIDE</v>
      </c>
      <c r="B68" s="75" t="s">
        <v>47</v>
      </c>
      <c r="C68" s="76"/>
      <c r="D68" s="77"/>
      <c r="E68" s="41"/>
      <c r="F68" s="79"/>
      <c r="G68" s="41"/>
      <c r="H68" s="79"/>
      <c r="I68" s="41"/>
      <c r="J68" s="41"/>
      <c r="K68" s="41"/>
    </row>
    <row r="69" spans="1:11" hidden="1" x14ac:dyDescent="0.15">
      <c r="A69" s="4" t="str">
        <f t="shared" si="12"/>
        <v>HIDE</v>
      </c>
      <c r="B69" s="75" t="s">
        <v>47</v>
      </c>
      <c r="C69" s="76"/>
      <c r="D69" s="77"/>
      <c r="E69" s="41"/>
      <c r="F69" s="79"/>
      <c r="G69" s="41"/>
      <c r="H69" s="79"/>
      <c r="I69" s="41"/>
      <c r="J69" s="41"/>
      <c r="K69" s="41"/>
    </row>
    <row r="70" spans="1:11" hidden="1" x14ac:dyDescent="0.15">
      <c r="A70" s="4" t="str">
        <f t="shared" si="12"/>
        <v>HIDE</v>
      </c>
      <c r="B70" s="71" t="s">
        <v>47</v>
      </c>
      <c r="C70" s="72"/>
      <c r="D70" s="73"/>
      <c r="E70" s="41"/>
      <c r="F70" s="74"/>
      <c r="G70" s="41"/>
      <c r="H70" s="74"/>
      <c r="I70" s="41"/>
      <c r="J70" s="41"/>
      <c r="K70" s="41"/>
    </row>
    <row r="71" spans="1:11" ht="11.25" thickBot="1" x14ac:dyDescent="0.2">
      <c r="B71" s="80" t="s">
        <v>48</v>
      </c>
      <c r="C71" s="81"/>
      <c r="D71" s="81"/>
      <c r="E71" s="82"/>
      <c r="F71" s="83">
        <f>ROUND(SUM(F60:F70),2)</f>
        <v>-1056.6099999999999</v>
      </c>
      <c r="G71" s="84"/>
      <c r="H71" s="83">
        <f>SUM(H60:H70)</f>
        <v>632.75000000000409</v>
      </c>
      <c r="I71" s="84"/>
      <c r="J71" s="41"/>
      <c r="K71" s="41"/>
    </row>
    <row r="72" spans="1:11" x14ac:dyDescent="0.25">
      <c r="B72" s="4"/>
      <c r="C72" s="4"/>
      <c r="D72" s="4"/>
      <c r="E72" s="4"/>
      <c r="F72" s="41" t="str">
        <f>IF(INT(F71)=F71,"GST Adjustment is Rounded - Good Job","ERROR - Ensure Adjustment is Rounded")</f>
        <v>ERROR - Ensure Adjustment is Rounded</v>
      </c>
      <c r="G72" s="4"/>
      <c r="H72" s="4"/>
      <c r="I72" s="4"/>
      <c r="J72" s="41"/>
      <c r="K72" s="41"/>
    </row>
    <row r="73" spans="1:11" x14ac:dyDescent="0.25">
      <c r="B73" s="41"/>
      <c r="C73" s="41"/>
      <c r="D73" s="41"/>
      <c r="E73" s="41"/>
      <c r="F73" s="85"/>
      <c r="G73" s="41"/>
      <c r="H73" s="41"/>
      <c r="I73" s="41"/>
      <c r="J73" s="41"/>
      <c r="K73" s="41"/>
    </row>
    <row r="74" spans="1:11" x14ac:dyDescent="0.25">
      <c r="B74" s="62" t="s">
        <v>49</v>
      </c>
      <c r="C74" s="62"/>
      <c r="D74" s="62"/>
      <c r="E74" s="62"/>
      <c r="F74" s="62"/>
      <c r="G74" s="62"/>
      <c r="H74" s="62"/>
    </row>
    <row r="76" spans="1:11" x14ac:dyDescent="0.15">
      <c r="B76" s="42" t="s">
        <v>50</v>
      </c>
      <c r="C76" s="4"/>
      <c r="F76" s="42" t="s">
        <v>51</v>
      </c>
    </row>
    <row r="77" spans="1:11" x14ac:dyDescent="0.15">
      <c r="B77" s="43"/>
      <c r="C77" s="4"/>
      <c r="D77" s="43"/>
      <c r="F77" s="4"/>
    </row>
    <row r="78" spans="1:11" x14ac:dyDescent="0.15">
      <c r="B78" s="43"/>
      <c r="C78" s="66" t="s">
        <v>52</v>
      </c>
      <c r="D78" s="4"/>
      <c r="E78" s="4"/>
      <c r="F78" s="66" t="s">
        <v>42</v>
      </c>
      <c r="H78" s="66" t="s">
        <v>43</v>
      </c>
    </row>
    <row r="79" spans="1:11" ht="11.25" thickBot="1" x14ac:dyDescent="0.2">
      <c r="B79" s="86" t="s">
        <v>53</v>
      </c>
      <c r="C79" s="87">
        <f>+C22</f>
        <v>1331266</v>
      </c>
      <c r="D79" s="4"/>
      <c r="E79" s="88" t="s">
        <v>54</v>
      </c>
      <c r="F79" s="70">
        <f>+F21</f>
        <v>8031</v>
      </c>
      <c r="G79" s="89" t="s">
        <v>55</v>
      </c>
      <c r="H79" s="90">
        <f>+H21</f>
        <v>28205</v>
      </c>
    </row>
    <row r="80" spans="1:11" x14ac:dyDescent="0.15">
      <c r="B80" s="91" t="s">
        <v>56</v>
      </c>
      <c r="C80" s="92"/>
      <c r="D80" s="4"/>
      <c r="E80" s="88" t="s">
        <v>57</v>
      </c>
      <c r="F80" s="79">
        <f>F71</f>
        <v>-1056.6099999999999</v>
      </c>
      <c r="G80" s="89" t="s">
        <v>57</v>
      </c>
      <c r="H80" s="93">
        <f>H71</f>
        <v>632.75000000000409</v>
      </c>
    </row>
    <row r="81" spans="1:12" x14ac:dyDescent="0.15">
      <c r="A81" s="4" t="str">
        <f>+IF(B6="Accrual","HIDE","")</f>
        <v/>
      </c>
      <c r="B81" s="91" t="s">
        <v>58</v>
      </c>
      <c r="C81" s="94">
        <f>+C80*0.1</f>
        <v>0</v>
      </c>
      <c r="D81" s="4"/>
      <c r="E81" s="95"/>
      <c r="F81" s="79"/>
      <c r="G81" s="96"/>
      <c r="H81" s="93"/>
    </row>
    <row r="82" spans="1:12" x14ac:dyDescent="0.15">
      <c r="A82" s="4" t="str">
        <f>+IF($B$5="Accrual","HIDE","")</f>
        <v>HIDE</v>
      </c>
      <c r="B82" s="91" t="s">
        <v>59</v>
      </c>
      <c r="C82" s="79"/>
      <c r="D82" s="4"/>
      <c r="E82" s="88" t="s">
        <v>60</v>
      </c>
      <c r="F82" s="79"/>
      <c r="G82" s="97"/>
      <c r="H82" s="93"/>
    </row>
    <row r="83" spans="1:12" x14ac:dyDescent="0.15">
      <c r="A83" s="4" t="str">
        <f>+IF($B$5="Accrual","HIDE","")</f>
        <v>HIDE</v>
      </c>
      <c r="B83" s="91" t="s">
        <v>61</v>
      </c>
      <c r="C83" s="79"/>
      <c r="E83" s="88" t="s">
        <v>62</v>
      </c>
      <c r="F83" s="79"/>
      <c r="G83" s="97"/>
      <c r="H83" s="93"/>
    </row>
    <row r="84" spans="1:12" x14ac:dyDescent="0.15">
      <c r="B84" s="98" t="s">
        <v>47</v>
      </c>
      <c r="C84" s="79"/>
      <c r="E84" s="99"/>
      <c r="F84" s="79"/>
      <c r="G84" s="97"/>
      <c r="H84" s="93"/>
    </row>
    <row r="85" spans="1:12" ht="11.25" thickBot="1" x14ac:dyDescent="0.2">
      <c r="B85" s="86" t="s">
        <v>63</v>
      </c>
      <c r="C85" s="100">
        <f>SUM(C80:C84)</f>
        <v>0</v>
      </c>
      <c r="D85" s="41"/>
      <c r="E85" s="101" t="s">
        <v>64</v>
      </c>
      <c r="F85" s="100">
        <f>SUM(F79:F84)</f>
        <v>6974.39</v>
      </c>
      <c r="G85" s="102"/>
      <c r="H85" s="61">
        <f>SUM(H79:H84)</f>
        <v>28837.750000000004</v>
      </c>
    </row>
    <row r="86" spans="1:12" x14ac:dyDescent="0.15">
      <c r="B86" s="103" t="str">
        <f>IFERROR(IF(OR(C86/C22&gt;0.05,C86/C22&lt;-0.05),"Variance is more than 5% - Investigate",(TEXT(C86/C22,"##%")&amp;" - Immaterial variance - accept")),"Sales info incomplete")</f>
        <v>Variance is more than 5% - Investigate</v>
      </c>
      <c r="C86" s="104">
        <f>+C79-C85</f>
        <v>1331266</v>
      </c>
      <c r="F86" s="105" t="s">
        <v>65</v>
      </c>
      <c r="G86" s="102"/>
      <c r="H86" s="105" t="s">
        <v>65</v>
      </c>
    </row>
    <row r="87" spans="1:12" x14ac:dyDescent="0.25">
      <c r="C87" s="107">
        <f>+IFERROR(C86/C85,0)</f>
        <v>0</v>
      </c>
    </row>
    <row r="88" spans="1:12" hidden="1" x14ac:dyDescent="0.25">
      <c r="B88" s="4"/>
      <c r="C88" s="4"/>
      <c r="D88" s="4"/>
      <c r="E88" s="4"/>
      <c r="F88" s="4"/>
      <c r="G88" s="4"/>
      <c r="H88" s="4"/>
      <c r="I88" s="4"/>
      <c r="J88" s="4"/>
    </row>
    <row r="89" spans="1:12" hidden="1" x14ac:dyDescent="0.25">
      <c r="B89" s="4"/>
      <c r="C89" s="4"/>
      <c r="D89" s="4"/>
      <c r="E89" s="4"/>
      <c r="F89" s="4"/>
      <c r="G89" s="4"/>
      <c r="H89" s="4"/>
      <c r="I89" s="4"/>
      <c r="J89" s="4"/>
    </row>
    <row r="90" spans="1:12" hidden="1" x14ac:dyDescent="0.25">
      <c r="B90" s="108" t="s">
        <v>66</v>
      </c>
      <c r="G90" s="4"/>
      <c r="H90" s="4"/>
      <c r="I90" s="4"/>
      <c r="J90" s="4"/>
    </row>
    <row r="91" spans="1:12" hidden="1" x14ac:dyDescent="0.15">
      <c r="B91" s="109" t="s">
        <v>67</v>
      </c>
      <c r="G91" s="4"/>
      <c r="H91" s="4"/>
      <c r="I91" s="4"/>
      <c r="J91" s="4"/>
      <c r="L91" s="110"/>
    </row>
    <row r="92" spans="1:12" ht="13.9" hidden="1" customHeight="1" x14ac:dyDescent="0.25">
      <c r="B92" s="109"/>
      <c r="G92" s="4"/>
      <c r="H92" s="4"/>
      <c r="I92" s="4"/>
      <c r="J92" s="4"/>
    </row>
    <row r="93" spans="1:12" ht="13.9" hidden="1" customHeight="1" x14ac:dyDescent="0.25">
      <c r="B93" s="3"/>
      <c r="D93" s="111" t="s">
        <v>68</v>
      </c>
      <c r="E93" s="111" t="s">
        <v>69</v>
      </c>
      <c r="F93" s="111" t="s">
        <v>70</v>
      </c>
      <c r="G93" s="4"/>
      <c r="H93" s="4"/>
      <c r="I93" s="4"/>
      <c r="J93" s="4"/>
      <c r="K93" s="112"/>
      <c r="L93" s="113"/>
    </row>
    <row r="94" spans="1:12" ht="13.9" hidden="1" customHeight="1" x14ac:dyDescent="0.15">
      <c r="B94" s="3" t="s">
        <v>71</v>
      </c>
      <c r="D94" s="114"/>
      <c r="E94" s="115">
        <f>+F21</f>
        <v>8031</v>
      </c>
      <c r="F94" s="115">
        <f>+E94-D94</f>
        <v>8031</v>
      </c>
      <c r="G94" s="4"/>
      <c r="H94" s="4"/>
      <c r="I94" s="4"/>
      <c r="J94" s="4"/>
      <c r="K94" s="112"/>
      <c r="L94" s="116"/>
    </row>
    <row r="95" spans="1:12" ht="13.9" hidden="1" customHeight="1" x14ac:dyDescent="0.15">
      <c r="B95" s="3" t="s">
        <v>72</v>
      </c>
      <c r="D95" s="117"/>
      <c r="E95" s="118">
        <f>+F71</f>
        <v>-1056.6099999999999</v>
      </c>
      <c r="F95" s="118">
        <f t="shared" ref="F95:F99" si="13">+E95-D95</f>
        <v>-1056.6099999999999</v>
      </c>
      <c r="G95" s="4"/>
      <c r="H95" s="4"/>
      <c r="I95" s="4"/>
      <c r="J95" s="4"/>
      <c r="L95" s="116"/>
    </row>
    <row r="96" spans="1:12" ht="13.9" hidden="1" customHeight="1" x14ac:dyDescent="0.15">
      <c r="B96" s="3" t="s">
        <v>60</v>
      </c>
      <c r="D96" s="117"/>
      <c r="E96" s="118">
        <f>+F82</f>
        <v>0</v>
      </c>
      <c r="F96" s="118">
        <f t="shared" si="13"/>
        <v>0</v>
      </c>
      <c r="G96" s="4"/>
      <c r="H96" s="4"/>
      <c r="I96" s="4"/>
      <c r="J96" s="4"/>
    </row>
    <row r="97" spans="2:10" hidden="1" x14ac:dyDescent="0.15">
      <c r="B97" s="3" t="s">
        <v>73</v>
      </c>
      <c r="D97" s="117"/>
      <c r="E97" s="118">
        <f>+F83</f>
        <v>0</v>
      </c>
      <c r="F97" s="118">
        <f t="shared" si="13"/>
        <v>0</v>
      </c>
      <c r="G97" s="4"/>
      <c r="H97" s="4"/>
      <c r="I97" s="4"/>
      <c r="J97" s="4"/>
    </row>
    <row r="98" spans="2:10" hidden="1" x14ac:dyDescent="0.15">
      <c r="B98" s="3"/>
      <c r="D98" s="117"/>
      <c r="E98" s="117"/>
      <c r="F98" s="118">
        <f t="shared" si="13"/>
        <v>0</v>
      </c>
      <c r="G98" s="4"/>
      <c r="H98" s="4"/>
      <c r="I98" s="4"/>
      <c r="J98" s="4"/>
    </row>
    <row r="99" spans="2:10" hidden="1" x14ac:dyDescent="0.15">
      <c r="B99" s="3"/>
      <c r="D99" s="117"/>
      <c r="E99" s="117"/>
      <c r="F99" s="118">
        <f t="shared" si="13"/>
        <v>0</v>
      </c>
      <c r="G99" s="4"/>
      <c r="H99" s="4"/>
      <c r="I99" s="4"/>
      <c r="J99" s="4"/>
    </row>
    <row r="100" spans="2:10" ht="11.25" hidden="1" thickBot="1" x14ac:dyDescent="0.2">
      <c r="B100" s="5" t="s">
        <v>74</v>
      </c>
      <c r="D100" s="119">
        <f>+SUM(D94:D99)</f>
        <v>0</v>
      </c>
      <c r="E100" s="119">
        <f t="shared" ref="E100:F100" si="14">+SUM(E94:E99)</f>
        <v>6974.39</v>
      </c>
      <c r="F100" s="119">
        <f t="shared" si="14"/>
        <v>6974.39</v>
      </c>
      <c r="G100" s="4"/>
      <c r="H100" s="4"/>
      <c r="I100" s="4"/>
      <c r="J100" s="4"/>
    </row>
    <row r="101" spans="2:10" hidden="1" x14ac:dyDescent="0.25">
      <c r="B101" s="3"/>
      <c r="G101" s="4"/>
      <c r="H101" s="4"/>
      <c r="I101" s="4"/>
      <c r="J101" s="4"/>
    </row>
    <row r="102" spans="2:10" x14ac:dyDescent="0.25">
      <c r="B102" s="4"/>
      <c r="C102" s="4"/>
      <c r="D102" s="4"/>
      <c r="E102" s="4"/>
      <c r="F102" s="4"/>
      <c r="G102" s="4"/>
      <c r="H102" s="4"/>
      <c r="I102" s="4"/>
      <c r="J102" s="4"/>
    </row>
  </sheetData>
  <autoFilter ref="A1:M102" xr:uid="{00000000-0001-0000-1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3">
    <mergeCell ref="B70:D70"/>
    <mergeCell ref="B64:D64"/>
    <mergeCell ref="B65:D65"/>
    <mergeCell ref="B66:D66"/>
    <mergeCell ref="B67:D67"/>
    <mergeCell ref="B68:D68"/>
    <mergeCell ref="B69:D69"/>
    <mergeCell ref="B1:K1"/>
    <mergeCell ref="B2:K2"/>
    <mergeCell ref="B3:K3"/>
    <mergeCell ref="B58:D58"/>
    <mergeCell ref="B61:D61"/>
    <mergeCell ref="B63:D63"/>
  </mergeCells>
  <conditionalFormatting sqref="F72">
    <cfRule type="notContainsText" dxfId="1" priority="1" operator="notContains" text="ERROR">
      <formula>ISERROR(SEARCH("ERROR",F72))</formula>
    </cfRule>
    <cfRule type="containsText" dxfId="0" priority="2" operator="containsText" text="ERROR">
      <formula>NOT(ISERROR(SEARCH("ERROR",F72)))</formula>
    </cfRule>
  </conditionalFormatting>
  <dataValidations count="3">
    <dataValidation type="list" allowBlank="1" showInputMessage="1" showErrorMessage="1" errorTitle="GST Basis" error="Must be Cash or Accruals" promptTitle="GST Basis" prompt="Must be Cash or Accruals." sqref="B6" xr:uid="{1F65995B-5F59-45C3-A5EF-8B645ED3856C}">
      <formula1>$C$6:$E$6</formula1>
    </dataValidation>
    <dataValidation type="list" allowBlank="1" showInputMessage="1" showErrorMessage="1" errorTitle="GST Basis" error="Must be Cash or Accruals" promptTitle="GST Basis" prompt="Must be Cash or Accruals." sqref="B5" xr:uid="{D27DEC42-D371-40A5-AAE0-1868A7058CFA}">
      <formula1>$C$5:$E$5</formula1>
    </dataValidation>
    <dataValidation allowBlank="1" showInputMessage="1" showErrorMessage="1" errorTitle="GST Basis" error="Must be Cash or Accruals" promptTitle="GST Basis" prompt="Must be Cash or Accruals." sqref="C5:D7" xr:uid="{E986301F-50AB-4979-AB9B-CA2515AD2FEC}"/>
  </dataValidations>
  <pageMargins left="0.25" right="0.25" top="0.75" bottom="0.75" header="0.3" footer="0.3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 </vt:lpstr>
      <vt:lpstr>'BAS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</dc:creator>
  <cp:lastModifiedBy>RK</cp:lastModifiedBy>
  <dcterms:created xsi:type="dcterms:W3CDTF">2025-04-25T05:27:10Z</dcterms:created>
  <dcterms:modified xsi:type="dcterms:W3CDTF">2025-04-25T05:27:40Z</dcterms:modified>
</cp:coreProperties>
</file>