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jundavidrao/Documents/Life/Money/My Own YNAB excel creation/"/>
    </mc:Choice>
  </mc:AlternateContent>
  <bookViews>
    <workbookView xWindow="0" yWindow="0" windowWidth="28800" windowHeight="18000" tabRatio="500"/>
  </bookViews>
  <sheets>
    <sheet name="Budget" sheetId="1" r:id="rId1"/>
    <sheet name="Reports" sheetId="2" r:id="rId2"/>
    <sheet name="Accounts" sheetId="3" r:id="rId3"/>
    <sheet name="Transactions for HSBC" sheetId="4" r:id="rId4"/>
    <sheet name="Transactions for Saver" sheetId="5" r:id="rId5"/>
    <sheet name="Transactions for Coop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" i="1" l="1"/>
  <c r="AN7" i="1"/>
  <c r="AK7" i="1"/>
  <c r="AH7" i="1"/>
  <c r="AE7" i="1"/>
  <c r="AB7" i="1"/>
  <c r="Y7" i="1"/>
  <c r="V7" i="1"/>
  <c r="S7" i="1"/>
  <c r="P7" i="1"/>
  <c r="M7" i="1"/>
  <c r="J7" i="1"/>
  <c r="AQ6" i="1"/>
  <c r="AQ5" i="1"/>
  <c r="AQ4" i="1"/>
  <c r="AQ3" i="1"/>
  <c r="AN6" i="1"/>
  <c r="AN5" i="1"/>
  <c r="AN4" i="1"/>
  <c r="AN3" i="1"/>
  <c r="AK6" i="1"/>
  <c r="AK5" i="1"/>
  <c r="AK4" i="1"/>
  <c r="AK3" i="1"/>
  <c r="AH6" i="1"/>
  <c r="AH5" i="1"/>
  <c r="AH4" i="1"/>
  <c r="AH3" i="1"/>
  <c r="AE6" i="1"/>
  <c r="AE5" i="1"/>
  <c r="AE4" i="1"/>
  <c r="AE3" i="1"/>
  <c r="AB6" i="1"/>
  <c r="AB5" i="1"/>
  <c r="AB4" i="1"/>
  <c r="AB3" i="1"/>
  <c r="Y6" i="1"/>
  <c r="Y5" i="1"/>
  <c r="Y4" i="1"/>
  <c r="Y3" i="1"/>
  <c r="V6" i="1"/>
  <c r="V5" i="1"/>
  <c r="V4" i="1"/>
  <c r="V3" i="1"/>
  <c r="S6" i="1"/>
  <c r="S5" i="1"/>
  <c r="S4" i="1"/>
  <c r="S3" i="1"/>
  <c r="P6" i="1"/>
  <c r="P5" i="1"/>
  <c r="P4" i="1"/>
  <c r="P3" i="1"/>
  <c r="M6" i="1"/>
  <c r="M5" i="1"/>
  <c r="M4" i="1"/>
  <c r="M3" i="1"/>
  <c r="J6" i="1"/>
  <c r="L69" i="1"/>
  <c r="L68" i="1"/>
  <c r="L67" i="1"/>
  <c r="L66" i="1"/>
  <c r="L65" i="1"/>
  <c r="L64" i="1"/>
  <c r="L63" i="1"/>
  <c r="L62" i="1"/>
  <c r="F61" i="1"/>
  <c r="I61" i="1"/>
  <c r="L61" i="1"/>
  <c r="L60" i="1"/>
  <c r="L59" i="1"/>
  <c r="L58" i="1"/>
  <c r="L57" i="1"/>
  <c r="F56" i="1"/>
  <c r="I56" i="1"/>
  <c r="L56" i="1"/>
  <c r="L55" i="1"/>
  <c r="L54" i="1"/>
  <c r="L53" i="1"/>
  <c r="L52" i="1"/>
  <c r="L51" i="1"/>
  <c r="L50" i="1"/>
  <c r="F49" i="1"/>
  <c r="I49" i="1"/>
  <c r="L49" i="1"/>
  <c r="F48" i="1"/>
  <c r="I48" i="1"/>
  <c r="L48" i="1"/>
  <c r="L47" i="1"/>
  <c r="L46" i="1"/>
  <c r="L45" i="1"/>
  <c r="L44" i="1"/>
  <c r="L43" i="1"/>
  <c r="L42" i="1"/>
  <c r="L41" i="1"/>
  <c r="L40" i="1"/>
  <c r="L39" i="1"/>
  <c r="F38" i="1"/>
  <c r="I38" i="1"/>
  <c r="L38" i="1"/>
  <c r="L37" i="1"/>
  <c r="L36" i="1"/>
  <c r="L35" i="1"/>
  <c r="F34" i="1"/>
  <c r="I34" i="1"/>
  <c r="L34" i="1"/>
  <c r="F33" i="1"/>
  <c r="I33" i="1"/>
  <c r="L33" i="1"/>
  <c r="L32" i="1"/>
  <c r="F31" i="1"/>
  <c r="I31" i="1"/>
  <c r="L31" i="1"/>
  <c r="F30" i="1"/>
  <c r="I30" i="1"/>
  <c r="L30" i="1"/>
  <c r="F29" i="1"/>
  <c r="I29" i="1"/>
  <c r="L29" i="1"/>
  <c r="F28" i="1"/>
  <c r="I28" i="1"/>
  <c r="L28" i="1"/>
  <c r="F27" i="1"/>
  <c r="I27" i="1"/>
  <c r="L27" i="1"/>
  <c r="F26" i="1"/>
  <c r="I26" i="1"/>
  <c r="L26" i="1"/>
  <c r="F25" i="1"/>
  <c r="I25" i="1"/>
  <c r="L25" i="1"/>
  <c r="L24" i="1"/>
  <c r="F23" i="1"/>
  <c r="I23" i="1"/>
  <c r="L23" i="1"/>
  <c r="L22" i="1"/>
  <c r="L21" i="1"/>
  <c r="L20" i="1"/>
  <c r="L19" i="1"/>
  <c r="L18" i="1"/>
  <c r="L17" i="1"/>
  <c r="L16" i="1"/>
  <c r="F15" i="1"/>
  <c r="I15" i="1"/>
  <c r="L15" i="1"/>
  <c r="L14" i="1"/>
  <c r="K17" i="1"/>
  <c r="K16" i="1"/>
  <c r="K15" i="1"/>
  <c r="K14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J5" i="1"/>
  <c r="G5" i="1"/>
  <c r="D5" i="1"/>
  <c r="E72" i="1"/>
  <c r="E73" i="1"/>
  <c r="E62" i="1"/>
  <c r="E63" i="1"/>
  <c r="E64" i="1"/>
  <c r="E65" i="1"/>
  <c r="E66" i="1"/>
  <c r="E67" i="1"/>
  <c r="E68" i="1"/>
  <c r="E69" i="1"/>
  <c r="E70" i="1"/>
  <c r="E71" i="1"/>
  <c r="E53" i="1"/>
  <c r="E54" i="1"/>
  <c r="E55" i="1"/>
  <c r="E56" i="1"/>
  <c r="E57" i="1"/>
  <c r="E58" i="1"/>
  <c r="E59" i="1"/>
  <c r="E60" i="1"/>
  <c r="E61" i="1"/>
  <c r="E48" i="1"/>
  <c r="E49" i="1"/>
  <c r="E50" i="1"/>
  <c r="E51" i="1"/>
  <c r="E52" i="1"/>
  <c r="E40" i="1"/>
  <c r="E41" i="1"/>
  <c r="E42" i="1"/>
  <c r="E43" i="1"/>
  <c r="E44" i="1"/>
  <c r="E45" i="1"/>
  <c r="E46" i="1"/>
  <c r="E47" i="1"/>
  <c r="E37" i="1"/>
  <c r="E38" i="1"/>
  <c r="E39" i="1"/>
  <c r="E33" i="1"/>
  <c r="E34" i="1"/>
  <c r="E35" i="1"/>
  <c r="E36" i="1"/>
  <c r="E29" i="1"/>
  <c r="E30" i="1"/>
  <c r="E31" i="1"/>
  <c r="E32" i="1"/>
  <c r="E25" i="1"/>
  <c r="E26" i="1"/>
  <c r="E27" i="1"/>
  <c r="E28" i="1"/>
  <c r="E19" i="1"/>
  <c r="E20" i="1"/>
  <c r="E21" i="1"/>
  <c r="E22" i="1"/>
  <c r="E23" i="1"/>
  <c r="E24" i="1"/>
  <c r="E15" i="1"/>
  <c r="E16" i="1"/>
  <c r="E17" i="1"/>
  <c r="E18" i="1"/>
  <c r="E14" i="1"/>
  <c r="H71" i="1"/>
  <c r="H70" i="1"/>
  <c r="H72" i="1"/>
  <c r="H73" i="1"/>
  <c r="H74" i="1"/>
  <c r="D10" i="1"/>
  <c r="D6" i="1"/>
  <c r="D7" i="1"/>
  <c r="G3" i="1"/>
  <c r="F14" i="1"/>
  <c r="F16" i="1"/>
  <c r="F17" i="1"/>
  <c r="F18" i="1"/>
  <c r="F19" i="1"/>
  <c r="F20" i="1"/>
  <c r="F21" i="1"/>
  <c r="F22" i="1"/>
  <c r="F24" i="1"/>
  <c r="F32" i="1"/>
  <c r="F35" i="1"/>
  <c r="F36" i="1"/>
  <c r="F37" i="1"/>
  <c r="F39" i="1"/>
  <c r="F40" i="1"/>
  <c r="F41" i="1"/>
  <c r="F42" i="1"/>
  <c r="F43" i="1"/>
  <c r="F44" i="1"/>
  <c r="F45" i="1"/>
  <c r="F46" i="1"/>
  <c r="F47" i="1"/>
  <c r="F50" i="1"/>
  <c r="F51" i="1"/>
  <c r="F52" i="1"/>
  <c r="F53" i="1"/>
  <c r="F54" i="1"/>
  <c r="F55" i="1"/>
  <c r="F57" i="1"/>
  <c r="F58" i="1"/>
  <c r="F59" i="1"/>
  <c r="F60" i="1"/>
  <c r="F62" i="1"/>
  <c r="F63" i="1"/>
  <c r="F64" i="1"/>
  <c r="F65" i="1"/>
  <c r="F66" i="1"/>
  <c r="F67" i="1"/>
  <c r="F68" i="1"/>
  <c r="F69" i="1"/>
  <c r="F74" i="1"/>
  <c r="G4" i="1"/>
  <c r="G10" i="1"/>
  <c r="G6" i="1"/>
  <c r="G7" i="1"/>
  <c r="D4" i="1"/>
  <c r="I14" i="1"/>
  <c r="I16" i="1"/>
  <c r="I17" i="1"/>
  <c r="I18" i="1"/>
  <c r="I19" i="1"/>
  <c r="I20" i="1"/>
  <c r="I21" i="1"/>
  <c r="I22" i="1"/>
  <c r="I24" i="1"/>
  <c r="H28" i="1"/>
  <c r="H29" i="1"/>
  <c r="H30" i="1"/>
  <c r="H31" i="1"/>
  <c r="H32" i="1"/>
  <c r="I32" i="1"/>
  <c r="H33" i="1"/>
  <c r="H34" i="1"/>
  <c r="H35" i="1"/>
  <c r="I35" i="1"/>
  <c r="H36" i="1"/>
  <c r="I36" i="1"/>
  <c r="I37" i="1"/>
  <c r="H38" i="1"/>
  <c r="H39" i="1"/>
  <c r="I39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H49" i="1"/>
  <c r="I50" i="1"/>
  <c r="H51" i="1"/>
  <c r="I51" i="1"/>
  <c r="H52" i="1"/>
  <c r="I52" i="1"/>
  <c r="H53" i="1"/>
  <c r="I53" i="1"/>
  <c r="I54" i="1"/>
  <c r="H55" i="1"/>
  <c r="I55" i="1"/>
  <c r="H56" i="1"/>
  <c r="H57" i="1"/>
  <c r="I57" i="1"/>
  <c r="H58" i="1"/>
  <c r="I58" i="1"/>
  <c r="I59" i="1"/>
  <c r="H60" i="1"/>
  <c r="I60" i="1"/>
  <c r="H61" i="1"/>
  <c r="H62" i="1"/>
  <c r="I62" i="1"/>
  <c r="H63" i="1"/>
  <c r="I63" i="1"/>
  <c r="I64" i="1"/>
  <c r="H65" i="1"/>
  <c r="I65" i="1"/>
  <c r="H66" i="1"/>
  <c r="I66" i="1"/>
  <c r="I67" i="1"/>
  <c r="H68" i="1"/>
  <c r="I68" i="1"/>
  <c r="H69" i="1"/>
  <c r="I69" i="1"/>
  <c r="I74" i="1"/>
  <c r="J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0" i="1"/>
  <c r="H22" i="1"/>
  <c r="H37" i="1"/>
  <c r="H40" i="1"/>
  <c r="H50" i="1"/>
  <c r="H54" i="1"/>
  <c r="H59" i="1"/>
  <c r="H64" i="1"/>
  <c r="H67" i="1"/>
  <c r="H10" i="1"/>
  <c r="E74" i="1"/>
  <c r="E75" i="1"/>
  <c r="E76" i="1"/>
  <c r="E77" i="1"/>
  <c r="E78" i="1"/>
  <c r="E79" i="1"/>
  <c r="E80" i="1"/>
  <c r="E81" i="1"/>
  <c r="E82" i="1"/>
  <c r="E83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J3" i="1"/>
  <c r="E10" i="1"/>
  <c r="F75" i="1"/>
  <c r="F76" i="1"/>
  <c r="F77" i="1"/>
  <c r="F78" i="1"/>
  <c r="F79" i="1"/>
  <c r="F80" i="1"/>
  <c r="F81" i="1"/>
  <c r="F82" i="1"/>
  <c r="F83" i="1"/>
  <c r="F10" i="1"/>
</calcChain>
</file>

<file path=xl/sharedStrings.xml><?xml version="1.0" encoding="utf-8"?>
<sst xmlns="http://schemas.openxmlformats.org/spreadsheetml/2006/main" count="510" uniqueCount="160">
  <si>
    <t>YNAB style excel sheet</t>
  </si>
  <si>
    <t>Budgeted</t>
  </si>
  <si>
    <t>Outflows</t>
  </si>
  <si>
    <t>Balance</t>
  </si>
  <si>
    <t>Master</t>
  </si>
  <si>
    <t>Category</t>
  </si>
  <si>
    <t>Accomodation</t>
  </si>
  <si>
    <t>Rent</t>
  </si>
  <si>
    <t>Phone</t>
  </si>
  <si>
    <t>Internet</t>
  </si>
  <si>
    <t>TV</t>
  </si>
  <si>
    <t>Electricity</t>
  </si>
  <si>
    <t>Water</t>
  </si>
  <si>
    <t>Gas</t>
  </si>
  <si>
    <t>Gym</t>
  </si>
  <si>
    <t>Everyday Expenses</t>
  </si>
  <si>
    <t>Groceries</t>
  </si>
  <si>
    <t>Fuel</t>
  </si>
  <si>
    <t>Transport</t>
  </si>
  <si>
    <t>Restaurants</t>
  </si>
  <si>
    <t>Medical</t>
  </si>
  <si>
    <t>Clothing</t>
  </si>
  <si>
    <t>Household</t>
  </si>
  <si>
    <t>Bevs</t>
  </si>
  <si>
    <t>Going Out</t>
  </si>
  <si>
    <t>Concerts</t>
  </si>
  <si>
    <t>Uni Clubs</t>
  </si>
  <si>
    <t>Days Out</t>
  </si>
  <si>
    <t>Knowledge</t>
  </si>
  <si>
    <t>Rainy Day Funds</t>
  </si>
  <si>
    <t>Car Repairs</t>
  </si>
  <si>
    <t>Home Maintenance</t>
  </si>
  <si>
    <t>Stationery &amp; Books</t>
  </si>
  <si>
    <t>Emergency Fund</t>
  </si>
  <si>
    <t>Car Insurance</t>
  </si>
  <si>
    <t>Life Insurance</t>
  </si>
  <si>
    <t>Health Insurance</t>
  </si>
  <si>
    <t>Contents Insurance</t>
  </si>
  <si>
    <t>Presents</t>
  </si>
  <si>
    <t>One-off transactions</t>
  </si>
  <si>
    <t>Savings Goals</t>
  </si>
  <si>
    <t>Skiing Holidays</t>
  </si>
  <si>
    <t>Summer</t>
  </si>
  <si>
    <t>Uni fees</t>
  </si>
  <si>
    <t>Uber</t>
  </si>
  <si>
    <t>Tube</t>
  </si>
  <si>
    <t>Trains</t>
  </si>
  <si>
    <t>Cycle Hire</t>
  </si>
  <si>
    <t>Holidays</t>
  </si>
  <si>
    <t>Hotel</t>
  </si>
  <si>
    <t>Flights</t>
  </si>
  <si>
    <t>Alemania</t>
  </si>
  <si>
    <t>Misc</t>
  </si>
  <si>
    <t>Tax</t>
  </si>
  <si>
    <t>Charity</t>
  </si>
  <si>
    <t>Debt</t>
  </si>
  <si>
    <t>Student Loan</t>
  </si>
  <si>
    <t>Personal Loan</t>
  </si>
  <si>
    <t>*= sum of all accounts transfers</t>
  </si>
  <si>
    <t xml:space="preserve">Not budgeted </t>
  </si>
  <si>
    <t>Overspent</t>
  </si>
  <si>
    <t xml:space="preserve">Income </t>
  </si>
  <si>
    <t>avaliable to budget</t>
  </si>
  <si>
    <t>Non-Sterling             Transaction Fee           DR</t>
  </si>
  <si>
    <t>INT'L 0082856608         STATION AVIA    47       38L ISLE D855            EUR 3.00 @ 1.1811         Visa Rate          )))</t>
  </si>
  <si>
    <t>INT'L 0082856607         REL.FRESNOYLECHA         FRESNOY LE CH            EUR 3.00 @ 1.1811         Visa Rate          )))</t>
  </si>
  <si>
    <t>ICU BARS STH KEN         LONDON  SW7               )))</t>
  </si>
  <si>
    <t>CO-OP GROUP FOOD         104191                    )))</t>
  </si>
  <si>
    <t>P&amp;O FERRIES LTD          DOVER                     )))</t>
  </si>
  <si>
    <t>RAO A D     *HSM         MONTHLY INPUT             SO</t>
  </si>
  <si>
    <t>IMPERIAL COLLEGE         LONDON  SW7               )))</t>
  </si>
  <si>
    <t>AMZNMktplace             amazon.co.uk              VIS</t>
  </si>
  <si>
    <t>George Naismith          Sent from Monzo           CR</t>
  </si>
  <si>
    <t>TESCO STORE   2765       LONDON                    )))</t>
  </si>
  <si>
    <t>MOBILE AND PC OUTL       LONDON                    )))</t>
  </si>
  <si>
    <t>FUSION 54                LONDON                    )))</t>
  </si>
  <si>
    <t>IMPERIAL EVENTS          LONDON                    )))</t>
  </si>
  <si>
    <t>WAITROSE 587             WEST KENSINGT             )))</t>
  </si>
  <si>
    <t>CO-OP GROUP 070778       FULHAM (SF)               )))</t>
  </si>
  <si>
    <t>MANCHESTER AIRPORT       MANCHESTER                )))</t>
  </si>
  <si>
    <t>PIZZA GO GO              02073865855               )))</t>
  </si>
  <si>
    <t>SHELL A591               KENDAL                    VIS</t>
  </si>
  <si>
    <t>WASTELAND SKI            LONDON                    VIS</t>
  </si>
  <si>
    <t>ZEFFIRELLIS              01539433845               VIS</t>
  </si>
  <si>
    <t>H3G                       DD</t>
  </si>
  <si>
    <t>ESTATES &amp; MANAGEME       LONDON N3 2JX             VIS</t>
  </si>
  <si>
    <t>PAYPROP CLIENT ACC       ALLIANCE LONDON           CR</t>
  </si>
  <si>
    <t>E H BOOTH &amp; CO           WINDERMERE                )))</t>
  </si>
  <si>
    <t>ROYAL OAK AMBLESID       AMBLESIDE                 )))</t>
  </si>
  <si>
    <t>E H BOOTH &amp; CO           WINDERMERE                VIS</t>
  </si>
  <si>
    <t>OLD BANK HOUSE CHO       AMBLESIDE                 )))</t>
  </si>
  <si>
    <t>BOOTS 1205               AMBLESIDE                 )))</t>
  </si>
  <si>
    <t>TARANTELLA               AMBLESIDE                 )))</t>
  </si>
  <si>
    <t>IZ *Terry Hughes         Chester                   )))</t>
  </si>
  <si>
    <t>MAAS UPT                 MANCHESTER                )))</t>
  </si>
  <si>
    <t>KEKWICK DAG&amp;NM           ARJUN RAO                 SO</t>
  </si>
  <si>
    <t>IZ *Mumbai mix           borehamwood               )))</t>
  </si>
  <si>
    <t>VICTORIA PALACE          LONDON                    )))</t>
  </si>
  <si>
    <t>Fontain Pharmacy         London                    )))</t>
  </si>
  <si>
    <t>TESCO STORES 6039        LONDON                    )))</t>
  </si>
  <si>
    <t>ICU SHOPS                LONDON                    )))</t>
  </si>
  <si>
    <t>LUL TICKET MACHINE       BARON COURT               VIS</t>
  </si>
  <si>
    <t>RAO RN    /LPOA          SAVING GIFT               CR</t>
  </si>
  <si>
    <t>INT'L 0001806370         AMAZON.CO.UK*ZA1KL       AMAZON.CO.UK              VIS</t>
  </si>
  <si>
    <t>ICU ONLINE SHOP          02075 948060              VIS</t>
  </si>
  <si>
    <t>First Port Ltd           39874010289               BP</t>
  </si>
  <si>
    <t>RYANAIR     224000       LONDON                    VIS</t>
  </si>
  <si>
    <t>TFL TRAVEL CH            TFL.GOV.UK/CP             )))</t>
  </si>
  <si>
    <t>INT'L 0075299018         EDEKA LARS TAMME         HAMBURG                  EUR 2.18 @ 1.1657         Visa Rate          )))</t>
  </si>
  <si>
    <t>INT'L 0075299017         Marche Hamburg Air       Hamburg                  EUR 3.90 @ 1.1676         Visa Rate          )))</t>
  </si>
  <si>
    <t>WH SMITH                 STANSTED                  )))</t>
  </si>
  <si>
    <t>HMSHOST STANSTED A       STANSTED                  )))</t>
  </si>
  <si>
    <t>CHARGE                   NON-STERLING             CASH FEE                  DR</t>
  </si>
  <si>
    <t>CASH 0054246863          HAMBURGER VOLKSBAN       GAA 095                  EUR 20.00 @ 1.1655        Visa Rate          VIS</t>
  </si>
  <si>
    <t>INT'L 0054246861         VAAIR AIRPORT GMBH       HAMBURG                  EUR 2.65 @ 1.1674         Visa Rate          )))</t>
  </si>
  <si>
    <t>INT'L 0054246862         TIGER DEUTSCHLAND        HAMBURG                  EUR 2.00 @ 1.1627         Visa Rate          )))</t>
  </si>
  <si>
    <t>THE WINDMILL             STANSTED                  )))</t>
  </si>
  <si>
    <t>PAYPAL PAYMENT            DD</t>
  </si>
  <si>
    <t>TESCO STORES 5103        HAMMERSMITH               )))</t>
  </si>
  <si>
    <t>IMPERIAL COLLEGE          CR</t>
  </si>
  <si>
    <t>GREGGS PLC               EDINBURGH                 )))</t>
  </si>
  <si>
    <t>SAINSBURYS S/MKTS        EDINBURGH                 )))</t>
  </si>
  <si>
    <t>M&amp;S SIMPLY FOOD          TDDGTN SVS S              )))</t>
  </si>
  <si>
    <t>SQ *NUCO TRAVEL LT       CHEADLE                   )))</t>
  </si>
  <si>
    <t>ROADCHEF M SERV UP       ROCHESTER                 )))</t>
  </si>
  <si>
    <t>TODDINGTON STHCHOW       TODDINGTON                )))</t>
  </si>
  <si>
    <t>SumUp  *Logiealmon       Piperdam                  )))</t>
  </si>
  <si>
    <t>BARBURRITO EDINBUR       EDINBURGH                 )))</t>
  </si>
  <si>
    <t>4042 BAR                 E'BURGH EH3               )))</t>
  </si>
  <si>
    <t>M/LOTIAN COUN LES        MIDLOTHIAN                )))</t>
  </si>
  <si>
    <t>THE LIQUID ROOM          E'BURGH EH1               )))</t>
  </si>
  <si>
    <t>SAINSBURYS S/MKTS        EDINBURGH SOU             )))</t>
  </si>
  <si>
    <t>SAINSBURYS S/MKTS        EDINBURGH WAV             )))</t>
  </si>
  <si>
    <t>THE BOOKING OFFICE       EDINBURGH                 )))</t>
  </si>
  <si>
    <t>MCDONALDS                EDINBURGH                 )))</t>
  </si>
  <si>
    <t>WATFORD GAP NORTH        NORTHAMPTON               )))</t>
  </si>
  <si>
    <t>MONZO.ME E FRIEND        LONDON                    VIS</t>
  </si>
  <si>
    <t>MCDONALDS                EDINBURGH                 VIS</t>
  </si>
  <si>
    <t>THE THREE SISTERS        GLASGOW                   )))</t>
  </si>
  <si>
    <t>MCDONALDS                NORTHAMPTON               )))</t>
  </si>
  <si>
    <t>CO-OP GROUP 500017       HARLINGTON HI             VIS</t>
  </si>
  <si>
    <t>George Naismith          BUDs booze                BP</t>
  </si>
  <si>
    <t>WWW.NUCOTRAVEL.COM       01614 023600              VIS</t>
  </si>
  <si>
    <t>PAYPAL PAYMENT           FIRST PAYMENT             DD</t>
  </si>
  <si>
    <t>Trainline.com            London                    VIS</t>
  </si>
  <si>
    <t>Date</t>
  </si>
  <si>
    <t>Payee</t>
  </si>
  <si>
    <t>Memo</t>
  </si>
  <si>
    <t>Outflow</t>
  </si>
  <si>
    <t>Inflow</t>
  </si>
  <si>
    <t>Transfers</t>
  </si>
  <si>
    <t>72 Studley</t>
  </si>
  <si>
    <t>Ground Rent</t>
  </si>
  <si>
    <t>Deposit</t>
  </si>
  <si>
    <t>Not budgeted last month</t>
  </si>
  <si>
    <t>not budgeted last month</t>
  </si>
  <si>
    <t>Income</t>
  </si>
  <si>
    <t>Income for this month</t>
  </si>
  <si>
    <t>Income for next month</t>
  </si>
  <si>
    <t>GOing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</si>
</sst>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MS Reference Sans Serif"/>
    </font>
    <font>
      <b/>
      <sz val="12"/>
      <color theme="1"/>
      <name val="MS Reference Sans Serif"/>
    </font>
    <font>
      <b/>
      <i/>
      <sz val="20"/>
      <color theme="1"/>
      <name val="MS Reference Sans 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" fontId="1" fillId="0" borderId="0" xfId="0" applyNumberFormat="1" applyFont="1" applyBorder="1"/>
    <xf numFmtId="0" fontId="1" fillId="0" borderId="0" xfId="0" applyFont="1" applyBorder="1"/>
    <xf numFmtId="0" fontId="1" fillId="0" borderId="1" xfId="0" applyFont="1" applyBorder="1"/>
    <xf numFmtId="17" fontId="1" fillId="0" borderId="2" xfId="0" applyNumberFormat="1" applyFont="1" applyBorder="1"/>
    <xf numFmtId="0" fontId="1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0" borderId="0" xfId="0" applyNumberFormat="1"/>
    <xf numFmtId="17" fontId="3" fillId="0" borderId="0" xfId="0" applyNumberFormat="1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F241" totalsRowShown="0">
  <autoFilter ref="A1:F241"/>
  <sortState ref="A2:F241">
    <sortCondition descending="1" ref="A1:A241"/>
  </sortState>
  <tableColumns count="6">
    <tableColumn id="1" name="Date" dataDxfId="2"/>
    <tableColumn id="2" name="Payee"/>
    <tableColumn id="3" name="Category"/>
    <tableColumn id="4" name="Memo"/>
    <tableColumn id="5" name="Outflow"/>
    <tableColumn id="6" name="Inflow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F241" totalsRowShown="0">
  <autoFilter ref="A1:F241"/>
  <tableColumns count="6">
    <tableColumn id="1" name="Date" dataDxfId="1"/>
    <tableColumn id="2" name="Payee"/>
    <tableColumn id="3" name="Category"/>
    <tableColumn id="4" name="Memo"/>
    <tableColumn id="5" name="Outflow"/>
    <tableColumn id="6" name="Inflow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5" name="Table246" displayName="Table246" ref="A1:F241" totalsRowShown="0">
  <autoFilter ref="A1:F241"/>
  <tableColumns count="6">
    <tableColumn id="1" name="Date" dataDxfId="0"/>
    <tableColumn id="2" name="Payee"/>
    <tableColumn id="3" name="Category"/>
    <tableColumn id="4" name="Memo"/>
    <tableColumn id="5" name="Outflow"/>
    <tableColumn id="6" name="Inflow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161"/>
  <sheetViews>
    <sheetView tabSelected="1" workbookViewId="0">
      <selection activeCell="J10" sqref="J10"/>
    </sheetView>
  </sheetViews>
  <sheetFormatPr baseColWidth="10" defaultRowHeight="16" x14ac:dyDescent="0.2"/>
  <cols>
    <col min="1" max="1" width="19.33203125" bestFit="1" customWidth="1"/>
    <col min="2" max="2" width="17.83203125" bestFit="1" customWidth="1"/>
  </cols>
  <sheetData>
    <row r="1" spans="1:54" ht="16" customHeight="1" x14ac:dyDescent="0.2">
      <c r="A1" s="1" t="s">
        <v>0</v>
      </c>
      <c r="B1" s="1"/>
      <c r="C1" s="1"/>
      <c r="D1" s="18">
        <v>43770</v>
      </c>
      <c r="E1" s="4"/>
      <c r="F1" s="4"/>
      <c r="G1" s="18">
        <v>43800</v>
      </c>
      <c r="H1" s="4"/>
      <c r="I1" s="4"/>
      <c r="J1" s="18">
        <v>43831</v>
      </c>
      <c r="K1" s="4"/>
      <c r="L1" s="4"/>
      <c r="M1" s="18">
        <v>43862</v>
      </c>
      <c r="N1" s="4"/>
      <c r="O1" s="4"/>
      <c r="P1" s="18">
        <v>43891</v>
      </c>
      <c r="Q1" s="4"/>
      <c r="R1" s="4"/>
      <c r="S1" s="18">
        <v>43922</v>
      </c>
      <c r="T1" s="4"/>
      <c r="U1" s="4"/>
      <c r="V1" s="18">
        <v>43952</v>
      </c>
      <c r="W1" s="4"/>
      <c r="X1" s="4"/>
      <c r="Y1" s="18">
        <v>43983</v>
      </c>
      <c r="Z1" s="4"/>
      <c r="AA1" s="4"/>
      <c r="AB1" s="18">
        <v>44013</v>
      </c>
      <c r="AC1" s="4"/>
      <c r="AD1" s="4"/>
      <c r="AE1" s="18">
        <v>44044</v>
      </c>
      <c r="AF1" s="4"/>
      <c r="AG1" s="4"/>
      <c r="AH1" s="18">
        <v>44075</v>
      </c>
      <c r="AI1" s="4"/>
      <c r="AJ1" s="4"/>
      <c r="AK1" s="18">
        <v>44105</v>
      </c>
      <c r="AL1" s="4"/>
      <c r="AM1" s="4"/>
      <c r="AN1" s="18">
        <v>44136</v>
      </c>
      <c r="AO1" s="4"/>
      <c r="AP1" s="4"/>
      <c r="AQ1" s="18">
        <v>44166</v>
      </c>
      <c r="AR1" s="4"/>
      <c r="AS1" s="4"/>
      <c r="AT1" s="1"/>
      <c r="AU1" s="1"/>
      <c r="AV1" s="1"/>
      <c r="AW1" s="1"/>
      <c r="AX1" s="1"/>
      <c r="AY1" s="1"/>
      <c r="AZ1" s="1"/>
      <c r="BA1" s="1"/>
      <c r="BB1" s="1"/>
    </row>
    <row r="2" spans="1:54" ht="16" customHeight="1" x14ac:dyDescent="0.2">
      <c r="A2" s="1"/>
      <c r="B2" s="1"/>
      <c r="C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">
      <c r="A3" s="1"/>
      <c r="B3" s="1"/>
      <c r="C3" s="1"/>
      <c r="D3" s="1">
        <v>0</v>
      </c>
      <c r="E3" s="1" t="s">
        <v>154</v>
      </c>
      <c r="F3" s="1"/>
      <c r="G3" s="1">
        <f>D7</f>
        <v>892.41999999999985</v>
      </c>
      <c r="H3" s="1" t="s">
        <v>155</v>
      </c>
      <c r="I3" s="1"/>
      <c r="J3" s="1">
        <f>G7</f>
        <v>1686.4399999999996</v>
      </c>
      <c r="K3" s="1" t="s">
        <v>59</v>
      </c>
      <c r="L3" s="1"/>
      <c r="M3" s="1">
        <f>J7</f>
        <v>1187.9299999999994</v>
      </c>
      <c r="N3" s="1" t="s">
        <v>59</v>
      </c>
      <c r="O3" s="1"/>
      <c r="P3" s="1">
        <f>M7</f>
        <v>1187.9299999999994</v>
      </c>
      <c r="Q3" s="1" t="s">
        <v>59</v>
      </c>
      <c r="R3" s="1"/>
      <c r="S3" s="1">
        <f>P7</f>
        <v>1187.9299999999994</v>
      </c>
      <c r="T3" s="1" t="s">
        <v>59</v>
      </c>
      <c r="U3" s="1"/>
      <c r="V3" s="1">
        <f>S7</f>
        <v>1187.9299999999994</v>
      </c>
      <c r="W3" s="1" t="s">
        <v>59</v>
      </c>
      <c r="X3" s="1"/>
      <c r="Y3" s="1">
        <f>V7</f>
        <v>1187.9299999999994</v>
      </c>
      <c r="Z3" s="1" t="s">
        <v>59</v>
      </c>
      <c r="AA3" s="1"/>
      <c r="AB3" s="1">
        <f>Y7</f>
        <v>1187.9299999999994</v>
      </c>
      <c r="AC3" s="1" t="s">
        <v>59</v>
      </c>
      <c r="AD3" s="1"/>
      <c r="AE3" s="1">
        <f>AB7</f>
        <v>1187.9299999999994</v>
      </c>
      <c r="AF3" s="1" t="s">
        <v>59</v>
      </c>
      <c r="AG3" s="1"/>
      <c r="AH3" s="1">
        <f>AE7</f>
        <v>1187.9299999999994</v>
      </c>
      <c r="AI3" s="1" t="s">
        <v>59</v>
      </c>
      <c r="AJ3" s="1"/>
      <c r="AK3" s="1">
        <f>AH7</f>
        <v>1187.9299999999994</v>
      </c>
      <c r="AL3" s="1" t="s">
        <v>59</v>
      </c>
      <c r="AM3" s="1"/>
      <c r="AN3" s="1">
        <f>AK7</f>
        <v>1187.9299999999994</v>
      </c>
      <c r="AO3" s="1" t="s">
        <v>59</v>
      </c>
      <c r="AP3" s="1"/>
      <c r="AQ3" s="1">
        <f>AN7</f>
        <v>1187.9299999999994</v>
      </c>
      <c r="AR3" s="1" t="s">
        <v>59</v>
      </c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">
      <c r="A4" s="1"/>
      <c r="B4" s="1"/>
      <c r="C4" s="1"/>
      <c r="D4" s="1">
        <f>SUMIF(C14:C74, "&lt;=0")</f>
        <v>0</v>
      </c>
      <c r="E4" s="1" t="s">
        <v>60</v>
      </c>
      <c r="F4" s="1"/>
      <c r="G4" s="1">
        <f>SUMIF(F14:F74, "&lt;=0")</f>
        <v>0</v>
      </c>
      <c r="H4" s="1" t="s">
        <v>60</v>
      </c>
      <c r="I4" s="1"/>
      <c r="J4" s="1">
        <f>SUMIF(I14:I74, "&lt;=0")</f>
        <v>-498.5100000000001</v>
      </c>
      <c r="K4" s="1" t="s">
        <v>60</v>
      </c>
      <c r="L4" s="1"/>
      <c r="M4" s="1">
        <f>SUMIF(L14:L74, "&lt;=0")</f>
        <v>0</v>
      </c>
      <c r="N4" s="1" t="s">
        <v>60</v>
      </c>
      <c r="O4" s="1"/>
      <c r="P4" s="1">
        <f>SUMIF(O14:O74, "&lt;=0")</f>
        <v>0</v>
      </c>
      <c r="Q4" s="1" t="s">
        <v>60</v>
      </c>
      <c r="R4" s="1"/>
      <c r="S4" s="1">
        <f>SUMIF(R14:R74, "&lt;=0")</f>
        <v>0</v>
      </c>
      <c r="T4" s="1" t="s">
        <v>60</v>
      </c>
      <c r="U4" s="1"/>
      <c r="V4" s="1">
        <f>SUMIF(U14:U74, "&lt;=0")</f>
        <v>0</v>
      </c>
      <c r="W4" s="1" t="s">
        <v>60</v>
      </c>
      <c r="X4" s="1"/>
      <c r="Y4" s="1">
        <f>SUMIF(X14:X74, "&lt;=0")</f>
        <v>0</v>
      </c>
      <c r="Z4" s="1" t="s">
        <v>60</v>
      </c>
      <c r="AA4" s="1"/>
      <c r="AB4" s="1">
        <f>SUMIF(AA14:AA74, "&lt;=0")</f>
        <v>0</v>
      </c>
      <c r="AC4" s="1" t="s">
        <v>60</v>
      </c>
      <c r="AD4" s="1"/>
      <c r="AE4" s="1">
        <f>SUMIF(AD14:AD74, "&lt;=0")</f>
        <v>0</v>
      </c>
      <c r="AF4" s="1" t="s">
        <v>60</v>
      </c>
      <c r="AG4" s="1"/>
      <c r="AH4" s="1">
        <f>SUMIF(AG14:AG74, "&lt;=0")</f>
        <v>0</v>
      </c>
      <c r="AI4" s="1" t="s">
        <v>60</v>
      </c>
      <c r="AJ4" s="1"/>
      <c r="AK4" s="1">
        <f>SUMIF(AJ14:AJ74, "&lt;=0")</f>
        <v>0</v>
      </c>
      <c r="AL4" s="1" t="s">
        <v>60</v>
      </c>
      <c r="AM4" s="1"/>
      <c r="AN4" s="1">
        <f>SUMIF(AM14:AM74, "&lt;=0")</f>
        <v>0</v>
      </c>
      <c r="AO4" s="1" t="s">
        <v>60</v>
      </c>
      <c r="AP4" s="1"/>
      <c r="AQ4" s="1">
        <f>SUMIF(AP14:AP74, "&lt;=0")</f>
        <v>0</v>
      </c>
      <c r="AR4" s="1" t="s">
        <v>60</v>
      </c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">
      <c r="A5" s="1"/>
      <c r="B5" s="1"/>
      <c r="C5" s="1"/>
      <c r="D5" s="1">
        <f>SUMIFS('Transactions for HSBC'!$F:$F, 'Transactions for HSBC'!$C:$C, $B$72, 'Transactions for HSBC'!$A:$A, "&gt;="&amp;D1,'Transactions for HSBC'!$A:$A,"&lt;="&amp;EOMONTH(D1,0))</f>
        <v>2562.02</v>
      </c>
      <c r="E5" s="1" t="s">
        <v>61</v>
      </c>
      <c r="F5" s="1"/>
      <c r="G5" s="1">
        <f>SUMIFS('Transactions for HSBC'!$F:$F, 'Transactions for HSBC'!$C:$C, $B$72, 'Transactions for HSBC'!$A:$A, "&gt;="&amp;G1,'Transactions for HSBC'!$A:$A,"&lt;="&amp;EOMONTH(G1,0))</f>
        <v>1629.02</v>
      </c>
      <c r="H5" s="1" t="s">
        <v>61</v>
      </c>
      <c r="I5" s="1"/>
      <c r="J5" s="1">
        <f>SUMIFS('Transactions for HSBC'!$F:$F, 'Transactions for HSBC'!$C:$C, $B$72, 'Transactions for HSBC'!$A:$A, "&gt;="&amp;J1,'Transactions for HSBC'!$A:$A,"&lt;="&amp;EOMONTH(J1,0))</f>
        <v>0</v>
      </c>
      <c r="K5" s="1" t="s">
        <v>61</v>
      </c>
      <c r="L5" s="1"/>
      <c r="M5" s="1">
        <f>SUMIFS('Transactions for HSBC'!$F:$F, 'Transactions for HSBC'!$C:$C, $B$72, 'Transactions for HSBC'!$A:$A, "&gt;="&amp;M1,'Transactions for HSBC'!$A:$A,"&lt;="&amp;EOMONTH(M1,0))</f>
        <v>0</v>
      </c>
      <c r="N5" s="1" t="s">
        <v>61</v>
      </c>
      <c r="O5" s="1"/>
      <c r="P5" s="1">
        <f>SUMIFS('Transactions for HSBC'!$F:$F, 'Transactions for HSBC'!$C:$C, $B$72, 'Transactions for HSBC'!$A:$A, "&gt;="&amp;P1,'Transactions for HSBC'!$A:$A,"&lt;="&amp;EOMONTH(P1,0))</f>
        <v>0</v>
      </c>
      <c r="Q5" s="1" t="s">
        <v>61</v>
      </c>
      <c r="R5" s="1"/>
      <c r="S5" s="1">
        <f>SUMIFS('Transactions for HSBC'!$F:$F, 'Transactions for HSBC'!$C:$C, $B$72, 'Transactions for HSBC'!$A:$A, "&gt;="&amp;S1,'Transactions for HSBC'!$A:$A,"&lt;="&amp;EOMONTH(S1,0))</f>
        <v>0</v>
      </c>
      <c r="T5" s="1" t="s">
        <v>61</v>
      </c>
      <c r="U5" s="1"/>
      <c r="V5" s="1">
        <f>SUMIFS('Transactions for HSBC'!$F:$F, 'Transactions for HSBC'!$C:$C, $B$72, 'Transactions for HSBC'!$A:$A, "&gt;="&amp;V1,'Transactions for HSBC'!$A:$A,"&lt;="&amp;EOMONTH(V1,0))</f>
        <v>0</v>
      </c>
      <c r="W5" s="1" t="s">
        <v>61</v>
      </c>
      <c r="X5" s="1"/>
      <c r="Y5" s="1">
        <f>SUMIFS('Transactions for HSBC'!$F:$F, 'Transactions for HSBC'!$C:$C, $B$72, 'Transactions for HSBC'!$A:$A, "&gt;="&amp;Y1,'Transactions for HSBC'!$A:$A,"&lt;="&amp;EOMONTH(Y1,0))</f>
        <v>0</v>
      </c>
      <c r="Z5" s="1" t="s">
        <v>61</v>
      </c>
      <c r="AA5" s="1"/>
      <c r="AB5" s="1">
        <f>SUMIFS('Transactions for HSBC'!$F:$F, 'Transactions for HSBC'!$C:$C, $B$72, 'Transactions for HSBC'!$A:$A, "&gt;="&amp;AB1,'Transactions for HSBC'!$A:$A,"&lt;="&amp;EOMONTH(AB1,0))</f>
        <v>0</v>
      </c>
      <c r="AC5" s="1" t="s">
        <v>61</v>
      </c>
      <c r="AD5" s="1"/>
      <c r="AE5" s="1">
        <f>SUMIFS('Transactions for HSBC'!$F:$F, 'Transactions for HSBC'!$C:$C, $B$72, 'Transactions for HSBC'!$A:$A, "&gt;="&amp;AE1,'Transactions for HSBC'!$A:$A,"&lt;="&amp;EOMONTH(AE1,0))</f>
        <v>0</v>
      </c>
      <c r="AF5" s="1" t="s">
        <v>61</v>
      </c>
      <c r="AG5" s="1"/>
      <c r="AH5" s="1">
        <f>SUMIFS('Transactions for HSBC'!$F:$F, 'Transactions for HSBC'!$C:$C, $B$72, 'Transactions for HSBC'!$A:$A, "&gt;="&amp;AH1,'Transactions for HSBC'!$A:$A,"&lt;="&amp;EOMONTH(AH1,0))</f>
        <v>0</v>
      </c>
      <c r="AI5" s="1" t="s">
        <v>61</v>
      </c>
      <c r="AJ5" s="1"/>
      <c r="AK5" s="1">
        <f>SUMIFS('Transactions for HSBC'!$F:$F, 'Transactions for HSBC'!$C:$C, $B$72, 'Transactions for HSBC'!$A:$A, "&gt;="&amp;AK1,'Transactions for HSBC'!$A:$A,"&lt;="&amp;EOMONTH(AK1,0))</f>
        <v>0</v>
      </c>
      <c r="AL5" s="1" t="s">
        <v>61</v>
      </c>
      <c r="AM5" s="1"/>
      <c r="AN5" s="1">
        <f>SUMIFS('Transactions for HSBC'!$F:$F, 'Transactions for HSBC'!$C:$C, $B$72, 'Transactions for HSBC'!$A:$A, "&gt;="&amp;AN1,'Transactions for HSBC'!$A:$A,"&lt;="&amp;EOMONTH(AN1,0))</f>
        <v>0</v>
      </c>
      <c r="AO5" s="1" t="s">
        <v>61</v>
      </c>
      <c r="AP5" s="1"/>
      <c r="AQ5" s="1">
        <f>SUMIFS('Transactions for HSBC'!$F:$F, 'Transactions for HSBC'!$C:$C, $B$72, 'Transactions for HSBC'!$A:$A, "&gt;="&amp;AQ1,'Transactions for HSBC'!$A:$A,"&lt;="&amp;EOMONTH(AQ1,0))</f>
        <v>0</v>
      </c>
      <c r="AR5" s="1" t="s">
        <v>61</v>
      </c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">
      <c r="A6" s="1"/>
      <c r="B6" s="1"/>
      <c r="C6" s="1"/>
      <c r="D6" s="1">
        <f>-D10</f>
        <v>-1669.6000000000001</v>
      </c>
      <c r="E6" s="1" t="s">
        <v>1</v>
      </c>
      <c r="F6" s="1"/>
      <c r="G6" s="1">
        <f>-G10</f>
        <v>-835</v>
      </c>
      <c r="H6" s="1" t="s">
        <v>1</v>
      </c>
      <c r="I6" s="1"/>
      <c r="J6" s="1">
        <f>-J10</f>
        <v>0</v>
      </c>
      <c r="K6" s="1" t="s">
        <v>1</v>
      </c>
      <c r="L6" s="1"/>
      <c r="M6" s="1">
        <f>-M10</f>
        <v>0</v>
      </c>
      <c r="N6" s="1" t="s">
        <v>1</v>
      </c>
      <c r="O6" s="1"/>
      <c r="P6" s="1">
        <f>-P10</f>
        <v>0</v>
      </c>
      <c r="Q6" s="1" t="s">
        <v>1</v>
      </c>
      <c r="R6" s="1"/>
      <c r="S6" s="1">
        <f>-S10</f>
        <v>0</v>
      </c>
      <c r="T6" s="1" t="s">
        <v>1</v>
      </c>
      <c r="U6" s="1"/>
      <c r="V6" s="1">
        <f>-V10</f>
        <v>0</v>
      </c>
      <c r="W6" s="1" t="s">
        <v>1</v>
      </c>
      <c r="X6" s="1"/>
      <c r="Y6" s="1">
        <f>-Y10</f>
        <v>0</v>
      </c>
      <c r="Z6" s="1" t="s">
        <v>1</v>
      </c>
      <c r="AA6" s="1"/>
      <c r="AB6" s="1">
        <f>-AB10</f>
        <v>0</v>
      </c>
      <c r="AC6" s="1" t="s">
        <v>1</v>
      </c>
      <c r="AD6" s="1"/>
      <c r="AE6" s="1">
        <f>-AE10</f>
        <v>0</v>
      </c>
      <c r="AF6" s="1" t="s">
        <v>1</v>
      </c>
      <c r="AG6" s="1"/>
      <c r="AH6" s="1">
        <f>-AH10</f>
        <v>0</v>
      </c>
      <c r="AI6" s="1" t="s">
        <v>1</v>
      </c>
      <c r="AJ6" s="1"/>
      <c r="AK6" s="1">
        <f>-AK10</f>
        <v>0</v>
      </c>
      <c r="AL6" s="1" t="s">
        <v>1</v>
      </c>
      <c r="AM6" s="1"/>
      <c r="AN6" s="1">
        <f>-AN10</f>
        <v>0</v>
      </c>
      <c r="AO6" s="1" t="s">
        <v>1</v>
      </c>
      <c r="AP6" s="1"/>
      <c r="AQ6" s="1">
        <f>-AQ10</f>
        <v>0</v>
      </c>
      <c r="AR6" s="1" t="s">
        <v>1</v>
      </c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">
      <c r="A7" s="1"/>
      <c r="B7" s="1"/>
      <c r="C7" s="1"/>
      <c r="D7" s="2">
        <f>D3+D4+D5+D6</f>
        <v>892.41999999999985</v>
      </c>
      <c r="E7" s="2" t="s">
        <v>62</v>
      </c>
      <c r="F7" s="2"/>
      <c r="G7" s="2">
        <f>SUM(G3:G6)</f>
        <v>1686.4399999999996</v>
      </c>
      <c r="H7" s="2" t="s">
        <v>62</v>
      </c>
      <c r="I7" s="2"/>
      <c r="J7" s="2">
        <f>SUM(J3:J6)</f>
        <v>1187.9299999999994</v>
      </c>
      <c r="K7" s="2" t="s">
        <v>62</v>
      </c>
      <c r="L7" s="2"/>
      <c r="M7" s="2">
        <f>SUM(M3:M6)</f>
        <v>1187.9299999999994</v>
      </c>
      <c r="N7" s="2" t="s">
        <v>62</v>
      </c>
      <c r="O7" s="2"/>
      <c r="P7" s="2">
        <f>SUM(P3:P6)</f>
        <v>1187.9299999999994</v>
      </c>
      <c r="Q7" s="2" t="s">
        <v>62</v>
      </c>
      <c r="R7" s="2"/>
      <c r="S7" s="2">
        <f>SUM(S3:S6)</f>
        <v>1187.9299999999994</v>
      </c>
      <c r="T7" s="2" t="s">
        <v>62</v>
      </c>
      <c r="U7" s="2"/>
      <c r="V7" s="2">
        <f>SUM(V3:V6)</f>
        <v>1187.9299999999994</v>
      </c>
      <c r="W7" s="2" t="s">
        <v>62</v>
      </c>
      <c r="X7" s="2"/>
      <c r="Y7" s="2">
        <f>SUM(Y3:Y6)</f>
        <v>1187.9299999999994</v>
      </c>
      <c r="Z7" s="2" t="s">
        <v>62</v>
      </c>
      <c r="AA7" s="2"/>
      <c r="AB7" s="2">
        <f>SUM(AB3:AB6)</f>
        <v>1187.9299999999994</v>
      </c>
      <c r="AC7" s="2" t="s">
        <v>62</v>
      </c>
      <c r="AD7" s="2"/>
      <c r="AE7" s="2">
        <f>SUM(AE3:AE6)</f>
        <v>1187.9299999999994</v>
      </c>
      <c r="AF7" s="2" t="s">
        <v>62</v>
      </c>
      <c r="AG7" s="2"/>
      <c r="AH7" s="2">
        <f>SUM(AH3:AH6)</f>
        <v>1187.9299999999994</v>
      </c>
      <c r="AI7" s="2" t="s">
        <v>62</v>
      </c>
      <c r="AJ7" s="2"/>
      <c r="AK7" s="2">
        <f>SUM(AK3:AK6)</f>
        <v>1187.9299999999994</v>
      </c>
      <c r="AL7" s="2" t="s">
        <v>62</v>
      </c>
      <c r="AM7" s="2"/>
      <c r="AN7" s="2">
        <f>SUM(AN3:AN6)</f>
        <v>1187.9299999999994</v>
      </c>
      <c r="AO7" s="2" t="s">
        <v>62</v>
      </c>
      <c r="AP7" s="2"/>
      <c r="AQ7" s="2">
        <f>SUM(AQ3:AQ6)</f>
        <v>1187.9299999999994</v>
      </c>
      <c r="AR7" s="2" t="s">
        <v>62</v>
      </c>
      <c r="AS7" s="2"/>
      <c r="AT7" s="5"/>
      <c r="AU7" s="5"/>
      <c r="AV7" s="5"/>
      <c r="AW7" s="1"/>
      <c r="AX7" s="1"/>
      <c r="AY7" s="1"/>
      <c r="AZ7" s="1"/>
      <c r="BA7" s="1"/>
      <c r="BB7" s="1"/>
    </row>
    <row r="8" spans="1:54" x14ac:dyDescent="0.2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5"/>
      <c r="AU8" s="5"/>
      <c r="AV8" s="5"/>
      <c r="AW8" s="1"/>
      <c r="AX8" s="1"/>
      <c r="AY8" s="1"/>
      <c r="AZ8" s="1"/>
      <c r="BA8" s="1"/>
      <c r="BB8" s="1"/>
    </row>
    <row r="9" spans="1:54" x14ac:dyDescent="0.2">
      <c r="A9" s="1"/>
      <c r="B9" s="1"/>
      <c r="C9" s="1"/>
      <c r="D9" s="11" t="s">
        <v>1</v>
      </c>
      <c r="E9" s="12" t="s">
        <v>2</v>
      </c>
      <c r="F9" s="13" t="s">
        <v>3</v>
      </c>
      <c r="G9" s="12" t="s">
        <v>1</v>
      </c>
      <c r="H9" s="12" t="s">
        <v>2</v>
      </c>
      <c r="I9" s="13" t="s">
        <v>3</v>
      </c>
      <c r="J9" s="11" t="s">
        <v>1</v>
      </c>
      <c r="K9" s="12" t="s">
        <v>2</v>
      </c>
      <c r="L9" s="13" t="s">
        <v>3</v>
      </c>
      <c r="M9" s="11" t="s">
        <v>1</v>
      </c>
      <c r="N9" s="12" t="s">
        <v>2</v>
      </c>
      <c r="O9" s="13" t="s">
        <v>3</v>
      </c>
      <c r="P9" s="11" t="s">
        <v>1</v>
      </c>
      <c r="Q9" s="12" t="s">
        <v>2</v>
      </c>
      <c r="R9" s="13" t="s">
        <v>3</v>
      </c>
      <c r="S9" s="11" t="s">
        <v>1</v>
      </c>
      <c r="T9" s="12" t="s">
        <v>2</v>
      </c>
      <c r="U9" s="13" t="s">
        <v>3</v>
      </c>
      <c r="V9" s="11" t="s">
        <v>1</v>
      </c>
      <c r="W9" s="12" t="s">
        <v>2</v>
      </c>
      <c r="X9" s="13" t="s">
        <v>3</v>
      </c>
      <c r="Y9" s="11" t="s">
        <v>1</v>
      </c>
      <c r="Z9" s="12" t="s">
        <v>2</v>
      </c>
      <c r="AA9" s="13" t="s">
        <v>3</v>
      </c>
      <c r="AB9" s="11" t="s">
        <v>1</v>
      </c>
      <c r="AC9" s="12" t="s">
        <v>2</v>
      </c>
      <c r="AD9" s="13" t="s">
        <v>3</v>
      </c>
      <c r="AE9" s="11" t="s">
        <v>1</v>
      </c>
      <c r="AF9" s="12" t="s">
        <v>2</v>
      </c>
      <c r="AG9" s="13" t="s">
        <v>3</v>
      </c>
      <c r="AH9" s="11" t="s">
        <v>1</v>
      </c>
      <c r="AI9" s="12" t="s">
        <v>2</v>
      </c>
      <c r="AJ9" s="13" t="s">
        <v>3</v>
      </c>
      <c r="AK9" s="11" t="s">
        <v>1</v>
      </c>
      <c r="AL9" s="12" t="s">
        <v>2</v>
      </c>
      <c r="AM9" s="13" t="s">
        <v>3</v>
      </c>
      <c r="AN9" s="11" t="s">
        <v>1</v>
      </c>
      <c r="AO9" s="12" t="s">
        <v>2</v>
      </c>
      <c r="AP9" s="13" t="s">
        <v>3</v>
      </c>
      <c r="AQ9" s="11" t="s">
        <v>1</v>
      </c>
      <c r="AR9" s="12" t="s">
        <v>2</v>
      </c>
      <c r="AS9" s="13" t="s">
        <v>3</v>
      </c>
      <c r="AT9" s="5"/>
      <c r="AU9" s="5"/>
      <c r="AV9" s="5"/>
      <c r="AW9" s="1"/>
      <c r="AX9" s="1"/>
      <c r="AY9" s="1"/>
      <c r="AZ9" s="1"/>
      <c r="BA9" s="1"/>
      <c r="BB9" s="1"/>
    </row>
    <row r="10" spans="1:54" x14ac:dyDescent="0.2">
      <c r="A10" s="1"/>
      <c r="B10" s="1"/>
      <c r="C10" s="1"/>
      <c r="D10" s="14">
        <f>SUM(D14:D100)</f>
        <v>1669.6000000000001</v>
      </c>
      <c r="E10" s="15">
        <f t="shared" ref="E10:I10" si="0">SUM(E14:E100)</f>
        <v>1566.1000000000001</v>
      </c>
      <c r="F10" s="16">
        <f t="shared" si="0"/>
        <v>108.5</v>
      </c>
      <c r="G10" s="14">
        <f>SUM(G14:G100)</f>
        <v>835</v>
      </c>
      <c r="H10" s="15">
        <f t="shared" si="0"/>
        <v>1321.8299999999997</v>
      </c>
      <c r="I10" s="16">
        <f t="shared" si="0"/>
        <v>-389.33000000000004</v>
      </c>
      <c r="J10" s="14"/>
      <c r="K10" s="15"/>
      <c r="L10" s="16"/>
      <c r="M10" s="14"/>
      <c r="N10" s="15"/>
      <c r="O10" s="16"/>
      <c r="P10" s="14"/>
      <c r="Q10" s="15"/>
      <c r="R10" s="16"/>
      <c r="S10" s="14"/>
      <c r="T10" s="15"/>
      <c r="U10" s="16"/>
      <c r="V10" s="14"/>
      <c r="W10" s="15"/>
      <c r="X10" s="16"/>
      <c r="Y10" s="14"/>
      <c r="Z10" s="15"/>
      <c r="AA10" s="16"/>
      <c r="AB10" s="14"/>
      <c r="AC10" s="15"/>
      <c r="AD10" s="16"/>
      <c r="AE10" s="14"/>
      <c r="AF10" s="15"/>
      <c r="AG10" s="16"/>
      <c r="AH10" s="14"/>
      <c r="AI10" s="15"/>
      <c r="AJ10" s="16"/>
      <c r="AK10" s="14"/>
      <c r="AL10" s="15"/>
      <c r="AM10" s="16"/>
      <c r="AN10" s="14"/>
      <c r="AO10" s="15"/>
      <c r="AP10" s="16"/>
      <c r="AQ10" s="14"/>
      <c r="AR10" s="15"/>
      <c r="AS10" s="16"/>
      <c r="AT10" s="5"/>
      <c r="AU10" s="5"/>
      <c r="AV10" s="5"/>
      <c r="AW10" s="1"/>
      <c r="AX10" s="1"/>
      <c r="AY10" s="1"/>
      <c r="AZ10" s="1"/>
      <c r="BA10" s="1"/>
      <c r="BB10" s="1"/>
    </row>
    <row r="11" spans="1:54" x14ac:dyDescent="0.2">
      <c r="A11" s="1"/>
      <c r="B11" s="1"/>
      <c r="C11" s="1"/>
      <c r="D11" s="6">
        <v>43770</v>
      </c>
      <c r="E11" s="6"/>
      <c r="F11" s="7"/>
      <c r="G11" s="9">
        <v>43800</v>
      </c>
      <c r="H11" s="10"/>
      <c r="I11" s="10"/>
      <c r="J11" s="9">
        <v>43831</v>
      </c>
      <c r="K11" s="9"/>
      <c r="L11" s="10"/>
      <c r="M11" s="9">
        <v>43862</v>
      </c>
      <c r="N11" s="10"/>
      <c r="O11" s="10"/>
      <c r="P11" s="9">
        <v>43891</v>
      </c>
      <c r="Q11" s="9"/>
      <c r="R11" s="10"/>
      <c r="S11" s="9">
        <v>43922</v>
      </c>
      <c r="T11" s="10"/>
      <c r="U11" s="10"/>
      <c r="V11" s="9">
        <v>43952</v>
      </c>
      <c r="W11" s="9"/>
      <c r="X11" s="10"/>
      <c r="Y11" s="9">
        <v>43983</v>
      </c>
      <c r="Z11" s="10"/>
      <c r="AA11" s="10"/>
      <c r="AB11" s="9">
        <v>44013</v>
      </c>
      <c r="AC11" s="9"/>
      <c r="AD11" s="10"/>
      <c r="AE11" s="9">
        <v>44044</v>
      </c>
      <c r="AF11" s="10"/>
      <c r="AG11" s="10"/>
      <c r="AH11" s="9">
        <v>44075</v>
      </c>
      <c r="AI11" s="9"/>
      <c r="AJ11" s="10"/>
      <c r="AK11" s="9">
        <v>44105</v>
      </c>
      <c r="AL11" s="10"/>
      <c r="AM11" s="10"/>
      <c r="AN11" s="9">
        <v>44136</v>
      </c>
      <c r="AO11" s="9"/>
      <c r="AP11" s="10"/>
      <c r="AQ11" s="9">
        <v>44166</v>
      </c>
      <c r="AR11" s="10"/>
      <c r="AS11" s="10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">
      <c r="A12" s="1" t="s">
        <v>4</v>
      </c>
      <c r="B12" s="1" t="s">
        <v>5</v>
      </c>
      <c r="C12" s="1"/>
      <c r="D12" s="8" t="s">
        <v>1</v>
      </c>
      <c r="E12" s="8" t="s">
        <v>2</v>
      </c>
      <c r="F12" s="8" t="s">
        <v>3</v>
      </c>
      <c r="G12" s="8" t="s">
        <v>1</v>
      </c>
      <c r="H12" s="8" t="s">
        <v>2</v>
      </c>
      <c r="I12" s="8" t="s">
        <v>3</v>
      </c>
      <c r="J12" s="8" t="s">
        <v>1</v>
      </c>
      <c r="K12" s="8" t="s">
        <v>2</v>
      </c>
      <c r="L12" s="8" t="s">
        <v>3</v>
      </c>
      <c r="M12" s="8" t="s">
        <v>1</v>
      </c>
      <c r="N12" s="8" t="s">
        <v>2</v>
      </c>
      <c r="O12" s="8" t="s">
        <v>3</v>
      </c>
      <c r="P12" s="8" t="s">
        <v>1</v>
      </c>
      <c r="Q12" s="8" t="s">
        <v>2</v>
      </c>
      <c r="R12" s="8" t="s">
        <v>3</v>
      </c>
      <c r="S12" s="8" t="s">
        <v>1</v>
      </c>
      <c r="T12" s="8" t="s">
        <v>2</v>
      </c>
      <c r="U12" s="8" t="s">
        <v>3</v>
      </c>
      <c r="V12" s="8" t="s">
        <v>1</v>
      </c>
      <c r="W12" s="8" t="s">
        <v>2</v>
      </c>
      <c r="X12" s="8" t="s">
        <v>3</v>
      </c>
      <c r="Y12" s="8" t="s">
        <v>1</v>
      </c>
      <c r="Z12" s="8" t="s">
        <v>2</v>
      </c>
      <c r="AA12" s="8" t="s">
        <v>3</v>
      </c>
      <c r="AB12" s="8" t="s">
        <v>1</v>
      </c>
      <c r="AC12" s="8" t="s">
        <v>2</v>
      </c>
      <c r="AD12" s="8" t="s">
        <v>3</v>
      </c>
      <c r="AE12" s="8" t="s">
        <v>1</v>
      </c>
      <c r="AF12" s="8" t="s">
        <v>2</v>
      </c>
      <c r="AG12" s="8" t="s">
        <v>3</v>
      </c>
      <c r="AH12" s="8" t="s">
        <v>1</v>
      </c>
      <c r="AI12" s="8" t="s">
        <v>2</v>
      </c>
      <c r="AJ12" s="8" t="s">
        <v>3</v>
      </c>
      <c r="AK12" s="8" t="s">
        <v>1</v>
      </c>
      <c r="AL12" s="8" t="s">
        <v>2</v>
      </c>
      <c r="AM12" s="8" t="s">
        <v>3</v>
      </c>
      <c r="AN12" s="8" t="s">
        <v>1</v>
      </c>
      <c r="AO12" s="8" t="s">
        <v>2</v>
      </c>
      <c r="AP12" s="8" t="s">
        <v>3</v>
      </c>
      <c r="AQ12" s="8" t="s">
        <v>1</v>
      </c>
      <c r="AR12" s="8" t="s">
        <v>2</v>
      </c>
      <c r="AS12" s="8" t="s">
        <v>3</v>
      </c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">
      <c r="A13" s="3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">
      <c r="A14" s="3"/>
      <c r="B14" s="1" t="s">
        <v>7</v>
      </c>
      <c r="C14" s="1"/>
      <c r="D14" s="1">
        <v>800</v>
      </c>
      <c r="E14" s="1">
        <f>IF(ISBLANK($B14),"",SUMIFS('Transactions for HSBC'!$E:$E,'Transactions for HSBC'!$C:$C,Budget!$B14,'Transactions for HSBC'!$A:$A,"&gt;="&amp;D$1,'Transactions for HSBC'!$A:$A,"&lt;="&amp;EOMONTH(D$1,0)))</f>
        <v>749.75</v>
      </c>
      <c r="F14" s="1">
        <f>IF(ISBLANK($B14), "", D14-E14)</f>
        <v>50.25</v>
      </c>
      <c r="G14" s="1">
        <v>800</v>
      </c>
      <c r="H14" s="1">
        <f>IF(ISBLANK($B14),"",SUMIFS('Transactions for HSBC'!$E:$E,'Transactions for HSBC'!$C:$C,Budget!$B14,'Transactions for HSBC'!$A:$A,"&gt;="&amp;G$1,'Transactions for HSBC'!$A:$A,"&lt;="&amp;EOMONTH(G$1,0)))</f>
        <v>749.75</v>
      </c>
      <c r="I14" s="1">
        <f>IF(ISBLANK($B14), "", IF(F14&gt;0, F14+G14-H14, G14-H14))</f>
        <v>100.5</v>
      </c>
      <c r="J14" s="1"/>
      <c r="K14" s="1">
        <f>IF(ISBLANK($B14),"",SUMIFS('Transactions for HSBC'!$E:$E,'Transactions for HSBC'!$C:$C,Budget!$B14,'Transactions for HSBC'!$A:$A,"&gt;="&amp;J$1,'Transactions for HSBC'!$A:$A,"&lt;="&amp;EOMONTH(J$1,0)))</f>
        <v>0</v>
      </c>
      <c r="L14" s="1">
        <f>IF(ISBLANK($B14), "", IF(I14&gt;0, I14+J14-K14, J14-K14))</f>
        <v>100.5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">
      <c r="A15" s="3"/>
      <c r="B15" s="1" t="s">
        <v>8</v>
      </c>
      <c r="C15" s="1"/>
      <c r="D15" s="1">
        <v>8</v>
      </c>
      <c r="E15" s="1">
        <f>IF(ISBLANK($B15),"",SUMIFS('Transactions for HSBC'!$E:$E,'Transactions for HSBC'!$C:$C,Budget!$B15,'Transactions for HSBC'!$A:$A,"&gt;="&amp;D$1,'Transactions for HSBC'!$A:$A,"&lt;="&amp;EOMONTH(D$1,0)))</f>
        <v>7.56</v>
      </c>
      <c r="F15" s="1">
        <f t="shared" ref="F15:F21" si="1">IF(ISBLANK($B15), "", D15-E15)</f>
        <v>0.44000000000000039</v>
      </c>
      <c r="G15" s="1">
        <v>35</v>
      </c>
      <c r="H15" s="1">
        <f>IF(ISBLANK($B15),"",SUMIFS('Transactions for HSBC'!$E:$E,'Transactions for HSBC'!$C:$C,Budget!$B15,'Transactions for HSBC'!$A:$A,"&gt;="&amp;G$1,'Transactions for HSBC'!$A:$A,"&lt;="&amp;EOMONTH(G$1,0)))</f>
        <v>34.06</v>
      </c>
      <c r="I15" s="1">
        <f t="shared" ref="I15:I78" si="2">IF(ISBLANK($B15), "", IF(F15&gt;0, F15+G15-H15, G15-H15))</f>
        <v>1.3799999999999955</v>
      </c>
      <c r="J15" s="1"/>
      <c r="K15" s="1">
        <f>IF(ISBLANK($B15),"",SUMIFS('Transactions for HSBC'!$E:$E,'Transactions for HSBC'!$C:$C,Budget!$B15,'Transactions for HSBC'!$A:$A,"&gt;="&amp;J$1,'Transactions for HSBC'!$A:$A,"&lt;="&amp;EOMONTH(J$1,0)))</f>
        <v>0</v>
      </c>
      <c r="L15" s="1">
        <f t="shared" ref="L15:L69" si="3">IF(ISBLANK($B15), "", IF(I15&gt;0, I15+J15-K15, J15-K15))</f>
        <v>1.3799999999999955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">
      <c r="A16" s="3"/>
      <c r="B16" s="1" t="s">
        <v>9</v>
      </c>
      <c r="C16" s="1"/>
      <c r="D16" s="1"/>
      <c r="E16" s="1">
        <f>IF(ISBLANK($B16),"",SUMIFS('Transactions for HSBC'!$E:$E,'Transactions for HSBC'!$C:$C,Budget!$B16,'Transactions for HSBC'!$A:$A,"&gt;="&amp;D$1,'Transactions for HSBC'!$A:$A,"&lt;="&amp;EOMONTH(D$1,0)))</f>
        <v>0</v>
      </c>
      <c r="F16" s="1">
        <f t="shared" si="1"/>
        <v>0</v>
      </c>
      <c r="G16" s="1"/>
      <c r="H16" s="1">
        <f>IF(ISBLANK($B16),"",SUMIFS('Transactions for HSBC'!$E:$E,'Transactions for HSBC'!$C:$C,Budget!$B16,'Transactions for HSBC'!$A:$A,"&gt;="&amp;G$1,'Transactions for HSBC'!$A:$A,"&lt;="&amp;EOMONTH(G$1,0)))</f>
        <v>0</v>
      </c>
      <c r="I16" s="1">
        <f t="shared" si="2"/>
        <v>0</v>
      </c>
      <c r="J16" s="1"/>
      <c r="K16" s="1">
        <f>IF(ISBLANK($B16),"",SUMIFS('Transactions for HSBC'!$E:$E,'Transactions for HSBC'!$C:$C,Budget!$B16,'Transactions for HSBC'!$A:$A,"&gt;="&amp;J$1,'Transactions for HSBC'!$A:$A,"&lt;="&amp;EOMONTH(J$1,0)))</f>
        <v>0</v>
      </c>
      <c r="L16" s="1">
        <f t="shared" si="3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">
      <c r="A17" s="3"/>
      <c r="B17" s="1" t="s">
        <v>10</v>
      </c>
      <c r="C17" s="1"/>
      <c r="D17" s="1"/>
      <c r="E17" s="1">
        <f>IF(ISBLANK($B17),"",SUMIFS('Transactions for HSBC'!$E:$E,'Transactions for HSBC'!$C:$C,Budget!$B17,'Transactions for HSBC'!$A:$A,"&gt;="&amp;D$1,'Transactions for HSBC'!$A:$A,"&lt;="&amp;EOMONTH(D$1,0)))</f>
        <v>0</v>
      </c>
      <c r="F17" s="1">
        <f t="shared" si="1"/>
        <v>0</v>
      </c>
      <c r="G17" s="1"/>
      <c r="H17" s="1">
        <f>IF(ISBLANK($B17),"",SUMIFS('Transactions for HSBC'!$E:$E,'Transactions for HSBC'!$C:$C,Budget!$B17,'Transactions for HSBC'!$A:$A,"&gt;="&amp;G$1,'Transactions for HSBC'!$A:$A,"&lt;="&amp;EOMONTH(G$1,0)))</f>
        <v>0</v>
      </c>
      <c r="I17" s="1">
        <f t="shared" si="2"/>
        <v>0</v>
      </c>
      <c r="J17" s="1"/>
      <c r="K17" s="1">
        <f>IF(ISBLANK($B17),"",SUMIFS('Transactions for HSBC'!$E:$E,'Transactions for HSBC'!$C:$C,Budget!$B17,'Transactions for HSBC'!$A:$A,"&gt;="&amp;J$1,'Transactions for HSBC'!$A:$A,"&lt;="&amp;EOMONTH(J$1,0)))</f>
        <v>0</v>
      </c>
      <c r="L17" s="1">
        <f t="shared" si="3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">
      <c r="A18" s="3"/>
      <c r="B18" s="1" t="s">
        <v>11</v>
      </c>
      <c r="C18" s="1"/>
      <c r="D18" s="1"/>
      <c r="E18" s="1">
        <f>IF(ISBLANK($B18),"",SUMIFS('Transactions for HSBC'!$E:$E,'Transactions for HSBC'!$C:$C,Budget!$B18,'Transactions for HSBC'!$A:$A,"&gt;="&amp;D$1,'Transactions for HSBC'!$A:$A,"&lt;="&amp;EOMONTH(D$1,0)))</f>
        <v>0</v>
      </c>
      <c r="F18" s="1">
        <f t="shared" si="1"/>
        <v>0</v>
      </c>
      <c r="G18" s="1"/>
      <c r="H18" s="1">
        <f>IF(ISBLANK($B18),"",SUMIFS('Transactions for HSBC'!$E:$E,'Transactions for HSBC'!$C:$C,Budget!$B18,'Transactions for HSBC'!$A:$A,"&gt;="&amp;G$1,'Transactions for HSBC'!$A:$A,"&lt;="&amp;EOMONTH(G$1,0)))</f>
        <v>0</v>
      </c>
      <c r="I18" s="1">
        <f t="shared" si="2"/>
        <v>0</v>
      </c>
      <c r="J18" s="1"/>
      <c r="K18" s="1"/>
      <c r="L18" s="1">
        <f t="shared" si="3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">
      <c r="A19" s="3"/>
      <c r="B19" s="1" t="s">
        <v>12</v>
      </c>
      <c r="C19" s="1"/>
      <c r="D19" s="1"/>
      <c r="E19" s="1">
        <f>IF(ISBLANK($B19),"",SUMIFS('Transactions for HSBC'!$E:$E,'Transactions for HSBC'!$C:$C,Budget!$B19,'Transactions for HSBC'!$A:$A,"&gt;="&amp;D$1,'Transactions for HSBC'!$A:$A,"&lt;="&amp;EOMONTH(D$1,0)))</f>
        <v>0</v>
      </c>
      <c r="F19" s="1">
        <f t="shared" si="1"/>
        <v>0</v>
      </c>
      <c r="G19" s="1"/>
      <c r="H19" s="1">
        <f>IF(ISBLANK($B19),"",SUMIFS('Transactions for HSBC'!$E:$E,'Transactions for HSBC'!$C:$C,Budget!$B19,'Transactions for HSBC'!$A:$A,"&gt;="&amp;G$1,'Transactions for HSBC'!$A:$A,"&lt;="&amp;EOMONTH(G$1,0)))</f>
        <v>0</v>
      </c>
      <c r="I19" s="1">
        <f t="shared" si="2"/>
        <v>0</v>
      </c>
      <c r="J19" s="1"/>
      <c r="K19" s="1"/>
      <c r="L19" s="1">
        <f t="shared" si="3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">
      <c r="A20" s="3"/>
      <c r="B20" s="1" t="s">
        <v>13</v>
      </c>
      <c r="C20" s="1"/>
      <c r="D20" s="1"/>
      <c r="E20" s="1">
        <f>IF(ISBLANK($B20),"",SUMIFS('Transactions for HSBC'!$E:$E,'Transactions for HSBC'!$C:$C,Budget!$B20,'Transactions for HSBC'!$A:$A,"&gt;="&amp;D$1,'Transactions for HSBC'!$A:$A,"&lt;="&amp;EOMONTH(D$1,0)))</f>
        <v>0</v>
      </c>
      <c r="F20" s="1">
        <f t="shared" si="1"/>
        <v>0</v>
      </c>
      <c r="G20" s="1"/>
      <c r="H20" s="1">
        <f>IF(ISBLANK($B20),"",SUMIFS('Transactions for HSBC'!$E:$E,'Transactions for HSBC'!$C:$C,Budget!$B20,'Transactions for HSBC'!$A:$A,"&gt;="&amp;G$1,'Transactions for HSBC'!$A:$A,"&lt;="&amp;EOMONTH(G$1,0)))</f>
        <v>0</v>
      </c>
      <c r="I20" s="1">
        <f t="shared" si="2"/>
        <v>0</v>
      </c>
      <c r="J20" s="1"/>
      <c r="K20" s="1"/>
      <c r="L20" s="1">
        <f t="shared" si="3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">
      <c r="A21" s="3"/>
      <c r="B21" s="1" t="s">
        <v>14</v>
      </c>
      <c r="C21" s="1"/>
      <c r="D21" s="1"/>
      <c r="E21" s="1">
        <f>IF(ISBLANK($B21),"",SUMIFS('Transactions for HSBC'!$E:$E,'Transactions for HSBC'!$C:$C,Budget!$B21,'Transactions for HSBC'!$A:$A,"&gt;="&amp;D$1,'Transactions for HSBC'!$A:$A,"&lt;="&amp;EOMONTH(D$1,0)))</f>
        <v>0</v>
      </c>
      <c r="F21" s="1">
        <f t="shared" si="1"/>
        <v>0</v>
      </c>
      <c r="G21" s="1"/>
      <c r="H21" s="1">
        <f>IF(ISBLANK($B21),"",SUMIFS('Transactions for HSBC'!$E:$E,'Transactions for HSBC'!$C:$C,Budget!$B21,'Transactions for HSBC'!$A:$A,"&gt;="&amp;G$1,'Transactions for HSBC'!$A:$A,"&lt;="&amp;EOMONTH(G$1,0)))</f>
        <v>0</v>
      </c>
      <c r="I21" s="1">
        <f t="shared" si="2"/>
        <v>0</v>
      </c>
      <c r="J21" s="1"/>
      <c r="K21" s="1"/>
      <c r="L21" s="1">
        <f t="shared" si="3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">
      <c r="A22" s="3" t="s">
        <v>15</v>
      </c>
      <c r="B22" s="1"/>
      <c r="C22" s="1"/>
      <c r="D22" s="1"/>
      <c r="E22" s="1" t="str">
        <f>IF(ISBLANK($B22),"",SUMIFS('Transactions for HSBC'!$E:$E,'Transactions for HSBC'!$C:$C,Budget!$B22,'Transactions for HSBC'!$A:$A,"&gt;="&amp;D$1,'Transactions for HSBC'!$A:$A,"&lt;="&amp;EOMONTH(D$1,0)))</f>
        <v/>
      </c>
      <c r="F22" s="1" t="str">
        <f t="shared" ref="F15:F78" si="4">IF(ISBLANK($B22), "", D22-E22)</f>
        <v/>
      </c>
      <c r="G22" s="1"/>
      <c r="H22" s="1" t="str">
        <f>IF(ISBLANK($B22), "", SUMIFS('Transactions for HSBC'!$E:$E, 'Transactions for HSBC'!$C:$C, Budget!$B22, 'Transactions for HSBC'!$A:$A, "&gt;=1/12/2019",'Transactions for HSBC'!$A:$A,"&lt;=31/12/2019"))</f>
        <v/>
      </c>
      <c r="I22" s="1" t="str">
        <f t="shared" si="2"/>
        <v/>
      </c>
      <c r="J22" s="1"/>
      <c r="K22" s="1"/>
      <c r="L22" s="1" t="str">
        <f t="shared" si="3"/>
        <v/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">
      <c r="A23" s="3"/>
      <c r="B23" s="1" t="s">
        <v>16</v>
      </c>
      <c r="C23" s="1"/>
      <c r="D23" s="1">
        <v>200</v>
      </c>
      <c r="E23" s="1">
        <f>IF(ISBLANK($B23),"",SUMIFS('Transactions for HSBC'!$E:$E,'Transactions for HSBC'!$C:$C,Budget!$B23,'Transactions for HSBC'!$A:$A,"&gt;="&amp;D$1,'Transactions for HSBC'!$A:$A,"&lt;="&amp;EOMONTH(D$1,0)))</f>
        <v>170.12</v>
      </c>
      <c r="F23" s="1">
        <f t="shared" si="4"/>
        <v>29.879999999999995</v>
      </c>
      <c r="G23" s="1"/>
      <c r="H23" s="1">
        <f>IF(ISBLANK($B23),"",SUMIFS('Transactions for HSBC'!$E:$E,'Transactions for HSBC'!$C:$C,Budget!$B23,'Transactions for HSBC'!$A:$A,"&gt;="&amp;G$1,'Transactions for HSBC'!$A:$A,"&lt;="&amp;EOMONTH(G$1,0)))</f>
        <v>172.08</v>
      </c>
      <c r="I23" s="1">
        <f t="shared" si="2"/>
        <v>-142.20000000000002</v>
      </c>
      <c r="J23" s="1"/>
      <c r="K23" s="1"/>
      <c r="L23" s="1">
        <f t="shared" si="3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">
      <c r="A24" s="3"/>
      <c r="B24" s="1" t="s">
        <v>17</v>
      </c>
      <c r="C24" s="1"/>
      <c r="D24" s="1"/>
      <c r="E24" s="1">
        <f>IF(ISBLANK($B24),"",SUMIFS('Transactions for HSBC'!$E:$E,'Transactions for HSBC'!$C:$C,Budget!$B24,'Transactions for HSBC'!$A:$A,"&gt;="&amp;D$1,'Transactions for HSBC'!$A:$A,"&lt;="&amp;EOMONTH(D$1,0)))</f>
        <v>0</v>
      </c>
      <c r="F24" s="1">
        <f t="shared" si="4"/>
        <v>0</v>
      </c>
      <c r="G24" s="1"/>
      <c r="H24" s="1">
        <f>IF(ISBLANK($B24),"",SUMIFS('Transactions for HSBC'!$E:$E,'Transactions for HSBC'!$C:$C,Budget!$B24,'Transactions for HSBC'!$A:$A,"&gt;="&amp;G$1,'Transactions for HSBC'!$A:$A,"&lt;="&amp;EOMONTH(G$1,0)))</f>
        <v>30.01</v>
      </c>
      <c r="I24" s="1">
        <f t="shared" si="2"/>
        <v>-30.01</v>
      </c>
      <c r="J24" s="1"/>
      <c r="K24" s="1"/>
      <c r="L24" s="1">
        <f t="shared" si="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">
      <c r="A25" s="3"/>
      <c r="B25" s="1" t="s">
        <v>18</v>
      </c>
      <c r="C25" s="1"/>
      <c r="D25" s="1">
        <v>30</v>
      </c>
      <c r="E25" s="1">
        <f>IF(ISBLANK($B25),"",SUMIFS('Transactions for HSBC'!$E:$E,'Transactions for HSBC'!$C:$C,Budget!$B25,'Transactions for HSBC'!$A:$A,"&gt;="&amp;D$1,'Transactions for HSBC'!$A:$A,"&lt;="&amp;EOMONTH(D$1,0)))</f>
        <v>21</v>
      </c>
      <c r="F25" s="1">
        <f t="shared" si="4"/>
        <v>9</v>
      </c>
      <c r="G25" s="1"/>
      <c r="H25" s="1">
        <f>IF(ISBLANK($B25),"",SUMIFS('Transactions for HSBC'!$E:$E,'Transactions for HSBC'!$C:$C,Budget!$B25,'Transactions for HSBC'!$A:$A,"&gt;="&amp;G$1,'Transactions for HSBC'!$A:$A,"&lt;="&amp;EOMONTH(G$1,0)))</f>
        <v>7</v>
      </c>
      <c r="I25" s="1">
        <f t="shared" si="2"/>
        <v>2</v>
      </c>
      <c r="J25" s="1"/>
      <c r="K25" s="1"/>
      <c r="L25" s="1">
        <f t="shared" si="3"/>
        <v>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">
      <c r="A26" s="3"/>
      <c r="B26" s="1" t="s">
        <v>19</v>
      </c>
      <c r="C26" s="1"/>
      <c r="D26" s="1">
        <v>150</v>
      </c>
      <c r="E26" s="1">
        <f>IF(ISBLANK($B26),"",SUMIFS('Transactions for HSBC'!$E:$E,'Transactions for HSBC'!$C:$C,Budget!$B26,'Transactions for HSBC'!$A:$A,"&gt;="&amp;D$1,'Transactions for HSBC'!$A:$A,"&lt;="&amp;EOMONTH(D$1,0)))</f>
        <v>136.49</v>
      </c>
      <c r="F26" s="1">
        <f t="shared" si="4"/>
        <v>13.509999999999991</v>
      </c>
      <c r="G26" s="1"/>
      <c r="H26" s="1">
        <f>IF(ISBLANK($B26),"",SUMIFS('Transactions for HSBC'!$E:$E,'Transactions for HSBC'!$C:$C,Budget!$B26,'Transactions for HSBC'!$A:$A,"&gt;="&amp;G$1,'Transactions for HSBC'!$A:$A,"&lt;="&amp;EOMONTH(G$1,0)))</f>
        <v>68.930000000000007</v>
      </c>
      <c r="I26" s="1">
        <f t="shared" si="2"/>
        <v>-55.420000000000016</v>
      </c>
      <c r="J26" s="1"/>
      <c r="K26" s="1"/>
      <c r="L26" s="1">
        <f t="shared" si="3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3"/>
      <c r="B27" s="1" t="s">
        <v>20</v>
      </c>
      <c r="C27" s="1"/>
      <c r="D27" s="1">
        <v>10</v>
      </c>
      <c r="E27" s="1">
        <f>IF(ISBLANK($B27),"",SUMIFS('Transactions for HSBC'!$E:$E,'Transactions for HSBC'!$C:$C,Budget!$B27,'Transactions for HSBC'!$A:$A,"&gt;="&amp;D$1,'Transactions for HSBC'!$A:$A,"&lt;="&amp;EOMONTH(D$1,0)))</f>
        <v>9</v>
      </c>
      <c r="F27" s="1">
        <f t="shared" si="4"/>
        <v>1</v>
      </c>
      <c r="G27" s="1"/>
      <c r="H27" s="1">
        <f>IF(ISBLANK($B27),"",SUMIFS('Transactions for HSBC'!$E:$E,'Transactions for HSBC'!$C:$C,Budget!$B27,'Transactions for HSBC'!$A:$A,"&gt;="&amp;G$1,'Transactions for HSBC'!$A:$A,"&lt;="&amp;EOMONTH(G$1,0)))</f>
        <v>0</v>
      </c>
      <c r="I27" s="1">
        <f t="shared" si="2"/>
        <v>1</v>
      </c>
      <c r="J27" s="1"/>
      <c r="K27" s="1"/>
      <c r="L27" s="1">
        <f t="shared" si="3"/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">
      <c r="A28" s="3"/>
      <c r="B28" s="1" t="s">
        <v>21</v>
      </c>
      <c r="C28" s="1"/>
      <c r="D28" s="1">
        <v>5</v>
      </c>
      <c r="E28" s="1">
        <f>IF(ISBLANK($B28),"",SUMIFS('Transactions for HSBC'!$E:$E,'Transactions for HSBC'!$C:$C,Budget!$B28,'Transactions for HSBC'!$A:$A,"&gt;="&amp;D$1,'Transactions for HSBC'!$A:$A,"&lt;="&amp;EOMONTH(D$1,0)))</f>
        <v>2.1</v>
      </c>
      <c r="F28" s="1">
        <f t="shared" si="4"/>
        <v>2.9</v>
      </c>
      <c r="G28" s="1"/>
      <c r="H28" s="1">
        <f>IF(ISBLANK($B28), "", SUMIFS('Transactions for HSBC'!$E:$E, 'Transactions for HSBC'!$C:$C, Budget!$B28, 'Transactions for HSBC'!$A:$A, "&gt;=1/12/2019",'Transactions for HSBC'!$A:$A,"&lt;=31/12/2019"))</f>
        <v>0</v>
      </c>
      <c r="I28" s="1">
        <f t="shared" si="2"/>
        <v>2.9</v>
      </c>
      <c r="J28" s="1"/>
      <c r="K28" s="1"/>
      <c r="L28" s="1">
        <f t="shared" si="3"/>
        <v>2.9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">
      <c r="A29" s="3"/>
      <c r="B29" s="1" t="s">
        <v>22</v>
      </c>
      <c r="C29" s="1"/>
      <c r="D29" s="1">
        <v>13</v>
      </c>
      <c r="E29" s="1">
        <f>IF(ISBLANK($B29),"",SUMIFS('Transactions for HSBC'!$E:$E,'Transactions for HSBC'!$C:$C,Budget!$B29,'Transactions for HSBC'!$A:$A,"&gt;="&amp;D$1,'Transactions for HSBC'!$A:$A,"&lt;="&amp;EOMONTH(D$1,0)))</f>
        <v>12.02</v>
      </c>
      <c r="F29" s="1">
        <f t="shared" si="4"/>
        <v>0.98000000000000043</v>
      </c>
      <c r="G29" s="1"/>
      <c r="H29" s="1">
        <f>IF(ISBLANK($B29), "", SUMIFS('Transactions for HSBC'!$E:$E, 'Transactions for HSBC'!$C:$C, Budget!$B29, 'Transactions for HSBC'!$A:$A, "&gt;=1/12/2019",'Transactions for HSBC'!$A:$A,"&lt;=31/12/2019"))</f>
        <v>0</v>
      </c>
      <c r="I29" s="1">
        <f t="shared" si="2"/>
        <v>0.98000000000000043</v>
      </c>
      <c r="J29" s="1"/>
      <c r="K29" s="1"/>
      <c r="L29" s="1">
        <f t="shared" si="3"/>
        <v>0.98000000000000043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">
      <c r="A30" s="3"/>
      <c r="B30" s="1" t="s">
        <v>23</v>
      </c>
      <c r="C30" s="1"/>
      <c r="D30" s="1">
        <v>18</v>
      </c>
      <c r="E30" s="1">
        <f>IF(ISBLANK($B30),"",SUMIFS('Transactions for HSBC'!$E:$E,'Transactions for HSBC'!$C:$C,Budget!$B30,'Transactions for HSBC'!$A:$A,"&gt;="&amp;D$1,'Transactions for HSBC'!$A:$A,"&lt;="&amp;EOMONTH(D$1,0)))</f>
        <v>18</v>
      </c>
      <c r="F30" s="1">
        <f t="shared" si="4"/>
        <v>0</v>
      </c>
      <c r="G30" s="1"/>
      <c r="H30" s="1">
        <f>IF(ISBLANK($B30), "", SUMIFS('Transactions for HSBC'!$E:$E, 'Transactions for HSBC'!$C:$C, Budget!$B30, 'Transactions for HSBC'!$A:$A, "&gt;=1/12/2019",'Transactions for HSBC'!$A:$A,"&lt;=31/12/2019"))</f>
        <v>0</v>
      </c>
      <c r="I30" s="1">
        <f t="shared" si="2"/>
        <v>0</v>
      </c>
      <c r="J30" s="1"/>
      <c r="K30" s="1"/>
      <c r="L30" s="1">
        <f t="shared" si="3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3"/>
      <c r="B31" s="1" t="s">
        <v>24</v>
      </c>
      <c r="C31" s="1"/>
      <c r="D31" s="1">
        <v>54.5</v>
      </c>
      <c r="E31" s="1">
        <f>IF(ISBLANK($B31),"",SUMIFS('Transactions for HSBC'!$E:$E,'Transactions for HSBC'!$C:$C,Budget!$B31,'Transactions for HSBC'!$A:$A,"&gt;="&amp;D$1,'Transactions for HSBC'!$A:$A,"&lt;="&amp;EOMONTH(D$1,0)))</f>
        <v>54.5</v>
      </c>
      <c r="F31" s="1">
        <f t="shared" si="4"/>
        <v>0</v>
      </c>
      <c r="G31" s="1"/>
      <c r="H31" s="1">
        <f>IF(ISBLANK($B31), "", SUMIFS('Transactions for HSBC'!$E:$E, 'Transactions for HSBC'!$C:$C, Budget!$B31, 'Transactions for HSBC'!$A:$A, "&gt;=1/12/2019",'Transactions for HSBC'!$A:$A,"&lt;=31/12/2019"))</f>
        <v>13.06</v>
      </c>
      <c r="I31" s="1">
        <f t="shared" si="2"/>
        <v>-13.06</v>
      </c>
      <c r="J31" s="1"/>
      <c r="K31" s="1"/>
      <c r="L31" s="1">
        <f t="shared" si="3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">
      <c r="A32" s="3"/>
      <c r="B32" s="1" t="s">
        <v>25</v>
      </c>
      <c r="C32" s="1"/>
      <c r="D32" s="1"/>
      <c r="E32" s="1">
        <f>IF(ISBLANK($B32),"",SUMIFS('Transactions for HSBC'!$E:$E,'Transactions for HSBC'!$C:$C,Budget!$B32,'Transactions for HSBC'!$A:$A,"&gt;="&amp;D$1,'Transactions for HSBC'!$A:$A,"&lt;="&amp;EOMONTH(D$1,0)))</f>
        <v>0</v>
      </c>
      <c r="F32" s="1">
        <f t="shared" si="4"/>
        <v>0</v>
      </c>
      <c r="G32" s="1"/>
      <c r="H32" s="1">
        <f>IF(ISBLANK($B32), "", SUMIFS('Transactions for HSBC'!$E:$E, 'Transactions for HSBC'!$C:$C, Budget!$B32, 'Transactions for HSBC'!$A:$A, "&gt;=1/12/2019",'Transactions for HSBC'!$A:$A,"&lt;=31/12/2019"))</f>
        <v>0</v>
      </c>
      <c r="I32" s="1">
        <f t="shared" si="2"/>
        <v>0</v>
      </c>
      <c r="J32" s="1"/>
      <c r="K32" s="1"/>
      <c r="L32" s="1">
        <f t="shared" si="3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/>
      <c r="B33" s="1" t="s">
        <v>32</v>
      </c>
      <c r="C33" s="1"/>
      <c r="D33" s="1">
        <v>6.64</v>
      </c>
      <c r="E33" s="1">
        <f>IF(ISBLANK($B33),"",SUMIFS('Transactions for HSBC'!$E:$E,'Transactions for HSBC'!$C:$C,Budget!$B33,'Transactions for HSBC'!$A:$A,"&gt;="&amp;D$1,'Transactions for HSBC'!$A:$A,"&lt;="&amp;EOMONTH(D$1,0)))</f>
        <v>6.64</v>
      </c>
      <c r="F33" s="1">
        <f t="shared" si="4"/>
        <v>0</v>
      </c>
      <c r="G33" s="1"/>
      <c r="H33" s="1">
        <f>IF(ISBLANK($B33), "", SUMIFS('Transactions for HSBC'!$E:$E, 'Transactions for HSBC'!$C:$C, Budget!$B33, 'Transactions for HSBC'!$A:$A, "&gt;=1/12/2019",'Transactions for HSBC'!$A:$A,"&lt;=31/12/2019"))</f>
        <v>0</v>
      </c>
      <c r="I33" s="1">
        <f t="shared" si="2"/>
        <v>0</v>
      </c>
      <c r="J33" s="1"/>
      <c r="K33" s="1"/>
      <c r="L33" s="1">
        <f t="shared" si="3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">
      <c r="A34" s="1"/>
      <c r="B34" s="1" t="s">
        <v>26</v>
      </c>
      <c r="C34" s="1"/>
      <c r="D34" s="1">
        <v>71</v>
      </c>
      <c r="E34" s="1">
        <f>IF(ISBLANK($B34),"",SUMIFS('Transactions for HSBC'!$E:$E,'Transactions for HSBC'!$C:$C,Budget!$B34,'Transactions for HSBC'!$A:$A,"&gt;="&amp;D$1,'Transactions for HSBC'!$A:$A,"&lt;="&amp;EOMONTH(D$1,0)))</f>
        <v>71</v>
      </c>
      <c r="F34" s="1">
        <f t="shared" si="4"/>
        <v>0</v>
      </c>
      <c r="G34" s="1"/>
      <c r="H34" s="1">
        <f>IF(ISBLANK($B34), "", SUMIFS('Transactions for HSBC'!$E:$E, 'Transactions for HSBC'!$C:$C, Budget!$B34, 'Transactions for HSBC'!$A:$A, "&gt;=1/12/2019",'Transactions for HSBC'!$A:$A,"&lt;=31/12/2019"))</f>
        <v>0</v>
      </c>
      <c r="I34" s="1">
        <f t="shared" si="2"/>
        <v>0</v>
      </c>
      <c r="J34" s="1"/>
      <c r="K34" s="1"/>
      <c r="L34" s="1">
        <f t="shared" si="3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">
      <c r="A35" s="1"/>
      <c r="B35" s="1" t="s">
        <v>27</v>
      </c>
      <c r="C35" s="1"/>
      <c r="D35" s="1"/>
      <c r="E35" s="1">
        <f>IF(ISBLANK($B35),"",SUMIFS('Transactions for HSBC'!$E:$E,'Transactions for HSBC'!$C:$C,Budget!$B35,'Transactions for HSBC'!$A:$A,"&gt;="&amp;D$1,'Transactions for HSBC'!$A:$A,"&lt;="&amp;EOMONTH(D$1,0)))</f>
        <v>0</v>
      </c>
      <c r="F35" s="1">
        <f t="shared" si="4"/>
        <v>0</v>
      </c>
      <c r="G35" s="1"/>
      <c r="H35" s="1">
        <f>IF(ISBLANK($B35), "", SUMIFS('Transactions for HSBC'!$E:$E, 'Transactions for HSBC'!$C:$C, Budget!$B35, 'Transactions for HSBC'!$A:$A, "&gt;=1/12/2019",'Transactions for HSBC'!$A:$A,"&lt;=31/12/2019"))</f>
        <v>66.25</v>
      </c>
      <c r="I35" s="1">
        <f t="shared" si="2"/>
        <v>-66.25</v>
      </c>
      <c r="J35" s="1"/>
      <c r="K35" s="1"/>
      <c r="L35" s="1">
        <f t="shared" si="3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">
      <c r="A36" s="1"/>
      <c r="B36" s="1" t="s">
        <v>28</v>
      </c>
      <c r="C36" s="1"/>
      <c r="D36" s="1"/>
      <c r="E36" s="1">
        <f>IF(ISBLANK($B36),"",SUMIFS('Transactions for HSBC'!$E:$E,'Transactions for HSBC'!$C:$C,Budget!$B36,'Transactions for HSBC'!$A:$A,"&gt;="&amp;D$1,'Transactions for HSBC'!$A:$A,"&lt;="&amp;EOMONTH(D$1,0)))</f>
        <v>0</v>
      </c>
      <c r="F36" s="1">
        <f t="shared" si="4"/>
        <v>0</v>
      </c>
      <c r="G36" s="1"/>
      <c r="H36" s="1">
        <f>IF(ISBLANK($B36), "", SUMIFS('Transactions for HSBC'!$E:$E, 'Transactions for HSBC'!$C:$C, Budget!$B36, 'Transactions for HSBC'!$A:$A, "&gt;=1/12/2019",'Transactions for HSBC'!$A:$A,"&lt;=31/12/2019"))</f>
        <v>0</v>
      </c>
      <c r="I36" s="1">
        <f t="shared" si="2"/>
        <v>0</v>
      </c>
      <c r="J36" s="1"/>
      <c r="K36" s="1"/>
      <c r="L36" s="1">
        <f t="shared" si="3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">
      <c r="A37" s="1" t="s">
        <v>151</v>
      </c>
      <c r="B37" s="1"/>
      <c r="C37" s="1"/>
      <c r="D37" s="1"/>
      <c r="E37" s="1" t="str">
        <f>IF(ISBLANK($B37),"",SUMIFS('Transactions for HSBC'!$E:$E,'Transactions for HSBC'!$C:$C,Budget!$B37,'Transactions for HSBC'!$A:$A,"&gt;="&amp;D$1,'Transactions for HSBC'!$A:$A,"&lt;="&amp;EOMONTH(D$1,0)))</f>
        <v/>
      </c>
      <c r="F37" s="1" t="str">
        <f t="shared" si="4"/>
        <v/>
      </c>
      <c r="G37" s="1"/>
      <c r="H37" s="1" t="str">
        <f>IF(ISBLANK($B37), "", SUMIFS('Transactions for HSBC'!$E:$E, 'Transactions for HSBC'!$C:$C, Budget!$B37, 'Transactions for HSBC'!$A:$A, "&gt;=1/12/2019",'Transactions for HSBC'!$A:$A,"&lt;=31/12/2019"))</f>
        <v/>
      </c>
      <c r="I37" s="1" t="str">
        <f t="shared" si="2"/>
        <v/>
      </c>
      <c r="J37" s="1"/>
      <c r="K37" s="1"/>
      <c r="L37" s="1" t="str">
        <f t="shared" si="3"/>
        <v/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">
      <c r="A38" s="1"/>
      <c r="B38" s="1" t="s">
        <v>152</v>
      </c>
      <c r="C38" s="1"/>
      <c r="D38" s="1">
        <v>181.44</v>
      </c>
      <c r="E38" s="1">
        <f>IF(ISBLANK($B38),"",SUMIFS('Transactions for HSBC'!$E:$E,'Transactions for HSBC'!$C:$C,Budget!$B38,'Transactions for HSBC'!$A:$A,"&gt;="&amp;D$1,'Transactions for HSBC'!$A:$A,"&lt;="&amp;EOMONTH(D$1,0)))</f>
        <v>181.44</v>
      </c>
      <c r="F38" s="1">
        <f t="shared" si="4"/>
        <v>0</v>
      </c>
      <c r="G38" s="1"/>
      <c r="H38" s="1">
        <f>IF(ISBLANK($B38), "", SUMIFS('Transactions for HSBC'!$E:$E, 'Transactions for HSBC'!$C:$C, Budget!$B38, 'Transactions for HSBC'!$A:$A, "&gt;=1/12/2019",'Transactions for HSBC'!$A:$A,"&lt;=31/12/2019"))</f>
        <v>172.08</v>
      </c>
      <c r="I38" s="1">
        <f t="shared" si="2"/>
        <v>-172.08</v>
      </c>
      <c r="J38" s="1"/>
      <c r="K38" s="1"/>
      <c r="L38" s="1">
        <f t="shared" si="3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">
      <c r="A39" s="1"/>
      <c r="B39" s="1" t="s">
        <v>153</v>
      </c>
      <c r="C39" s="1"/>
      <c r="D39" s="1"/>
      <c r="E39" s="1">
        <f>IF(ISBLANK($B39),"",SUMIFS('Transactions for HSBC'!$E:$E,'Transactions for HSBC'!$C:$C,Budget!$B39,'Transactions for HSBC'!$A:$A,"&gt;="&amp;D$1,'Transactions for HSBC'!$A:$A,"&lt;="&amp;EOMONTH(D$1,0)))</f>
        <v>0</v>
      </c>
      <c r="F39" s="1">
        <f t="shared" si="4"/>
        <v>0</v>
      </c>
      <c r="G39" s="1"/>
      <c r="H39" s="1">
        <f>IF(ISBLANK($B39), "", SUMIFS('Transactions for HSBC'!$E:$E, 'Transactions for HSBC'!$C:$C, Budget!$B39, 'Transactions for HSBC'!$A:$A, "&gt;=1/12/2019",'Transactions for HSBC'!$A:$A,"&lt;=31/12/2019"))</f>
        <v>0</v>
      </c>
      <c r="I39" s="1">
        <f t="shared" si="2"/>
        <v>0</v>
      </c>
      <c r="J39" s="1"/>
      <c r="K39" s="1"/>
      <c r="L39" s="1">
        <f t="shared" si="3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">
      <c r="A40" s="1" t="s">
        <v>29</v>
      </c>
      <c r="B40" s="1"/>
      <c r="C40" s="1"/>
      <c r="D40" s="1"/>
      <c r="E40" s="1" t="str">
        <f>IF(ISBLANK($B40),"",SUMIFS('Transactions for HSBC'!$E:$E,'Transactions for HSBC'!$C:$C,Budget!$B40,'Transactions for HSBC'!$A:$A,"&gt;="&amp;D$1,'Transactions for HSBC'!$A:$A,"&lt;="&amp;EOMONTH(D$1,0)))</f>
        <v/>
      </c>
      <c r="F40" s="1" t="str">
        <f t="shared" si="4"/>
        <v/>
      </c>
      <c r="G40" s="1"/>
      <c r="H40" s="1" t="str">
        <f>IF(ISBLANK($B40), "", SUMIFS('Transactions for HSBC'!$E:$E, 'Transactions for HSBC'!$C:$C, Budget!$B40, 'Transactions for HSBC'!$A:$A, "&gt;=1/12/2019",'Transactions for HSBC'!$A:$A,"&lt;=31/12/2019"))</f>
        <v/>
      </c>
      <c r="I40" s="1" t="str">
        <f t="shared" si="2"/>
        <v/>
      </c>
      <c r="J40" s="1"/>
      <c r="K40" s="1"/>
      <c r="L40" s="1" t="str">
        <f t="shared" si="3"/>
        <v/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">
      <c r="A41" s="1"/>
      <c r="B41" s="1" t="s">
        <v>33</v>
      </c>
      <c r="C41" s="1"/>
      <c r="D41" s="1"/>
      <c r="E41" s="1">
        <f>IF(ISBLANK($B41),"",SUMIFS('Transactions for HSBC'!$E:$E,'Transactions for HSBC'!$C:$C,Budget!$B41,'Transactions for HSBC'!$A:$A,"&gt;="&amp;D$1,'Transactions for HSBC'!$A:$A,"&lt;="&amp;EOMONTH(D$1,0)))</f>
        <v>0</v>
      </c>
      <c r="F41" s="1">
        <f t="shared" si="4"/>
        <v>0</v>
      </c>
      <c r="G41" s="1"/>
      <c r="H41" s="1">
        <f>IF(ISBLANK($B41), "", SUMIFS('Transactions for HSBC'!$E:$E, 'Transactions for HSBC'!$C:$C, Budget!$B41, 'Transactions for HSBC'!$A:$A, "&gt;=1/12/2019",'Transactions for HSBC'!$A:$A,"&lt;=31/12/2019"))</f>
        <v>0</v>
      </c>
      <c r="I41" s="1">
        <f t="shared" si="2"/>
        <v>0</v>
      </c>
      <c r="J41" s="1"/>
      <c r="K41" s="1"/>
      <c r="L41" s="1">
        <f t="shared" si="3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">
      <c r="A42" s="1"/>
      <c r="B42" s="1" t="s">
        <v>30</v>
      </c>
      <c r="C42" s="1"/>
      <c r="D42" s="1"/>
      <c r="E42" s="1">
        <f>IF(ISBLANK($B42),"",SUMIFS('Transactions for HSBC'!$E:$E,'Transactions for HSBC'!$C:$C,Budget!$B42,'Transactions for HSBC'!$A:$A,"&gt;="&amp;D$1,'Transactions for HSBC'!$A:$A,"&lt;="&amp;EOMONTH(D$1,0)))</f>
        <v>0</v>
      </c>
      <c r="F42" s="1">
        <f t="shared" si="4"/>
        <v>0</v>
      </c>
      <c r="G42" s="1"/>
      <c r="H42" s="1">
        <f>IF(ISBLANK($B42), "", SUMIFS('Transactions for HSBC'!$E:$E, 'Transactions for HSBC'!$C:$C, Budget!$B42, 'Transactions for HSBC'!$A:$A, "&gt;=1/12/2019",'Transactions for HSBC'!$A:$A,"&lt;=31/12/2019"))</f>
        <v>0</v>
      </c>
      <c r="I42" s="1">
        <f t="shared" si="2"/>
        <v>0</v>
      </c>
      <c r="J42" s="1"/>
      <c r="K42" s="1"/>
      <c r="L42" s="1">
        <f t="shared" si="3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1"/>
      <c r="B43" s="1" t="s">
        <v>31</v>
      </c>
      <c r="C43" s="1"/>
      <c r="D43" s="1"/>
      <c r="E43" s="1">
        <f>IF(ISBLANK($B43),"",SUMIFS('Transactions for HSBC'!$E:$E,'Transactions for HSBC'!$C:$C,Budget!$B43,'Transactions for HSBC'!$A:$A,"&gt;="&amp;D$1,'Transactions for HSBC'!$A:$A,"&lt;="&amp;EOMONTH(D$1,0)))</f>
        <v>0</v>
      </c>
      <c r="F43" s="1">
        <f t="shared" si="4"/>
        <v>0</v>
      </c>
      <c r="G43" s="1"/>
      <c r="H43" s="1">
        <f>IF(ISBLANK($B43), "", SUMIFS('Transactions for HSBC'!$E:$E, 'Transactions for HSBC'!$C:$C, Budget!$B43, 'Transactions for HSBC'!$A:$A, "&gt;=1/12/2019",'Transactions for HSBC'!$A:$A,"&lt;=31/12/2019"))</f>
        <v>0</v>
      </c>
      <c r="I43" s="1">
        <f t="shared" si="2"/>
        <v>0</v>
      </c>
      <c r="J43" s="1"/>
      <c r="K43" s="1"/>
      <c r="L43" s="1">
        <f t="shared" si="3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">
      <c r="A44" s="1"/>
      <c r="B44" s="1" t="s">
        <v>34</v>
      </c>
      <c r="C44" s="1"/>
      <c r="D44" s="1"/>
      <c r="E44" s="1">
        <f>IF(ISBLANK($B44),"",SUMIFS('Transactions for HSBC'!$E:$E,'Transactions for HSBC'!$C:$C,Budget!$B44,'Transactions for HSBC'!$A:$A,"&gt;="&amp;D$1,'Transactions for HSBC'!$A:$A,"&lt;="&amp;EOMONTH(D$1,0)))</f>
        <v>0</v>
      </c>
      <c r="F44" s="1">
        <f t="shared" si="4"/>
        <v>0</v>
      </c>
      <c r="G44" s="1"/>
      <c r="H44" s="1">
        <f>IF(ISBLANK($B44), "", SUMIFS('Transactions for HSBC'!$E:$E, 'Transactions for HSBC'!$C:$C, Budget!$B44, 'Transactions for HSBC'!$A:$A, "&gt;=1/12/2019",'Transactions for HSBC'!$A:$A,"&lt;=31/12/2019"))</f>
        <v>0</v>
      </c>
      <c r="I44" s="1">
        <f t="shared" si="2"/>
        <v>0</v>
      </c>
      <c r="J44" s="1"/>
      <c r="K44" s="1"/>
      <c r="L44" s="1">
        <f t="shared" si="3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">
      <c r="A45" s="1"/>
      <c r="B45" s="1" t="s">
        <v>35</v>
      </c>
      <c r="C45" s="1"/>
      <c r="D45" s="1"/>
      <c r="E45" s="1">
        <f>IF(ISBLANK($B45),"",SUMIFS('Transactions for HSBC'!$E:$E,'Transactions for HSBC'!$C:$C,Budget!$B45,'Transactions for HSBC'!$A:$A,"&gt;="&amp;D$1,'Transactions for HSBC'!$A:$A,"&lt;="&amp;EOMONTH(D$1,0)))</f>
        <v>0</v>
      </c>
      <c r="F45" s="1">
        <f t="shared" si="4"/>
        <v>0</v>
      </c>
      <c r="G45" s="1"/>
      <c r="H45" s="1">
        <f>IF(ISBLANK($B45), "", SUMIFS('Transactions for HSBC'!$E:$E, 'Transactions for HSBC'!$C:$C, Budget!$B45, 'Transactions for HSBC'!$A:$A, "&gt;=1/12/2019",'Transactions for HSBC'!$A:$A,"&lt;=31/12/2019"))</f>
        <v>0</v>
      </c>
      <c r="I45" s="1">
        <f t="shared" si="2"/>
        <v>0</v>
      </c>
      <c r="J45" s="1"/>
      <c r="K45" s="1"/>
      <c r="L45" s="1">
        <f t="shared" si="3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">
      <c r="A46" s="1"/>
      <c r="B46" s="1" t="s">
        <v>36</v>
      </c>
      <c r="C46" s="1"/>
      <c r="D46" s="1"/>
      <c r="E46" s="1">
        <f>IF(ISBLANK($B46),"",SUMIFS('Transactions for HSBC'!$E:$E,'Transactions for HSBC'!$C:$C,Budget!$B46,'Transactions for HSBC'!$A:$A,"&gt;="&amp;D$1,'Transactions for HSBC'!$A:$A,"&lt;="&amp;EOMONTH(D$1,0)))</f>
        <v>0</v>
      </c>
      <c r="F46" s="1">
        <f t="shared" si="4"/>
        <v>0</v>
      </c>
      <c r="G46" s="1"/>
      <c r="H46" s="1">
        <f>IF(ISBLANK($B46), "", SUMIFS('Transactions for HSBC'!$E:$E, 'Transactions for HSBC'!$C:$C, Budget!$B46, 'Transactions for HSBC'!$A:$A, "&gt;=1/12/2019",'Transactions for HSBC'!$A:$A,"&lt;=31/12/2019"))</f>
        <v>0</v>
      </c>
      <c r="I46" s="1">
        <f t="shared" si="2"/>
        <v>0</v>
      </c>
      <c r="J46" s="1"/>
      <c r="K46" s="1"/>
      <c r="L46" s="1">
        <f t="shared" si="3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">
      <c r="A47" s="1"/>
      <c r="B47" s="1" t="s">
        <v>37</v>
      </c>
      <c r="C47" s="1"/>
      <c r="D47" s="1"/>
      <c r="E47" s="1">
        <f>IF(ISBLANK($B47),"",SUMIFS('Transactions for HSBC'!$E:$E,'Transactions for HSBC'!$C:$C,Budget!$B47,'Transactions for HSBC'!$A:$A,"&gt;="&amp;D$1,'Transactions for HSBC'!$A:$A,"&lt;="&amp;EOMONTH(D$1,0)))</f>
        <v>0</v>
      </c>
      <c r="F47" s="1">
        <f t="shared" si="4"/>
        <v>0</v>
      </c>
      <c r="G47" s="1"/>
      <c r="H47" s="1">
        <f>IF(ISBLANK($B47), "", SUMIFS('Transactions for HSBC'!$E:$E, 'Transactions for HSBC'!$C:$C, Budget!$B47, 'Transactions for HSBC'!$A:$A, "&gt;=1/12/2019",'Transactions for HSBC'!$A:$A,"&lt;=31/12/2019"))</f>
        <v>0</v>
      </c>
      <c r="I47" s="1">
        <f t="shared" si="2"/>
        <v>0</v>
      </c>
      <c r="J47" s="1"/>
      <c r="K47" s="1"/>
      <c r="L47" s="1">
        <f t="shared" si="3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">
      <c r="A48" s="1"/>
      <c r="B48" s="1" t="s">
        <v>38</v>
      </c>
      <c r="C48" s="1"/>
      <c r="D48" s="1">
        <v>43.18</v>
      </c>
      <c r="E48" s="1">
        <f>IF(ISBLANK($B48),"",SUMIFS('Transactions for HSBC'!$E:$E,'Transactions for HSBC'!$C:$C,Budget!$B48,'Transactions for HSBC'!$A:$A,"&gt;="&amp;D$1,'Transactions for HSBC'!$A:$A,"&lt;="&amp;EOMONTH(D$1,0)))</f>
        <v>43.18</v>
      </c>
      <c r="F48" s="1">
        <f t="shared" si="4"/>
        <v>0</v>
      </c>
      <c r="G48" s="1"/>
      <c r="H48" s="1">
        <f>IF(ISBLANK($B48), "", SUMIFS('Transactions for HSBC'!$E:$E, 'Transactions for HSBC'!$C:$C, Budget!$B48, 'Transactions for HSBC'!$A:$A, "&gt;=1/12/2019",'Transactions for HSBC'!$A:$A,"&lt;=31/12/2019"))</f>
        <v>6.99</v>
      </c>
      <c r="I48" s="1">
        <f t="shared" si="2"/>
        <v>-6.99</v>
      </c>
      <c r="J48" s="1"/>
      <c r="K48" s="1"/>
      <c r="L48" s="1">
        <f t="shared" si="3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">
      <c r="A49" s="1"/>
      <c r="B49" s="1" t="s">
        <v>39</v>
      </c>
      <c r="C49" s="1"/>
      <c r="D49" s="1">
        <v>3</v>
      </c>
      <c r="E49" s="1">
        <f>IF(ISBLANK($B49),"",SUMIFS('Transactions for HSBC'!$E:$E,'Transactions for HSBC'!$C:$C,Budget!$B49,'Transactions for HSBC'!$A:$A,"&gt;="&amp;D$1,'Transactions for HSBC'!$A:$A,"&lt;="&amp;EOMONTH(D$1,0)))</f>
        <v>2.4600000000000004</v>
      </c>
      <c r="F49" s="1">
        <f t="shared" si="4"/>
        <v>0.53999999999999959</v>
      </c>
      <c r="G49" s="1"/>
      <c r="H49" s="1">
        <f>IF(ISBLANK($B49), "", SUMIFS('Transactions for HSBC'!$E:$E, 'Transactions for HSBC'!$C:$C, Budget!$B49, 'Transactions for HSBC'!$A:$A, "&gt;=1/12/2019",'Transactions for HSBC'!$A:$A,"&lt;=31/12/2019"))</f>
        <v>0.12</v>
      </c>
      <c r="I49" s="1">
        <f t="shared" si="2"/>
        <v>0.4199999999999996</v>
      </c>
      <c r="J49" s="1"/>
      <c r="K49" s="1"/>
      <c r="L49" s="1">
        <f t="shared" si="3"/>
        <v>0.4199999999999996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">
      <c r="A50" s="1" t="s">
        <v>40</v>
      </c>
      <c r="B50" s="1"/>
      <c r="C50" s="1"/>
      <c r="D50" s="1"/>
      <c r="E50" s="1" t="str">
        <f>IF(ISBLANK($B50),"",SUMIFS('Transactions for HSBC'!$E:$E,'Transactions for HSBC'!$C:$C,Budget!$B50,'Transactions for HSBC'!$A:$A,"&gt;="&amp;D$1,'Transactions for HSBC'!$A:$A,"&lt;="&amp;EOMONTH(D$1,0)))</f>
        <v/>
      </c>
      <c r="F50" s="1" t="str">
        <f t="shared" si="4"/>
        <v/>
      </c>
      <c r="G50" s="1"/>
      <c r="H50" s="1" t="str">
        <f>IF(ISBLANK($B50), "", SUMIFS('Transactions for HSBC'!$E:$E, 'Transactions for HSBC'!$C:$C, Budget!$B50, 'Transactions for HSBC'!$A:$A, "&gt;=1/12/2019",'Transactions for HSBC'!$A:$A,"&lt;=31/12/2019"))</f>
        <v/>
      </c>
      <c r="I50" s="1" t="str">
        <f t="shared" si="2"/>
        <v/>
      </c>
      <c r="J50" s="1"/>
      <c r="K50" s="1"/>
      <c r="L50" s="1" t="str">
        <f t="shared" si="3"/>
        <v/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">
      <c r="A51" s="1"/>
      <c r="B51" s="1" t="s">
        <v>41</v>
      </c>
      <c r="C51" s="1"/>
      <c r="D51" s="1"/>
      <c r="E51" s="1">
        <f>IF(ISBLANK($B51),"",SUMIFS('Transactions for HSBC'!$E:$E,'Transactions for HSBC'!$C:$C,Budget!$B51,'Transactions for HSBC'!$A:$A,"&gt;="&amp;D$1,'Transactions for HSBC'!$A:$A,"&lt;="&amp;EOMONTH(D$1,0)))</f>
        <v>0</v>
      </c>
      <c r="F51" s="1">
        <f t="shared" si="4"/>
        <v>0</v>
      </c>
      <c r="G51" s="1"/>
      <c r="H51" s="1">
        <f>IF(ISBLANK($B51), "", SUMIFS('Transactions for HSBC'!$E:$E, 'Transactions for HSBC'!$C:$C, Budget!$B51, 'Transactions for HSBC'!$A:$A, "&gt;=1/12/2019",'Transactions for HSBC'!$A:$A,"&lt;=31/12/2019"))</f>
        <v>12.5</v>
      </c>
      <c r="I51" s="1">
        <f t="shared" si="2"/>
        <v>-12.5</v>
      </c>
      <c r="J51" s="1"/>
      <c r="K51" s="1"/>
      <c r="L51" s="1">
        <f t="shared" si="3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">
      <c r="A52" s="1"/>
      <c r="B52" s="1" t="s">
        <v>42</v>
      </c>
      <c r="C52" s="1"/>
      <c r="D52" s="1"/>
      <c r="E52" s="1">
        <f>IF(ISBLANK($B52),"",SUMIFS('Transactions for HSBC'!$E:$E,'Transactions for HSBC'!$C:$C,Budget!$B52,'Transactions for HSBC'!$A:$A,"&gt;="&amp;D$1,'Transactions for HSBC'!$A:$A,"&lt;="&amp;EOMONTH(D$1,0)))</f>
        <v>0</v>
      </c>
      <c r="F52" s="1">
        <f t="shared" si="4"/>
        <v>0</v>
      </c>
      <c r="G52" s="1"/>
      <c r="H52" s="1">
        <f>IF(ISBLANK($B52), "", SUMIFS('Transactions for HSBC'!$E:$E, 'Transactions for HSBC'!$C:$C, Budget!$B52, 'Transactions for HSBC'!$A:$A, "&gt;=1/12/2019",'Transactions for HSBC'!$A:$A,"&lt;=31/12/2019"))</f>
        <v>0</v>
      </c>
      <c r="I52" s="1">
        <f t="shared" si="2"/>
        <v>0</v>
      </c>
      <c r="J52" s="1"/>
      <c r="K52" s="1"/>
      <c r="L52" s="1">
        <f t="shared" si="3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">
      <c r="A53" s="1"/>
      <c r="B53" s="1" t="s">
        <v>43</v>
      </c>
      <c r="C53" s="1"/>
      <c r="D53" s="1"/>
      <c r="E53" s="1">
        <f>IF(ISBLANK($B53),"",SUMIFS('Transactions for HSBC'!$E:$E,'Transactions for HSBC'!$C:$C,Budget!$B53,'Transactions for HSBC'!$A:$A,"&gt;="&amp;D$1,'Transactions for HSBC'!$A:$A,"&lt;="&amp;EOMONTH(D$1,0)))</f>
        <v>0</v>
      </c>
      <c r="F53" s="1">
        <f t="shared" si="4"/>
        <v>0</v>
      </c>
      <c r="G53" s="1"/>
      <c r="H53" s="1">
        <f>IF(ISBLANK($B53), "", SUMIFS('Transactions for HSBC'!$E:$E, 'Transactions for HSBC'!$C:$C, Budget!$B53, 'Transactions for HSBC'!$A:$A, "&gt;=1/12/2019",'Transactions for HSBC'!$A:$A,"&lt;=31/12/2019"))</f>
        <v>0</v>
      </c>
      <c r="I53" s="1">
        <f t="shared" si="2"/>
        <v>0</v>
      </c>
      <c r="J53" s="1"/>
      <c r="K53" s="1"/>
      <c r="L53" s="1">
        <f t="shared" si="3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">
      <c r="A54" s="1" t="s">
        <v>18</v>
      </c>
      <c r="B54" s="1"/>
      <c r="C54" s="1"/>
      <c r="D54" s="1"/>
      <c r="E54" s="1" t="str">
        <f>IF(ISBLANK($B54),"",SUMIFS('Transactions for HSBC'!$E:$E,'Transactions for HSBC'!$C:$C,Budget!$B54,'Transactions for HSBC'!$A:$A,"&gt;="&amp;D$1,'Transactions for HSBC'!$A:$A,"&lt;="&amp;EOMONTH(D$1,0)))</f>
        <v/>
      </c>
      <c r="F54" s="1" t="str">
        <f t="shared" si="4"/>
        <v/>
      </c>
      <c r="G54" s="1"/>
      <c r="H54" s="1" t="str">
        <f>IF(ISBLANK($B54), "", SUMIFS('Transactions for HSBC'!$E:$E, 'Transactions for HSBC'!$C:$C, Budget!$B54, 'Transactions for HSBC'!$A:$A, "&gt;=1/12/2019",'Transactions for HSBC'!$A:$A,"&lt;=31/12/2019"))</f>
        <v/>
      </c>
      <c r="I54" s="1" t="str">
        <f t="shared" si="2"/>
        <v/>
      </c>
      <c r="J54" s="1"/>
      <c r="K54" s="1"/>
      <c r="L54" s="1" t="str">
        <f t="shared" si="3"/>
        <v/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">
      <c r="A55" s="1"/>
      <c r="B55" s="1" t="s">
        <v>44</v>
      </c>
      <c r="C55" s="1"/>
      <c r="D55" s="1"/>
      <c r="E55" s="1">
        <f>IF(ISBLANK($B55),"",SUMIFS('Transactions for HSBC'!$E:$E,'Transactions for HSBC'!$C:$C,Budget!$B55,'Transactions for HSBC'!$A:$A,"&gt;="&amp;D$1,'Transactions for HSBC'!$A:$A,"&lt;="&amp;EOMONTH(D$1,0)))</f>
        <v>0</v>
      </c>
      <c r="F55" s="1">
        <f t="shared" si="4"/>
        <v>0</v>
      </c>
      <c r="G55" s="1"/>
      <c r="H55" s="1">
        <f>IF(ISBLANK($B55), "", SUMIFS('Transactions for HSBC'!$E:$E, 'Transactions for HSBC'!$C:$C, Budget!$B55, 'Transactions for HSBC'!$A:$A, "&gt;=1/12/2019",'Transactions for HSBC'!$A:$A,"&lt;=31/12/2019"))</f>
        <v>0</v>
      </c>
      <c r="I55" s="1">
        <f t="shared" si="2"/>
        <v>0</v>
      </c>
      <c r="J55" s="1"/>
      <c r="K55" s="1"/>
      <c r="L55" s="1">
        <f t="shared" si="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">
      <c r="A56" s="1"/>
      <c r="B56" s="1" t="s">
        <v>45</v>
      </c>
      <c r="C56" s="1"/>
      <c r="D56" s="1">
        <v>13</v>
      </c>
      <c r="E56" s="1">
        <f>IF(ISBLANK($B56),"",SUMIFS('Transactions for HSBC'!$E:$E,'Transactions for HSBC'!$C:$C,Budget!$B56,'Transactions for HSBC'!$A:$A,"&gt;="&amp;D$1,'Transactions for HSBC'!$A:$A,"&lt;="&amp;EOMONTH(D$1,0)))</f>
        <v>13</v>
      </c>
      <c r="F56" s="1">
        <f t="shared" si="4"/>
        <v>0</v>
      </c>
      <c r="G56" s="1"/>
      <c r="H56" s="1">
        <f>IF(ISBLANK($B56), "", SUMIFS('Transactions for HSBC'!$E:$E, 'Transactions for HSBC'!$C:$C, Budget!$B56, 'Transactions for HSBC'!$A:$A, "&gt;=1/12/2019",'Transactions for HSBC'!$A:$A,"&lt;=31/12/2019"))</f>
        <v>0</v>
      </c>
      <c r="I56" s="1">
        <f t="shared" si="2"/>
        <v>0</v>
      </c>
      <c r="J56" s="1"/>
      <c r="K56" s="1"/>
      <c r="L56" s="1">
        <f t="shared" si="3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">
      <c r="A57" s="1"/>
      <c r="B57" s="1" t="s">
        <v>46</v>
      </c>
      <c r="C57" s="1"/>
      <c r="D57" s="1"/>
      <c r="E57" s="1">
        <f>IF(ISBLANK($B57),"",SUMIFS('Transactions for HSBC'!$E:$E,'Transactions for HSBC'!$C:$C,Budget!$B57,'Transactions for HSBC'!$A:$A,"&gt;="&amp;D$1,'Transactions for HSBC'!$A:$A,"&lt;="&amp;EOMONTH(D$1,0)))</f>
        <v>0</v>
      </c>
      <c r="F57" s="1">
        <f t="shared" si="4"/>
        <v>0</v>
      </c>
      <c r="G57" s="1"/>
      <c r="H57" s="1">
        <f>IF(ISBLANK($B57), "", SUMIFS('Transactions for HSBC'!$E:$E, 'Transactions for HSBC'!$C:$C, Budget!$B57, 'Transactions for HSBC'!$A:$A, "&gt;=1/12/2019",'Transactions for HSBC'!$A:$A,"&lt;=31/12/2019"))</f>
        <v>0</v>
      </c>
      <c r="I57" s="1">
        <f t="shared" si="2"/>
        <v>0</v>
      </c>
      <c r="J57" s="1"/>
      <c r="K57" s="1"/>
      <c r="L57" s="1">
        <f t="shared" si="3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">
      <c r="A58" s="1"/>
      <c r="B58" s="1" t="s">
        <v>47</v>
      </c>
      <c r="C58" s="1"/>
      <c r="D58" s="1"/>
      <c r="E58" s="1">
        <f>IF(ISBLANK($B58),"",SUMIFS('Transactions for HSBC'!$E:$E,'Transactions for HSBC'!$C:$C,Budget!$B58,'Transactions for HSBC'!$A:$A,"&gt;="&amp;D$1,'Transactions for HSBC'!$A:$A,"&lt;="&amp;EOMONTH(D$1,0)))</f>
        <v>0</v>
      </c>
      <c r="F58" s="1">
        <f t="shared" si="4"/>
        <v>0</v>
      </c>
      <c r="G58" s="1"/>
      <c r="H58" s="1">
        <f>IF(ISBLANK($B58), "", SUMIFS('Transactions for HSBC'!$E:$E, 'Transactions for HSBC'!$C:$C, Budget!$B58, 'Transactions for HSBC'!$A:$A, "&gt;=1/12/2019",'Transactions for HSBC'!$A:$A,"&lt;=31/12/2019"))</f>
        <v>0</v>
      </c>
      <c r="I58" s="1">
        <f t="shared" si="2"/>
        <v>0</v>
      </c>
      <c r="J58" s="1"/>
      <c r="K58" s="1"/>
      <c r="L58" s="1">
        <f t="shared" si="3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">
      <c r="A59" s="1" t="s">
        <v>48</v>
      </c>
      <c r="B59" s="1"/>
      <c r="C59" s="1"/>
      <c r="D59" s="1"/>
      <c r="E59" s="1" t="str">
        <f>IF(ISBLANK($B59),"",SUMIFS('Transactions for HSBC'!$E:$E,'Transactions for HSBC'!$C:$C,Budget!$B59,'Transactions for HSBC'!$A:$A,"&gt;="&amp;D$1,'Transactions for HSBC'!$A:$A,"&lt;="&amp;EOMONTH(D$1,0)))</f>
        <v/>
      </c>
      <c r="F59" s="1" t="str">
        <f t="shared" si="4"/>
        <v/>
      </c>
      <c r="G59" s="1"/>
      <c r="H59" s="1" t="str">
        <f>IF(ISBLANK($B59), "", SUMIFS('Transactions for HSBC'!$E:$E, 'Transactions for HSBC'!$C:$C, Budget!$B59, 'Transactions for HSBC'!$A:$A, "&gt;=1/12/2019",'Transactions for HSBC'!$A:$A,"&lt;=31/12/2019"))</f>
        <v/>
      </c>
      <c r="I59" s="1" t="str">
        <f t="shared" si="2"/>
        <v/>
      </c>
      <c r="J59" s="1"/>
      <c r="K59" s="1"/>
      <c r="L59" s="1" t="str">
        <f t="shared" si="3"/>
        <v/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">
      <c r="A60" s="1"/>
      <c r="B60" s="1" t="s">
        <v>49</v>
      </c>
      <c r="C60" s="1"/>
      <c r="D60" s="1"/>
      <c r="E60" s="1">
        <f>IF(ISBLANK($B60),"",SUMIFS('Transactions for HSBC'!$E:$E,'Transactions for HSBC'!$C:$C,Budget!$B60,'Transactions for HSBC'!$A:$A,"&gt;="&amp;D$1,'Transactions for HSBC'!$A:$A,"&lt;="&amp;EOMONTH(D$1,0)))</f>
        <v>0</v>
      </c>
      <c r="F60" s="1">
        <f t="shared" si="4"/>
        <v>0</v>
      </c>
      <c r="G60" s="1"/>
      <c r="H60" s="1">
        <f>IF(ISBLANK($B60), "", SUMIFS('Transactions for HSBC'!$E:$E, 'Transactions for HSBC'!$C:$C, Budget!$B60, 'Transactions for HSBC'!$A:$A, "&gt;=1/12/2019",'Transactions for HSBC'!$A:$A,"&lt;=31/12/2019"))</f>
        <v>0</v>
      </c>
      <c r="I60" s="1">
        <f t="shared" si="2"/>
        <v>0</v>
      </c>
      <c r="J60" s="1"/>
      <c r="K60" s="1"/>
      <c r="L60" s="1">
        <f t="shared" si="3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">
      <c r="A61" s="1"/>
      <c r="B61" s="1" t="s">
        <v>50</v>
      </c>
      <c r="C61" s="1"/>
      <c r="D61" s="1">
        <v>62.84</v>
      </c>
      <c r="E61" s="1">
        <f>IF(ISBLANK($B61),"",SUMIFS('Transactions for HSBC'!$E:$E,'Transactions for HSBC'!$C:$C,Budget!$B61,'Transactions for HSBC'!$A:$A,"&gt;="&amp;D$1,'Transactions for HSBC'!$A:$A,"&lt;="&amp;EOMONTH(D$1,0)))</f>
        <v>62.84</v>
      </c>
      <c r="F61" s="1">
        <f t="shared" si="4"/>
        <v>0</v>
      </c>
      <c r="G61" s="1"/>
      <c r="H61" s="1">
        <f>IF(ISBLANK($B61), "", SUMIFS('Transactions for HSBC'!$E:$E, 'Transactions for HSBC'!$C:$C, Budget!$B61, 'Transactions for HSBC'!$A:$A, "&gt;=1/12/2019",'Transactions for HSBC'!$A:$A,"&lt;=31/12/2019"))</f>
        <v>0</v>
      </c>
      <c r="I61" s="1">
        <f t="shared" si="2"/>
        <v>0</v>
      </c>
      <c r="J61" s="1"/>
      <c r="K61" s="1"/>
      <c r="L61" s="1">
        <f t="shared" si="3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">
      <c r="A62" s="1"/>
      <c r="B62" s="1" t="s">
        <v>42</v>
      </c>
      <c r="C62" s="1"/>
      <c r="D62" s="1"/>
      <c r="E62" s="1">
        <f>IF(ISBLANK($B62),"",SUMIFS('Transactions for HSBC'!$E:$E,'Transactions for HSBC'!$C:$C,Budget!$B62,'Transactions for HSBC'!$A:$A,"&gt;="&amp;D$1,'Transactions for HSBC'!$A:$A,"&lt;="&amp;EOMONTH(D$1,0)))</f>
        <v>0</v>
      </c>
      <c r="F62" s="1">
        <f t="shared" si="4"/>
        <v>0</v>
      </c>
      <c r="G62" s="1"/>
      <c r="H62" s="1">
        <f>IF(ISBLANK($B62), "", SUMIFS('Transactions for HSBC'!$E:$E, 'Transactions for HSBC'!$C:$C, Budget!$B62, 'Transactions for HSBC'!$A:$A, "&gt;=1/12/2019",'Transactions for HSBC'!$A:$A,"&lt;=31/12/2019"))</f>
        <v>0</v>
      </c>
      <c r="I62" s="1">
        <f t="shared" si="2"/>
        <v>0</v>
      </c>
      <c r="J62" s="1"/>
      <c r="K62" s="1"/>
      <c r="L62" s="1">
        <f t="shared" si="3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">
      <c r="A63" s="1"/>
      <c r="B63" s="1" t="s">
        <v>51</v>
      </c>
      <c r="C63" s="1"/>
      <c r="D63" s="1"/>
      <c r="E63" s="1">
        <f>IF(ISBLANK($B63),"",SUMIFS('Transactions for HSBC'!$E:$E,'Transactions for HSBC'!$C:$C,Budget!$B63,'Transactions for HSBC'!$A:$A,"&gt;="&amp;D$1,'Transactions for HSBC'!$A:$A,"&lt;="&amp;EOMONTH(D$1,0)))</f>
        <v>0</v>
      </c>
      <c r="F63" s="1">
        <f t="shared" si="4"/>
        <v>0</v>
      </c>
      <c r="G63" s="1"/>
      <c r="H63" s="1">
        <f>IF(ISBLANK($B63), "", SUMIFS('Transactions for HSBC'!$E:$E, 'Transactions for HSBC'!$C:$C, Budget!$B63, 'Transactions for HSBC'!$A:$A, "&gt;=1/12/2019",'Transactions for HSBC'!$A:$A,"&lt;=31/12/2019"))</f>
        <v>0</v>
      </c>
      <c r="I63" s="1">
        <f t="shared" si="2"/>
        <v>0</v>
      </c>
      <c r="J63" s="1"/>
      <c r="K63" s="1"/>
      <c r="L63" s="1">
        <f t="shared" si="3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">
      <c r="A64" s="1" t="s">
        <v>52</v>
      </c>
      <c r="B64" s="1"/>
      <c r="C64" s="1"/>
      <c r="D64" s="1"/>
      <c r="E64" s="1" t="str">
        <f>IF(ISBLANK($B64),"",SUMIFS('Transactions for HSBC'!$E:$E,'Transactions for HSBC'!$C:$C,Budget!$B64,'Transactions for HSBC'!$A:$A,"&gt;="&amp;D$1,'Transactions for HSBC'!$A:$A,"&lt;="&amp;EOMONTH(D$1,0)))</f>
        <v/>
      </c>
      <c r="F64" s="1" t="str">
        <f t="shared" si="4"/>
        <v/>
      </c>
      <c r="G64" s="1"/>
      <c r="H64" s="1" t="str">
        <f>IF(ISBLANK($B64), "", SUMIFS('Transactions for HSBC'!$E:$E, 'Transactions for HSBC'!$C:$C, Budget!$B64, 'Transactions for HSBC'!$A:$A, "&gt;=1/12/2019",'Transactions for HSBC'!$A:$A,"&lt;=31/12/2019"))</f>
        <v/>
      </c>
      <c r="I64" s="1" t="str">
        <f t="shared" si="2"/>
        <v/>
      </c>
      <c r="J64" s="1"/>
      <c r="K64" s="1"/>
      <c r="L64" s="1" t="str">
        <f t="shared" si="3"/>
        <v/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">
      <c r="A65" s="1"/>
      <c r="B65" s="1" t="s">
        <v>53</v>
      </c>
      <c r="C65" s="1"/>
      <c r="D65" s="1"/>
      <c r="E65" s="1">
        <f>IF(ISBLANK($B65),"",SUMIFS('Transactions for HSBC'!$E:$E,'Transactions for HSBC'!$C:$C,Budget!$B65,'Transactions for HSBC'!$A:$A,"&gt;="&amp;D$1,'Transactions for HSBC'!$A:$A,"&lt;="&amp;EOMONTH(D$1,0)))</f>
        <v>0</v>
      </c>
      <c r="F65" s="1">
        <f t="shared" si="4"/>
        <v>0</v>
      </c>
      <c r="G65" s="1"/>
      <c r="H65" s="1">
        <f>IF(ISBLANK($B65), "", SUMIFS('Transactions for HSBC'!$E:$E, 'Transactions for HSBC'!$C:$C, Budget!$B65, 'Transactions for HSBC'!$A:$A, "&gt;=1/12/2019",'Transactions for HSBC'!$A:$A,"&lt;=31/12/2019"))</f>
        <v>0</v>
      </c>
      <c r="I65" s="1">
        <f t="shared" si="2"/>
        <v>0</v>
      </c>
      <c r="J65" s="1"/>
      <c r="K65" s="1"/>
      <c r="L65" s="1">
        <f t="shared" si="3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">
      <c r="A66" s="1"/>
      <c r="B66" s="1" t="s">
        <v>54</v>
      </c>
      <c r="C66" s="1"/>
      <c r="D66" s="1"/>
      <c r="E66" s="1">
        <f>IF(ISBLANK($B66),"",SUMIFS('Transactions for HSBC'!$E:$E,'Transactions for HSBC'!$C:$C,Budget!$B66,'Transactions for HSBC'!$A:$A,"&gt;="&amp;D$1,'Transactions for HSBC'!$A:$A,"&lt;="&amp;EOMONTH(D$1,0)))</f>
        <v>0</v>
      </c>
      <c r="F66" s="1">
        <f t="shared" si="4"/>
        <v>0</v>
      </c>
      <c r="G66" s="1"/>
      <c r="H66" s="1">
        <f>IF(ISBLANK($B66), "", SUMIFS('Transactions for HSBC'!$E:$E, 'Transactions for HSBC'!$C:$C, Budget!$B66, 'Transactions for HSBC'!$A:$A, "&gt;=1/12/2019",'Transactions for HSBC'!$A:$A,"&lt;=31/12/2019"))</f>
        <v>0</v>
      </c>
      <c r="I66" s="1">
        <f t="shared" si="2"/>
        <v>0</v>
      </c>
      <c r="J66" s="1"/>
      <c r="K66" s="1"/>
      <c r="L66" s="1">
        <f t="shared" si="3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">
      <c r="A67" s="1" t="s">
        <v>55</v>
      </c>
      <c r="B67" s="1"/>
      <c r="C67" s="1"/>
      <c r="D67" s="1"/>
      <c r="E67" s="1" t="str">
        <f>IF(ISBLANK($B67),"",SUMIFS('Transactions for HSBC'!$E:$E,'Transactions for HSBC'!$C:$C,Budget!$B67,'Transactions for HSBC'!$A:$A,"&gt;="&amp;D$1,'Transactions for HSBC'!$A:$A,"&lt;="&amp;EOMONTH(D$1,0)))</f>
        <v/>
      </c>
      <c r="F67" s="1" t="str">
        <f t="shared" si="4"/>
        <v/>
      </c>
      <c r="G67" s="1"/>
      <c r="H67" s="1" t="str">
        <f>IF(ISBLANK($B67), "", SUMIFS('Transactions for HSBC'!$E:$E, 'Transactions for HSBC'!$C:$C, Budget!$B67, 'Transactions for HSBC'!$A:$A, "&gt;=1/12/2019",'Transactions for HSBC'!$A:$A,"&lt;=31/12/2019"))</f>
        <v/>
      </c>
      <c r="I67" s="1" t="str">
        <f t="shared" si="2"/>
        <v/>
      </c>
      <c r="J67" s="1"/>
      <c r="K67" s="1"/>
      <c r="L67" s="1" t="str">
        <f t="shared" si="3"/>
        <v/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">
      <c r="A68" s="1"/>
      <c r="B68" s="1" t="s">
        <v>56</v>
      </c>
      <c r="C68" s="1"/>
      <c r="D68" s="1"/>
      <c r="E68" s="1">
        <f>IF(ISBLANK($B68),"",SUMIFS('Transactions for HSBC'!$E:$E,'Transactions for HSBC'!$C:$C,Budget!$B68,'Transactions for HSBC'!$A:$A,"&gt;="&amp;D$1,'Transactions for HSBC'!$A:$A,"&lt;="&amp;EOMONTH(D$1,0)))</f>
        <v>0</v>
      </c>
      <c r="F68" s="1">
        <f t="shared" si="4"/>
        <v>0</v>
      </c>
      <c r="G68" s="1"/>
      <c r="H68" s="1">
        <f>IF(ISBLANK($B68), "", SUMIFS('Transactions for HSBC'!$E:$E, 'Transactions for HSBC'!$C:$C, Budget!$B68, 'Transactions for HSBC'!$A:$A, "&gt;=1/12/2019",'Transactions for HSBC'!$A:$A,"&lt;=31/12/2019"))</f>
        <v>0</v>
      </c>
      <c r="I68" s="1">
        <f t="shared" si="2"/>
        <v>0</v>
      </c>
      <c r="J68" s="1"/>
      <c r="K68" s="1"/>
      <c r="L68" s="1">
        <f t="shared" si="3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">
      <c r="A69" s="1"/>
      <c r="B69" s="1" t="s">
        <v>57</v>
      </c>
      <c r="C69" s="1"/>
      <c r="D69" s="1"/>
      <c r="E69" s="1">
        <f>IF(ISBLANK($B69),"",SUMIFS('Transactions for HSBC'!$E:$E,'Transactions for HSBC'!$C:$C,Budget!$B69,'Transactions for HSBC'!$A:$A,"&gt;="&amp;D$1,'Transactions for HSBC'!$A:$A,"&lt;="&amp;EOMONTH(D$1,0)))</f>
        <v>0</v>
      </c>
      <c r="F69" s="1">
        <f t="shared" si="4"/>
        <v>0</v>
      </c>
      <c r="G69" s="1"/>
      <c r="H69" s="1">
        <f>IF(ISBLANK($B69), "", SUMIFS('Transactions for HSBC'!$E:$E, 'Transactions for HSBC'!$C:$C, Budget!$B69, 'Transactions for HSBC'!$A:$A, "&gt;=1/12/2019",'Transactions for HSBC'!$A:$A,"&lt;=31/12/2019"))</f>
        <v>0</v>
      </c>
      <c r="I69" s="1">
        <f t="shared" si="2"/>
        <v>0</v>
      </c>
      <c r="J69" s="1"/>
      <c r="K69" s="1"/>
      <c r="L69" s="1">
        <f t="shared" si="3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">
      <c r="A70" s="1" t="s">
        <v>156</v>
      </c>
      <c r="B70" s="1"/>
      <c r="C70" s="1"/>
      <c r="D70" s="1"/>
      <c r="E70" s="1" t="str">
        <f>IF(ISBLANK($B70),"",SUMIFS('Transactions for HSBC'!$E:$E,'Transactions for HSBC'!$C:$C,Budget!$B70,'Transactions for HSBC'!$A:$A,"&gt;="&amp;D$1,'Transactions for HSBC'!$A:$A,"&lt;="&amp;EOMONTH(D$1,0)))</f>
        <v/>
      </c>
      <c r="F70" s="1"/>
      <c r="G70" s="1"/>
      <c r="H70" s="1" t="str">
        <f>IF(ISBLANK($B70), "", SUMIFS('Transactions for HSBC'!$E:$E, 'Transactions for HSBC'!$C:$C, Budget!$B70, 'Transactions for HSBC'!$A:$A, "&gt;=1/12/2019",'Transactions for HSBC'!$A:$A,"&lt;=31/12/2019"))</f>
        <v/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">
      <c r="A71" s="1"/>
      <c r="B71" s="1" t="s">
        <v>150</v>
      </c>
      <c r="C71" s="1"/>
      <c r="D71" s="1"/>
      <c r="E71" s="1">
        <f>IF(ISBLANK($B71),"",SUMIFS('Transactions for HSBC'!$E:$E,'Transactions for HSBC'!$C:$C,Budget!$B71,'Transactions for HSBC'!$A:$A,"&gt;="&amp;D$1,'Transactions for HSBC'!$A:$A,"&lt;="&amp;EOMONTH(D$1,0)))</f>
        <v>5</v>
      </c>
      <c r="F71" s="1"/>
      <c r="G71" s="1"/>
      <c r="H71" s="1">
        <f>IF(ISBLANK($B71), "", SUMIFS('Transactions for HSBC'!$E:$E, 'Transactions for HSBC'!$C:$C, Budget!$B71, 'Transactions for HSBC'!$A:$A, "&gt;=1/12/2019",'Transactions for HSBC'!$A:$A,"&lt;=31/12/2019"))</f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">
      <c r="A72" s="1"/>
      <c r="B72" s="1" t="s">
        <v>157</v>
      </c>
      <c r="C72" s="1"/>
      <c r="D72" s="1"/>
      <c r="E72" s="1">
        <f>IF(ISBLANK($B72),"",SUMIFS('Transactions for HSBC'!$E:$E,'Transactions for HSBC'!$C:$C,Budget!$B72,'Transactions for HSBC'!$A:$A,"&gt;="&amp;D$1,'Transactions for HSBC'!$A:$A,"&lt;="&amp;EOMONTH(D$1,0)))</f>
        <v>0</v>
      </c>
      <c r="F72" s="1"/>
      <c r="G72" s="1"/>
      <c r="H72" s="1">
        <f>IF(ISBLANK($B72), "", SUMIFS('Transactions for HSBC'!$E:$E, 'Transactions for HSBC'!$C:$C, Budget!$B72, 'Transactions for HSBC'!$A:$A, "&gt;=1/12/2019",'Transactions for HSBC'!$A:$A,"&lt;=31/12/2019"))</f>
        <v>-11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">
      <c r="A73" s="1"/>
      <c r="B73" s="1" t="s">
        <v>158</v>
      </c>
      <c r="C73" s="1"/>
      <c r="D73" s="1"/>
      <c r="E73" s="1">
        <f>IF(ISBLANK($B73),"",SUMIFS('Transactions for HSBC'!$E:$E,'Transactions for HSBC'!$C:$C,Budget!$B73,'Transactions for HSBC'!$A:$A,"&gt;="&amp;D$1,'Transactions for HSBC'!$A:$A,"&lt;="&amp;EOMONTH(D$1,0)))</f>
        <v>0</v>
      </c>
      <c r="F73" s="1"/>
      <c r="G73" s="1"/>
      <c r="H73" s="1">
        <f>IF(ISBLANK($B73), "", SUMIFS('Transactions for HSBC'!$E:$E, 'Transactions for HSBC'!$C:$C, Budget!$B73, 'Transactions for HSBC'!$A:$A, "&gt;=1/12/2019",'Transactions for HSBC'!$A:$A,"&lt;=31/12/2019"))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">
      <c r="A74" s="1"/>
      <c r="B74" s="1"/>
      <c r="C74" s="1"/>
      <c r="D74" s="1"/>
      <c r="E74" s="1" t="str">
        <f>IF(ISBLANK(B104),"",SUMIF('Transactions for HSBC'!$C:$C,Budget!$B74,'Transactions for HSBC'!$E:$E))</f>
        <v/>
      </c>
      <c r="F74" s="1" t="str">
        <f t="shared" si="4"/>
        <v/>
      </c>
      <c r="G74" s="1"/>
      <c r="H74" s="1" t="str">
        <f>IF(ISBLANK($B74), "", SUMIFS('Transactions for HSBC'!$E:$E, 'Transactions for HSBC'!$C:$C, Budget!$B74, 'Transactions for HSBC'!$A:$A, "&gt;=1/12/2019",'Transactions for HSBC'!$A:$A,"&lt;=31/12/2019"))</f>
        <v/>
      </c>
      <c r="I74" s="1" t="str">
        <f t="shared" si="2"/>
        <v/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">
      <c r="A75" s="1"/>
      <c r="B75" s="1"/>
      <c r="C75" s="1"/>
      <c r="D75" s="1"/>
      <c r="E75" s="1" t="str">
        <f>IF(ISBLANK(B105),"",SUMIF('Transactions for HSBC'!$C:$C,Budget!$B75,'Transactions for HSBC'!$E:$E))</f>
        <v/>
      </c>
      <c r="F75" s="1" t="str">
        <f t="shared" si="4"/>
        <v/>
      </c>
      <c r="G75" s="1"/>
      <c r="H75" s="1"/>
      <c r="I75" s="1" t="str">
        <f t="shared" si="2"/>
        <v/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">
      <c r="A76" s="1"/>
      <c r="B76" s="1"/>
      <c r="C76" s="1"/>
      <c r="D76" s="1"/>
      <c r="E76" s="1" t="str">
        <f>IF(ISBLANK(B106),"",SUMIF('Transactions for HSBC'!$C:$C,Budget!$B76,'Transactions for HSBC'!$E:$E))</f>
        <v/>
      </c>
      <c r="F76" s="1" t="str">
        <f t="shared" si="4"/>
        <v/>
      </c>
      <c r="G76" s="1"/>
      <c r="H76" s="1"/>
      <c r="I76" s="1" t="str">
        <f t="shared" si="2"/>
        <v/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">
      <c r="A77" s="1"/>
      <c r="B77" s="1"/>
      <c r="C77" s="1"/>
      <c r="D77" s="1"/>
      <c r="E77" s="1" t="str">
        <f>IF(ISBLANK(B107),"",SUMIF('Transactions for HSBC'!$C:$C,Budget!$B77,'Transactions for HSBC'!$E:$E))</f>
        <v/>
      </c>
      <c r="F77" s="1" t="str">
        <f t="shared" si="4"/>
        <v/>
      </c>
      <c r="G77" s="1"/>
      <c r="H77" s="1"/>
      <c r="I77" s="1" t="str">
        <f t="shared" si="2"/>
        <v/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">
      <c r="A78" s="1"/>
      <c r="B78" s="1"/>
      <c r="C78" s="1"/>
      <c r="D78" s="1"/>
      <c r="E78" s="1" t="str">
        <f>IF(ISBLANK(B108),"",SUMIF('Transactions for HSBC'!$C:$C,Budget!$B78,'Transactions for HSBC'!$E:$E))</f>
        <v/>
      </c>
      <c r="F78" s="1" t="str">
        <f t="shared" si="4"/>
        <v/>
      </c>
      <c r="G78" s="1"/>
      <c r="H78" s="1"/>
      <c r="I78" s="1" t="str">
        <f t="shared" si="2"/>
        <v/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">
      <c r="A79" s="1"/>
      <c r="B79" s="1"/>
      <c r="C79" s="1"/>
      <c r="D79" s="1"/>
      <c r="E79" s="1" t="str">
        <f>IF(ISBLANK(B109),"",SUMIF('Transactions for HSBC'!$C:$C,Budget!$B79,'Transactions for HSBC'!$E:$E))</f>
        <v/>
      </c>
      <c r="F79" s="1" t="str">
        <f t="shared" ref="F79:F84" si="5">IF(ISBLANK($B79), "", D79-E79)</f>
        <v/>
      </c>
      <c r="G79" s="1"/>
      <c r="H79" s="1"/>
      <c r="I79" s="1" t="str">
        <f t="shared" ref="I79:I110" si="6">IF(ISBLANK($B79), "", IF(F79&gt;0, F79+G79-H79, G79-H79))</f>
        <v/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">
      <c r="A80" s="1"/>
      <c r="B80" s="1"/>
      <c r="C80" s="1"/>
      <c r="D80" s="1"/>
      <c r="E80" s="1" t="str">
        <f>IF(ISBLANK(B110),"",SUMIF('Transactions for HSBC'!$C:$C,Budget!$B80,'Transactions for HSBC'!$E:$E))</f>
        <v/>
      </c>
      <c r="F80" s="1" t="str">
        <f t="shared" si="5"/>
        <v/>
      </c>
      <c r="G80" s="1"/>
      <c r="H80" s="1"/>
      <c r="I80" s="1" t="str">
        <f t="shared" si="6"/>
        <v/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">
      <c r="A81" s="1"/>
      <c r="B81" s="1"/>
      <c r="C81" s="1"/>
      <c r="D81" s="1"/>
      <c r="E81" s="1" t="str">
        <f>IF(ISBLANK(B111),"",SUMIF('Transactions for HSBC'!$C:$C,Budget!$B81,'Transactions for HSBC'!$E:$E))</f>
        <v/>
      </c>
      <c r="F81" s="1" t="str">
        <f t="shared" si="5"/>
        <v/>
      </c>
      <c r="G81" s="1"/>
      <c r="H81" s="1"/>
      <c r="I81" s="1" t="str">
        <f t="shared" si="6"/>
        <v/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">
      <c r="A82" s="1"/>
      <c r="B82" s="1"/>
      <c r="C82" s="1"/>
      <c r="D82" s="1"/>
      <c r="E82" s="1" t="str">
        <f>IF(ISBLANK(B112),"",SUMIF('Transactions for HSBC'!$C:$C,Budget!$B82,'Transactions for HSBC'!$E:$E))</f>
        <v/>
      </c>
      <c r="F82" s="1" t="str">
        <f t="shared" si="5"/>
        <v/>
      </c>
      <c r="G82" s="1"/>
      <c r="H82" s="1"/>
      <c r="I82" s="1" t="str">
        <f t="shared" si="6"/>
        <v/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">
      <c r="A83" s="1"/>
      <c r="B83" s="1"/>
      <c r="C83" s="1"/>
      <c r="D83" s="1"/>
      <c r="E83" s="1" t="str">
        <f>IF(ISBLANK(B113),"",SUMIF('Transactions for HSBC'!$C:$C,Budget!$B83,'Transactions for HSBC'!$E:$E))</f>
        <v/>
      </c>
      <c r="F83" s="1" t="str">
        <f t="shared" si="5"/>
        <v/>
      </c>
      <c r="G83" s="1"/>
      <c r="H83" s="1"/>
      <c r="I83" s="1" t="str">
        <f t="shared" si="6"/>
        <v/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">
      <c r="A87" s="1"/>
      <c r="B87" s="1"/>
      <c r="C87" s="1"/>
      <c r="D87" s="1"/>
      <c r="E87" s="1" t="str">
        <f>IF(ISBLANK(B117),"",SUMIF('Transactions for HSBC'!$C:$C,Budget!$B87,'Transactions for HSBC'!$E:$E))</f>
        <v/>
      </c>
      <c r="F87" s="1"/>
      <c r="G87" s="1"/>
      <c r="H87" s="1"/>
      <c r="I87" s="1" t="str">
        <f t="shared" si="6"/>
        <v/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">
      <c r="A88" s="1"/>
      <c r="B88" s="1"/>
      <c r="C88" s="1"/>
      <c r="D88" s="1"/>
      <c r="E88" s="1" t="str">
        <f>IF(ISBLANK(B118),"",SUMIF('Transactions for HSBC'!$C:$C,Budget!$B88,'Transactions for HSBC'!$E:$E))</f>
        <v/>
      </c>
      <c r="F88" s="1"/>
      <c r="G88" s="1"/>
      <c r="H88" s="1"/>
      <c r="I88" s="1" t="str">
        <f t="shared" si="6"/>
        <v/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">
      <c r="A89" s="1"/>
      <c r="B89" s="1"/>
      <c r="C89" s="1"/>
      <c r="D89" s="1"/>
      <c r="E89" s="1" t="str">
        <f>IF(ISBLANK(B119),"",SUMIF('Transactions for HSBC'!$C:$C,Budget!$B89,'Transactions for HSBC'!$E:$E))</f>
        <v/>
      </c>
      <c r="F89" s="1"/>
      <c r="G89" s="1"/>
      <c r="H89" s="1"/>
      <c r="I89" s="1" t="str">
        <f t="shared" si="6"/>
        <v/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">
      <c r="A90" s="1"/>
      <c r="B90" s="1"/>
      <c r="C90" s="1"/>
      <c r="D90" s="1"/>
      <c r="E90" s="1" t="str">
        <f>IF(ISBLANK(B120),"",SUMIF('Transactions for HSBC'!$C:$C,Budget!$B90,'Transactions for HSBC'!$E:$E))</f>
        <v/>
      </c>
      <c r="F90" s="1"/>
      <c r="G90" s="1"/>
      <c r="H90" s="1"/>
      <c r="I90" s="1" t="str">
        <f t="shared" si="6"/>
        <v/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">
      <c r="A91" s="1"/>
      <c r="B91" s="1"/>
      <c r="C91" s="1"/>
      <c r="D91" s="1"/>
      <c r="E91" s="1" t="str">
        <f>IF(ISBLANK(B121),"",SUMIF('Transactions for HSBC'!$C:$C,Budget!$B91,'Transactions for HSBC'!$E:$E))</f>
        <v/>
      </c>
      <c r="F91" s="1"/>
      <c r="G91" s="1"/>
      <c r="H91" s="1"/>
      <c r="I91" s="1" t="str">
        <f t="shared" si="6"/>
        <v/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">
      <c r="A92" s="1"/>
      <c r="B92" s="1"/>
      <c r="C92" s="1"/>
      <c r="D92" s="1"/>
      <c r="E92" s="1" t="str">
        <f>IF(ISBLANK(B122),"",SUMIF('Transactions for HSBC'!$C:$C,Budget!$B92,'Transactions for HSBC'!$E:$E))</f>
        <v/>
      </c>
      <c r="F92" s="1"/>
      <c r="G92" s="1"/>
      <c r="H92" s="1"/>
      <c r="I92" s="1" t="str">
        <f t="shared" si="6"/>
        <v/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">
      <c r="A93" s="1"/>
      <c r="B93" s="1"/>
      <c r="C93" s="1"/>
      <c r="D93" s="1"/>
      <c r="E93" s="1" t="str">
        <f>IF(ISBLANK(B123),"",SUMIF('Transactions for HSBC'!$C:$C,Budget!$B93,'Transactions for HSBC'!$E:$E))</f>
        <v/>
      </c>
      <c r="F93" s="1"/>
      <c r="G93" s="1"/>
      <c r="H93" s="1"/>
      <c r="I93" s="1" t="str">
        <f t="shared" si="6"/>
        <v/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">
      <c r="A94" s="1"/>
      <c r="B94" s="1"/>
      <c r="C94" s="1"/>
      <c r="D94" s="1"/>
      <c r="E94" s="1" t="str">
        <f>IF(ISBLANK(B124),"",SUMIF('Transactions for HSBC'!$C:$C,Budget!$B94,'Transactions for HSBC'!$E:$E))</f>
        <v/>
      </c>
      <c r="F94" s="1"/>
      <c r="G94" s="1"/>
      <c r="H94" s="1"/>
      <c r="I94" s="1" t="str">
        <f t="shared" si="6"/>
        <v/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">
      <c r="A95" s="1"/>
      <c r="B95" s="1"/>
      <c r="C95" s="1"/>
      <c r="D95" s="1"/>
      <c r="E95" s="1" t="str">
        <f>IF(ISBLANK(B125),"",SUMIF('Transactions for HSBC'!$C:$C,Budget!$B95,'Transactions for HSBC'!$E:$E))</f>
        <v/>
      </c>
      <c r="F95" s="1"/>
      <c r="G95" s="1"/>
      <c r="H95" s="1"/>
      <c r="I95" s="1" t="str">
        <f t="shared" si="6"/>
        <v/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">
      <c r="A96" s="1"/>
      <c r="B96" s="1"/>
      <c r="C96" s="1"/>
      <c r="D96" s="1"/>
      <c r="E96" s="1" t="str">
        <f>IF(ISBLANK(B126),"",SUMIF('Transactions for HSBC'!$C:$C,Budget!$B96,'Transactions for HSBC'!$E:$E))</f>
        <v/>
      </c>
      <c r="F96" s="1"/>
      <c r="G96" s="1"/>
      <c r="H96" s="1"/>
      <c r="I96" s="1" t="str">
        <f t="shared" si="6"/>
        <v/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">
      <c r="A97" s="1"/>
      <c r="B97" s="1"/>
      <c r="C97" s="1"/>
      <c r="D97" s="1"/>
      <c r="E97" s="1" t="str">
        <f>IF(ISBLANK(B127),"",SUMIF('Transactions for HSBC'!$C:$C,Budget!$B97,'Transactions for HSBC'!$E:$E))</f>
        <v/>
      </c>
      <c r="F97" s="1"/>
      <c r="G97" s="1"/>
      <c r="H97" s="1"/>
      <c r="I97" s="1" t="str">
        <f t="shared" si="6"/>
        <v/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">
      <c r="A98" s="1"/>
      <c r="B98" s="1"/>
      <c r="C98" s="1"/>
      <c r="D98" s="1"/>
      <c r="E98" s="1" t="str">
        <f>IF(ISBLANK(B128),"",SUMIF('Transactions for HSBC'!$C:$C,Budget!$B98,'Transactions for HSBC'!$E:$E))</f>
        <v/>
      </c>
      <c r="F98" s="1"/>
      <c r="G98" s="1"/>
      <c r="H98" s="1"/>
      <c r="I98" s="1" t="str">
        <f t="shared" si="6"/>
        <v/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">
      <c r="A99" s="1"/>
      <c r="B99" s="1"/>
      <c r="C99" s="1"/>
      <c r="D99" s="1"/>
      <c r="E99" s="1" t="str">
        <f>IF(ISBLANK(B129),"",SUMIF('Transactions for HSBC'!$C:$C,Budget!$B99,'Transactions for HSBC'!$E:$E))</f>
        <v/>
      </c>
      <c r="F99" s="1"/>
      <c r="G99" s="1"/>
      <c r="H99" s="1"/>
      <c r="I99" s="1" t="str">
        <f t="shared" si="6"/>
        <v/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">
      <c r="A100" s="1"/>
      <c r="B100" s="1"/>
      <c r="C100" s="1"/>
      <c r="D100" s="1"/>
      <c r="E100" s="1" t="str">
        <f>IF(ISBLANK(B130),"",SUMIF('Transactions for HSBC'!$C:$C,Budget!$B100,'Transactions for HSBC'!$E:$E))</f>
        <v/>
      </c>
      <c r="F100" s="1"/>
      <c r="G100" s="1"/>
      <c r="H100" s="1"/>
      <c r="I100" s="1" t="str">
        <f t="shared" si="6"/>
        <v/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">
      <c r="A101" s="1"/>
      <c r="B101" s="1"/>
      <c r="C101" s="1"/>
      <c r="D101" s="1"/>
      <c r="E101" s="1" t="str">
        <f>IF(ISBLANK(B131),"",SUMIF('Transactions for HSBC'!$C:$C,Budget!$B101,'Transactions for HSBC'!$E:$E))</f>
        <v/>
      </c>
      <c r="F101" s="1"/>
      <c r="G101" s="1"/>
      <c r="H101" s="1"/>
      <c r="I101" s="1" t="str">
        <f t="shared" si="6"/>
        <v/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">
      <c r="A102" s="1"/>
      <c r="B102" s="1"/>
      <c r="C102" s="1"/>
      <c r="D102" s="1"/>
      <c r="E102" s="1" t="str">
        <f>IF(ISBLANK(B132),"",SUMIF('Transactions for HSBC'!$C:$C,Budget!$B102,'Transactions for HSBC'!$E:$E))</f>
        <v/>
      </c>
      <c r="F102" s="1"/>
      <c r="G102" s="1"/>
      <c r="H102" s="1"/>
      <c r="I102" s="1" t="str">
        <f t="shared" si="6"/>
        <v/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">
      <c r="A103" s="1"/>
      <c r="B103" s="1"/>
      <c r="C103" s="1"/>
      <c r="D103" s="1"/>
      <c r="E103" s="1" t="str">
        <f>IF(ISBLANK(B133),"",SUMIF('Transactions for HSBC'!$C:$C,Budget!$B103,'Transactions for HSBC'!$E:$E))</f>
        <v/>
      </c>
      <c r="F103" s="1"/>
      <c r="G103" s="1"/>
      <c r="H103" s="1"/>
      <c r="I103" s="1" t="str">
        <f t="shared" si="6"/>
        <v/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">
      <c r="A104" s="1"/>
      <c r="B104" s="1"/>
      <c r="C104" s="1"/>
      <c r="D104" s="1"/>
      <c r="E104" s="1" t="str">
        <f>IF(ISBLANK(B134),"",SUMIF('Transactions for HSBC'!$C:$C,Budget!$B104,'Transactions for HSBC'!$E:$E))</f>
        <v/>
      </c>
      <c r="F104" s="1"/>
      <c r="G104" s="1"/>
      <c r="H104" s="1"/>
      <c r="I104" s="1" t="str">
        <f t="shared" si="6"/>
        <v/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">
      <c r="A105" s="1"/>
      <c r="B105" s="1"/>
      <c r="C105" s="1"/>
      <c r="D105" s="1"/>
      <c r="E105" s="1" t="str">
        <f>IF(ISBLANK(B135),"",SUMIF('Transactions for HSBC'!$C:$C,Budget!$B105,'Transactions for HSBC'!$E:$E))</f>
        <v/>
      </c>
      <c r="F105" s="1"/>
      <c r="G105" s="1"/>
      <c r="H105" s="1"/>
      <c r="I105" s="1" t="str">
        <f t="shared" si="6"/>
        <v/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">
      <c r="A106" s="1"/>
      <c r="B106" s="1"/>
      <c r="C106" s="1"/>
      <c r="D106" s="1"/>
      <c r="E106" s="1" t="str">
        <f>IF(ISBLANK(B136),"",SUMIF('Transactions for HSBC'!$C:$C,Budget!$B106,'Transactions for HSBC'!$E:$E))</f>
        <v/>
      </c>
      <c r="F106" s="1"/>
      <c r="G106" s="1"/>
      <c r="H106" s="1"/>
      <c r="I106" s="1" t="str">
        <f t="shared" si="6"/>
        <v/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">
      <c r="A107" s="1"/>
      <c r="B107" s="1"/>
      <c r="C107" s="1"/>
      <c r="D107" s="1"/>
      <c r="E107" s="1" t="str">
        <f>IF(ISBLANK(B137),"",SUMIF('Transactions for HSBC'!$C:$C,Budget!$B107,'Transactions for HSBC'!$E:$E))</f>
        <v/>
      </c>
      <c r="F107" s="1"/>
      <c r="G107" s="1"/>
      <c r="H107" s="1"/>
      <c r="I107" s="1" t="str">
        <f t="shared" si="6"/>
        <v/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">
      <c r="A108" s="1"/>
      <c r="B108" s="1"/>
      <c r="C108" s="1"/>
      <c r="D108" s="1"/>
      <c r="E108" s="1" t="str">
        <f>IF(ISBLANK(B138),"",SUMIF('Transactions for HSBC'!$C:$C,Budget!$B108,'Transactions for HSBC'!$E:$E))</f>
        <v/>
      </c>
      <c r="F108" s="1"/>
      <c r="G108" s="1"/>
      <c r="H108" s="1"/>
      <c r="I108" s="1" t="str">
        <f t="shared" si="6"/>
        <v/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">
      <c r="A109" s="1"/>
      <c r="B109" s="1"/>
      <c r="C109" s="1"/>
      <c r="D109" s="1"/>
      <c r="E109" s="1" t="str">
        <f>IF(ISBLANK(B139),"",SUMIF('Transactions for HSBC'!$C:$C,Budget!$B109,'Transactions for HSBC'!$E:$E))</f>
        <v/>
      </c>
      <c r="F109" s="1"/>
      <c r="G109" s="1"/>
      <c r="H109" s="1"/>
      <c r="I109" s="1" t="str">
        <f t="shared" si="6"/>
        <v/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">
      <c r="A110" s="1"/>
      <c r="B110" s="1"/>
      <c r="C110" s="1"/>
      <c r="D110" s="1"/>
      <c r="E110" s="1" t="str">
        <f>IF(ISBLANK(B140),"",SUMIF('Transactions for HSBC'!$C:$C,Budget!$B110,'Transactions for HSBC'!$E:$E))</f>
        <v/>
      </c>
      <c r="F110" s="1"/>
      <c r="G110" s="1"/>
      <c r="H110" s="1"/>
      <c r="I110" s="1" t="str">
        <f t="shared" si="6"/>
        <v/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">
      <c r="A111" s="1"/>
      <c r="B111" s="1"/>
      <c r="C111" s="1"/>
      <c r="D111" s="1"/>
      <c r="E111" s="1" t="str">
        <f>IF(ISBLANK(B141),"",SUMIF('Transactions for HSBC'!$C:$C,Budget!$B111,'Transactions for HSBC'!$E:$E))</f>
        <v/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">
      <c r="A112" s="1"/>
      <c r="B112" s="1"/>
      <c r="C112" s="1"/>
      <c r="D112" s="1"/>
      <c r="E112" s="1" t="str">
        <f>IF(ISBLANK(B142),"",SUMIF('Transactions for HSBC'!$C:$C,Budget!$B112,'Transactions for HSBC'!$E:$E))</f>
        <v/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">
      <c r="A113" s="1"/>
      <c r="B113" s="1"/>
      <c r="C113" s="1"/>
      <c r="D113" s="1"/>
      <c r="E113" s="1" t="str">
        <f>IF(ISBLANK(B143),"",SUMIF('Transactions for HSBC'!$C:$C,Budget!$B113,'Transactions for HSBC'!$E:$E))</f>
        <v/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">
      <c r="A114" s="1"/>
      <c r="B114" s="1"/>
      <c r="C114" s="1"/>
      <c r="D114" s="1"/>
      <c r="E114" s="1" t="str">
        <f>IF(ISBLANK(B144),"",SUMIF('Transactions for HSBC'!$C:$C,Budget!$B114,'Transactions for HSBC'!$E:$E))</f>
        <v/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">
      <c r="A115" s="1"/>
      <c r="B115" s="1"/>
      <c r="C115" s="1"/>
      <c r="D115" s="1"/>
      <c r="E115" s="1" t="str">
        <f>IF(ISBLANK(B145),"",SUMIF('Transactions for HSBC'!$C:$C,Budget!$B115,'Transactions for HSBC'!$E:$E))</f>
        <v/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">
      <c r="A116" s="1"/>
      <c r="B116" s="1"/>
      <c r="C116" s="1"/>
      <c r="D116" s="1"/>
      <c r="E116" s="1" t="str">
        <f>IF(ISBLANK(B146),"",SUMIF('Transactions for HSBC'!$C:$C,Budget!$B116,'Transactions for HSBC'!$E:$E))</f>
        <v/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">
      <c r="A117" s="1"/>
      <c r="B117" s="1"/>
      <c r="C117" s="1"/>
      <c r="D117" s="1"/>
      <c r="E117" s="1" t="str">
        <f>IF(ISBLANK(B147),"",SUMIF('Transactions for HSBC'!$C:$C,Budget!$B117,'Transactions for HSBC'!$E:$E))</f>
        <v/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">
      <c r="A118" s="1"/>
      <c r="B118" s="1"/>
      <c r="C118" s="1"/>
      <c r="D118" s="1"/>
      <c r="E118" s="1" t="str">
        <f>IF(ISBLANK(B148),"",SUMIF('Transactions for HSBC'!$C:$C,Budget!$B118,'Transactions for HSBC'!$E:$E))</f>
        <v/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">
      <c r="A119" s="1"/>
      <c r="B119" s="1"/>
      <c r="C119" s="1"/>
      <c r="D119" s="1"/>
      <c r="E119" s="1" t="str">
        <f>IF(ISBLANK(B149),"",SUMIF('Transactions for HSBC'!$C:$C,Budget!$B119,'Transactions for HSBC'!$E:$E))</f>
        <v/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">
      <c r="A120" s="1"/>
      <c r="B120" s="1"/>
      <c r="C120" s="1"/>
      <c r="D120" s="1"/>
      <c r="E120" s="1" t="str">
        <f>IF(ISBLANK(B150),"",SUMIF('Transactions for HSBC'!$C:$C,Budget!$B120,'Transactions for HSBC'!$E:$E))</f>
        <v/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">
      <c r="A121" s="1"/>
      <c r="B121" s="1"/>
      <c r="C121" s="1"/>
      <c r="D121" s="1"/>
      <c r="E121" s="1" t="str">
        <f>IF(ISBLANK(B151),"",SUMIF('Transactions for HSBC'!$C:$C,Budget!$B121,'Transactions for HSBC'!$E:$E))</f>
        <v/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">
      <c r="A122" s="1"/>
      <c r="B122" s="1"/>
      <c r="C122" s="1"/>
      <c r="D122" s="1"/>
      <c r="E122" s="1" t="str">
        <f>IF(ISBLANK(B152),"",SUMIF('Transactions for HSBC'!$C:$C,Budget!$B122,'Transactions for HSBC'!$E:$E))</f>
        <v/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</sheetData>
  <mergeCells count="42">
    <mergeCell ref="AO7:AP8"/>
    <mergeCell ref="AQ7:AQ8"/>
    <mergeCell ref="AR7:AS8"/>
    <mergeCell ref="AF7:AG8"/>
    <mergeCell ref="AH7:AH8"/>
    <mergeCell ref="AI7:AJ8"/>
    <mergeCell ref="AK7:AK8"/>
    <mergeCell ref="AL7:AM8"/>
    <mergeCell ref="AN7:AN8"/>
    <mergeCell ref="S7:S8"/>
    <mergeCell ref="T7:U8"/>
    <mergeCell ref="V7:V8"/>
    <mergeCell ref="W7:X8"/>
    <mergeCell ref="Y7:Y8"/>
    <mergeCell ref="Z7:AA8"/>
    <mergeCell ref="AB7:AB8"/>
    <mergeCell ref="AC7:AD8"/>
    <mergeCell ref="AE7:AE8"/>
    <mergeCell ref="AB1:AD2"/>
    <mergeCell ref="AE1:AG2"/>
    <mergeCell ref="AH1:AJ2"/>
    <mergeCell ref="AK1:AM2"/>
    <mergeCell ref="AN1:AP2"/>
    <mergeCell ref="AQ1:AS2"/>
    <mergeCell ref="P1:R2"/>
    <mergeCell ref="P7:P8"/>
    <mergeCell ref="Q7:R8"/>
    <mergeCell ref="S1:U2"/>
    <mergeCell ref="V1:X2"/>
    <mergeCell ref="Y1:AA2"/>
    <mergeCell ref="J1:L2"/>
    <mergeCell ref="J7:J8"/>
    <mergeCell ref="K7:L8"/>
    <mergeCell ref="M1:O2"/>
    <mergeCell ref="M7:M8"/>
    <mergeCell ref="N7:O8"/>
    <mergeCell ref="D1:F2"/>
    <mergeCell ref="D7:D8"/>
    <mergeCell ref="E7:F8"/>
    <mergeCell ref="G1:I2"/>
    <mergeCell ref="G7:G8"/>
    <mergeCell ref="H7:I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241"/>
  <sheetViews>
    <sheetView topLeftCell="A109" workbookViewId="0">
      <selection activeCell="A137" sqref="A137"/>
    </sheetView>
  </sheetViews>
  <sheetFormatPr baseColWidth="10" defaultRowHeight="16" x14ac:dyDescent="0.2"/>
  <cols>
    <col min="2" max="2" width="33.83203125" customWidth="1"/>
    <col min="3" max="3" width="34.5" customWidth="1"/>
    <col min="4" max="4" width="30.1640625" customWidth="1"/>
  </cols>
  <sheetData>
    <row r="1" spans="1:6" x14ac:dyDescent="0.2">
      <c r="A1" t="s">
        <v>145</v>
      </c>
      <c r="B1" t="s">
        <v>146</v>
      </c>
      <c r="C1" t="s">
        <v>5</v>
      </c>
      <c r="D1" t="s">
        <v>147</v>
      </c>
      <c r="E1" t="s">
        <v>148</v>
      </c>
      <c r="F1" t="s">
        <v>149</v>
      </c>
    </row>
    <row r="2" spans="1:6" x14ac:dyDescent="0.2">
      <c r="A2" s="17">
        <v>43815</v>
      </c>
      <c r="B2" t="s">
        <v>63</v>
      </c>
      <c r="C2" t="s">
        <v>39</v>
      </c>
      <c r="E2">
        <v>0.06</v>
      </c>
    </row>
    <row r="3" spans="1:6" x14ac:dyDescent="0.2">
      <c r="A3" s="17">
        <v>43815</v>
      </c>
      <c r="B3" t="s">
        <v>64</v>
      </c>
      <c r="C3" t="s">
        <v>16</v>
      </c>
      <c r="E3">
        <v>2.54</v>
      </c>
    </row>
    <row r="4" spans="1:6" x14ac:dyDescent="0.2">
      <c r="A4" s="17">
        <v>43815</v>
      </c>
      <c r="B4" t="s">
        <v>63</v>
      </c>
      <c r="C4" t="s">
        <v>39</v>
      </c>
      <c r="E4">
        <v>0.06</v>
      </c>
    </row>
    <row r="5" spans="1:6" x14ac:dyDescent="0.2">
      <c r="A5" s="17">
        <v>43815</v>
      </c>
      <c r="B5" t="s">
        <v>65</v>
      </c>
      <c r="C5" t="s">
        <v>16</v>
      </c>
      <c r="E5">
        <v>2.54</v>
      </c>
    </row>
    <row r="6" spans="1:6" x14ac:dyDescent="0.2">
      <c r="A6" s="17">
        <v>43815</v>
      </c>
      <c r="B6" t="s">
        <v>66</v>
      </c>
      <c r="C6" t="s">
        <v>19</v>
      </c>
      <c r="E6">
        <v>2.8</v>
      </c>
    </row>
    <row r="7" spans="1:6" x14ac:dyDescent="0.2">
      <c r="A7" s="17">
        <v>43815</v>
      </c>
      <c r="B7" t="s">
        <v>67</v>
      </c>
      <c r="C7" t="s">
        <v>16</v>
      </c>
      <c r="E7">
        <v>9.25</v>
      </c>
    </row>
    <row r="8" spans="1:6" x14ac:dyDescent="0.2">
      <c r="A8" s="17">
        <v>43815</v>
      </c>
      <c r="B8" t="s">
        <v>68</v>
      </c>
      <c r="C8" t="s">
        <v>19</v>
      </c>
      <c r="E8">
        <v>4.4000000000000004</v>
      </c>
    </row>
    <row r="9" spans="1:6" x14ac:dyDescent="0.2">
      <c r="A9" s="17">
        <v>43815</v>
      </c>
      <c r="B9" t="s">
        <v>69</v>
      </c>
      <c r="E9">
        <v>5</v>
      </c>
    </row>
    <row r="10" spans="1:6" x14ac:dyDescent="0.2">
      <c r="A10" s="17">
        <v>43812</v>
      </c>
      <c r="B10" t="s">
        <v>70</v>
      </c>
      <c r="C10" t="s">
        <v>19</v>
      </c>
      <c r="E10">
        <v>2.09</v>
      </c>
    </row>
    <row r="11" spans="1:6" x14ac:dyDescent="0.2">
      <c r="A11" s="17">
        <v>43812</v>
      </c>
      <c r="B11" t="s">
        <v>70</v>
      </c>
      <c r="C11" t="s">
        <v>19</v>
      </c>
      <c r="E11">
        <v>2.58</v>
      </c>
    </row>
    <row r="12" spans="1:6" x14ac:dyDescent="0.2">
      <c r="A12" s="17">
        <v>43812</v>
      </c>
      <c r="B12" t="s">
        <v>70</v>
      </c>
      <c r="C12" t="s">
        <v>19</v>
      </c>
      <c r="E12">
        <v>2.1</v>
      </c>
    </row>
    <row r="13" spans="1:6" x14ac:dyDescent="0.2">
      <c r="A13" s="17">
        <v>43812</v>
      </c>
      <c r="B13" t="s">
        <v>71</v>
      </c>
      <c r="C13" t="s">
        <v>38</v>
      </c>
      <c r="E13">
        <v>6.99</v>
      </c>
    </row>
    <row r="14" spans="1:6" x14ac:dyDescent="0.2">
      <c r="A14" s="17">
        <v>43812</v>
      </c>
      <c r="B14" t="s">
        <v>72</v>
      </c>
      <c r="C14" t="s">
        <v>157</v>
      </c>
      <c r="E14">
        <v>-11</v>
      </c>
    </row>
    <row r="15" spans="1:6" x14ac:dyDescent="0.2">
      <c r="A15" s="17">
        <v>43811</v>
      </c>
      <c r="B15" t="s">
        <v>70</v>
      </c>
      <c r="C15" t="s">
        <v>19</v>
      </c>
      <c r="E15">
        <v>2.09</v>
      </c>
    </row>
    <row r="16" spans="1:6" x14ac:dyDescent="0.2">
      <c r="A16" s="17">
        <v>43811</v>
      </c>
      <c r="B16" t="s">
        <v>73</v>
      </c>
      <c r="C16" t="s">
        <v>16</v>
      </c>
      <c r="E16">
        <v>29.85</v>
      </c>
    </row>
    <row r="17" spans="1:5" x14ac:dyDescent="0.2">
      <c r="A17" s="17">
        <v>43811</v>
      </c>
      <c r="B17" t="s">
        <v>74</v>
      </c>
      <c r="C17" t="s">
        <v>8</v>
      </c>
      <c r="E17">
        <v>10</v>
      </c>
    </row>
    <row r="18" spans="1:5" x14ac:dyDescent="0.2">
      <c r="A18" s="17">
        <v>43811</v>
      </c>
      <c r="B18" t="s">
        <v>75</v>
      </c>
      <c r="C18" t="s">
        <v>19</v>
      </c>
      <c r="E18">
        <v>2</v>
      </c>
    </row>
    <row r="19" spans="1:5" x14ac:dyDescent="0.2">
      <c r="A19" s="17">
        <v>43811</v>
      </c>
      <c r="B19" t="s">
        <v>76</v>
      </c>
      <c r="C19" t="s">
        <v>19</v>
      </c>
      <c r="E19">
        <v>1.96</v>
      </c>
    </row>
    <row r="20" spans="1:5" x14ac:dyDescent="0.2">
      <c r="A20" s="17">
        <v>43810</v>
      </c>
      <c r="B20" t="s">
        <v>77</v>
      </c>
      <c r="C20" t="s">
        <v>16</v>
      </c>
      <c r="E20">
        <v>3.43</v>
      </c>
    </row>
    <row r="21" spans="1:5" x14ac:dyDescent="0.2">
      <c r="A21" s="17">
        <v>43810</v>
      </c>
      <c r="B21" t="s">
        <v>70</v>
      </c>
      <c r="C21" t="s">
        <v>19</v>
      </c>
      <c r="E21">
        <v>0.67</v>
      </c>
    </row>
    <row r="22" spans="1:5" x14ac:dyDescent="0.2">
      <c r="A22" s="17">
        <v>43810</v>
      </c>
      <c r="B22" t="s">
        <v>70</v>
      </c>
      <c r="C22" t="s">
        <v>19</v>
      </c>
      <c r="E22">
        <v>2.29</v>
      </c>
    </row>
    <row r="23" spans="1:5" x14ac:dyDescent="0.2">
      <c r="A23" s="17">
        <v>43810</v>
      </c>
      <c r="B23" t="s">
        <v>76</v>
      </c>
      <c r="C23" t="s">
        <v>19</v>
      </c>
      <c r="E23">
        <v>2.5099999999999998</v>
      </c>
    </row>
    <row r="24" spans="1:5" x14ac:dyDescent="0.2">
      <c r="A24" s="17">
        <v>43810</v>
      </c>
      <c r="B24" t="s">
        <v>76</v>
      </c>
      <c r="C24" t="s">
        <v>19</v>
      </c>
      <c r="E24">
        <v>2.09</v>
      </c>
    </row>
    <row r="25" spans="1:5" x14ac:dyDescent="0.2">
      <c r="A25" s="17">
        <v>43809</v>
      </c>
      <c r="B25" t="s">
        <v>78</v>
      </c>
      <c r="C25" t="s">
        <v>16</v>
      </c>
      <c r="E25">
        <v>13.58</v>
      </c>
    </row>
    <row r="26" spans="1:5" x14ac:dyDescent="0.2">
      <c r="A26" s="17">
        <v>43809</v>
      </c>
      <c r="B26" t="s">
        <v>70</v>
      </c>
      <c r="C26" t="s">
        <v>19</v>
      </c>
      <c r="E26">
        <v>2.09</v>
      </c>
    </row>
    <row r="27" spans="1:5" x14ac:dyDescent="0.2">
      <c r="A27" s="17">
        <v>43809</v>
      </c>
      <c r="B27" t="s">
        <v>70</v>
      </c>
      <c r="C27" t="s">
        <v>19</v>
      </c>
      <c r="E27">
        <v>1.86</v>
      </c>
    </row>
    <row r="28" spans="1:5" x14ac:dyDescent="0.2">
      <c r="A28" s="17">
        <v>43809</v>
      </c>
      <c r="B28" t="s">
        <v>70</v>
      </c>
      <c r="C28" t="s">
        <v>19</v>
      </c>
      <c r="E28">
        <v>1.51</v>
      </c>
    </row>
    <row r="29" spans="1:5" x14ac:dyDescent="0.2">
      <c r="A29" s="17">
        <v>43809</v>
      </c>
      <c r="B29" t="s">
        <v>75</v>
      </c>
      <c r="C29" t="s">
        <v>19</v>
      </c>
      <c r="E29">
        <v>4.5</v>
      </c>
    </row>
    <row r="30" spans="1:5" x14ac:dyDescent="0.2">
      <c r="A30" s="17">
        <v>43808</v>
      </c>
      <c r="B30" t="s">
        <v>79</v>
      </c>
      <c r="C30" t="s">
        <v>19</v>
      </c>
      <c r="E30">
        <v>3</v>
      </c>
    </row>
    <row r="31" spans="1:5" x14ac:dyDescent="0.2">
      <c r="A31" s="17">
        <v>43808</v>
      </c>
      <c r="B31" t="s">
        <v>80</v>
      </c>
      <c r="C31" t="s">
        <v>19</v>
      </c>
      <c r="E31">
        <v>10.99</v>
      </c>
    </row>
    <row r="32" spans="1:5" x14ac:dyDescent="0.2">
      <c r="A32" s="17">
        <v>43808</v>
      </c>
      <c r="B32" t="s">
        <v>81</v>
      </c>
      <c r="C32" t="s">
        <v>17</v>
      </c>
      <c r="E32">
        <v>30.01</v>
      </c>
    </row>
    <row r="33" spans="1:6" x14ac:dyDescent="0.2">
      <c r="A33" s="17">
        <v>43808</v>
      </c>
      <c r="B33" t="s">
        <v>82</v>
      </c>
      <c r="C33" t="s">
        <v>41</v>
      </c>
      <c r="E33">
        <v>12.5</v>
      </c>
    </row>
    <row r="34" spans="1:6" x14ac:dyDescent="0.2">
      <c r="A34" s="17">
        <v>43808</v>
      </c>
      <c r="B34" t="s">
        <v>83</v>
      </c>
      <c r="C34" t="s">
        <v>27</v>
      </c>
      <c r="E34">
        <v>66.25</v>
      </c>
    </row>
    <row r="35" spans="1:6" x14ac:dyDescent="0.2">
      <c r="A35" s="17">
        <v>43808</v>
      </c>
      <c r="B35" t="s">
        <v>84</v>
      </c>
      <c r="C35" t="s">
        <v>8</v>
      </c>
      <c r="E35">
        <v>24.06</v>
      </c>
    </row>
    <row r="36" spans="1:6" x14ac:dyDescent="0.2">
      <c r="A36" s="17">
        <v>43805</v>
      </c>
      <c r="B36" t="s">
        <v>85</v>
      </c>
      <c r="C36" t="s">
        <v>152</v>
      </c>
      <c r="E36">
        <v>172.08</v>
      </c>
    </row>
    <row r="37" spans="1:6" x14ac:dyDescent="0.2">
      <c r="A37" s="17">
        <v>43805</v>
      </c>
      <c r="B37" t="s">
        <v>86</v>
      </c>
      <c r="C37" t="s">
        <v>157</v>
      </c>
      <c r="F37">
        <v>1629.02</v>
      </c>
    </row>
    <row r="38" spans="1:6" x14ac:dyDescent="0.2">
      <c r="A38" s="17">
        <v>43804</v>
      </c>
      <c r="B38" t="s">
        <v>87</v>
      </c>
      <c r="C38" t="s">
        <v>16</v>
      </c>
      <c r="E38">
        <v>1.1499999999999999</v>
      </c>
    </row>
    <row r="39" spans="1:6" x14ac:dyDescent="0.2">
      <c r="A39" s="17">
        <v>43804</v>
      </c>
      <c r="B39" t="s">
        <v>88</v>
      </c>
      <c r="C39" t="s">
        <v>24</v>
      </c>
      <c r="E39">
        <v>7.7</v>
      </c>
    </row>
    <row r="40" spans="1:6" x14ac:dyDescent="0.2">
      <c r="A40" s="17">
        <v>43804</v>
      </c>
      <c r="B40" t="s">
        <v>89</v>
      </c>
      <c r="C40" t="s">
        <v>16</v>
      </c>
      <c r="E40">
        <v>65.56</v>
      </c>
    </row>
    <row r="41" spans="1:6" x14ac:dyDescent="0.2">
      <c r="A41" s="17">
        <v>43803</v>
      </c>
      <c r="B41" t="s">
        <v>90</v>
      </c>
      <c r="C41" t="s">
        <v>24</v>
      </c>
      <c r="E41">
        <v>5.36</v>
      </c>
    </row>
    <row r="42" spans="1:6" x14ac:dyDescent="0.2">
      <c r="A42" s="17">
        <v>43802</v>
      </c>
      <c r="B42" t="s">
        <v>91</v>
      </c>
      <c r="C42" t="s">
        <v>16</v>
      </c>
      <c r="E42">
        <v>2.94</v>
      </c>
    </row>
    <row r="43" spans="1:6" x14ac:dyDescent="0.2">
      <c r="A43" s="17">
        <v>43802</v>
      </c>
      <c r="B43" t="s">
        <v>89</v>
      </c>
      <c r="C43" t="s">
        <v>16</v>
      </c>
      <c r="E43">
        <v>41.24</v>
      </c>
    </row>
    <row r="44" spans="1:6" x14ac:dyDescent="0.2">
      <c r="A44" s="17">
        <v>43801</v>
      </c>
      <c r="B44" t="s">
        <v>92</v>
      </c>
      <c r="C44" t="s">
        <v>19</v>
      </c>
      <c r="E44">
        <v>9.5</v>
      </c>
    </row>
    <row r="45" spans="1:6" x14ac:dyDescent="0.2">
      <c r="A45" s="17">
        <v>43801</v>
      </c>
      <c r="B45" t="s">
        <v>93</v>
      </c>
      <c r="C45" t="s">
        <v>19</v>
      </c>
      <c r="E45">
        <v>7.9</v>
      </c>
    </row>
    <row r="46" spans="1:6" x14ac:dyDescent="0.2">
      <c r="A46" s="17">
        <v>43801</v>
      </c>
      <c r="B46" t="s">
        <v>94</v>
      </c>
      <c r="C46" t="s">
        <v>18</v>
      </c>
      <c r="E46">
        <v>7</v>
      </c>
    </row>
    <row r="47" spans="1:6" x14ac:dyDescent="0.2">
      <c r="A47" s="17">
        <v>43801</v>
      </c>
      <c r="B47" t="s">
        <v>95</v>
      </c>
      <c r="C47" t="s">
        <v>7</v>
      </c>
      <c r="E47">
        <v>749.75</v>
      </c>
    </row>
    <row r="48" spans="1:6" x14ac:dyDescent="0.2">
      <c r="A48" s="17">
        <v>43796</v>
      </c>
      <c r="B48" t="s">
        <v>96</v>
      </c>
      <c r="C48" t="s">
        <v>19</v>
      </c>
      <c r="E48">
        <v>6.5</v>
      </c>
    </row>
    <row r="49" spans="1:6" x14ac:dyDescent="0.2">
      <c r="A49" s="17">
        <v>43796</v>
      </c>
      <c r="B49" t="s">
        <v>70</v>
      </c>
      <c r="C49" t="s">
        <v>19</v>
      </c>
      <c r="E49">
        <v>2.09</v>
      </c>
    </row>
    <row r="50" spans="1:6" x14ac:dyDescent="0.2">
      <c r="A50" s="17">
        <v>43796</v>
      </c>
      <c r="B50" t="s">
        <v>70</v>
      </c>
      <c r="C50" t="s">
        <v>19</v>
      </c>
      <c r="E50">
        <v>1.76</v>
      </c>
    </row>
    <row r="51" spans="1:6" x14ac:dyDescent="0.2">
      <c r="A51" s="17">
        <v>43796</v>
      </c>
      <c r="B51" t="s">
        <v>97</v>
      </c>
      <c r="C51" t="s">
        <v>19</v>
      </c>
      <c r="E51">
        <v>1.5</v>
      </c>
    </row>
    <row r="52" spans="1:6" x14ac:dyDescent="0.2">
      <c r="A52" s="17">
        <v>43795</v>
      </c>
      <c r="B52" t="s">
        <v>70</v>
      </c>
      <c r="C52" t="s">
        <v>19</v>
      </c>
      <c r="E52">
        <v>2.09</v>
      </c>
    </row>
    <row r="53" spans="1:6" x14ac:dyDescent="0.2">
      <c r="A53" s="17">
        <v>43795</v>
      </c>
      <c r="B53" t="s">
        <v>70</v>
      </c>
      <c r="C53" t="s">
        <v>19</v>
      </c>
      <c r="E53">
        <v>2.82</v>
      </c>
    </row>
    <row r="54" spans="1:6" x14ac:dyDescent="0.2">
      <c r="A54" s="17">
        <v>43795</v>
      </c>
      <c r="B54" t="s">
        <v>70</v>
      </c>
      <c r="C54" t="s">
        <v>19</v>
      </c>
      <c r="E54">
        <v>5</v>
      </c>
    </row>
    <row r="55" spans="1:6" x14ac:dyDescent="0.2">
      <c r="A55" s="17">
        <v>43794</v>
      </c>
      <c r="B55" t="s">
        <v>98</v>
      </c>
      <c r="C55" t="s">
        <v>20</v>
      </c>
      <c r="E55">
        <v>9</v>
      </c>
    </row>
    <row r="56" spans="1:6" x14ac:dyDescent="0.2">
      <c r="A56" s="17">
        <v>43794</v>
      </c>
      <c r="B56" t="s">
        <v>99</v>
      </c>
      <c r="C56" t="s">
        <v>16</v>
      </c>
      <c r="E56">
        <v>24.35</v>
      </c>
    </row>
    <row r="57" spans="1:6" x14ac:dyDescent="0.2">
      <c r="A57" s="17">
        <v>43794</v>
      </c>
      <c r="B57" t="s">
        <v>100</v>
      </c>
      <c r="C57" t="s">
        <v>32</v>
      </c>
      <c r="E57">
        <v>6.64</v>
      </c>
    </row>
    <row r="58" spans="1:6" x14ac:dyDescent="0.2">
      <c r="A58" s="17">
        <v>43794</v>
      </c>
      <c r="B58" t="s">
        <v>70</v>
      </c>
      <c r="C58" t="s">
        <v>19</v>
      </c>
      <c r="E58">
        <v>2.09</v>
      </c>
    </row>
    <row r="59" spans="1:6" x14ac:dyDescent="0.2">
      <c r="A59" s="17">
        <v>43794</v>
      </c>
      <c r="B59" t="s">
        <v>75</v>
      </c>
      <c r="C59" t="s">
        <v>19</v>
      </c>
      <c r="E59">
        <v>4.5</v>
      </c>
    </row>
    <row r="60" spans="1:6" x14ac:dyDescent="0.2">
      <c r="A60" s="17">
        <v>43794</v>
      </c>
      <c r="B60" t="s">
        <v>101</v>
      </c>
      <c r="C60" t="s">
        <v>45</v>
      </c>
      <c r="E60">
        <v>10</v>
      </c>
    </row>
    <row r="61" spans="1:6" x14ac:dyDescent="0.2">
      <c r="A61" s="17">
        <v>43794</v>
      </c>
      <c r="B61" t="s">
        <v>102</v>
      </c>
      <c r="C61" t="s">
        <v>157</v>
      </c>
      <c r="F61">
        <v>150</v>
      </c>
    </row>
    <row r="62" spans="1:6" x14ac:dyDescent="0.2">
      <c r="A62" s="17">
        <v>43791</v>
      </c>
      <c r="B62" t="s">
        <v>103</v>
      </c>
      <c r="C62" t="s">
        <v>38</v>
      </c>
      <c r="E62">
        <v>13.29</v>
      </c>
    </row>
    <row r="63" spans="1:6" x14ac:dyDescent="0.2">
      <c r="A63" s="17">
        <v>43791</v>
      </c>
      <c r="B63" t="s">
        <v>70</v>
      </c>
      <c r="C63" t="s">
        <v>19</v>
      </c>
      <c r="E63">
        <v>2.09</v>
      </c>
    </row>
    <row r="64" spans="1:6" x14ac:dyDescent="0.2">
      <c r="A64" s="17">
        <v>43791</v>
      </c>
      <c r="B64" t="s">
        <v>104</v>
      </c>
      <c r="C64" t="s">
        <v>26</v>
      </c>
      <c r="E64">
        <v>20</v>
      </c>
    </row>
    <row r="65" spans="1:5" x14ac:dyDescent="0.2">
      <c r="A65" s="17">
        <v>43791</v>
      </c>
      <c r="B65" t="s">
        <v>105</v>
      </c>
      <c r="C65" t="s">
        <v>152</v>
      </c>
      <c r="E65">
        <v>181.44</v>
      </c>
    </row>
    <row r="66" spans="1:5" x14ac:dyDescent="0.2">
      <c r="A66" s="17">
        <v>43790</v>
      </c>
      <c r="B66" t="s">
        <v>77</v>
      </c>
      <c r="C66" t="s">
        <v>16</v>
      </c>
      <c r="E66">
        <v>8.24</v>
      </c>
    </row>
    <row r="67" spans="1:5" x14ac:dyDescent="0.2">
      <c r="A67" s="17">
        <v>43790</v>
      </c>
      <c r="B67" t="s">
        <v>67</v>
      </c>
      <c r="C67" t="s">
        <v>16</v>
      </c>
      <c r="E67">
        <v>8.35</v>
      </c>
    </row>
    <row r="68" spans="1:5" x14ac:dyDescent="0.2">
      <c r="A68" s="17">
        <v>43790</v>
      </c>
      <c r="B68" t="s">
        <v>106</v>
      </c>
      <c r="C68" t="s">
        <v>50</v>
      </c>
      <c r="E68">
        <v>32.86</v>
      </c>
    </row>
    <row r="69" spans="1:5" x14ac:dyDescent="0.2">
      <c r="A69" s="17">
        <v>43789</v>
      </c>
      <c r="B69" t="s">
        <v>70</v>
      </c>
      <c r="C69" t="s">
        <v>19</v>
      </c>
      <c r="E69">
        <v>2.09</v>
      </c>
    </row>
    <row r="70" spans="1:5" x14ac:dyDescent="0.2">
      <c r="A70" s="17">
        <v>43789</v>
      </c>
      <c r="B70" t="s">
        <v>106</v>
      </c>
      <c r="C70" t="s">
        <v>50</v>
      </c>
      <c r="E70">
        <v>29.98</v>
      </c>
    </row>
    <row r="71" spans="1:5" x14ac:dyDescent="0.2">
      <c r="A71" s="17">
        <v>43788</v>
      </c>
      <c r="B71" t="s">
        <v>107</v>
      </c>
      <c r="C71" t="s">
        <v>45</v>
      </c>
      <c r="E71">
        <v>1.5</v>
      </c>
    </row>
    <row r="72" spans="1:5" x14ac:dyDescent="0.2">
      <c r="A72" s="17">
        <v>43788</v>
      </c>
      <c r="B72" t="s">
        <v>67</v>
      </c>
      <c r="C72" t="s">
        <v>16</v>
      </c>
      <c r="E72">
        <v>25.92</v>
      </c>
    </row>
    <row r="73" spans="1:5" x14ac:dyDescent="0.2">
      <c r="A73" s="17">
        <v>43787</v>
      </c>
      <c r="B73" t="s">
        <v>63</v>
      </c>
      <c r="C73" t="s">
        <v>39</v>
      </c>
      <c r="E73">
        <v>0.05</v>
      </c>
    </row>
    <row r="74" spans="1:5" x14ac:dyDescent="0.2">
      <c r="A74" s="17">
        <v>43787</v>
      </c>
      <c r="B74" t="s">
        <v>108</v>
      </c>
      <c r="C74" t="s">
        <v>16</v>
      </c>
      <c r="E74">
        <v>1.87</v>
      </c>
    </row>
    <row r="75" spans="1:5" x14ac:dyDescent="0.2">
      <c r="A75" s="17">
        <v>43787</v>
      </c>
      <c r="B75" t="s">
        <v>63</v>
      </c>
      <c r="C75" t="s">
        <v>39</v>
      </c>
      <c r="E75">
        <v>0.09</v>
      </c>
    </row>
    <row r="76" spans="1:5" x14ac:dyDescent="0.2">
      <c r="A76" s="17">
        <v>43787</v>
      </c>
      <c r="B76" t="s">
        <v>109</v>
      </c>
      <c r="C76" t="s">
        <v>16</v>
      </c>
      <c r="E76">
        <v>3.34</v>
      </c>
    </row>
    <row r="77" spans="1:5" x14ac:dyDescent="0.2">
      <c r="A77" s="17">
        <v>43787</v>
      </c>
      <c r="B77" t="s">
        <v>107</v>
      </c>
      <c r="C77" t="s">
        <v>45</v>
      </c>
      <c r="E77">
        <v>1.5</v>
      </c>
    </row>
    <row r="78" spans="1:5" x14ac:dyDescent="0.2">
      <c r="A78" s="17">
        <v>43787</v>
      </c>
      <c r="B78" t="s">
        <v>110</v>
      </c>
      <c r="C78" t="s">
        <v>16</v>
      </c>
      <c r="E78">
        <v>3.99</v>
      </c>
    </row>
    <row r="79" spans="1:5" x14ac:dyDescent="0.2">
      <c r="A79" s="17">
        <v>43787</v>
      </c>
      <c r="B79" t="s">
        <v>111</v>
      </c>
      <c r="C79" t="s">
        <v>16</v>
      </c>
      <c r="E79">
        <v>2.75</v>
      </c>
    </row>
    <row r="80" spans="1:5" x14ac:dyDescent="0.2">
      <c r="A80" s="17">
        <v>43787</v>
      </c>
      <c r="B80" t="s">
        <v>104</v>
      </c>
      <c r="C80" t="s">
        <v>26</v>
      </c>
      <c r="E80">
        <v>11</v>
      </c>
    </row>
    <row r="81" spans="1:6" x14ac:dyDescent="0.2">
      <c r="A81" s="17">
        <v>43787</v>
      </c>
      <c r="B81" t="s">
        <v>69</v>
      </c>
      <c r="C81" t="s">
        <v>150</v>
      </c>
      <c r="E81">
        <v>5</v>
      </c>
    </row>
    <row r="82" spans="1:6" x14ac:dyDescent="0.2">
      <c r="A82" s="17">
        <v>43784</v>
      </c>
      <c r="B82" t="s">
        <v>112</v>
      </c>
      <c r="C82" t="s">
        <v>39</v>
      </c>
      <c r="E82">
        <v>1.75</v>
      </c>
    </row>
    <row r="83" spans="1:6" x14ac:dyDescent="0.2">
      <c r="A83" s="17">
        <v>43784</v>
      </c>
      <c r="B83" t="s">
        <v>63</v>
      </c>
      <c r="C83" t="s">
        <v>39</v>
      </c>
      <c r="E83">
        <v>0.47</v>
      </c>
    </row>
    <row r="84" spans="1:6" x14ac:dyDescent="0.2">
      <c r="A84" s="17">
        <v>43784</v>
      </c>
      <c r="B84" t="s">
        <v>113</v>
      </c>
      <c r="C84" t="s">
        <v>19</v>
      </c>
      <c r="E84">
        <v>17.16</v>
      </c>
    </row>
    <row r="85" spans="1:6" x14ac:dyDescent="0.2">
      <c r="A85" s="17">
        <v>43784</v>
      </c>
      <c r="B85" t="s">
        <v>63</v>
      </c>
      <c r="C85" t="s">
        <v>39</v>
      </c>
      <c r="E85">
        <v>0.06</v>
      </c>
    </row>
    <row r="86" spans="1:6" x14ac:dyDescent="0.2">
      <c r="A86" s="17">
        <v>43784</v>
      </c>
      <c r="B86" t="s">
        <v>114</v>
      </c>
      <c r="C86" t="s">
        <v>16</v>
      </c>
      <c r="E86">
        <v>2.27</v>
      </c>
    </row>
    <row r="87" spans="1:6" x14ac:dyDescent="0.2">
      <c r="A87" s="17">
        <v>43784</v>
      </c>
      <c r="B87" t="s">
        <v>63</v>
      </c>
      <c r="C87" t="s">
        <v>39</v>
      </c>
      <c r="E87">
        <v>0.04</v>
      </c>
    </row>
    <row r="88" spans="1:6" x14ac:dyDescent="0.2">
      <c r="A88" s="17">
        <v>43784</v>
      </c>
      <c r="B88" t="s">
        <v>115</v>
      </c>
      <c r="C88" t="s">
        <v>16</v>
      </c>
      <c r="E88">
        <v>1.72</v>
      </c>
    </row>
    <row r="89" spans="1:6" x14ac:dyDescent="0.2">
      <c r="A89" s="17">
        <v>43784</v>
      </c>
      <c r="B89" t="s">
        <v>116</v>
      </c>
      <c r="C89" t="s">
        <v>19</v>
      </c>
      <c r="E89">
        <v>9.85</v>
      </c>
    </row>
    <row r="90" spans="1:6" x14ac:dyDescent="0.2">
      <c r="A90" s="17">
        <v>43784</v>
      </c>
      <c r="B90" t="s">
        <v>117</v>
      </c>
      <c r="C90" t="s">
        <v>38</v>
      </c>
      <c r="E90">
        <v>29.89</v>
      </c>
    </row>
    <row r="91" spans="1:6" x14ac:dyDescent="0.2">
      <c r="A91" s="17">
        <v>43784</v>
      </c>
      <c r="B91" t="s">
        <v>117</v>
      </c>
      <c r="C91" t="s">
        <v>18</v>
      </c>
      <c r="E91">
        <v>21</v>
      </c>
    </row>
    <row r="92" spans="1:6" x14ac:dyDescent="0.2">
      <c r="A92" s="17">
        <v>43783</v>
      </c>
      <c r="B92" t="s">
        <v>118</v>
      </c>
      <c r="C92" t="s">
        <v>16</v>
      </c>
      <c r="E92">
        <v>7.85</v>
      </c>
    </row>
    <row r="93" spans="1:6" x14ac:dyDescent="0.2">
      <c r="A93" s="17">
        <v>43782</v>
      </c>
      <c r="B93" t="s">
        <v>104</v>
      </c>
      <c r="C93" t="s">
        <v>26</v>
      </c>
      <c r="E93">
        <v>40</v>
      </c>
    </row>
    <row r="94" spans="1:6" x14ac:dyDescent="0.2">
      <c r="A94" s="17">
        <v>43782</v>
      </c>
      <c r="B94" t="s">
        <v>119</v>
      </c>
      <c r="C94" t="s">
        <v>157</v>
      </c>
      <c r="F94">
        <v>783</v>
      </c>
    </row>
    <row r="95" spans="1:6" x14ac:dyDescent="0.2">
      <c r="A95" s="17">
        <v>43781</v>
      </c>
      <c r="B95" t="s">
        <v>67</v>
      </c>
      <c r="C95" t="s">
        <v>16</v>
      </c>
      <c r="E95">
        <v>11.47</v>
      </c>
    </row>
    <row r="96" spans="1:6" x14ac:dyDescent="0.2">
      <c r="A96" s="17">
        <v>43780</v>
      </c>
      <c r="B96" t="s">
        <v>120</v>
      </c>
      <c r="C96" t="s">
        <v>19</v>
      </c>
      <c r="E96">
        <v>2.1</v>
      </c>
    </row>
    <row r="97" spans="1:5" x14ac:dyDescent="0.2">
      <c r="A97" s="17">
        <v>43780</v>
      </c>
      <c r="B97" t="s">
        <v>120</v>
      </c>
      <c r="C97" t="s">
        <v>19</v>
      </c>
      <c r="E97">
        <v>2.1</v>
      </c>
    </row>
    <row r="98" spans="1:5" x14ac:dyDescent="0.2">
      <c r="A98" s="17">
        <v>43780</v>
      </c>
      <c r="B98" t="s">
        <v>121</v>
      </c>
      <c r="C98" t="s">
        <v>16</v>
      </c>
      <c r="E98">
        <v>4.3499999999999996</v>
      </c>
    </row>
    <row r="99" spans="1:5" x14ac:dyDescent="0.2">
      <c r="A99" s="17">
        <v>43780</v>
      </c>
      <c r="B99" t="s">
        <v>122</v>
      </c>
      <c r="C99" t="s">
        <v>16</v>
      </c>
      <c r="E99">
        <v>3.7</v>
      </c>
    </row>
    <row r="100" spans="1:5" x14ac:dyDescent="0.2">
      <c r="A100" s="17">
        <v>43780</v>
      </c>
      <c r="B100" t="s">
        <v>123</v>
      </c>
      <c r="C100" t="s">
        <v>24</v>
      </c>
      <c r="E100">
        <v>3</v>
      </c>
    </row>
    <row r="101" spans="1:5" x14ac:dyDescent="0.2">
      <c r="A101" s="17">
        <v>43780</v>
      </c>
      <c r="B101" t="s">
        <v>124</v>
      </c>
      <c r="C101" t="s">
        <v>19</v>
      </c>
      <c r="E101">
        <v>3.49</v>
      </c>
    </row>
    <row r="102" spans="1:5" x14ac:dyDescent="0.2">
      <c r="A102" s="17">
        <v>43780</v>
      </c>
      <c r="B102" t="s">
        <v>125</v>
      </c>
      <c r="C102" t="s">
        <v>19</v>
      </c>
      <c r="E102">
        <v>1.99</v>
      </c>
    </row>
    <row r="103" spans="1:5" x14ac:dyDescent="0.2">
      <c r="A103" s="17">
        <v>43780</v>
      </c>
      <c r="B103" t="s">
        <v>123</v>
      </c>
      <c r="C103" t="s">
        <v>24</v>
      </c>
      <c r="E103">
        <v>3</v>
      </c>
    </row>
    <row r="104" spans="1:5" x14ac:dyDescent="0.2">
      <c r="A104" s="17">
        <v>43780</v>
      </c>
      <c r="B104" t="s">
        <v>126</v>
      </c>
      <c r="C104" t="s">
        <v>19</v>
      </c>
      <c r="E104">
        <v>5</v>
      </c>
    </row>
    <row r="105" spans="1:5" x14ac:dyDescent="0.2">
      <c r="A105" s="17">
        <v>43780</v>
      </c>
      <c r="B105" t="s">
        <v>127</v>
      </c>
      <c r="C105" t="s">
        <v>19</v>
      </c>
      <c r="E105">
        <v>6.36</v>
      </c>
    </row>
    <row r="106" spans="1:5" x14ac:dyDescent="0.2">
      <c r="A106" s="17">
        <v>43780</v>
      </c>
      <c r="B106" t="s">
        <v>121</v>
      </c>
      <c r="C106" t="s">
        <v>16</v>
      </c>
      <c r="E106">
        <v>3</v>
      </c>
    </row>
    <row r="107" spans="1:5" x14ac:dyDescent="0.2">
      <c r="A107" s="17">
        <v>43780</v>
      </c>
      <c r="B107" t="s">
        <v>128</v>
      </c>
      <c r="C107" t="s">
        <v>24</v>
      </c>
      <c r="E107">
        <v>8</v>
      </c>
    </row>
    <row r="108" spans="1:5" x14ac:dyDescent="0.2">
      <c r="A108" s="17">
        <v>43780</v>
      </c>
      <c r="B108" t="s">
        <v>129</v>
      </c>
      <c r="C108" t="s">
        <v>24</v>
      </c>
      <c r="E108">
        <v>2</v>
      </c>
    </row>
    <row r="109" spans="1:5" x14ac:dyDescent="0.2">
      <c r="A109" s="17">
        <v>43780</v>
      </c>
      <c r="B109" t="s">
        <v>130</v>
      </c>
      <c r="C109" t="s">
        <v>24</v>
      </c>
      <c r="E109">
        <v>8</v>
      </c>
    </row>
    <row r="110" spans="1:5" x14ac:dyDescent="0.2">
      <c r="A110" s="17">
        <v>43780</v>
      </c>
      <c r="B110" t="s">
        <v>130</v>
      </c>
      <c r="C110" t="s">
        <v>24</v>
      </c>
      <c r="E110">
        <v>10.5</v>
      </c>
    </row>
    <row r="111" spans="1:5" x14ac:dyDescent="0.2">
      <c r="A111" s="17">
        <v>43780</v>
      </c>
      <c r="B111" t="s">
        <v>131</v>
      </c>
      <c r="C111" t="s">
        <v>16</v>
      </c>
      <c r="E111">
        <v>5.3</v>
      </c>
    </row>
    <row r="112" spans="1:5" x14ac:dyDescent="0.2">
      <c r="A112" s="17">
        <v>43780</v>
      </c>
      <c r="B112" t="s">
        <v>132</v>
      </c>
      <c r="C112" t="s">
        <v>16</v>
      </c>
      <c r="E112">
        <v>1.1000000000000001</v>
      </c>
    </row>
    <row r="113" spans="1:5" x14ac:dyDescent="0.2">
      <c r="A113" s="17">
        <v>43780</v>
      </c>
      <c r="B113" t="s">
        <v>133</v>
      </c>
      <c r="C113" t="s">
        <v>19</v>
      </c>
      <c r="E113">
        <v>12.05</v>
      </c>
    </row>
    <row r="114" spans="1:5" x14ac:dyDescent="0.2">
      <c r="A114" s="17">
        <v>43780</v>
      </c>
      <c r="B114" t="s">
        <v>134</v>
      </c>
      <c r="C114" t="s">
        <v>19</v>
      </c>
      <c r="E114">
        <v>2.88</v>
      </c>
    </row>
    <row r="115" spans="1:5" x14ac:dyDescent="0.2">
      <c r="A115" s="17">
        <v>43780</v>
      </c>
      <c r="B115" t="s">
        <v>123</v>
      </c>
      <c r="C115" t="s">
        <v>159</v>
      </c>
      <c r="E115">
        <v>6</v>
      </c>
    </row>
    <row r="116" spans="1:5" x14ac:dyDescent="0.2">
      <c r="A116" s="17">
        <v>43780</v>
      </c>
      <c r="B116" t="s">
        <v>123</v>
      </c>
      <c r="C116" t="s">
        <v>24</v>
      </c>
      <c r="E116">
        <v>3</v>
      </c>
    </row>
    <row r="117" spans="1:5" x14ac:dyDescent="0.2">
      <c r="A117" s="17">
        <v>43780</v>
      </c>
      <c r="B117" t="s">
        <v>123</v>
      </c>
      <c r="C117" t="s">
        <v>24</v>
      </c>
      <c r="E117">
        <v>3</v>
      </c>
    </row>
    <row r="118" spans="1:5" x14ac:dyDescent="0.2">
      <c r="A118" s="17">
        <v>43780</v>
      </c>
      <c r="B118" t="s">
        <v>123</v>
      </c>
      <c r="C118" t="s">
        <v>24</v>
      </c>
      <c r="E118">
        <v>3</v>
      </c>
    </row>
    <row r="119" spans="1:5" x14ac:dyDescent="0.2">
      <c r="A119" s="17">
        <v>43780</v>
      </c>
      <c r="B119" t="s">
        <v>135</v>
      </c>
      <c r="C119" t="s">
        <v>19</v>
      </c>
      <c r="E119">
        <v>3.7</v>
      </c>
    </row>
    <row r="120" spans="1:5" x14ac:dyDescent="0.2">
      <c r="A120" s="17">
        <v>43780</v>
      </c>
      <c r="B120" t="s">
        <v>136</v>
      </c>
      <c r="C120" t="s">
        <v>19</v>
      </c>
      <c r="E120">
        <v>2.5</v>
      </c>
    </row>
    <row r="121" spans="1:5" x14ac:dyDescent="0.2">
      <c r="A121" s="17">
        <v>43780</v>
      </c>
      <c r="B121" t="s">
        <v>137</v>
      </c>
      <c r="C121" t="s">
        <v>19</v>
      </c>
      <c r="E121">
        <v>3.79</v>
      </c>
    </row>
    <row r="122" spans="1:5" x14ac:dyDescent="0.2">
      <c r="A122" s="17">
        <v>43777</v>
      </c>
      <c r="B122" t="s">
        <v>138</v>
      </c>
      <c r="C122" t="s">
        <v>19</v>
      </c>
      <c r="E122">
        <v>25</v>
      </c>
    </row>
    <row r="123" spans="1:5" x14ac:dyDescent="0.2">
      <c r="A123" s="17">
        <v>43777</v>
      </c>
      <c r="B123" t="s">
        <v>138</v>
      </c>
      <c r="C123" t="s">
        <v>23</v>
      </c>
      <c r="E123">
        <v>7</v>
      </c>
    </row>
    <row r="124" spans="1:5" x14ac:dyDescent="0.2">
      <c r="A124" s="17">
        <v>43777</v>
      </c>
      <c r="B124" t="s">
        <v>139</v>
      </c>
      <c r="C124" t="s">
        <v>19</v>
      </c>
      <c r="E124">
        <v>1.49</v>
      </c>
    </row>
    <row r="125" spans="1:5" x14ac:dyDescent="0.2">
      <c r="A125" s="17">
        <v>43777</v>
      </c>
      <c r="B125" t="s">
        <v>124</v>
      </c>
      <c r="C125" t="s">
        <v>19</v>
      </c>
      <c r="E125">
        <v>4.5</v>
      </c>
    </row>
    <row r="126" spans="1:5" x14ac:dyDescent="0.2">
      <c r="A126" s="17">
        <v>43777</v>
      </c>
      <c r="B126" t="s">
        <v>84</v>
      </c>
      <c r="C126" t="s">
        <v>8</v>
      </c>
      <c r="E126">
        <v>7.56</v>
      </c>
    </row>
    <row r="127" spans="1:5" x14ac:dyDescent="0.2">
      <c r="A127" s="17">
        <v>43776</v>
      </c>
      <c r="B127" t="s">
        <v>140</v>
      </c>
      <c r="C127" t="s">
        <v>16</v>
      </c>
      <c r="E127">
        <v>50.55</v>
      </c>
    </row>
    <row r="128" spans="1:5" x14ac:dyDescent="0.2">
      <c r="A128" s="17">
        <v>43776</v>
      </c>
      <c r="B128" t="s">
        <v>117</v>
      </c>
      <c r="C128" t="s">
        <v>21</v>
      </c>
      <c r="E128">
        <v>2.1</v>
      </c>
    </row>
    <row r="129" spans="1:6" x14ac:dyDescent="0.2">
      <c r="A129" s="17">
        <v>43775</v>
      </c>
      <c r="B129" t="s">
        <v>71</v>
      </c>
      <c r="C129" t="s">
        <v>22</v>
      </c>
      <c r="E129">
        <v>12.02</v>
      </c>
    </row>
    <row r="130" spans="1:6" x14ac:dyDescent="0.2">
      <c r="A130" s="17">
        <v>43775</v>
      </c>
      <c r="B130" t="s">
        <v>86</v>
      </c>
      <c r="C130" t="s">
        <v>157</v>
      </c>
      <c r="F130">
        <v>1629.02</v>
      </c>
    </row>
    <row r="131" spans="1:6" x14ac:dyDescent="0.2">
      <c r="A131" s="17">
        <v>43774</v>
      </c>
      <c r="B131" t="s">
        <v>141</v>
      </c>
      <c r="C131" t="s">
        <v>23</v>
      </c>
      <c r="E131">
        <v>11</v>
      </c>
    </row>
    <row r="132" spans="1:6" x14ac:dyDescent="0.2">
      <c r="A132" s="17">
        <v>43773</v>
      </c>
      <c r="B132" t="s">
        <v>142</v>
      </c>
      <c r="C132" t="s">
        <v>24</v>
      </c>
      <c r="E132">
        <v>5</v>
      </c>
    </row>
    <row r="133" spans="1:6" x14ac:dyDescent="0.2">
      <c r="A133" s="17">
        <v>43769</v>
      </c>
      <c r="B133" t="s">
        <v>143</v>
      </c>
      <c r="C133" t="s">
        <v>38</v>
      </c>
      <c r="E133">
        <v>18.2</v>
      </c>
    </row>
    <row r="134" spans="1:6" x14ac:dyDescent="0.2">
      <c r="A134" s="17">
        <v>43768</v>
      </c>
      <c r="B134" t="s">
        <v>66</v>
      </c>
      <c r="C134" t="s">
        <v>19</v>
      </c>
      <c r="E134">
        <v>3.05</v>
      </c>
    </row>
    <row r="135" spans="1:6" x14ac:dyDescent="0.2">
      <c r="A135" s="17">
        <v>43768</v>
      </c>
      <c r="B135" t="s">
        <v>104</v>
      </c>
      <c r="C135" t="s">
        <v>26</v>
      </c>
      <c r="E135">
        <v>4</v>
      </c>
    </row>
    <row r="136" spans="1:6" x14ac:dyDescent="0.2">
      <c r="A136" s="17">
        <v>43799</v>
      </c>
      <c r="B136" t="s">
        <v>95</v>
      </c>
      <c r="C136" t="s">
        <v>7</v>
      </c>
      <c r="E136">
        <v>749.75</v>
      </c>
    </row>
    <row r="137" spans="1:6" x14ac:dyDescent="0.2">
      <c r="A137" s="17">
        <v>43761</v>
      </c>
      <c r="B137" t="s">
        <v>144</v>
      </c>
      <c r="C137" t="s">
        <v>46</v>
      </c>
      <c r="E137">
        <v>25.15</v>
      </c>
    </row>
    <row r="138" spans="1:6" x14ac:dyDescent="0.2">
      <c r="A138" s="17">
        <v>43761</v>
      </c>
      <c r="B138" t="s">
        <v>102</v>
      </c>
      <c r="C138" t="s">
        <v>157</v>
      </c>
      <c r="F138">
        <v>150</v>
      </c>
    </row>
    <row r="139" spans="1:6" x14ac:dyDescent="0.2">
      <c r="A139" s="17"/>
    </row>
    <row r="140" spans="1:6" x14ac:dyDescent="0.2">
      <c r="A140" s="17"/>
    </row>
    <row r="141" spans="1:6" x14ac:dyDescent="0.2">
      <c r="A141" s="17"/>
    </row>
    <row r="142" spans="1:6" x14ac:dyDescent="0.2">
      <c r="A142" s="17"/>
    </row>
    <row r="143" spans="1:6" x14ac:dyDescent="0.2">
      <c r="A143" s="17"/>
    </row>
    <row r="144" spans="1:6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</sheetData>
  <sortState ref="A2:D139">
    <sortCondition ref="A3:A140"/>
  </sortState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Budget!$B$14:$B$73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241"/>
  <sheetViews>
    <sheetView workbookViewId="0">
      <selection activeCell="G23" sqref="G23"/>
    </sheetView>
  </sheetViews>
  <sheetFormatPr baseColWidth="10" defaultRowHeight="16" x14ac:dyDescent="0.2"/>
  <sheetData>
    <row r="1" spans="1:6" x14ac:dyDescent="0.2">
      <c r="A1" t="s">
        <v>145</v>
      </c>
      <c r="B1" t="s">
        <v>146</v>
      </c>
      <c r="C1" t="s">
        <v>5</v>
      </c>
      <c r="D1" t="s">
        <v>147</v>
      </c>
      <c r="E1" t="s">
        <v>148</v>
      </c>
      <c r="F1" t="s">
        <v>149</v>
      </c>
    </row>
    <row r="2" spans="1:6" x14ac:dyDescent="0.2">
      <c r="A2" s="17"/>
    </row>
    <row r="3" spans="1:6" x14ac:dyDescent="0.2">
      <c r="A3" s="17"/>
    </row>
    <row r="4" spans="1:6" x14ac:dyDescent="0.2">
      <c r="A4" s="17"/>
    </row>
    <row r="5" spans="1:6" x14ac:dyDescent="0.2">
      <c r="A5" s="17"/>
    </row>
    <row r="6" spans="1:6" x14ac:dyDescent="0.2">
      <c r="A6" s="17"/>
    </row>
    <row r="7" spans="1:6" x14ac:dyDescent="0.2">
      <c r="A7" s="17"/>
    </row>
    <row r="8" spans="1:6" x14ac:dyDescent="0.2">
      <c r="A8" s="17"/>
    </row>
    <row r="9" spans="1:6" x14ac:dyDescent="0.2">
      <c r="A9" s="17"/>
    </row>
    <row r="10" spans="1:6" x14ac:dyDescent="0.2">
      <c r="A10" s="17"/>
    </row>
    <row r="11" spans="1:6" x14ac:dyDescent="0.2">
      <c r="A11" s="17"/>
    </row>
    <row r="12" spans="1:6" x14ac:dyDescent="0.2">
      <c r="A12" s="17"/>
    </row>
    <row r="13" spans="1:6" x14ac:dyDescent="0.2">
      <c r="A13" s="17"/>
    </row>
    <row r="14" spans="1:6" x14ac:dyDescent="0.2">
      <c r="A14" s="17"/>
    </row>
    <row r="15" spans="1:6" x14ac:dyDescent="0.2">
      <c r="A15" s="17"/>
    </row>
    <row r="16" spans="1:6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Budget!$B$14:$B$69</xm:f>
          </x14:formula1>
          <xm:sqref>C2:C241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F241"/>
  <sheetViews>
    <sheetView workbookViewId="0">
      <selection activeCell="C33" sqref="C33"/>
    </sheetView>
  </sheetViews>
  <sheetFormatPr baseColWidth="10" defaultRowHeight="16" x14ac:dyDescent="0.2"/>
  <sheetData>
    <row r="1" spans="1:6" x14ac:dyDescent="0.2">
      <c r="A1" t="s">
        <v>145</v>
      </c>
      <c r="B1" t="s">
        <v>146</v>
      </c>
      <c r="C1" t="s">
        <v>5</v>
      </c>
      <c r="D1" t="s">
        <v>147</v>
      </c>
      <c r="E1" t="s">
        <v>148</v>
      </c>
      <c r="F1" t="s">
        <v>149</v>
      </c>
    </row>
    <row r="2" spans="1:6" x14ac:dyDescent="0.2">
      <c r="A2" s="17"/>
    </row>
    <row r="3" spans="1:6" x14ac:dyDescent="0.2">
      <c r="A3" s="17"/>
    </row>
    <row r="4" spans="1:6" x14ac:dyDescent="0.2">
      <c r="A4" s="17"/>
    </row>
    <row r="5" spans="1:6" x14ac:dyDescent="0.2">
      <c r="A5" s="17"/>
    </row>
    <row r="6" spans="1:6" x14ac:dyDescent="0.2">
      <c r="A6" s="17"/>
    </row>
    <row r="7" spans="1:6" x14ac:dyDescent="0.2">
      <c r="A7" s="17"/>
    </row>
    <row r="8" spans="1:6" x14ac:dyDescent="0.2">
      <c r="A8" s="17"/>
    </row>
    <row r="9" spans="1:6" x14ac:dyDescent="0.2">
      <c r="A9" s="17"/>
    </row>
    <row r="10" spans="1:6" x14ac:dyDescent="0.2">
      <c r="A10" s="17"/>
    </row>
    <row r="11" spans="1:6" x14ac:dyDescent="0.2">
      <c r="A11" s="17"/>
    </row>
    <row r="12" spans="1:6" x14ac:dyDescent="0.2">
      <c r="A12" s="17"/>
    </row>
    <row r="13" spans="1:6" x14ac:dyDescent="0.2">
      <c r="A13" s="17"/>
    </row>
    <row r="14" spans="1:6" x14ac:dyDescent="0.2">
      <c r="A14" s="17"/>
    </row>
    <row r="15" spans="1:6" x14ac:dyDescent="0.2">
      <c r="A15" s="17"/>
    </row>
    <row r="16" spans="1:6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Budget!$B$14:$B$69</xm:f>
          </x14:formula1>
          <xm:sqref>C2:C241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</vt:lpstr>
      <vt:lpstr>Reports</vt:lpstr>
      <vt:lpstr>Accounts</vt:lpstr>
      <vt:lpstr>Transactions for HSBC</vt:lpstr>
      <vt:lpstr>Transactions for Saver</vt:lpstr>
      <vt:lpstr>Transactions for Coop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2019-12-21T14:44:25Z</dcterms:created>
  <dcterms:modified xsi:type="dcterms:W3CDTF">2019-12-21T17:54:14Z</dcterms:modified>
</cp:coreProperties>
</file>