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CPE308\Final Files\"/>
    </mc:Choice>
  </mc:AlternateContent>
  <bookViews>
    <workbookView xWindow="0" yWindow="0" windowWidth="15705" windowHeight="814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77" i="1" l="1"/>
  <c r="J77" i="1" s="1"/>
  <c r="K77" i="1" s="1"/>
  <c r="J76" i="1"/>
  <c r="K76" i="1" s="1"/>
  <c r="J75" i="1"/>
  <c r="K75" i="1" s="1"/>
  <c r="J66" i="1"/>
  <c r="K66" i="1" s="1"/>
  <c r="J65" i="1"/>
  <c r="K65" i="1" s="1"/>
  <c r="J64" i="1"/>
  <c r="K64" i="1" s="1"/>
  <c r="J55" i="1"/>
  <c r="K55" i="1" s="1"/>
  <c r="J54" i="1"/>
  <c r="K54" i="1" s="1"/>
  <c r="J53" i="1"/>
  <c r="K53" i="1" s="1"/>
  <c r="H71" i="1" l="1"/>
  <c r="H60" i="1"/>
  <c r="H49" i="1"/>
  <c r="D17" i="1"/>
  <c r="D9" i="1"/>
  <c r="D14" i="1" s="1"/>
  <c r="E8" i="1"/>
  <c r="C8" i="1"/>
  <c r="B8" i="1"/>
  <c r="C7" i="1"/>
  <c r="B7" i="1"/>
  <c r="F6" i="1"/>
  <c r="F9" i="1" s="1"/>
  <c r="C6" i="1"/>
  <c r="B6" i="1"/>
  <c r="B5" i="1"/>
  <c r="D13" i="1" l="1"/>
  <c r="D15" i="1"/>
  <c r="F15" i="1"/>
  <c r="F17" i="1"/>
  <c r="F16" i="1"/>
  <c r="F14" i="1"/>
  <c r="F13" i="1"/>
  <c r="C9" i="1"/>
  <c r="E9" i="1"/>
  <c r="E17" i="1" s="1"/>
  <c r="B9" i="1"/>
  <c r="B16" i="1" s="1"/>
  <c r="D16" i="1"/>
  <c r="C13" i="1" l="1"/>
  <c r="C16" i="1"/>
  <c r="C14" i="1"/>
  <c r="B13" i="1"/>
  <c r="B15" i="1"/>
  <c r="C17" i="1"/>
  <c r="B17" i="1"/>
  <c r="B14" i="1"/>
  <c r="E14" i="1"/>
  <c r="E15" i="1"/>
  <c r="E13" i="1"/>
  <c r="E16" i="1"/>
  <c r="C15" i="1"/>
  <c r="G17" i="1" l="1"/>
  <c r="H17" i="1" s="1"/>
  <c r="B24" i="1" s="1"/>
  <c r="G16" i="1"/>
  <c r="H16" i="1" s="1"/>
  <c r="B23" i="1" s="1"/>
  <c r="G15" i="1"/>
  <c r="H15" i="1" s="1"/>
  <c r="B22" i="1" s="1"/>
  <c r="G14" i="1"/>
  <c r="H14" i="1" s="1"/>
  <c r="B21" i="1" s="1"/>
  <c r="G13" i="1"/>
  <c r="H13" i="1" s="1"/>
  <c r="B20" i="1" s="1"/>
  <c r="B25" i="1" l="1"/>
</calcChain>
</file>

<file path=xl/sharedStrings.xml><?xml version="1.0" encoding="utf-8"?>
<sst xmlns="http://schemas.openxmlformats.org/spreadsheetml/2006/main" count="110" uniqueCount="35">
  <si>
    <t>Comparing Values</t>
  </si>
  <si>
    <t>Performance</t>
  </si>
  <si>
    <t>Security</t>
  </si>
  <si>
    <t>Modifiability</t>
  </si>
  <si>
    <t>Availibility</t>
  </si>
  <si>
    <t>Total</t>
  </si>
  <si>
    <t>Comparing Importance - Normalized Columns</t>
  </si>
  <si>
    <t>Sum</t>
  </si>
  <si>
    <t>Sum/5</t>
  </si>
  <si>
    <t>Comparing Importance - Result</t>
  </si>
  <si>
    <t>of the importance</t>
  </si>
  <si>
    <t xml:space="preserve"> </t>
  </si>
  <si>
    <t>IMPORTANCE</t>
  </si>
  <si>
    <t>Decision</t>
  </si>
  <si>
    <t>Availability</t>
  </si>
  <si>
    <t>Programming Lang</t>
  </si>
  <si>
    <t>RATING [-1, +1]</t>
  </si>
  <si>
    <t>Alternative</t>
  </si>
  <si>
    <t>Cost</t>
  </si>
  <si>
    <t>Benefit Score</t>
  </si>
  <si>
    <t>Desirability</t>
  </si>
  <si>
    <t>Java</t>
  </si>
  <si>
    <t>C</t>
  </si>
  <si>
    <t>Python</t>
  </si>
  <si>
    <t>RISK [0, 1]</t>
  </si>
  <si>
    <t>Total Risk</t>
  </si>
  <si>
    <t>Storage</t>
  </si>
  <si>
    <t>MySQL</t>
  </si>
  <si>
    <t>FileSystem</t>
  </si>
  <si>
    <t>OracleDB</t>
  </si>
  <si>
    <t>Platform</t>
  </si>
  <si>
    <t>Web</t>
  </si>
  <si>
    <t>Mobile</t>
  </si>
  <si>
    <t>Desktop</t>
  </si>
  <si>
    <t>Interoperability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</si>
</sst>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"/>
    <numFmt numFmtId="166" formatCode="0.0"/>
    <numFmt numFmtId="168" formatCode="0.0000"/>
  </numFmts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1" fillId="2" borderId="2" xfId="0" applyFont="1" applyFill="1" applyBorder="1" applyAlignment="1"/>
    <xf numFmtId="0" fontId="2" fillId="2" borderId="3" xfId="0" applyFont="1" applyFill="1" applyBorder="1" applyAlignment="1"/>
    <xf numFmtId="164" fontId="1" fillId="0" borderId="0" xfId="0" applyNumberFormat="1" applyFont="1" applyAlignment="1"/>
    <xf numFmtId="0" fontId="2" fillId="2" borderId="2" xfId="0" applyFont="1" applyFill="1" applyBorder="1" applyAlignment="1"/>
    <xf numFmtId="4" fontId="1" fillId="0" borderId="3" xfId="0" applyNumberFormat="1" applyFont="1" applyBorder="1" applyAlignment="1">
      <alignment horizontal="right"/>
    </xf>
    <xf numFmtId="0" fontId="2" fillId="3" borderId="0" xfId="0" applyFont="1" applyFill="1" applyAlignment="1"/>
    <xf numFmtId="4" fontId="1" fillId="3" borderId="0" xfId="0" applyNumberFormat="1" applyFont="1" applyFill="1" applyAlignment="1">
      <alignment horizontal="right"/>
    </xf>
    <xf numFmtId="0" fontId="2" fillId="0" borderId="0" xfId="0" applyFont="1" applyAlignment="1"/>
    <xf numFmtId="4" fontId="1" fillId="0" borderId="0" xfId="0" applyNumberFormat="1" applyFont="1" applyAlignment="1">
      <alignment horizontal="right"/>
    </xf>
    <xf numFmtId="0" fontId="2" fillId="2" borderId="3" xfId="0" applyFont="1" applyFill="1" applyBorder="1" applyAlignment="1"/>
    <xf numFmtId="2" fontId="1" fillId="0" borderId="3" xfId="0" applyNumberFormat="1" applyFont="1" applyBorder="1" applyAlignment="1">
      <alignment horizontal="right"/>
    </xf>
    <xf numFmtId="0" fontId="2" fillId="0" borderId="1" xfId="0" applyFont="1" applyBorder="1" applyAlignment="1"/>
    <xf numFmtId="10" fontId="1" fillId="0" borderId="1" xfId="0" applyNumberFormat="1" applyFont="1" applyBorder="1" applyAlignment="1"/>
    <xf numFmtId="10" fontId="1" fillId="0" borderId="1" xfId="0" applyNumberFormat="1" applyFont="1" applyBorder="1" applyAlignment="1">
      <alignment horizontal="right"/>
    </xf>
    <xf numFmtId="0" fontId="1" fillId="0" borderId="3" xfId="0" applyFont="1" applyBorder="1" applyAlignment="1"/>
    <xf numFmtId="4" fontId="1" fillId="3" borderId="0" xfId="0" applyNumberFormat="1" applyFont="1" applyFill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3" borderId="0" xfId="0" applyFont="1" applyFill="1" applyAlignment="1"/>
    <xf numFmtId="0" fontId="3" fillId="3" borderId="0" xfId="0" applyFont="1" applyFill="1"/>
    <xf numFmtId="164" fontId="1" fillId="3" borderId="0" xfId="0" applyNumberFormat="1" applyFont="1" applyFill="1" applyAlignment="1"/>
    <xf numFmtId="0" fontId="2" fillId="0" borderId="1" xfId="0" applyFont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4" borderId="3" xfId="0" applyFont="1" applyFill="1" applyBorder="1" applyAlignment="1"/>
    <xf numFmtId="0" fontId="1" fillId="0" borderId="4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2" fillId="6" borderId="3" xfId="0" applyFont="1" applyFill="1" applyBorder="1" applyAlignment="1"/>
    <xf numFmtId="0" fontId="2" fillId="6" borderId="5" xfId="0" applyFont="1" applyFill="1" applyBorder="1" applyAlignment="1"/>
    <xf numFmtId="0" fontId="2" fillId="7" borderId="2" xfId="0" applyFont="1" applyFill="1" applyBorder="1" applyAlignment="1"/>
    <xf numFmtId="0" fontId="2" fillId="7" borderId="3" xfId="0" applyFont="1" applyFill="1" applyBorder="1" applyAlignment="1"/>
    <xf numFmtId="0" fontId="2" fillId="7" borderId="3" xfId="0" applyFont="1" applyFill="1" applyBorder="1" applyAlignment="1"/>
    <xf numFmtId="0" fontId="2" fillId="7" borderId="5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0" fontId="1" fillId="0" borderId="7" xfId="0" applyFont="1" applyBorder="1" applyAlignment="1"/>
    <xf numFmtId="164" fontId="1" fillId="0" borderId="5" xfId="0" applyNumberFormat="1" applyFont="1" applyBorder="1" applyAlignment="1"/>
    <xf numFmtId="0" fontId="1" fillId="0" borderId="7" xfId="0" applyFont="1" applyBorder="1"/>
    <xf numFmtId="4" fontId="1" fillId="5" borderId="7" xfId="0" applyNumberFormat="1" applyFont="1" applyFill="1" applyBorder="1"/>
    <xf numFmtId="4" fontId="1" fillId="0" borderId="7" xfId="0" applyNumberFormat="1" applyFont="1" applyBorder="1"/>
    <xf numFmtId="0" fontId="2" fillId="6" borderId="7" xfId="0" applyFont="1" applyFill="1" applyBorder="1" applyAlignment="1"/>
    <xf numFmtId="164" fontId="1" fillId="0" borderId="7" xfId="0" applyNumberFormat="1" applyFont="1" applyBorder="1" applyAlignment="1"/>
    <xf numFmtId="0" fontId="2" fillId="7" borderId="7" xfId="0" applyFont="1" applyFill="1" applyBorder="1" applyAlignment="1"/>
    <xf numFmtId="0" fontId="2" fillId="7" borderId="8" xfId="0" applyFont="1" applyFill="1" applyBorder="1" applyAlignment="1"/>
    <xf numFmtId="0" fontId="2" fillId="6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2" fillId="6" borderId="8" xfId="0" applyFont="1" applyFill="1" applyBorder="1" applyAlignment="1"/>
    <xf numFmtId="0" fontId="2" fillId="7" borderId="1" xfId="0" applyFont="1" applyFill="1" applyBorder="1" applyAlignment="1"/>
    <xf numFmtId="165" fontId="1" fillId="0" borderId="5" xfId="0" applyNumberFormat="1" applyFont="1" applyBorder="1" applyAlignment="1"/>
    <xf numFmtId="166" fontId="1" fillId="0" borderId="5" xfId="0" applyNumberFormat="1" applyFont="1" applyBorder="1" applyAlignment="1"/>
    <xf numFmtId="0" fontId="1" fillId="0" borderId="5" xfId="0" applyFont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9" xfId="0" applyFont="1" applyFill="1" applyBorder="1" applyAlignment="1"/>
    <xf numFmtId="0" fontId="2" fillId="0" borderId="9" xfId="0" applyFont="1" applyFill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1" fillId="0" borderId="10" xfId="0" applyFont="1" applyBorder="1" applyAlignment="1"/>
    <xf numFmtId="0" fontId="1" fillId="0" borderId="0" xfId="0" applyFont="1" applyBorder="1" applyAlignment="1"/>
    <xf numFmtId="168" fontId="1" fillId="0" borderId="7" xfId="0" applyNumberFormat="1" applyFont="1" applyBorder="1"/>
    <xf numFmtId="166" fontId="1" fillId="0" borderId="7" xfId="0" applyNumberFormat="1" applyFont="1" applyBorder="1" applyAlignment="1"/>
    <xf numFmtId="166" fontId="1" fillId="0" borderId="8" xfId="0" applyNumberFormat="1" applyFont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Quality</a:t>
            </a:r>
            <a:r>
              <a:rPr lang="en-US" baseline="0"/>
              <a:t> Attributes Importance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Performance</c:v>
                </c:pt>
                <c:pt idx="1">
                  <c:v>Security</c:v>
                </c:pt>
                <c:pt idx="2">
                  <c:v>Modifiability</c:v>
                </c:pt>
                <c:pt idx="3">
                  <c:v>Availibility</c:v>
                </c:pt>
                <c:pt idx="4">
                  <c:v>Interoperability</c:v>
                </c:pt>
              </c:strCache>
            </c:strRef>
          </c:cat>
          <c:val>
            <c:numRef>
              <c:f>Sheet1!$B$20:$B$24</c:f>
              <c:numCache>
                <c:formatCode>0.00%</c:formatCode>
                <c:ptCount val="5"/>
                <c:pt idx="0">
                  <c:v>0.50281949577049656</c:v>
                </c:pt>
                <c:pt idx="1">
                  <c:v>0.26023158778668332</c:v>
                </c:pt>
                <c:pt idx="2">
                  <c:v>3.4820809022231121E-2</c:v>
                </c:pt>
                <c:pt idx="3">
                  <c:v>0.13435044057311091</c:v>
                </c:pt>
                <c:pt idx="4">
                  <c:v>6.777766684747813E-2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18-44B7-A897-29A87650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8767944"/>
        <c:axId val="438769120"/>
      </c:barChart>
      <c:catAx>
        <c:axId val="43876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9120"/>
        <c:crosses val="autoZero"/>
        <c:auto val="1"/>
        <c:lblAlgn val="ctr"/>
        <c:lblOffset val="100"/>
        <c:noMultiLvlLbl val="0"/>
      </c:catAx>
      <c:valAx>
        <c:axId val="4387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6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2380</xdr:rowOff>
    </xdr:from>
    <xdr:to>
      <xdr:col>4</xdr:col>
      <xdr:colOff>976313</xdr:colOff>
      <xdr:row>43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zoomScale="70" zoomScaleNormal="70" workbookViewId="0">
      <selection activeCell="J49" sqref="J49"/>
    </sheetView>
  </sheetViews>
  <sheetFormatPr defaultColWidth="14.42578125" defaultRowHeight="15.75" customHeight="1" x14ac:dyDescent="0.2"/>
  <cols>
    <col min="3" max="3" width="15.85546875" customWidth="1"/>
  </cols>
  <sheetData>
    <row r="1" spans="1:11" ht="15.75" customHeight="1" x14ac:dyDescent="0.2">
      <c r="K1" s="1"/>
    </row>
    <row r="2" spans="1:11" ht="15.75" customHeight="1" x14ac:dyDescent="0.2">
      <c r="A2" s="2" t="s">
        <v>0</v>
      </c>
      <c r="B2" s="3"/>
      <c r="C2" s="3"/>
      <c r="D2" s="3"/>
      <c r="E2" s="3"/>
      <c r="F2" s="3"/>
      <c r="G2" s="1"/>
      <c r="H2" s="1"/>
      <c r="I2" s="1"/>
      <c r="J2" s="1"/>
      <c r="K2" s="1"/>
    </row>
    <row r="3" spans="1:11" ht="15.75" customHeight="1" x14ac:dyDescent="0.2">
      <c r="A3" s="4"/>
      <c r="B3" s="5" t="s">
        <v>1</v>
      </c>
      <c r="C3" s="5" t="s">
        <v>2</v>
      </c>
      <c r="D3" s="5" t="s">
        <v>3</v>
      </c>
      <c r="E3" s="5" t="s">
        <v>4</v>
      </c>
      <c r="F3" s="7" t="s">
        <v>34</v>
      </c>
      <c r="G3" s="1"/>
      <c r="H3" s="1"/>
      <c r="I3" s="1"/>
      <c r="J3" s="1"/>
      <c r="K3" s="6"/>
    </row>
    <row r="4" spans="1:11" ht="15.75" customHeight="1" x14ac:dyDescent="0.2">
      <c r="A4" s="7" t="s">
        <v>1</v>
      </c>
      <c r="B4" s="8">
        <v>1</v>
      </c>
      <c r="C4" s="8">
        <v>3</v>
      </c>
      <c r="D4" s="8">
        <v>9</v>
      </c>
      <c r="E4" s="8">
        <v>5</v>
      </c>
      <c r="F4" s="8">
        <v>7</v>
      </c>
      <c r="G4" s="1"/>
      <c r="H4" s="1"/>
      <c r="I4" s="1"/>
      <c r="J4" s="1"/>
      <c r="K4" s="1"/>
    </row>
    <row r="5" spans="1:11" ht="15.75" customHeight="1" x14ac:dyDescent="0.2">
      <c r="A5" s="7" t="s">
        <v>2</v>
      </c>
      <c r="B5" s="8">
        <f>1/3</f>
        <v>0.33333333333333331</v>
      </c>
      <c r="C5" s="8">
        <v>1</v>
      </c>
      <c r="D5" s="8">
        <v>7</v>
      </c>
      <c r="E5" s="8">
        <v>3</v>
      </c>
      <c r="F5" s="8">
        <v>5</v>
      </c>
      <c r="G5" s="1"/>
      <c r="H5" s="1"/>
      <c r="I5" s="1"/>
      <c r="J5" s="1"/>
      <c r="K5" s="1"/>
    </row>
    <row r="6" spans="1:11" ht="15.75" customHeight="1" x14ac:dyDescent="0.2">
      <c r="A6" s="7" t="s">
        <v>3</v>
      </c>
      <c r="B6" s="8">
        <f>1/9</f>
        <v>0.1111111111111111</v>
      </c>
      <c r="C6" s="8">
        <f>1/7</f>
        <v>0.14285714285714285</v>
      </c>
      <c r="D6" s="8">
        <v>1</v>
      </c>
      <c r="E6" s="8">
        <v>0.2</v>
      </c>
      <c r="F6" s="8">
        <f>1/3</f>
        <v>0.33333333333333331</v>
      </c>
      <c r="G6" s="1"/>
      <c r="H6" s="1"/>
      <c r="I6" s="1"/>
      <c r="J6" s="1"/>
      <c r="K6" s="9"/>
    </row>
    <row r="7" spans="1:11" ht="15.75" customHeight="1" x14ac:dyDescent="0.2">
      <c r="A7" s="7" t="s">
        <v>4</v>
      </c>
      <c r="B7" s="8">
        <f>1/5</f>
        <v>0.2</v>
      </c>
      <c r="C7" s="8">
        <f>1/3</f>
        <v>0.33333333333333331</v>
      </c>
      <c r="D7" s="8">
        <v>5</v>
      </c>
      <c r="E7" s="8">
        <v>1</v>
      </c>
      <c r="F7" s="8">
        <v>3</v>
      </c>
      <c r="G7" s="1"/>
      <c r="H7" s="1"/>
      <c r="I7" s="1"/>
      <c r="J7" s="1"/>
      <c r="K7" s="10"/>
    </row>
    <row r="8" spans="1:11" ht="15.75" customHeight="1" x14ac:dyDescent="0.2">
      <c r="A8" s="7" t="s">
        <v>34</v>
      </c>
      <c r="B8" s="8">
        <f>1/7</f>
        <v>0.14285714285714285</v>
      </c>
      <c r="C8" s="8">
        <f>1/5</f>
        <v>0.2</v>
      </c>
      <c r="D8" s="8">
        <v>3</v>
      </c>
      <c r="E8" s="8">
        <f>1/3</f>
        <v>0.33333333333333331</v>
      </c>
      <c r="F8" s="8">
        <v>1</v>
      </c>
      <c r="G8" s="1"/>
      <c r="H8" s="1"/>
      <c r="I8" s="1"/>
      <c r="J8" s="1"/>
      <c r="K8" s="10"/>
    </row>
    <row r="9" spans="1:11" ht="15.75" customHeight="1" x14ac:dyDescent="0.2">
      <c r="A9" s="11" t="s">
        <v>5</v>
      </c>
      <c r="B9" s="12">
        <f t="shared" ref="B9:F9" si="0">SUM(B4:B8)</f>
        <v>1.7873015873015872</v>
      </c>
      <c r="C9" s="12">
        <f t="shared" si="0"/>
        <v>4.6761904761904765</v>
      </c>
      <c r="D9" s="12">
        <f t="shared" si="0"/>
        <v>25</v>
      </c>
      <c r="E9" s="12">
        <f t="shared" si="0"/>
        <v>9.5333333333333332</v>
      </c>
      <c r="F9" s="12">
        <f t="shared" si="0"/>
        <v>16.333333333333336</v>
      </c>
      <c r="G9" s="1"/>
      <c r="H9" s="1"/>
      <c r="I9" s="1"/>
      <c r="J9" s="1"/>
      <c r="K9" s="10"/>
    </row>
    <row r="10" spans="1:11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75" customHeight="1" x14ac:dyDescent="0.2">
      <c r="A11" s="2" t="s">
        <v>6</v>
      </c>
      <c r="B11" s="3"/>
      <c r="C11" s="3"/>
      <c r="D11" s="3"/>
      <c r="E11" s="3"/>
      <c r="F11" s="3"/>
      <c r="G11" s="3"/>
      <c r="H11" s="3"/>
      <c r="I11" s="1"/>
      <c r="J11" s="1"/>
      <c r="K11" s="1"/>
    </row>
    <row r="12" spans="1:11" ht="15.75" customHeight="1" x14ac:dyDescent="0.2">
      <c r="A12" s="4"/>
      <c r="B12" s="13" t="s">
        <v>1</v>
      </c>
      <c r="C12" s="5" t="s">
        <v>2</v>
      </c>
      <c r="D12" s="5" t="s">
        <v>3</v>
      </c>
      <c r="E12" s="5" t="s">
        <v>4</v>
      </c>
      <c r="F12" s="7" t="s">
        <v>34</v>
      </c>
      <c r="G12" s="5" t="s">
        <v>7</v>
      </c>
      <c r="H12" s="5" t="s">
        <v>8</v>
      </c>
      <c r="I12" s="1"/>
      <c r="J12" s="1"/>
      <c r="K12" s="1"/>
    </row>
    <row r="13" spans="1:11" ht="15.75" customHeight="1" x14ac:dyDescent="0.2">
      <c r="A13" s="7" t="s">
        <v>1</v>
      </c>
      <c r="B13" s="14">
        <f t="shared" ref="B13:B17" si="1">B4/$B$9</f>
        <v>0.55950266429840145</v>
      </c>
      <c r="C13" s="14">
        <f t="shared" ref="C13:C17" si="2">C4/$C$9</f>
        <v>0.64154786150712828</v>
      </c>
      <c r="D13" s="14">
        <f t="shared" ref="D13:D17" si="3">D4/$D$9</f>
        <v>0.36</v>
      </c>
      <c r="E13" s="14">
        <f t="shared" ref="E13:E17" si="4">E4/$E$9</f>
        <v>0.52447552447552448</v>
      </c>
      <c r="F13" s="14">
        <f t="shared" ref="F13:F17" si="5">F4/$F$9</f>
        <v>0.42857142857142849</v>
      </c>
      <c r="G13" s="14">
        <f t="shared" ref="G13:G17" si="6">SUM(B13:F13)</f>
        <v>2.5140974788524826</v>
      </c>
      <c r="H13" s="14">
        <f t="shared" ref="H13:H17" si="7">G13/5</f>
        <v>0.50281949577049656</v>
      </c>
      <c r="I13" s="1"/>
      <c r="J13" s="1"/>
      <c r="K13" s="1"/>
    </row>
    <row r="14" spans="1:11" ht="15.75" customHeight="1" x14ac:dyDescent="0.2">
      <c r="A14" s="7" t="s">
        <v>2</v>
      </c>
      <c r="B14" s="14">
        <f t="shared" si="1"/>
        <v>0.18650088809946713</v>
      </c>
      <c r="C14" s="14">
        <f t="shared" si="2"/>
        <v>0.21384928716904275</v>
      </c>
      <c r="D14" s="14">
        <f t="shared" si="3"/>
        <v>0.28000000000000003</v>
      </c>
      <c r="E14" s="14">
        <f t="shared" si="4"/>
        <v>0.31468531468531469</v>
      </c>
      <c r="F14" s="14">
        <f t="shared" si="5"/>
        <v>0.30612244897959179</v>
      </c>
      <c r="G14" s="14">
        <f t="shared" si="6"/>
        <v>1.3011579389334165</v>
      </c>
      <c r="H14" s="14">
        <f t="shared" si="7"/>
        <v>0.26023158778668332</v>
      </c>
      <c r="I14" s="1"/>
      <c r="J14" s="1"/>
      <c r="K14" s="1"/>
    </row>
    <row r="15" spans="1:11" ht="15.75" customHeight="1" x14ac:dyDescent="0.2">
      <c r="A15" s="7" t="s">
        <v>3</v>
      </c>
      <c r="B15" s="14">
        <f t="shared" si="1"/>
        <v>6.216696269982238E-2</v>
      </c>
      <c r="C15" s="14">
        <f t="shared" si="2"/>
        <v>3.0549898167006106E-2</v>
      </c>
      <c r="D15" s="14">
        <f t="shared" si="3"/>
        <v>0.04</v>
      </c>
      <c r="E15" s="14">
        <f t="shared" si="4"/>
        <v>2.097902097902098E-2</v>
      </c>
      <c r="F15" s="14">
        <f t="shared" si="5"/>
        <v>2.0408163265306117E-2</v>
      </c>
      <c r="G15" s="14">
        <f t="shared" si="6"/>
        <v>0.1741040451111556</v>
      </c>
      <c r="H15" s="14">
        <f t="shared" si="7"/>
        <v>3.4820809022231121E-2</v>
      </c>
      <c r="I15" s="1"/>
      <c r="J15" s="1"/>
      <c r="K15" s="1"/>
    </row>
    <row r="16" spans="1:11" ht="15.75" customHeight="1" x14ac:dyDescent="0.2">
      <c r="A16" s="7" t="s">
        <v>4</v>
      </c>
      <c r="B16" s="14">
        <f t="shared" si="1"/>
        <v>0.1119005328596803</v>
      </c>
      <c r="C16" s="14">
        <f t="shared" si="2"/>
        <v>7.128309572301425E-2</v>
      </c>
      <c r="D16" s="14">
        <f t="shared" si="3"/>
        <v>0.2</v>
      </c>
      <c r="E16" s="14">
        <f t="shared" si="4"/>
        <v>0.1048951048951049</v>
      </c>
      <c r="F16" s="14">
        <f t="shared" si="5"/>
        <v>0.18367346938775508</v>
      </c>
      <c r="G16" s="14">
        <f t="shared" si="6"/>
        <v>0.67175220286555448</v>
      </c>
      <c r="H16" s="14">
        <f t="shared" si="7"/>
        <v>0.13435044057311091</v>
      </c>
      <c r="I16" s="1"/>
      <c r="J16" s="1"/>
      <c r="K16" s="1"/>
    </row>
    <row r="17" spans="1:11" ht="15.75" customHeight="1" x14ac:dyDescent="0.2">
      <c r="A17" s="7" t="s">
        <v>34</v>
      </c>
      <c r="B17" s="14">
        <f t="shared" si="1"/>
        <v>7.9928952042628773E-2</v>
      </c>
      <c r="C17" s="14">
        <f t="shared" si="2"/>
        <v>4.2769857433808553E-2</v>
      </c>
      <c r="D17" s="14">
        <f t="shared" si="3"/>
        <v>0.12</v>
      </c>
      <c r="E17" s="14">
        <f t="shared" si="4"/>
        <v>3.4965034965034961E-2</v>
      </c>
      <c r="F17" s="14">
        <f t="shared" si="5"/>
        <v>6.1224489795918359E-2</v>
      </c>
      <c r="G17" s="14">
        <f t="shared" si="6"/>
        <v>0.33888833423739068</v>
      </c>
      <c r="H17" s="14">
        <f t="shared" si="7"/>
        <v>6.777766684747813E-2</v>
      </c>
      <c r="I17" s="1"/>
      <c r="J17" s="1"/>
      <c r="K17" s="1"/>
    </row>
    <row r="18" spans="1:11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 customHeight="1" x14ac:dyDescent="0.2">
      <c r="A19" s="15" t="s">
        <v>9</v>
      </c>
      <c r="B19" s="16"/>
      <c r="C19" s="3"/>
      <c r="D19" s="1"/>
      <c r="E19" s="1"/>
      <c r="F19" s="1"/>
      <c r="G19" s="1"/>
      <c r="H19" s="1"/>
      <c r="I19" s="1"/>
      <c r="J19" s="1"/>
      <c r="K19" s="1"/>
    </row>
    <row r="20" spans="1:11" ht="15.75" customHeight="1" x14ac:dyDescent="0.2">
      <c r="A20" s="7" t="s">
        <v>1</v>
      </c>
      <c r="B20" s="17">
        <f t="shared" ref="B20:B24" si="8">H13</f>
        <v>0.50281949577049656</v>
      </c>
      <c r="C20" s="18" t="s">
        <v>10</v>
      </c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">
      <c r="A21" s="7" t="s">
        <v>2</v>
      </c>
      <c r="B21" s="17">
        <f t="shared" si="8"/>
        <v>0.26023158778668332</v>
      </c>
      <c r="C21" s="18" t="s">
        <v>10</v>
      </c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">
      <c r="A22" s="7" t="s">
        <v>3</v>
      </c>
      <c r="B22" s="17">
        <f t="shared" si="8"/>
        <v>3.4820809022231121E-2</v>
      </c>
      <c r="C22" s="18" t="s">
        <v>10</v>
      </c>
      <c r="D22" s="1"/>
      <c r="E22" s="1"/>
      <c r="F22" s="1"/>
      <c r="G22" s="1"/>
      <c r="H22" s="1"/>
      <c r="I22" s="1"/>
      <c r="J22" s="1"/>
      <c r="K22" s="9"/>
    </row>
    <row r="23" spans="1:11" ht="15.75" customHeight="1" x14ac:dyDescent="0.2">
      <c r="A23" s="7" t="s">
        <v>4</v>
      </c>
      <c r="B23" s="17">
        <f t="shared" si="8"/>
        <v>0.13435044057311091</v>
      </c>
      <c r="C23" s="18" t="s">
        <v>10</v>
      </c>
      <c r="D23" s="1"/>
      <c r="E23" s="1"/>
      <c r="F23" s="1"/>
      <c r="G23" s="1"/>
      <c r="H23" s="1"/>
      <c r="I23" s="1"/>
      <c r="J23" s="1"/>
      <c r="K23" s="19"/>
    </row>
    <row r="24" spans="1:11" ht="15.75" customHeight="1" x14ac:dyDescent="0.2">
      <c r="A24" s="7" t="s">
        <v>34</v>
      </c>
      <c r="B24" s="17">
        <f t="shared" si="8"/>
        <v>6.777766684747813E-2</v>
      </c>
      <c r="C24" s="18" t="s">
        <v>10</v>
      </c>
      <c r="D24" s="1"/>
      <c r="E24" s="1"/>
      <c r="F24" s="1"/>
      <c r="G24" s="1"/>
      <c r="H24" s="1"/>
      <c r="I24" s="1"/>
      <c r="J24" s="1"/>
      <c r="K24" s="10"/>
    </row>
    <row r="25" spans="1:11" ht="15.75" customHeight="1" x14ac:dyDescent="0.2">
      <c r="A25" s="11" t="s">
        <v>5</v>
      </c>
      <c r="B25" s="20">
        <f>SUM(B20:B24)</f>
        <v>1</v>
      </c>
      <c r="C25" s="1"/>
      <c r="D25" s="1"/>
      <c r="E25" s="1"/>
      <c r="F25" s="1"/>
      <c r="G25" s="1"/>
      <c r="H25" s="1"/>
      <c r="I25" s="1"/>
      <c r="J25" s="1" t="s">
        <v>11</v>
      </c>
      <c r="K25" s="10"/>
    </row>
    <row r="26" spans="1:1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21"/>
    </row>
    <row r="27" spans="1:1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21"/>
    </row>
    <row r="28" spans="1:1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21"/>
    </row>
    <row r="29" spans="1:1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21"/>
    </row>
    <row r="30" spans="1:1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21"/>
    </row>
    <row r="31" spans="1:11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21"/>
    </row>
    <row r="32" spans="1:11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22"/>
    </row>
    <row r="33" spans="1:11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21"/>
    </row>
    <row r="34" spans="1:11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21"/>
    </row>
    <row r="35" spans="1:11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23"/>
    </row>
    <row r="36" spans="1:11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21"/>
    </row>
    <row r="37" spans="1:11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21"/>
    </row>
    <row r="38" spans="1:11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9"/>
    </row>
    <row r="39" spans="1:1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0"/>
    </row>
    <row r="40" spans="1:11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0"/>
    </row>
    <row r="41" spans="1:11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0"/>
    </row>
    <row r="42" spans="1:11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K45" s="1"/>
    </row>
    <row r="46" spans="1:11" ht="12.75" x14ac:dyDescent="0.2">
      <c r="K46" s="1"/>
    </row>
    <row r="47" spans="1:11" ht="12.75" x14ac:dyDescent="0.2">
      <c r="A47" s="24" t="s">
        <v>12</v>
      </c>
      <c r="B47" s="3"/>
      <c r="C47" s="3"/>
      <c r="D47" s="3"/>
      <c r="E47" s="3"/>
      <c r="F47" s="3"/>
      <c r="G47" s="1"/>
      <c r="H47" s="1"/>
      <c r="I47" s="1"/>
      <c r="J47" s="1"/>
      <c r="K47" s="1"/>
    </row>
    <row r="48" spans="1:11" ht="12.75" x14ac:dyDescent="0.2">
      <c r="A48" s="25" t="s">
        <v>13</v>
      </c>
      <c r="B48" s="26" t="s">
        <v>1</v>
      </c>
      <c r="C48" s="27" t="s">
        <v>2</v>
      </c>
      <c r="D48" s="27" t="s">
        <v>3</v>
      </c>
      <c r="E48" s="27" t="s">
        <v>14</v>
      </c>
      <c r="F48" s="27" t="s">
        <v>34</v>
      </c>
      <c r="G48" s="28"/>
      <c r="H48" s="40" t="s">
        <v>7</v>
      </c>
      <c r="I48" s="1"/>
      <c r="J48" s="1"/>
    </row>
    <row r="49" spans="1:11" ht="12.75" x14ac:dyDescent="0.2">
      <c r="A49" s="29" t="s">
        <v>15</v>
      </c>
      <c r="B49" s="30">
        <v>50.28</v>
      </c>
      <c r="C49" s="30">
        <v>26.02</v>
      </c>
      <c r="D49" s="30">
        <v>3.48</v>
      </c>
      <c r="E49" s="30">
        <v>13.44</v>
      </c>
      <c r="F49" s="30">
        <v>6.78</v>
      </c>
      <c r="G49" s="28"/>
      <c r="H49" s="31">
        <f>SUM(B49:F49)</f>
        <v>100</v>
      </c>
      <c r="I49" s="1"/>
      <c r="J49" s="6"/>
    </row>
    <row r="50" spans="1:11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1" ht="12.75" x14ac:dyDescent="0.2">
      <c r="A51" s="11" t="s">
        <v>16</v>
      </c>
      <c r="G51" s="64"/>
      <c r="H51" s="11" t="s">
        <v>24</v>
      </c>
    </row>
    <row r="52" spans="1:11" ht="12.75" x14ac:dyDescent="0.2">
      <c r="A52" s="41" t="s">
        <v>17</v>
      </c>
      <c r="B52" s="41" t="s">
        <v>1</v>
      </c>
      <c r="C52" s="41" t="s">
        <v>2</v>
      </c>
      <c r="D52" s="41" t="s">
        <v>3</v>
      </c>
      <c r="E52" s="41" t="s">
        <v>14</v>
      </c>
      <c r="F52" s="42" t="s">
        <v>34</v>
      </c>
      <c r="G52" s="63"/>
      <c r="H52" s="43" t="s">
        <v>25</v>
      </c>
      <c r="I52" s="43" t="s">
        <v>18</v>
      </c>
      <c r="J52" s="41" t="s">
        <v>19</v>
      </c>
      <c r="K52" s="41" t="s">
        <v>20</v>
      </c>
    </row>
    <row r="53" spans="1:11" ht="12.75" x14ac:dyDescent="0.2">
      <c r="A53" s="44" t="s">
        <v>21</v>
      </c>
      <c r="B53" s="69">
        <v>0.7</v>
      </c>
      <c r="C53" s="69">
        <v>1</v>
      </c>
      <c r="D53" s="69">
        <v>0.8</v>
      </c>
      <c r="E53" s="69">
        <v>1</v>
      </c>
      <c r="F53" s="70">
        <v>0.7</v>
      </c>
      <c r="G53" s="62"/>
      <c r="H53" s="57">
        <v>0.1</v>
      </c>
      <c r="I53" s="45">
        <v>1</v>
      </c>
      <c r="J53" s="46">
        <f>(B53*B49 + C53*C49 + D53*D49 + E53*E49 + F53*F49 + G53*G49) *(ABS(H53 - 1))</f>
        <v>73.967399999999998</v>
      </c>
      <c r="K53" s="47">
        <f t="shared" ref="K53:K55" si="9">(J53/I53)</f>
        <v>73.967399999999998</v>
      </c>
    </row>
    <row r="54" spans="1:11" ht="12.75" x14ac:dyDescent="0.2">
      <c r="A54" s="44" t="s">
        <v>22</v>
      </c>
      <c r="B54" s="69">
        <v>1</v>
      </c>
      <c r="C54" s="69">
        <v>1</v>
      </c>
      <c r="D54" s="69">
        <v>-0.2</v>
      </c>
      <c r="E54" s="69">
        <v>1</v>
      </c>
      <c r="F54" s="70">
        <v>0.8</v>
      </c>
      <c r="G54" s="62"/>
      <c r="H54" s="57">
        <v>0.2</v>
      </c>
      <c r="I54" s="45">
        <v>1</v>
      </c>
      <c r="J54" s="46">
        <f>(B54*B49+ C54*C49 + D54*D49 + E54*E49 +F54*F49 + G54*G49) *(ABS(H54 - 1))</f>
        <v>75.574400000000011</v>
      </c>
      <c r="K54" s="48">
        <f t="shared" si="9"/>
        <v>75.574400000000011</v>
      </c>
    </row>
    <row r="55" spans="1:11" ht="12.75" x14ac:dyDescent="0.2">
      <c r="A55" s="44" t="s">
        <v>23</v>
      </c>
      <c r="B55" s="69">
        <v>0.4</v>
      </c>
      <c r="C55" s="69">
        <v>1</v>
      </c>
      <c r="D55" s="69">
        <v>0.9</v>
      </c>
      <c r="E55" s="69">
        <v>1</v>
      </c>
      <c r="F55" s="70">
        <v>0.5</v>
      </c>
      <c r="G55" s="62"/>
      <c r="H55" s="57">
        <v>0.1</v>
      </c>
      <c r="I55" s="45">
        <v>1</v>
      </c>
      <c r="J55" s="46">
        <f>(B55*B49+ C55*C49 + D55*D49 + E55*E49 +F55*F49 + G55*G49) *(ABS(H55 - 1))</f>
        <v>59.484599999999993</v>
      </c>
      <c r="K55" s="48">
        <f t="shared" si="9"/>
        <v>59.484599999999993</v>
      </c>
    </row>
    <row r="56" spans="1:11" ht="12.75" x14ac:dyDescent="0.2">
      <c r="A56" s="1"/>
      <c r="B56" s="1"/>
      <c r="C56" s="1"/>
      <c r="D56" s="1"/>
      <c r="E56" s="1"/>
      <c r="F56" s="66"/>
      <c r="G56" s="60"/>
      <c r="H56" s="1"/>
      <c r="I56" s="1"/>
      <c r="J56" s="1"/>
    </row>
    <row r="57" spans="1:11" ht="12.75" x14ac:dyDescent="0.2">
      <c r="A57" s="1"/>
      <c r="B57" s="1"/>
      <c r="C57" s="1"/>
      <c r="D57" s="1"/>
      <c r="E57" s="1"/>
      <c r="F57" s="67"/>
      <c r="G57" s="60"/>
      <c r="H57" s="67"/>
      <c r="I57" s="1"/>
      <c r="J57" s="1"/>
    </row>
    <row r="58" spans="1:11" ht="12.75" x14ac:dyDescent="0.2">
      <c r="A58" s="2" t="s">
        <v>12</v>
      </c>
      <c r="B58" s="3"/>
      <c r="C58" s="3"/>
      <c r="D58" s="3"/>
      <c r="E58" s="3"/>
      <c r="F58" s="3"/>
      <c r="G58" s="60"/>
      <c r="H58" s="1"/>
      <c r="I58" s="1"/>
      <c r="J58" s="1"/>
    </row>
    <row r="59" spans="1:11" ht="12.75" x14ac:dyDescent="0.2">
      <c r="A59" s="32" t="s">
        <v>13</v>
      </c>
      <c r="B59" s="33" t="s">
        <v>1</v>
      </c>
      <c r="C59" s="34" t="s">
        <v>2</v>
      </c>
      <c r="D59" s="34" t="s">
        <v>3</v>
      </c>
      <c r="E59" s="34" t="s">
        <v>14</v>
      </c>
      <c r="F59" s="53" t="s">
        <v>34</v>
      </c>
      <c r="G59" s="62"/>
      <c r="H59" s="35" t="s">
        <v>7</v>
      </c>
      <c r="I59" s="1"/>
      <c r="J59" s="1"/>
    </row>
    <row r="60" spans="1:11" ht="12.75" x14ac:dyDescent="0.2">
      <c r="A60" s="29" t="s">
        <v>26</v>
      </c>
      <c r="B60" s="30">
        <v>50.28</v>
      </c>
      <c r="C60" s="30">
        <v>26.02</v>
      </c>
      <c r="D60" s="30">
        <v>3.48</v>
      </c>
      <c r="E60" s="30">
        <v>13.44</v>
      </c>
      <c r="F60" s="54">
        <v>6.78</v>
      </c>
      <c r="G60" s="62"/>
      <c r="H60" s="31">
        <f>SUM(B60:F60)</f>
        <v>100</v>
      </c>
      <c r="I60" s="1"/>
      <c r="J60" s="1"/>
    </row>
    <row r="61" spans="1:11" ht="12.75" x14ac:dyDescent="0.2">
      <c r="A61" s="1"/>
      <c r="B61" s="1"/>
      <c r="C61" s="1"/>
      <c r="D61" s="1"/>
      <c r="E61" s="1"/>
      <c r="F61" s="66"/>
      <c r="G61" s="60"/>
      <c r="H61" s="1"/>
      <c r="I61" s="1"/>
      <c r="J61" s="1"/>
    </row>
    <row r="62" spans="1:11" ht="12.75" x14ac:dyDescent="0.2">
      <c r="A62" s="11" t="s">
        <v>16</v>
      </c>
      <c r="F62" s="65"/>
      <c r="G62" s="61"/>
      <c r="H62" s="11" t="s">
        <v>24</v>
      </c>
    </row>
    <row r="63" spans="1:11" ht="12.75" x14ac:dyDescent="0.2">
      <c r="A63" s="49" t="s">
        <v>17</v>
      </c>
      <c r="B63" s="49" t="s">
        <v>1</v>
      </c>
      <c r="C63" s="49" t="s">
        <v>2</v>
      </c>
      <c r="D63" s="49" t="s">
        <v>3</v>
      </c>
      <c r="E63" s="49" t="s">
        <v>14</v>
      </c>
      <c r="F63" s="55" t="s">
        <v>34</v>
      </c>
      <c r="G63" s="63"/>
      <c r="H63" s="35" t="s">
        <v>25</v>
      </c>
      <c r="I63" s="49" t="s">
        <v>18</v>
      </c>
      <c r="J63" s="49" t="s">
        <v>19</v>
      </c>
      <c r="K63" s="49" t="s">
        <v>20</v>
      </c>
    </row>
    <row r="64" spans="1:11" ht="12.75" x14ac:dyDescent="0.2">
      <c r="A64" s="44" t="s">
        <v>27</v>
      </c>
      <c r="B64" s="69">
        <v>0.7</v>
      </c>
      <c r="C64" s="69">
        <v>0.75</v>
      </c>
      <c r="D64" s="69">
        <v>0.6</v>
      </c>
      <c r="E64" s="69">
        <v>0.5</v>
      </c>
      <c r="F64" s="70">
        <v>0.5</v>
      </c>
      <c r="G64" s="62"/>
      <c r="H64" s="58">
        <v>0.4</v>
      </c>
      <c r="I64" s="50">
        <v>150</v>
      </c>
      <c r="J64" s="68">
        <f>(B64*B60 + C64*C60 + D64*D60 * E64*E60 +F64*F60 + G64*G60)*(ABS(H64 - 1))</f>
        <v>43.279415999999991</v>
      </c>
      <c r="K64" s="47">
        <f t="shared" ref="K64:K66" si="10">(J64/I64)</f>
        <v>0.28852943999999991</v>
      </c>
    </row>
    <row r="65" spans="1:11" ht="12.75" x14ac:dyDescent="0.2">
      <c r="A65" s="44" t="s">
        <v>28</v>
      </c>
      <c r="B65" s="69">
        <v>-0.5</v>
      </c>
      <c r="C65" s="69">
        <v>-1</v>
      </c>
      <c r="D65" s="69">
        <v>0</v>
      </c>
      <c r="E65" s="69">
        <v>1</v>
      </c>
      <c r="F65" s="70">
        <v>-0.5</v>
      </c>
      <c r="G65" s="62"/>
      <c r="H65" s="58">
        <v>0.7</v>
      </c>
      <c r="I65" s="50">
        <v>1</v>
      </c>
      <c r="J65" s="68">
        <f>(B65*B60 + C65*C60 + D65*D60 + E65*E60 +F65*F60 + G65*G60)*(ABS(H65 - 1))</f>
        <v>-12.333000000000002</v>
      </c>
      <c r="K65" s="48">
        <f t="shared" si="10"/>
        <v>-12.333000000000002</v>
      </c>
    </row>
    <row r="66" spans="1:11" ht="12.75" x14ac:dyDescent="0.2">
      <c r="A66" s="44" t="s">
        <v>29</v>
      </c>
      <c r="B66" s="69">
        <v>0.7</v>
      </c>
      <c r="C66" s="69">
        <v>1</v>
      </c>
      <c r="D66" s="69">
        <v>0.5</v>
      </c>
      <c r="E66" s="69">
        <v>0.5</v>
      </c>
      <c r="F66" s="70">
        <v>0.5</v>
      </c>
      <c r="G66" s="62"/>
      <c r="H66" s="58">
        <v>0.3</v>
      </c>
      <c r="I66" s="50">
        <v>460</v>
      </c>
      <c r="J66" s="68">
        <f>(B66*B60+ C66*C60 + D66*D60 + E66*E60 +F66*F60 + G66*G60) *(ABS(H66 - 1))</f>
        <v>51.1462</v>
      </c>
      <c r="K66" s="48">
        <f t="shared" si="10"/>
        <v>0.11118739130434782</v>
      </c>
    </row>
    <row r="67" spans="1:11" ht="12.75" x14ac:dyDescent="0.2">
      <c r="A67" s="1"/>
      <c r="B67" s="1"/>
      <c r="C67" s="1"/>
      <c r="D67" s="1"/>
      <c r="E67" s="1"/>
      <c r="F67" s="66"/>
      <c r="G67" s="60"/>
      <c r="H67" s="1"/>
      <c r="I67" s="1"/>
      <c r="J67" s="1"/>
    </row>
    <row r="68" spans="1:11" ht="15.75" customHeight="1" x14ac:dyDescent="0.2">
      <c r="F68" s="64"/>
      <c r="G68" s="61"/>
    </row>
    <row r="69" spans="1:11" ht="12.75" x14ac:dyDescent="0.2">
      <c r="A69" s="2" t="s">
        <v>12</v>
      </c>
      <c r="B69" s="3"/>
      <c r="C69" s="3"/>
      <c r="D69" s="3"/>
      <c r="E69" s="3"/>
      <c r="F69" s="3"/>
      <c r="G69" s="60"/>
      <c r="H69" s="3"/>
      <c r="I69" s="1"/>
      <c r="J69" s="1"/>
    </row>
    <row r="70" spans="1:11" ht="12.75" x14ac:dyDescent="0.2">
      <c r="A70" s="36" t="s">
        <v>13</v>
      </c>
      <c r="B70" s="37" t="s">
        <v>1</v>
      </c>
      <c r="C70" s="38" t="s">
        <v>2</v>
      </c>
      <c r="D70" s="38" t="s">
        <v>3</v>
      </c>
      <c r="E70" s="38" t="s">
        <v>14</v>
      </c>
      <c r="F70" s="56" t="s">
        <v>34</v>
      </c>
      <c r="G70" s="62"/>
      <c r="H70" s="37" t="s">
        <v>7</v>
      </c>
      <c r="I70" s="1"/>
      <c r="J70" s="1"/>
    </row>
    <row r="71" spans="1:11" ht="12.75" x14ac:dyDescent="0.2">
      <c r="A71" s="29" t="s">
        <v>30</v>
      </c>
      <c r="B71" s="30">
        <v>50.28</v>
      </c>
      <c r="C71" s="30">
        <v>26.02</v>
      </c>
      <c r="D71" s="30">
        <v>3.48</v>
      </c>
      <c r="E71" s="30">
        <v>13.44</v>
      </c>
      <c r="F71" s="54">
        <v>6.78</v>
      </c>
      <c r="G71" s="62"/>
      <c r="H71" s="31">
        <f>SUM(B71:F71)</f>
        <v>100</v>
      </c>
      <c r="I71" s="1"/>
      <c r="J71" s="6"/>
    </row>
    <row r="72" spans="1:11" ht="12.75" x14ac:dyDescent="0.2">
      <c r="A72" s="1"/>
      <c r="B72" s="1"/>
      <c r="C72" s="1"/>
      <c r="D72" s="1"/>
      <c r="E72" s="1"/>
      <c r="F72" s="66"/>
      <c r="G72" s="60"/>
      <c r="H72" s="1"/>
      <c r="I72" s="1"/>
      <c r="J72" s="1"/>
    </row>
    <row r="73" spans="1:11" ht="12.75" x14ac:dyDescent="0.2">
      <c r="A73" s="11" t="s">
        <v>16</v>
      </c>
      <c r="F73" s="65"/>
      <c r="G73" s="61"/>
      <c r="H73" s="11" t="s">
        <v>24</v>
      </c>
    </row>
    <row r="74" spans="1:11" ht="12.75" x14ac:dyDescent="0.2">
      <c r="A74" s="51" t="s">
        <v>17</v>
      </c>
      <c r="B74" s="51" t="s">
        <v>1</v>
      </c>
      <c r="C74" s="51" t="s">
        <v>2</v>
      </c>
      <c r="D74" s="51" t="s">
        <v>3</v>
      </c>
      <c r="E74" s="51" t="s">
        <v>14</v>
      </c>
      <c r="F74" s="52" t="s">
        <v>34</v>
      </c>
      <c r="G74" s="63"/>
      <c r="H74" s="39" t="s">
        <v>25</v>
      </c>
      <c r="I74" s="39" t="s">
        <v>18</v>
      </c>
      <c r="J74" s="51" t="s">
        <v>19</v>
      </c>
      <c r="K74" s="51" t="s">
        <v>20</v>
      </c>
    </row>
    <row r="75" spans="1:11" ht="12.75" x14ac:dyDescent="0.2">
      <c r="A75" s="44" t="s">
        <v>31</v>
      </c>
      <c r="B75" s="69">
        <v>0.5</v>
      </c>
      <c r="C75" s="69">
        <v>0.2</v>
      </c>
      <c r="D75" s="69">
        <v>1</v>
      </c>
      <c r="E75" s="69">
        <v>0.5</v>
      </c>
      <c r="F75" s="70">
        <v>0.7</v>
      </c>
      <c r="G75" s="62"/>
      <c r="H75" s="59">
        <v>0.3</v>
      </c>
      <c r="I75" s="45">
        <v>100</v>
      </c>
      <c r="J75" s="68">
        <f>(B75*B71 + C75*C71 + D75*D71 + E75*E71 + F75*F71 + G75*G71) *(ABS(H75 - 1))</f>
        <v>31.702999999999996</v>
      </c>
      <c r="K75" s="48">
        <f t="shared" ref="K75:K77" si="11">(J75/I75)</f>
        <v>0.31702999999999998</v>
      </c>
    </row>
    <row r="76" spans="1:11" ht="12.75" x14ac:dyDescent="0.2">
      <c r="A76" s="44" t="s">
        <v>32</v>
      </c>
      <c r="B76" s="69">
        <v>0</v>
      </c>
      <c r="C76" s="69">
        <v>0.8</v>
      </c>
      <c r="D76" s="69">
        <v>1</v>
      </c>
      <c r="E76" s="69">
        <v>0</v>
      </c>
      <c r="F76" s="70">
        <v>0.6</v>
      </c>
      <c r="G76" s="62"/>
      <c r="H76" s="59">
        <v>0.1</v>
      </c>
      <c r="I76" s="45">
        <v>200</v>
      </c>
      <c r="J76" s="46">
        <f>(B76*B71+ C76*C71 + D76*D71 + E76*E71 +F76*F71 + G76*G71) *(ABS(H76 - 1))</f>
        <v>25.527600000000003</v>
      </c>
      <c r="K76" s="48">
        <f t="shared" si="11"/>
        <v>0.12763800000000003</v>
      </c>
    </row>
    <row r="77" spans="1:11" ht="12.75" x14ac:dyDescent="0.2">
      <c r="A77" s="44" t="s">
        <v>33</v>
      </c>
      <c r="B77" s="69">
        <v>1</v>
      </c>
      <c r="C77" s="69">
        <v>0.8</v>
      </c>
      <c r="D77" s="69">
        <v>1</v>
      </c>
      <c r="E77" s="69">
        <v>0.9</v>
      </c>
      <c r="F77" s="70">
        <v>0</v>
      </c>
      <c r="G77" s="62"/>
      <c r="H77" s="59">
        <f>0.2</f>
        <v>0.2</v>
      </c>
      <c r="I77" s="45">
        <v>1</v>
      </c>
      <c r="J77" s="46">
        <f>(B77*B71+ C77*C71 + D77*D71 + E77*E71 +F77*F71 + G77*G71) *(ABS(H77 - 1))</f>
        <v>69.337600000000009</v>
      </c>
      <c r="K77" s="47">
        <f t="shared" si="11"/>
        <v>69.337600000000009</v>
      </c>
    </row>
    <row r="78" spans="1:11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Ly</dc:creator>
  <cp:lastModifiedBy>Andrew Ly</cp:lastModifiedBy>
  <dcterms:created xsi:type="dcterms:W3CDTF">2016-12-08T22:43:01Z</dcterms:created>
  <dcterms:modified xsi:type="dcterms:W3CDTF">2016-12-08T22:43:01Z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ff1fab26-f460-4d84-84c6-fee030b879e1</vt:lpwstr>
  </property>
</Properties>
</file>