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127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127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127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127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127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127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127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127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127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127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127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127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57" i="1"/>
  <c r="N61" i="1"/>
  <c r="N69" i="1"/>
  <c r="N73" i="1"/>
  <c r="N89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74" i="1"/>
  <c r="N78" i="1"/>
  <c r="N82" i="1"/>
  <c r="N86" i="1"/>
  <c r="N90" i="1"/>
  <c r="N94" i="1"/>
  <c r="N98" i="1"/>
  <c r="N102" i="1"/>
  <c r="N106" i="1"/>
  <c r="N110" i="1"/>
  <c r="N114" i="1"/>
  <c r="N118" i="1"/>
  <c r="N122" i="1"/>
  <c r="N126" i="1"/>
  <c r="N4" i="1"/>
  <c r="N8" i="1"/>
  <c r="N12" i="1"/>
  <c r="N16" i="1"/>
  <c r="N20" i="1"/>
  <c r="N24" i="1"/>
  <c r="N28" i="1"/>
  <c r="N32" i="1"/>
  <c r="N36" i="1"/>
  <c r="N40" i="1"/>
  <c r="N44" i="1"/>
  <c r="N48" i="1"/>
  <c r="N52" i="1"/>
  <c r="N56" i="1"/>
  <c r="N60" i="1"/>
  <c r="N64" i="1"/>
  <c r="N68" i="1"/>
  <c r="N72" i="1"/>
  <c r="N76" i="1"/>
  <c r="N80" i="1"/>
  <c r="N84" i="1"/>
  <c r="N88" i="1"/>
  <c r="N92" i="1"/>
  <c r="N96" i="1"/>
  <c r="N100" i="1"/>
  <c r="N104" i="1"/>
  <c r="N108" i="1"/>
  <c r="N112" i="1"/>
  <c r="N116" i="1"/>
  <c r="N120" i="1"/>
  <c r="N124" i="1"/>
  <c r="N65" i="1"/>
  <c r="N77" i="1"/>
  <c r="N81" i="1"/>
  <c r="N85" i="1"/>
  <c r="N93" i="1"/>
  <c r="N97" i="1"/>
  <c r="N101" i="1"/>
  <c r="N105" i="1"/>
  <c r="N109" i="1"/>
  <c r="N113" i="1"/>
  <c r="N117" i="1"/>
  <c r="N121" i="1"/>
  <c r="N125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127" i="1"/>
  <c r="K5" i="1"/>
  <c r="K9" i="1"/>
  <c r="K13" i="1"/>
  <c r="K17" i="1"/>
  <c r="K21" i="1"/>
  <c r="K25" i="1"/>
  <c r="K29" i="1"/>
  <c r="K33" i="1"/>
  <c r="K37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5" i="1"/>
  <c r="K119" i="1"/>
  <c r="K123" i="1"/>
  <c r="K12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J5" i="1"/>
  <c r="J9" i="1"/>
  <c r="J13" i="1"/>
  <c r="J17" i="1"/>
  <c r="J21" i="1"/>
  <c r="J25" i="1"/>
  <c r="J29" i="1"/>
  <c r="J33" i="1"/>
  <c r="J37" i="1"/>
  <c r="J41" i="1"/>
  <c r="J45" i="1"/>
  <c r="J49" i="1"/>
  <c r="J53" i="1"/>
  <c r="J57" i="1"/>
  <c r="J61" i="1"/>
  <c r="J65" i="1"/>
  <c r="J69" i="1"/>
  <c r="J73" i="1"/>
  <c r="J77" i="1"/>
  <c r="J81" i="1"/>
  <c r="J85" i="1"/>
  <c r="J89" i="1"/>
  <c r="J93" i="1"/>
  <c r="J97" i="1"/>
  <c r="J101" i="1"/>
  <c r="J105" i="1"/>
  <c r="J109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99" i="1"/>
  <c r="J111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113" i="1"/>
  <c r="J121" i="1"/>
  <c r="J125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103" i="1"/>
  <c r="J107" i="1"/>
  <c r="J115" i="1"/>
  <c r="J127" i="1"/>
  <c r="H2" i="1" a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96" i="1"/>
  <c r="G100" i="1"/>
  <c r="G104" i="1"/>
  <c r="G108" i="1"/>
  <c r="G112" i="1"/>
  <c r="G116" i="1"/>
  <c r="G120" i="1"/>
  <c r="G124" i="1"/>
  <c r="G50" i="1"/>
  <c r="G66" i="1"/>
  <c r="G74" i="1"/>
  <c r="G82" i="1"/>
  <c r="G90" i="1"/>
  <c r="G98" i="1"/>
  <c r="G106" i="1"/>
  <c r="G114" i="1"/>
  <c r="G122" i="1"/>
  <c r="G3" i="1"/>
  <c r="G15" i="1"/>
  <c r="G23" i="1"/>
  <c r="G31" i="1"/>
  <c r="G39" i="1"/>
  <c r="G47" i="1"/>
  <c r="G51" i="1"/>
  <c r="G59" i="1"/>
  <c r="G67" i="1"/>
  <c r="G79" i="1"/>
  <c r="G87" i="1"/>
  <c r="G95" i="1"/>
  <c r="G103" i="1"/>
  <c r="G111" i="1"/>
  <c r="G119" i="1"/>
  <c r="G127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4" i="1"/>
  <c r="G58" i="1"/>
  <c r="G62" i="1"/>
  <c r="G70" i="1"/>
  <c r="G78" i="1"/>
  <c r="G86" i="1"/>
  <c r="G94" i="1"/>
  <c r="G102" i="1"/>
  <c r="G110" i="1"/>
  <c r="G118" i="1"/>
  <c r="G126" i="1"/>
  <c r="G7" i="1"/>
  <c r="G11" i="1"/>
  <c r="G19" i="1"/>
  <c r="G27" i="1"/>
  <c r="G35" i="1"/>
  <c r="G43" i="1"/>
  <c r="G55" i="1"/>
  <c r="G63" i="1"/>
  <c r="G71" i="1"/>
  <c r="G75" i="1"/>
  <c r="G83" i="1"/>
  <c r="G91" i="1"/>
  <c r="G99" i="1"/>
  <c r="G107" i="1"/>
  <c r="G115" i="1"/>
  <c r="G123" i="1"/>
  <c r="G2" i="1"/>
  <c r="H5" i="1" l="1"/>
  <c r="H9" i="1"/>
  <c r="H13" i="1"/>
  <c r="H17" i="1"/>
  <c r="H21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" i="1"/>
  <c r="H7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83" i="1"/>
  <c r="H87" i="1"/>
  <c r="H91" i="1"/>
  <c r="H95" i="1"/>
  <c r="H99" i="1"/>
  <c r="H107" i="1"/>
  <c r="H111" i="1"/>
  <c r="H115" i="1"/>
  <c r="H119" i="1"/>
  <c r="H123" i="1"/>
  <c r="H4" i="1"/>
  <c r="H12" i="1"/>
  <c r="H20" i="1"/>
  <c r="H28" i="1"/>
  <c r="H36" i="1"/>
  <c r="H44" i="1"/>
  <c r="H52" i="1"/>
  <c r="H60" i="1"/>
  <c r="H68" i="1"/>
  <c r="H76" i="1"/>
  <c r="H84" i="1"/>
  <c r="H92" i="1"/>
  <c r="H100" i="1"/>
  <c r="H108" i="1"/>
  <c r="H116" i="1"/>
  <c r="H124" i="1"/>
  <c r="H29" i="1"/>
  <c r="H37" i="1"/>
  <c r="H45" i="1"/>
  <c r="H53" i="1"/>
  <c r="H65" i="1"/>
  <c r="H73" i="1"/>
  <c r="H81" i="1"/>
  <c r="H89" i="1"/>
  <c r="H11" i="1"/>
  <c r="H103" i="1"/>
  <c r="H127" i="1"/>
  <c r="H8" i="1"/>
  <c r="H16" i="1"/>
  <c r="H24" i="1"/>
  <c r="H32" i="1"/>
  <c r="H40" i="1"/>
  <c r="H48" i="1"/>
  <c r="H56" i="1"/>
  <c r="H64" i="1"/>
  <c r="H72" i="1"/>
  <c r="H80" i="1"/>
  <c r="H88" i="1"/>
  <c r="H96" i="1"/>
  <c r="H104" i="1"/>
  <c r="H112" i="1"/>
  <c r="H120" i="1"/>
  <c r="H25" i="1"/>
  <c r="H33" i="1"/>
  <c r="H41" i="1"/>
  <c r="H49" i="1"/>
  <c r="H57" i="1"/>
  <c r="H69" i="1"/>
  <c r="H77" i="1"/>
  <c r="H85" i="1"/>
  <c r="H93" i="1"/>
  <c r="H101" i="1"/>
  <c r="H61" i="1"/>
  <c r="H113" i="1"/>
  <c r="H97" i="1"/>
  <c r="H117" i="1"/>
  <c r="H105" i="1"/>
  <c r="H121" i="1"/>
  <c r="H109" i="1"/>
  <c r="H125" i="1"/>
  <c r="AH20" i="1" l="1"/>
  <c r="AH23" i="1"/>
  <c r="AH48" i="1"/>
  <c r="AH7" i="1"/>
  <c r="AH17" i="1"/>
  <c r="AH30" i="1"/>
  <c r="AH37" i="1"/>
  <c r="AH53" i="1"/>
  <c r="AH46" i="1"/>
  <c r="AH42" i="1" l="1"/>
  <c r="AH5" i="1"/>
  <c r="AH34" i="1"/>
  <c r="AH32" i="1"/>
  <c r="AH55" i="1"/>
  <c r="AH43" i="1"/>
  <c r="AH44" i="1"/>
  <c r="AH6" i="1"/>
  <c r="AH29" i="1"/>
  <c r="AH16" i="1"/>
  <c r="AH39" i="1"/>
  <c r="AH33" i="1"/>
  <c r="AH3" i="1"/>
  <c r="AH38" i="1"/>
  <c r="AH2" i="1"/>
  <c r="AH52" i="1"/>
  <c r="AH40" i="1"/>
  <c r="AH36" i="1"/>
  <c r="AH26" i="1"/>
  <c r="AH9" i="1"/>
  <c r="AH54" i="1"/>
  <c r="AH35" i="1"/>
  <c r="AH28" i="1"/>
  <c r="AH11" i="1"/>
  <c r="AH22" i="1"/>
  <c r="AH27" i="1"/>
  <c r="AH10" i="1"/>
  <c r="AH24" i="1"/>
  <c r="AH12" i="1"/>
  <c r="AH31" i="1"/>
  <c r="AH8" i="1"/>
  <c r="AH56" i="1"/>
  <c r="AH50" i="1"/>
  <c r="AH25" i="1"/>
  <c r="AH49" i="1"/>
  <c r="AH4" i="1"/>
  <c r="AH51" i="1"/>
  <c r="AH15" i="1"/>
  <c r="AH47" i="1"/>
  <c r="AH45" i="1"/>
  <c r="AH21" i="1"/>
  <c r="AH13" i="1"/>
  <c r="AH14" i="1"/>
  <c r="AH19" i="1"/>
  <c r="AH41" i="1"/>
  <c r="AH18" i="1"/>
</calcChain>
</file>

<file path=xl/sharedStrings.xml><?xml version="1.0" encoding="utf-8"?>
<sst xmlns="http://schemas.openxmlformats.org/spreadsheetml/2006/main" count="160" uniqueCount="35">
  <si>
    <t>Scrip</t>
  </si>
  <si>
    <t>Date</t>
  </si>
  <si>
    <t>Open</t>
  </si>
  <si>
    <t>High</t>
  </si>
  <si>
    <t>Low</t>
  </si>
  <si>
    <t>EQUITAS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</si>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</sst>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166.25</v>
      </c>
      <c r="D2">
        <v>166.95</v>
      </c>
      <c r="E2">
        <v>162.19999999999999</v>
      </c>
      <c r="F2">
        <v>163</v>
      </c>
      <c r="G2">
        <f>_xll.TA_TYPPRICE(D2,E2,F2)</f>
        <v>164.04999999999998</v>
      </c>
      <c r="H2" t="e">
        <f t="array" ref="H2:H127">_xll.TA_EMA(G2:G127,3)</f>
        <v>#N/A</v>
      </c>
      <c r="I2" t="e">
        <f>IF(F2&gt;H2,"UP","DOWN")</f>
        <v>#N/A</v>
      </c>
      <c r="J2" t="e">
        <f t="array" ref="J2:J127">_xll.TA_EMA(D2:D127,8)</f>
        <v>#N/A</v>
      </c>
      <c r="K2" t="e">
        <f t="array" ref="K2:K127">_xll.TA_EMA(E2:E127,8)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7">_xll.TA_RSI(F2:F127,5)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0.80000000000001137</v>
      </c>
      <c r="R2">
        <f>D2-E2</f>
        <v>4.75</v>
      </c>
      <c r="S2">
        <f>Q2/R2</f>
        <v>0.16842105263158133</v>
      </c>
      <c r="T2" t="str">
        <f>IF(S2&gt;0.8,"UP",IF(S2&lt;0.2,"DOWN","No Indication"))</f>
        <v>DOWN</v>
      </c>
      <c r="U2" t="e">
        <f>IF(AND(P2="UP",T2="UP"),"UP",IF(AND(P2="DOWN",T2="DOWN"),"DOWN","No T+M+I"))</f>
        <v>#N/A</v>
      </c>
      <c r="V2" t="e">
        <f t="array" ref="V2:V127">_xll.TA_EMA(F2:F127,12)</f>
        <v>#N/A</v>
      </c>
      <c r="W2" t="e">
        <f t="array" ref="W2:W127">_xll.TA_EMA(F2:F127,26)</f>
        <v>#N/A</v>
      </c>
      <c r="X2" t="e">
        <f>V2-W2</f>
        <v>#N/A</v>
      </c>
      <c r="Y2" t="e">
        <f t="array" ref="Y2:Y127">_xll.TA_EMA(X2:X127,9)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162.69999999999999</v>
      </c>
      <c r="D3">
        <v>164.5</v>
      </c>
      <c r="E3">
        <v>161</v>
      </c>
      <c r="F3">
        <v>162</v>
      </c>
      <c r="G3">
        <f>_xll.TA_TYPPRICE(D3,E3,F3)</f>
        <v>162.5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1</v>
      </c>
      <c r="R3">
        <f t="shared" ref="R3:R66" si="6">D3-E3</f>
        <v>3.5</v>
      </c>
      <c r="S3">
        <f t="shared" ref="S3:S66" si="7">Q3/R3</f>
        <v>0.2857142857142857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162.6</v>
      </c>
      <c r="D4">
        <v>164.75</v>
      </c>
      <c r="E4">
        <v>161.85</v>
      </c>
      <c r="F4">
        <v>163</v>
      </c>
      <c r="G4">
        <f>_xll.TA_TYPPRICE(D4,E4,F4)</f>
        <v>163.20000000000002</v>
      </c>
      <c r="H4">
        <v>163.25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1.1500000000000057</v>
      </c>
      <c r="R4">
        <f t="shared" si="6"/>
        <v>2.9000000000000057</v>
      </c>
      <c r="S4">
        <f t="shared" si="7"/>
        <v>0.39655172413793222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163.9</v>
      </c>
      <c r="D5">
        <v>164.7</v>
      </c>
      <c r="E5">
        <v>158</v>
      </c>
      <c r="F5">
        <v>160</v>
      </c>
      <c r="G5">
        <f>_xll.TA_TYPPRICE(D5,E5,F5)</f>
        <v>160.9</v>
      </c>
      <c r="H5">
        <v>162.07499999999999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2</v>
      </c>
      <c r="R5">
        <f t="shared" si="6"/>
        <v>6.6999999999999886</v>
      </c>
      <c r="S5">
        <f t="shared" si="7"/>
        <v>0.29850746268656769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155.55000000000001</v>
      </c>
      <c r="D6">
        <v>163.5</v>
      </c>
      <c r="E6">
        <v>150.05000000000001</v>
      </c>
      <c r="F6">
        <v>161</v>
      </c>
      <c r="G6">
        <f>_xll.TA_TYPPRICE(D6,E6,F6)</f>
        <v>158.18333333333334</v>
      </c>
      <c r="H6">
        <v>160.12916666666666</v>
      </c>
      <c r="I6" t="str">
        <f t="shared" si="0"/>
        <v>UP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10.949999999999989</v>
      </c>
      <c r="R6">
        <f t="shared" si="6"/>
        <v>13.449999999999989</v>
      </c>
      <c r="S6">
        <f t="shared" si="7"/>
        <v>0.81412639405204446</v>
      </c>
      <c r="T6" t="str">
        <f t="shared" si="8"/>
        <v>UP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160.65</v>
      </c>
      <c r="D7">
        <v>166.2</v>
      </c>
      <c r="E7">
        <v>159.65</v>
      </c>
      <c r="F7">
        <v>165</v>
      </c>
      <c r="G7">
        <f>_xll.TA_TYPPRICE(D7,E7,F7)</f>
        <v>163.61666666666667</v>
      </c>
      <c r="H7">
        <v>161.87291666666667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60</v>
      </c>
      <c r="O7" t="str">
        <f t="shared" si="3"/>
        <v>No Momentum</v>
      </c>
      <c r="P7" t="e">
        <f t="shared" si="4"/>
        <v>#N/A</v>
      </c>
      <c r="Q7">
        <f t="shared" si="5"/>
        <v>5.3499999999999943</v>
      </c>
      <c r="R7">
        <f t="shared" si="6"/>
        <v>6.5499999999999829</v>
      </c>
      <c r="S7">
        <f t="shared" si="7"/>
        <v>0.81679389312977224</v>
      </c>
      <c r="T7" t="str">
        <f t="shared" si="8"/>
        <v>UP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166.65</v>
      </c>
      <c r="D8">
        <v>166.7</v>
      </c>
      <c r="E8">
        <v>163.30000000000001</v>
      </c>
      <c r="F8">
        <v>165</v>
      </c>
      <c r="G8">
        <f>_xll.TA_TYPPRICE(D8,E8,F8)</f>
        <v>165</v>
      </c>
      <c r="H8">
        <v>163.43645833333335</v>
      </c>
      <c r="I8" t="str">
        <f t="shared" si="0"/>
        <v>UP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60</v>
      </c>
      <c r="O8" t="str">
        <f t="shared" si="3"/>
        <v>No Momentum</v>
      </c>
      <c r="P8" t="e">
        <f t="shared" si="4"/>
        <v>#N/A</v>
      </c>
      <c r="Q8">
        <f t="shared" si="5"/>
        <v>1.6999999999999886</v>
      </c>
      <c r="R8">
        <f t="shared" si="6"/>
        <v>3.3999999999999773</v>
      </c>
      <c r="S8">
        <f t="shared" si="7"/>
        <v>0.5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164.5</v>
      </c>
      <c r="D9">
        <v>166.85</v>
      </c>
      <c r="E9">
        <v>164.5</v>
      </c>
      <c r="F9">
        <v>166</v>
      </c>
      <c r="G9">
        <f>_xll.TA_TYPPRICE(D9,E9,F9)</f>
        <v>165.78333333333333</v>
      </c>
      <c r="H9">
        <v>164.60989583333333</v>
      </c>
      <c r="I9" t="str">
        <f t="shared" si="0"/>
        <v>UP</v>
      </c>
      <c r="J9">
        <v>165.51874999999998</v>
      </c>
      <c r="K9">
        <v>160.06874999999999</v>
      </c>
      <c r="L9" t="str">
        <f t="shared" si="1"/>
        <v>UP</v>
      </c>
      <c r="M9" t="str">
        <f t="shared" si="2"/>
        <v>UP</v>
      </c>
      <c r="N9">
        <v>65.405405405405403</v>
      </c>
      <c r="O9" t="str">
        <f t="shared" si="3"/>
        <v>UP</v>
      </c>
      <c r="P9" t="str">
        <f t="shared" si="4"/>
        <v>UP</v>
      </c>
      <c r="Q9">
        <f t="shared" si="5"/>
        <v>1.5</v>
      </c>
      <c r="R9">
        <f t="shared" si="6"/>
        <v>2.3499999999999943</v>
      </c>
      <c r="S9">
        <f t="shared" si="7"/>
        <v>0.63829787234042712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165.5</v>
      </c>
      <c r="D10">
        <v>166</v>
      </c>
      <c r="E10">
        <v>160.44999999999999</v>
      </c>
      <c r="F10">
        <v>162</v>
      </c>
      <c r="G10">
        <f>_xll.TA_TYPPRICE(D10,E10,F10)</f>
        <v>162.81666666666666</v>
      </c>
      <c r="H10">
        <v>163.71328124999999</v>
      </c>
      <c r="I10" t="str">
        <f t="shared" si="0"/>
        <v>DOWN</v>
      </c>
      <c r="J10">
        <v>165.62569444444443</v>
      </c>
      <c r="K10">
        <v>160.15347222222221</v>
      </c>
      <c r="L10" t="str">
        <f t="shared" si="1"/>
        <v>No Confirmation</v>
      </c>
      <c r="M10" t="str">
        <f t="shared" si="2"/>
        <v>No Trend</v>
      </c>
      <c r="N10">
        <v>39.032258064516128</v>
      </c>
      <c r="O10" t="str">
        <f t="shared" si="3"/>
        <v>DOWN</v>
      </c>
      <c r="P10" t="str">
        <f t="shared" si="4"/>
        <v>No Trend + Momentum</v>
      </c>
      <c r="Q10">
        <f t="shared" si="5"/>
        <v>1.5500000000000114</v>
      </c>
      <c r="R10">
        <f t="shared" si="6"/>
        <v>5.5500000000000114</v>
      </c>
      <c r="S10">
        <f t="shared" si="7"/>
        <v>0.27927927927928076</v>
      </c>
      <c r="T10" t="str">
        <f t="shared" si="8"/>
        <v>No Indication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162.94999999999999</v>
      </c>
      <c r="D11">
        <v>164.15</v>
      </c>
      <c r="E11">
        <v>161.5</v>
      </c>
      <c r="F11">
        <v>163</v>
      </c>
      <c r="G11">
        <f>_xll.TA_TYPPRICE(D11,E11,F11)</f>
        <v>162.88333333333333</v>
      </c>
      <c r="H11">
        <v>163.29830729166667</v>
      </c>
      <c r="I11" t="str">
        <f t="shared" si="0"/>
        <v>DOWN</v>
      </c>
      <c r="J11">
        <v>165.29776234567902</v>
      </c>
      <c r="K11">
        <v>160.45270061728394</v>
      </c>
      <c r="L11" t="str">
        <f t="shared" si="1"/>
        <v>No Confirmation</v>
      </c>
      <c r="M11" t="str">
        <f t="shared" si="2"/>
        <v>No Trend</v>
      </c>
      <c r="N11">
        <v>45.854968666069837</v>
      </c>
      <c r="O11" t="str">
        <f t="shared" si="3"/>
        <v>No Momentum</v>
      </c>
      <c r="P11" t="str">
        <f t="shared" si="4"/>
        <v>No Trend + Momentum</v>
      </c>
      <c r="Q11">
        <f t="shared" si="5"/>
        <v>1.5</v>
      </c>
      <c r="R11">
        <f t="shared" si="6"/>
        <v>2.6500000000000057</v>
      </c>
      <c r="S11">
        <f t="shared" si="7"/>
        <v>0.56603773584905537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162.94999999999999</v>
      </c>
      <c r="D12">
        <v>165.9</v>
      </c>
      <c r="E12">
        <v>162.35</v>
      </c>
      <c r="F12">
        <v>165</v>
      </c>
      <c r="G12">
        <f>_xll.TA_TYPPRICE(D12,E12,F12)</f>
        <v>164.41666666666666</v>
      </c>
      <c r="H12">
        <v>163.85748697916665</v>
      </c>
      <c r="I12" t="str">
        <f t="shared" si="0"/>
        <v>UP</v>
      </c>
      <c r="J12">
        <v>165.43159293552813</v>
      </c>
      <c r="K12">
        <v>160.87432270233194</v>
      </c>
      <c r="L12" t="str">
        <f t="shared" si="1"/>
        <v>No Confirmation</v>
      </c>
      <c r="M12" t="str">
        <f t="shared" si="2"/>
        <v>No Trend</v>
      </c>
      <c r="N12">
        <v>57.691500524658977</v>
      </c>
      <c r="O12" t="str">
        <f t="shared" si="3"/>
        <v>No Momentum</v>
      </c>
      <c r="P12" t="str">
        <f t="shared" si="4"/>
        <v>No Trend + Momentum</v>
      </c>
      <c r="Q12">
        <f t="shared" si="5"/>
        <v>2.6500000000000057</v>
      </c>
      <c r="R12">
        <f t="shared" si="6"/>
        <v>3.5500000000000114</v>
      </c>
      <c r="S12">
        <f t="shared" si="7"/>
        <v>0.74647887323943585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164.1</v>
      </c>
      <c r="D13">
        <v>166.65</v>
      </c>
      <c r="E13">
        <v>163.69999999999999</v>
      </c>
      <c r="F13">
        <v>166</v>
      </c>
      <c r="G13">
        <f>_xll.TA_TYPPRICE(D13,E13,F13)</f>
        <v>165.45000000000002</v>
      </c>
      <c r="H13">
        <v>164.65374348958335</v>
      </c>
      <c r="I13" t="str">
        <f t="shared" si="0"/>
        <v>UP</v>
      </c>
      <c r="J13">
        <v>165.70235006096632</v>
      </c>
      <c r="K13">
        <v>161.50225099070261</v>
      </c>
      <c r="L13" t="str">
        <f t="shared" si="1"/>
        <v>UP</v>
      </c>
      <c r="M13" t="str">
        <f t="shared" si="2"/>
        <v>UP</v>
      </c>
      <c r="N13">
        <v>62.777243528099405</v>
      </c>
      <c r="O13" t="str">
        <f t="shared" si="3"/>
        <v>UP</v>
      </c>
      <c r="P13" t="str">
        <f t="shared" si="4"/>
        <v>UP</v>
      </c>
      <c r="Q13">
        <f t="shared" si="5"/>
        <v>2.3000000000000114</v>
      </c>
      <c r="R13">
        <f t="shared" si="6"/>
        <v>2.9500000000000171</v>
      </c>
      <c r="S13">
        <f t="shared" si="7"/>
        <v>0.77966101694915191</v>
      </c>
      <c r="T13" t="str">
        <f t="shared" si="8"/>
        <v>No Indication</v>
      </c>
      <c r="U13" t="str">
        <f t="shared" si="9"/>
        <v>No T+M+I</v>
      </c>
      <c r="V13">
        <v>163.41666666666666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164.5</v>
      </c>
      <c r="D14">
        <v>165</v>
      </c>
      <c r="E14">
        <v>161.30000000000001</v>
      </c>
      <c r="F14">
        <v>162</v>
      </c>
      <c r="G14">
        <f>_xll.TA_TYPPRICE(D14,E14,F14)</f>
        <v>162.76666666666668</v>
      </c>
      <c r="H14">
        <v>163.710205078125</v>
      </c>
      <c r="I14" t="str">
        <f t="shared" si="0"/>
        <v>DOWN</v>
      </c>
      <c r="J14">
        <v>165.54627226964047</v>
      </c>
      <c r="K14">
        <v>161.45730632610204</v>
      </c>
      <c r="L14" t="str">
        <f t="shared" si="1"/>
        <v>No Confirmation</v>
      </c>
      <c r="M14" t="str">
        <f t="shared" si="2"/>
        <v>No Trend</v>
      </c>
      <c r="N14">
        <v>39.210513670654947</v>
      </c>
      <c r="O14" t="str">
        <f t="shared" si="3"/>
        <v>DOWN</v>
      </c>
      <c r="P14" t="str">
        <f t="shared" si="4"/>
        <v>No Trend + Momentum</v>
      </c>
      <c r="Q14">
        <f t="shared" si="5"/>
        <v>0.69999999999998863</v>
      </c>
      <c r="R14">
        <f t="shared" si="6"/>
        <v>3.6999999999999886</v>
      </c>
      <c r="S14">
        <f t="shared" si="7"/>
        <v>0.1891891891891867</v>
      </c>
      <c r="T14" t="str">
        <f t="shared" si="8"/>
        <v>DOWN</v>
      </c>
      <c r="U14" t="str">
        <f t="shared" si="9"/>
        <v>No T+M+I</v>
      </c>
      <c r="V14">
        <v>163.19871794871793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162.19999999999999</v>
      </c>
      <c r="D15">
        <v>163.95</v>
      </c>
      <c r="E15">
        <v>155.65</v>
      </c>
      <c r="F15">
        <v>158</v>
      </c>
      <c r="G15">
        <f>_xll.TA_TYPPRICE(D15,E15,F15)</f>
        <v>159.20000000000002</v>
      </c>
      <c r="H15">
        <v>161.45510253906252</v>
      </c>
      <c r="I15" t="str">
        <f t="shared" si="0"/>
        <v>DOWN</v>
      </c>
      <c r="J15">
        <v>165.19154509860925</v>
      </c>
      <c r="K15">
        <v>160.16679380919047</v>
      </c>
      <c r="L15" t="str">
        <f t="shared" si="1"/>
        <v>DOWN</v>
      </c>
      <c r="M15" t="str">
        <f t="shared" si="2"/>
        <v>DOWN</v>
      </c>
      <c r="N15">
        <v>26.687379656845717</v>
      </c>
      <c r="O15" t="str">
        <f t="shared" si="3"/>
        <v>DOWN</v>
      </c>
      <c r="P15" t="str">
        <f t="shared" si="4"/>
        <v>DOWN</v>
      </c>
      <c r="Q15">
        <f t="shared" si="5"/>
        <v>2.3499999999999943</v>
      </c>
      <c r="R15">
        <f t="shared" si="6"/>
        <v>8.2999999999999829</v>
      </c>
      <c r="S15">
        <f t="shared" si="7"/>
        <v>0.28313253012048184</v>
      </c>
      <c r="T15" t="str">
        <f t="shared" si="8"/>
        <v>No Indication</v>
      </c>
      <c r="U15" t="str">
        <f t="shared" si="9"/>
        <v>No T+M+I</v>
      </c>
      <c r="V15">
        <v>162.3989151873767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159.4</v>
      </c>
      <c r="D16">
        <v>160</v>
      </c>
      <c r="E16">
        <v>153.69999999999999</v>
      </c>
      <c r="F16">
        <v>154</v>
      </c>
      <c r="G16">
        <f>_xll.TA_TYPPRICE(D16,E16,F16)</f>
        <v>155.9</v>
      </c>
      <c r="H16">
        <v>158.67755126953125</v>
      </c>
      <c r="I16" t="str">
        <f t="shared" si="0"/>
        <v>DOWN</v>
      </c>
      <c r="J16">
        <v>164.03786841002943</v>
      </c>
      <c r="K16">
        <v>158.72972851825924</v>
      </c>
      <c r="L16" t="str">
        <f t="shared" si="1"/>
        <v>DOWN</v>
      </c>
      <c r="M16" t="str">
        <f t="shared" si="2"/>
        <v>DOWN</v>
      </c>
      <c r="N16">
        <v>19.072937460785628</v>
      </c>
      <c r="O16" t="str">
        <f t="shared" si="3"/>
        <v>DOWN</v>
      </c>
      <c r="P16" t="str">
        <f t="shared" si="4"/>
        <v>DOWN</v>
      </c>
      <c r="Q16">
        <f t="shared" si="5"/>
        <v>0.30000000000001137</v>
      </c>
      <c r="R16">
        <f t="shared" si="6"/>
        <v>6.3000000000000114</v>
      </c>
      <c r="S16">
        <f t="shared" si="7"/>
        <v>4.7619047619049337E-2</v>
      </c>
      <c r="T16" t="str">
        <f t="shared" si="8"/>
        <v>DOWN</v>
      </c>
      <c r="U16" t="str">
        <f t="shared" si="9"/>
        <v>DOWN</v>
      </c>
      <c r="V16">
        <v>161.10677438931876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155.5</v>
      </c>
      <c r="D17">
        <v>155.80000000000001</v>
      </c>
      <c r="E17">
        <v>149.55000000000001</v>
      </c>
      <c r="F17">
        <v>151</v>
      </c>
      <c r="G17">
        <f>_xll.TA_TYPPRICE(D17,E17,F17)</f>
        <v>152.11666666666667</v>
      </c>
      <c r="H17">
        <v>155.39710896809896</v>
      </c>
      <c r="I17" t="str">
        <f t="shared" si="0"/>
        <v>DOWN</v>
      </c>
      <c r="J17">
        <v>162.20723098557846</v>
      </c>
      <c r="K17">
        <v>156.68978884753497</v>
      </c>
      <c r="L17" t="str">
        <f t="shared" si="1"/>
        <v>DOWN</v>
      </c>
      <c r="M17" t="str">
        <f t="shared" si="2"/>
        <v>DOWN</v>
      </c>
      <c r="N17">
        <v>15.047831219076862</v>
      </c>
      <c r="O17" t="str">
        <f t="shared" si="3"/>
        <v>DOWN</v>
      </c>
      <c r="P17" t="str">
        <f t="shared" si="4"/>
        <v>DOWN</v>
      </c>
      <c r="Q17">
        <f t="shared" si="5"/>
        <v>1.4499999999999886</v>
      </c>
      <c r="R17">
        <f t="shared" si="6"/>
        <v>6.25</v>
      </c>
      <c r="S17">
        <f t="shared" si="7"/>
        <v>0.23199999999999818</v>
      </c>
      <c r="T17" t="str">
        <f t="shared" si="8"/>
        <v>No Indication</v>
      </c>
      <c r="U17" t="str">
        <f t="shared" si="9"/>
        <v>No T+M+I</v>
      </c>
      <c r="V17">
        <v>159.55188602173126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152.19999999999999</v>
      </c>
      <c r="D18">
        <v>152.80000000000001</v>
      </c>
      <c r="E18">
        <v>143.85</v>
      </c>
      <c r="F18">
        <v>147</v>
      </c>
      <c r="G18">
        <f>_xll.TA_TYPPRICE(D18,E18,F18)</f>
        <v>147.88333333333333</v>
      </c>
      <c r="H18">
        <v>151.64022115071614</v>
      </c>
      <c r="I18" t="str">
        <f t="shared" si="0"/>
        <v>DOWN</v>
      </c>
      <c r="J18">
        <v>160.11673521100548</v>
      </c>
      <c r="K18">
        <v>153.83650243697164</v>
      </c>
      <c r="L18" t="str">
        <f t="shared" si="1"/>
        <v>DOWN</v>
      </c>
      <c r="M18" t="str">
        <f t="shared" si="2"/>
        <v>DOWN</v>
      </c>
      <c r="N18">
        <v>11.132281836147454</v>
      </c>
      <c r="O18" t="str">
        <f t="shared" si="3"/>
        <v>DOWN</v>
      </c>
      <c r="P18" t="str">
        <f t="shared" si="4"/>
        <v>DOWN</v>
      </c>
      <c r="Q18">
        <f t="shared" si="5"/>
        <v>3.1500000000000057</v>
      </c>
      <c r="R18">
        <f t="shared" si="6"/>
        <v>8.9500000000000171</v>
      </c>
      <c r="S18">
        <f t="shared" si="7"/>
        <v>0.35195530726256979</v>
      </c>
      <c r="T18" t="str">
        <f t="shared" si="8"/>
        <v>No Indication</v>
      </c>
      <c r="U18" t="str">
        <f t="shared" si="9"/>
        <v>No T+M+I</v>
      </c>
      <c r="V18">
        <v>157.62082663377259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148.80000000000001</v>
      </c>
      <c r="D19">
        <v>154.30000000000001</v>
      </c>
      <c r="E19">
        <v>148</v>
      </c>
      <c r="F19">
        <v>153</v>
      </c>
      <c r="G19">
        <f>_xll.TA_TYPPRICE(D19,E19,F19)</f>
        <v>151.76666666666668</v>
      </c>
      <c r="H19">
        <v>151.70344390869141</v>
      </c>
      <c r="I19" t="str">
        <f t="shared" si="0"/>
        <v>UP</v>
      </c>
      <c r="J19">
        <v>158.82412738633761</v>
      </c>
      <c r="K19">
        <v>152.53950189542238</v>
      </c>
      <c r="L19" t="str">
        <f t="shared" si="1"/>
        <v>No Confirmation</v>
      </c>
      <c r="M19" t="str">
        <f t="shared" si="2"/>
        <v>No Trend</v>
      </c>
      <c r="N19">
        <v>40.272572353155596</v>
      </c>
      <c r="O19" t="str">
        <f t="shared" si="3"/>
        <v>No Momentum</v>
      </c>
      <c r="P19" t="str">
        <f t="shared" si="4"/>
        <v>No Trend + Momentum</v>
      </c>
      <c r="Q19">
        <f t="shared" si="5"/>
        <v>5</v>
      </c>
      <c r="R19">
        <f t="shared" si="6"/>
        <v>6.3000000000000114</v>
      </c>
      <c r="S19">
        <f t="shared" si="7"/>
        <v>0.79365079365079216</v>
      </c>
      <c r="T19" t="str">
        <f t="shared" si="8"/>
        <v>No Indication</v>
      </c>
      <c r="U19" t="str">
        <f t="shared" si="9"/>
        <v>No T+M+I</v>
      </c>
      <c r="V19">
        <v>156.9099302285768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152.94999999999999</v>
      </c>
      <c r="D20">
        <v>155.30000000000001</v>
      </c>
      <c r="E20">
        <v>152.19999999999999</v>
      </c>
      <c r="F20">
        <v>153</v>
      </c>
      <c r="G20">
        <f>_xll.TA_TYPPRICE(D20,E20,F20)</f>
        <v>153.5</v>
      </c>
      <c r="H20">
        <v>152.60172195434569</v>
      </c>
      <c r="I20" t="str">
        <f t="shared" si="0"/>
        <v>UP</v>
      </c>
      <c r="J20">
        <v>158.04098796715147</v>
      </c>
      <c r="K20">
        <v>152.46405702977296</v>
      </c>
      <c r="L20" t="str">
        <f t="shared" si="1"/>
        <v>No Confirmation</v>
      </c>
      <c r="M20" t="str">
        <f t="shared" si="2"/>
        <v>No Trend</v>
      </c>
      <c r="N20">
        <v>40.272572353155596</v>
      </c>
      <c r="O20" t="str">
        <f t="shared" si="3"/>
        <v>No Momentum</v>
      </c>
      <c r="P20" t="str">
        <f t="shared" si="4"/>
        <v>No Trend + Momentum</v>
      </c>
      <c r="Q20">
        <f t="shared" si="5"/>
        <v>0.80000000000001137</v>
      </c>
      <c r="R20">
        <f t="shared" si="6"/>
        <v>3.1000000000000227</v>
      </c>
      <c r="S20">
        <f t="shared" si="7"/>
        <v>0.25806451612903403</v>
      </c>
      <c r="T20" t="str">
        <f t="shared" si="8"/>
        <v>No Indication</v>
      </c>
      <c r="U20" t="str">
        <f t="shared" si="9"/>
        <v>No T+M+I</v>
      </c>
      <c r="V20">
        <v>156.30840250110344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155</v>
      </c>
      <c r="D21">
        <v>155</v>
      </c>
      <c r="E21">
        <v>148</v>
      </c>
      <c r="F21">
        <v>149</v>
      </c>
      <c r="G21">
        <f>_xll.TA_TYPPRICE(D21,E21,F21)</f>
        <v>150.66666666666666</v>
      </c>
      <c r="H21">
        <v>151.63419431050619</v>
      </c>
      <c r="I21" t="str">
        <f t="shared" si="0"/>
        <v>DOWN</v>
      </c>
      <c r="J21">
        <v>157.36521286334002</v>
      </c>
      <c r="K21">
        <v>151.47204435649007</v>
      </c>
      <c r="L21" t="str">
        <f t="shared" si="1"/>
        <v>DOWN</v>
      </c>
      <c r="M21" t="str">
        <f t="shared" si="2"/>
        <v>DOWN</v>
      </c>
      <c r="N21">
        <v>30.01900641222856</v>
      </c>
      <c r="O21" t="str">
        <f t="shared" si="3"/>
        <v>DOWN</v>
      </c>
      <c r="P21" t="str">
        <f t="shared" si="4"/>
        <v>DOWN</v>
      </c>
      <c r="Q21">
        <f t="shared" si="5"/>
        <v>1</v>
      </c>
      <c r="R21">
        <f t="shared" si="6"/>
        <v>7</v>
      </c>
      <c r="S21">
        <f t="shared" si="7"/>
        <v>0.14285714285714285</v>
      </c>
      <c r="T21" t="str">
        <f t="shared" si="8"/>
        <v>DOWN</v>
      </c>
      <c r="U21" t="str">
        <f t="shared" si="9"/>
        <v>DOWN</v>
      </c>
      <c r="V21">
        <v>155.18403288554907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149.94999999999999</v>
      </c>
      <c r="D22">
        <v>154.75</v>
      </c>
      <c r="E22">
        <v>147.19999999999999</v>
      </c>
      <c r="F22">
        <v>154</v>
      </c>
      <c r="G22">
        <f>_xll.TA_TYPPRICE(D22,E22,F22)</f>
        <v>151.98333333333332</v>
      </c>
      <c r="H22">
        <v>151.80876382191974</v>
      </c>
      <c r="I22" t="str">
        <f t="shared" si="0"/>
        <v>UP</v>
      </c>
      <c r="J22">
        <v>156.78405444926446</v>
      </c>
      <c r="K22">
        <v>150.52270116615895</v>
      </c>
      <c r="L22" t="str">
        <f t="shared" si="1"/>
        <v>No Confirmation</v>
      </c>
      <c r="M22" t="str">
        <f t="shared" si="2"/>
        <v>No Trend</v>
      </c>
      <c r="N22">
        <v>49.935584863614523</v>
      </c>
      <c r="O22" t="str">
        <f t="shared" si="3"/>
        <v>No Momentum</v>
      </c>
      <c r="P22" t="str">
        <f t="shared" si="4"/>
        <v>No Trend + Momentum</v>
      </c>
      <c r="Q22">
        <f t="shared" si="5"/>
        <v>6.8000000000000114</v>
      </c>
      <c r="R22">
        <f t="shared" si="6"/>
        <v>7.5500000000000114</v>
      </c>
      <c r="S22">
        <f t="shared" si="7"/>
        <v>0.9006622516556293</v>
      </c>
      <c r="T22" t="str">
        <f t="shared" si="8"/>
        <v>UP</v>
      </c>
      <c r="U22" t="str">
        <f t="shared" si="9"/>
        <v>No T+M+I</v>
      </c>
      <c r="V22">
        <v>155.00187398007998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154.5</v>
      </c>
      <c r="D23">
        <v>158.6</v>
      </c>
      <c r="E23">
        <v>153.85</v>
      </c>
      <c r="F23">
        <v>156</v>
      </c>
      <c r="G23">
        <f>_xll.TA_TYPPRICE(D23,E23,F23)</f>
        <v>156.15</v>
      </c>
      <c r="H23">
        <v>153.97938191095989</v>
      </c>
      <c r="I23" t="str">
        <f t="shared" si="0"/>
        <v>UP</v>
      </c>
      <c r="J23">
        <v>157.18759790498348</v>
      </c>
      <c r="K23">
        <v>151.26210090701252</v>
      </c>
      <c r="L23" t="str">
        <f t="shared" si="1"/>
        <v>No Confirmation</v>
      </c>
      <c r="M23" t="str">
        <f t="shared" si="2"/>
        <v>No Trend</v>
      </c>
      <c r="N23">
        <v>56.172267359336324</v>
      </c>
      <c r="O23" t="str">
        <f t="shared" si="3"/>
        <v>No Momentum</v>
      </c>
      <c r="P23" t="str">
        <f t="shared" si="4"/>
        <v>No Trend + Momentum</v>
      </c>
      <c r="Q23">
        <f t="shared" si="5"/>
        <v>2.1500000000000057</v>
      </c>
      <c r="R23">
        <f t="shared" si="6"/>
        <v>4.75</v>
      </c>
      <c r="S23">
        <f t="shared" si="7"/>
        <v>0.45263157894736961</v>
      </c>
      <c r="T23" t="str">
        <f t="shared" si="8"/>
        <v>No Indication</v>
      </c>
      <c r="U23" t="str">
        <f t="shared" si="9"/>
        <v>No T+M+I</v>
      </c>
      <c r="V23">
        <v>155.15543182929844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156</v>
      </c>
      <c r="D24">
        <v>158</v>
      </c>
      <c r="E24">
        <v>155.15</v>
      </c>
      <c r="F24">
        <v>157</v>
      </c>
      <c r="G24">
        <f>_xll.TA_TYPPRICE(D24,E24,F24)</f>
        <v>156.71666666666667</v>
      </c>
      <c r="H24">
        <v>155.34802428881329</v>
      </c>
      <c r="I24" t="str">
        <f t="shared" si="0"/>
        <v>UP</v>
      </c>
      <c r="J24">
        <v>157.36813170387603</v>
      </c>
      <c r="K24">
        <v>152.12607848323196</v>
      </c>
      <c r="L24" t="str">
        <f t="shared" si="1"/>
        <v>No Confirmation</v>
      </c>
      <c r="M24" t="str">
        <f t="shared" si="2"/>
        <v>No Trend</v>
      </c>
      <c r="N24">
        <v>59.338128545990401</v>
      </c>
      <c r="O24" t="str">
        <f t="shared" si="3"/>
        <v>No Momentum</v>
      </c>
      <c r="P24" t="str">
        <f t="shared" si="4"/>
        <v>No Trend + Momentum</v>
      </c>
      <c r="Q24">
        <f t="shared" si="5"/>
        <v>1.8499999999999943</v>
      </c>
      <c r="R24">
        <f t="shared" si="6"/>
        <v>2.8499999999999943</v>
      </c>
      <c r="S24">
        <f t="shared" si="7"/>
        <v>0.64912280701754321</v>
      </c>
      <c r="T24" t="str">
        <f t="shared" si="8"/>
        <v>No Indication</v>
      </c>
      <c r="U24" t="str">
        <f t="shared" si="9"/>
        <v>No T+M+I</v>
      </c>
      <c r="V24">
        <v>155.4392115478679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157.94999999999999</v>
      </c>
      <c r="D25">
        <v>161.35</v>
      </c>
      <c r="E25">
        <v>157.19999999999999</v>
      </c>
      <c r="F25">
        <v>160</v>
      </c>
      <c r="G25">
        <f>_xll.TA_TYPPRICE(D25,E25,F25)</f>
        <v>159.51666666666665</v>
      </c>
      <c r="H25">
        <v>157.43234547773997</v>
      </c>
      <c r="I25" t="str">
        <f t="shared" si="0"/>
        <v>UP</v>
      </c>
      <c r="J25">
        <v>158.25299132523691</v>
      </c>
      <c r="K25">
        <v>153.2536165980693</v>
      </c>
      <c r="L25" t="str">
        <f t="shared" si="1"/>
        <v>UP</v>
      </c>
      <c r="M25" t="str">
        <f t="shared" si="2"/>
        <v>UP</v>
      </c>
      <c r="N25">
        <v>68.004904085391232</v>
      </c>
      <c r="O25" t="str">
        <f t="shared" si="3"/>
        <v>UP</v>
      </c>
      <c r="P25" t="str">
        <f t="shared" si="4"/>
        <v>UP</v>
      </c>
      <c r="Q25">
        <f t="shared" si="5"/>
        <v>2.8000000000000114</v>
      </c>
      <c r="R25">
        <f t="shared" si="6"/>
        <v>4.1500000000000057</v>
      </c>
      <c r="S25">
        <f t="shared" si="7"/>
        <v>0.67469879518072473</v>
      </c>
      <c r="T25" t="str">
        <f t="shared" si="8"/>
        <v>No Indication</v>
      </c>
      <c r="U25" t="str">
        <f t="shared" si="9"/>
        <v>No T+M+I</v>
      </c>
      <c r="V25">
        <v>156.14087130973437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161</v>
      </c>
      <c r="D26">
        <v>161.30000000000001</v>
      </c>
      <c r="E26">
        <v>157.65</v>
      </c>
      <c r="F26">
        <v>160</v>
      </c>
      <c r="G26">
        <f>_xll.TA_TYPPRICE(D26,E26,F26)</f>
        <v>159.65</v>
      </c>
      <c r="H26">
        <v>158.54117273886999</v>
      </c>
      <c r="I26" t="str">
        <f t="shared" si="0"/>
        <v>UP</v>
      </c>
      <c r="J26">
        <v>158.93010436407315</v>
      </c>
      <c r="K26">
        <v>154.23059068738723</v>
      </c>
      <c r="L26" t="str">
        <f t="shared" si="1"/>
        <v>UP</v>
      </c>
      <c r="M26" t="str">
        <f t="shared" si="2"/>
        <v>UP</v>
      </c>
      <c r="N26">
        <v>68.004904085391232</v>
      </c>
      <c r="O26" t="str">
        <f t="shared" si="3"/>
        <v>UP</v>
      </c>
      <c r="P26" t="str">
        <f t="shared" si="4"/>
        <v>UP</v>
      </c>
      <c r="Q26">
        <f t="shared" si="5"/>
        <v>2.3499999999999943</v>
      </c>
      <c r="R26">
        <f t="shared" si="6"/>
        <v>3.6500000000000057</v>
      </c>
      <c r="S26">
        <f t="shared" si="7"/>
        <v>0.64383561643835363</v>
      </c>
      <c r="T26" t="str">
        <f t="shared" si="8"/>
        <v>No Indication</v>
      </c>
      <c r="U26" t="str">
        <f t="shared" si="9"/>
        <v>No T+M+I</v>
      </c>
      <c r="V26">
        <v>156.73458341592908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160.1</v>
      </c>
      <c r="D27">
        <v>162.30000000000001</v>
      </c>
      <c r="E27">
        <v>158</v>
      </c>
      <c r="F27">
        <v>159</v>
      </c>
      <c r="G27">
        <f>_xll.TA_TYPPRICE(D27,E27,F27)</f>
        <v>159.76666666666668</v>
      </c>
      <c r="H27">
        <v>159.15391970276835</v>
      </c>
      <c r="I27" t="str">
        <f t="shared" si="0"/>
        <v>DOWN</v>
      </c>
      <c r="J27">
        <v>159.67897006094577</v>
      </c>
      <c r="K27">
        <v>155.06823720130117</v>
      </c>
      <c r="L27" t="str">
        <f t="shared" si="1"/>
        <v>No Confirmation</v>
      </c>
      <c r="M27" t="str">
        <f t="shared" si="2"/>
        <v>No Trend</v>
      </c>
      <c r="N27">
        <v>61.209887255789361</v>
      </c>
      <c r="O27" t="str">
        <f t="shared" si="3"/>
        <v>UP</v>
      </c>
      <c r="P27" t="str">
        <f t="shared" si="4"/>
        <v>No Trend + Momentum</v>
      </c>
      <c r="Q27">
        <f t="shared" si="5"/>
        <v>1</v>
      </c>
      <c r="R27">
        <f t="shared" si="6"/>
        <v>4.3000000000000114</v>
      </c>
      <c r="S27">
        <f t="shared" si="7"/>
        <v>0.23255813953488311</v>
      </c>
      <c r="T27" t="str">
        <f t="shared" si="8"/>
        <v>No Indication</v>
      </c>
      <c r="U27" t="str">
        <f t="shared" si="9"/>
        <v>No T+M+I</v>
      </c>
      <c r="V27">
        <v>157.08310904424769</v>
      </c>
      <c r="W27">
        <v>159</v>
      </c>
      <c r="X27">
        <f t="shared" si="10"/>
        <v>-1.9168909557523079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160</v>
      </c>
      <c r="D28">
        <v>161.75</v>
      </c>
      <c r="E28">
        <v>156.5</v>
      </c>
      <c r="F28">
        <v>158</v>
      </c>
      <c r="G28">
        <f>_xll.TA_TYPPRICE(D28,E28,F28)</f>
        <v>158.75</v>
      </c>
      <c r="H28">
        <v>158.95195985138417</v>
      </c>
      <c r="I28" t="str">
        <f t="shared" si="0"/>
        <v>DOWN</v>
      </c>
      <c r="J28">
        <v>160.13919893629117</v>
      </c>
      <c r="K28">
        <v>155.38640671212315</v>
      </c>
      <c r="L28" t="str">
        <f t="shared" si="1"/>
        <v>No Confirmation</v>
      </c>
      <c r="M28" t="str">
        <f t="shared" si="2"/>
        <v>No Trend</v>
      </c>
      <c r="N28">
        <v>54.4136549456273</v>
      </c>
      <c r="O28" t="str">
        <f t="shared" si="3"/>
        <v>No Momentum</v>
      </c>
      <c r="P28" t="str">
        <f t="shared" si="4"/>
        <v>No Trend + Momentum</v>
      </c>
      <c r="Q28">
        <f t="shared" si="5"/>
        <v>1.5</v>
      </c>
      <c r="R28">
        <f t="shared" si="6"/>
        <v>5.25</v>
      </c>
      <c r="S28">
        <f t="shared" si="7"/>
        <v>0.2857142857142857</v>
      </c>
      <c r="T28" t="str">
        <f t="shared" si="8"/>
        <v>No Indication</v>
      </c>
      <c r="U28" t="str">
        <f t="shared" si="9"/>
        <v>No T+M+I</v>
      </c>
      <c r="V28">
        <v>157.22416919128651</v>
      </c>
      <c r="W28">
        <v>158.92592592592592</v>
      </c>
      <c r="X28">
        <f t="shared" si="10"/>
        <v>-1.7017567346394173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157.80000000000001</v>
      </c>
      <c r="D29">
        <v>158.80000000000001</v>
      </c>
      <c r="E29">
        <v>156.19999999999999</v>
      </c>
      <c r="F29">
        <v>157</v>
      </c>
      <c r="G29">
        <f>_xll.TA_TYPPRICE(D29,E29,F29)</f>
        <v>157.33333333333334</v>
      </c>
      <c r="H29">
        <v>158.14264659235874</v>
      </c>
      <c r="I29" t="str">
        <f t="shared" si="0"/>
        <v>DOWN</v>
      </c>
      <c r="J29">
        <v>159.8415991726709</v>
      </c>
      <c r="K29">
        <v>155.56720522054022</v>
      </c>
      <c r="L29" t="str">
        <f t="shared" si="1"/>
        <v>No Confirmation</v>
      </c>
      <c r="M29" t="str">
        <f t="shared" si="2"/>
        <v>No Trend</v>
      </c>
      <c r="N29">
        <v>47.782012714061835</v>
      </c>
      <c r="O29" t="str">
        <f t="shared" si="3"/>
        <v>No Momentum</v>
      </c>
      <c r="P29" t="str">
        <f t="shared" si="4"/>
        <v>No Trend + Momentum</v>
      </c>
      <c r="Q29">
        <f t="shared" si="5"/>
        <v>0.80000000000001137</v>
      </c>
      <c r="R29">
        <f t="shared" si="6"/>
        <v>2.6000000000000227</v>
      </c>
      <c r="S29">
        <f t="shared" si="7"/>
        <v>0.30769230769230937</v>
      </c>
      <c r="T29" t="str">
        <f t="shared" si="8"/>
        <v>No Indication</v>
      </c>
      <c r="U29" t="str">
        <f t="shared" si="9"/>
        <v>No T+M+I</v>
      </c>
      <c r="V29">
        <v>157.18968162339627</v>
      </c>
      <c r="W29">
        <v>158.7832647462277</v>
      </c>
      <c r="X29">
        <f t="shared" si="10"/>
        <v>-1.5935831228314328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157.4</v>
      </c>
      <c r="D30">
        <v>157.6</v>
      </c>
      <c r="E30">
        <v>155.19999999999999</v>
      </c>
      <c r="F30">
        <v>156</v>
      </c>
      <c r="G30">
        <f>_xll.TA_TYPPRICE(D30,E30,F30)</f>
        <v>156.26666666666665</v>
      </c>
      <c r="H30">
        <v>157.2046566295127</v>
      </c>
      <c r="I30" t="str">
        <f t="shared" si="0"/>
        <v>DOWN</v>
      </c>
      <c r="J30">
        <v>159.34346602318848</v>
      </c>
      <c r="K30">
        <v>155.48560406042017</v>
      </c>
      <c r="L30" t="str">
        <f t="shared" si="1"/>
        <v>No Confirmation</v>
      </c>
      <c r="M30" t="str">
        <f t="shared" si="2"/>
        <v>No Trend</v>
      </c>
      <c r="N30">
        <v>41.465086816854694</v>
      </c>
      <c r="O30" t="str">
        <f t="shared" si="3"/>
        <v>No Momentum</v>
      </c>
      <c r="P30" t="str">
        <f t="shared" si="4"/>
        <v>No Trend + Momentum</v>
      </c>
      <c r="Q30">
        <f t="shared" si="5"/>
        <v>0.80000000000001137</v>
      </c>
      <c r="R30">
        <f t="shared" si="6"/>
        <v>2.4000000000000057</v>
      </c>
      <c r="S30">
        <f t="shared" si="7"/>
        <v>0.33333333333333726</v>
      </c>
      <c r="T30" t="str">
        <f t="shared" si="8"/>
        <v>No Indication</v>
      </c>
      <c r="U30" t="str">
        <f t="shared" si="9"/>
        <v>No T+M+I</v>
      </c>
      <c r="V30">
        <v>157.00665368133531</v>
      </c>
      <c r="W30">
        <v>158.57709698724787</v>
      </c>
      <c r="X30">
        <f t="shared" si="10"/>
        <v>-1.570443305912562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154</v>
      </c>
      <c r="D31">
        <v>158.1</v>
      </c>
      <c r="E31">
        <v>152.94999999999999</v>
      </c>
      <c r="F31">
        <v>154</v>
      </c>
      <c r="G31">
        <f>_xll.TA_TYPPRICE(D31,E31,F31)</f>
        <v>155.01666666666665</v>
      </c>
      <c r="H31">
        <v>156.11066164808966</v>
      </c>
      <c r="I31" t="str">
        <f t="shared" si="0"/>
        <v>DOWN</v>
      </c>
      <c r="J31">
        <v>159.06714024025771</v>
      </c>
      <c r="K31">
        <v>154.9221364914379</v>
      </c>
      <c r="L31" t="str">
        <f t="shared" si="1"/>
        <v>DOWN</v>
      </c>
      <c r="M31" t="str">
        <f t="shared" si="2"/>
        <v>DOWN</v>
      </c>
      <c r="N31">
        <v>31.164864572263607</v>
      </c>
      <c r="O31" t="str">
        <f t="shared" si="3"/>
        <v>DOWN</v>
      </c>
      <c r="P31" t="str">
        <f t="shared" si="4"/>
        <v>DOWN</v>
      </c>
      <c r="Q31">
        <f t="shared" si="5"/>
        <v>1.0500000000000114</v>
      </c>
      <c r="R31">
        <f t="shared" si="6"/>
        <v>5.1500000000000057</v>
      </c>
      <c r="S31">
        <f t="shared" si="7"/>
        <v>0.20388349514563306</v>
      </c>
      <c r="T31" t="str">
        <f t="shared" si="8"/>
        <v>No Indication</v>
      </c>
      <c r="U31" t="str">
        <f t="shared" si="9"/>
        <v>No T+M+I</v>
      </c>
      <c r="V31">
        <v>156.54409157651449</v>
      </c>
      <c r="W31">
        <v>158.23805276597025</v>
      </c>
      <c r="X31">
        <f t="shared" si="10"/>
        <v>-1.6939611894557629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155.9</v>
      </c>
      <c r="D32">
        <v>156.69999999999999</v>
      </c>
      <c r="E32">
        <v>152.4</v>
      </c>
      <c r="F32">
        <v>153</v>
      </c>
      <c r="G32">
        <f>_xll.TA_TYPPRICE(D32,E32,F32)</f>
        <v>154.03333333333333</v>
      </c>
      <c r="H32">
        <v>155.07199749071151</v>
      </c>
      <c r="I32" t="str">
        <f t="shared" si="0"/>
        <v>DOWN</v>
      </c>
      <c r="J32">
        <v>158.541109075756</v>
      </c>
      <c r="K32">
        <v>154.3616617155628</v>
      </c>
      <c r="L32" t="str">
        <f t="shared" si="1"/>
        <v>DOWN</v>
      </c>
      <c r="M32" t="str">
        <f t="shared" si="2"/>
        <v>DOWN</v>
      </c>
      <c r="N32">
        <v>26.976623891620001</v>
      </c>
      <c r="O32" t="str">
        <f t="shared" si="3"/>
        <v>DOWN</v>
      </c>
      <c r="P32" t="str">
        <f t="shared" si="4"/>
        <v>DOWN</v>
      </c>
      <c r="Q32">
        <f t="shared" si="5"/>
        <v>0.59999999999999432</v>
      </c>
      <c r="R32">
        <f t="shared" si="6"/>
        <v>4.2999999999999829</v>
      </c>
      <c r="S32">
        <f t="shared" si="7"/>
        <v>0.13953488372092945</v>
      </c>
      <c r="T32" t="str">
        <f t="shared" si="8"/>
        <v>DOWN</v>
      </c>
      <c r="U32" t="str">
        <f t="shared" si="9"/>
        <v>DOWN</v>
      </c>
      <c r="V32">
        <v>155.99884671858919</v>
      </c>
      <c r="W32">
        <v>157.85004885737987</v>
      </c>
      <c r="X32">
        <f t="shared" si="10"/>
        <v>-1.8512021387906827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153</v>
      </c>
      <c r="D33">
        <v>154.15</v>
      </c>
      <c r="E33">
        <v>152</v>
      </c>
      <c r="F33">
        <v>153</v>
      </c>
      <c r="G33">
        <f>_xll.TA_TYPPRICE(D33,E33,F33)</f>
        <v>153.04999999999998</v>
      </c>
      <c r="H33">
        <v>154.06099874535573</v>
      </c>
      <c r="I33" t="str">
        <f t="shared" si="0"/>
        <v>DOWN</v>
      </c>
      <c r="J33">
        <v>157.56530705892132</v>
      </c>
      <c r="K33">
        <v>153.83684800099329</v>
      </c>
      <c r="L33" t="str">
        <f t="shared" si="1"/>
        <v>DOWN</v>
      </c>
      <c r="M33" t="str">
        <f t="shared" si="2"/>
        <v>DOWN</v>
      </c>
      <c r="N33">
        <v>26.976623891619994</v>
      </c>
      <c r="O33" t="str">
        <f t="shared" si="3"/>
        <v>DOWN</v>
      </c>
      <c r="P33" t="str">
        <f t="shared" si="4"/>
        <v>DOWN</v>
      </c>
      <c r="Q33">
        <f t="shared" si="5"/>
        <v>1</v>
      </c>
      <c r="R33">
        <f t="shared" si="6"/>
        <v>2.1500000000000057</v>
      </c>
      <c r="S33">
        <f t="shared" si="7"/>
        <v>0.46511627906976621</v>
      </c>
      <c r="T33" t="str">
        <f t="shared" si="8"/>
        <v>No Indication</v>
      </c>
      <c r="U33" t="str">
        <f t="shared" si="9"/>
        <v>No T+M+I</v>
      </c>
      <c r="V33">
        <v>155.53748568496007</v>
      </c>
      <c r="W33">
        <v>157.49078597905543</v>
      </c>
      <c r="X33">
        <f t="shared" si="10"/>
        <v>-1.9533002940953565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152.9</v>
      </c>
      <c r="D34">
        <v>153.9</v>
      </c>
      <c r="E34">
        <v>151.9</v>
      </c>
      <c r="F34">
        <v>152</v>
      </c>
      <c r="G34">
        <f>_xll.TA_TYPPRICE(D34,E34,F34)</f>
        <v>152.6</v>
      </c>
      <c r="H34">
        <v>153.33049937267788</v>
      </c>
      <c r="I34" t="str">
        <f t="shared" si="0"/>
        <v>DOWN</v>
      </c>
      <c r="J34">
        <v>156.75079437916102</v>
      </c>
      <c r="K34">
        <v>153.4064373341059</v>
      </c>
      <c r="L34" t="str">
        <f t="shared" si="1"/>
        <v>DOWN</v>
      </c>
      <c r="M34" t="str">
        <f t="shared" si="2"/>
        <v>DOWN</v>
      </c>
      <c r="N34">
        <v>22.295023442015761</v>
      </c>
      <c r="O34" t="str">
        <f t="shared" si="3"/>
        <v>DOWN</v>
      </c>
      <c r="P34" t="str">
        <f t="shared" si="4"/>
        <v>DOWN</v>
      </c>
      <c r="Q34">
        <f t="shared" si="5"/>
        <v>9.9999999999994316E-2</v>
      </c>
      <c r="R34">
        <f t="shared" si="6"/>
        <v>2</v>
      </c>
      <c r="S34">
        <f t="shared" si="7"/>
        <v>4.9999999999997158E-2</v>
      </c>
      <c r="T34" t="str">
        <f t="shared" si="8"/>
        <v>DOWN</v>
      </c>
      <c r="U34" t="str">
        <f t="shared" si="9"/>
        <v>DOWN</v>
      </c>
      <c r="V34">
        <v>154.99325711804315</v>
      </c>
      <c r="W34">
        <v>157.08406109171798</v>
      </c>
      <c r="X34">
        <f t="shared" si="10"/>
        <v>-2.0908039736748378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152.55000000000001</v>
      </c>
      <c r="D35">
        <v>157</v>
      </c>
      <c r="E35">
        <v>152</v>
      </c>
      <c r="F35">
        <v>156</v>
      </c>
      <c r="G35">
        <f>_xll.TA_TYPPRICE(D35,E35,F35)</f>
        <v>155</v>
      </c>
      <c r="H35">
        <v>154.16524968633894</v>
      </c>
      <c r="I35" t="str">
        <f t="shared" si="0"/>
        <v>UP</v>
      </c>
      <c r="J35">
        <v>156.80617340601412</v>
      </c>
      <c r="K35">
        <v>153.0938957043046</v>
      </c>
      <c r="L35" t="str">
        <f t="shared" si="1"/>
        <v>No Confirmation</v>
      </c>
      <c r="M35" t="str">
        <f t="shared" si="2"/>
        <v>No Trend</v>
      </c>
      <c r="N35">
        <v>58.395683609873103</v>
      </c>
      <c r="O35" t="str">
        <f t="shared" si="3"/>
        <v>No Momentum</v>
      </c>
      <c r="P35" t="str">
        <f t="shared" si="4"/>
        <v>No Trend + Momentum</v>
      </c>
      <c r="Q35">
        <f t="shared" si="5"/>
        <v>4</v>
      </c>
      <c r="R35">
        <f t="shared" si="6"/>
        <v>5</v>
      </c>
      <c r="S35">
        <f t="shared" si="7"/>
        <v>0.8</v>
      </c>
      <c r="T35" t="str">
        <f t="shared" si="8"/>
        <v>No Indication</v>
      </c>
      <c r="U35" t="str">
        <f t="shared" si="9"/>
        <v>No T+M+I</v>
      </c>
      <c r="V35">
        <v>155.14814063834419</v>
      </c>
      <c r="W35">
        <v>157.00376027010924</v>
      </c>
      <c r="X35">
        <f t="shared" si="10"/>
        <v>-1.8556196317650517</v>
      </c>
      <c r="Y35">
        <v>-1.8030623718797125</v>
      </c>
      <c r="Z35" t="str">
        <f t="shared" si="11"/>
        <v>DOWN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157.9</v>
      </c>
      <c r="D36">
        <v>157.9</v>
      </c>
      <c r="E36">
        <v>154.75</v>
      </c>
      <c r="F36">
        <v>155</v>
      </c>
      <c r="G36">
        <f>_xll.TA_TYPPRICE(D36,E36,F36)</f>
        <v>155.88333333333333</v>
      </c>
      <c r="H36">
        <v>155.02429150983613</v>
      </c>
      <c r="I36" t="str">
        <f t="shared" si="0"/>
        <v>DOWN</v>
      </c>
      <c r="J36">
        <v>157.04924598245543</v>
      </c>
      <c r="K36">
        <v>153.4619188811258</v>
      </c>
      <c r="L36" t="str">
        <f t="shared" si="1"/>
        <v>No Confirmation</v>
      </c>
      <c r="M36" t="str">
        <f t="shared" si="2"/>
        <v>No Trend</v>
      </c>
      <c r="N36">
        <v>50.992438736241695</v>
      </c>
      <c r="O36" t="str">
        <f t="shared" si="3"/>
        <v>No Momentum</v>
      </c>
      <c r="P36" t="str">
        <f t="shared" si="4"/>
        <v>No Trend + Momentum</v>
      </c>
      <c r="Q36">
        <f t="shared" si="5"/>
        <v>0.25</v>
      </c>
      <c r="R36">
        <f t="shared" si="6"/>
        <v>3.1500000000000057</v>
      </c>
      <c r="S36">
        <f t="shared" si="7"/>
        <v>7.9365079365079222E-2</v>
      </c>
      <c r="T36" t="str">
        <f t="shared" si="8"/>
        <v>DOWN</v>
      </c>
      <c r="U36" t="str">
        <f t="shared" si="9"/>
        <v>No T+M+I</v>
      </c>
      <c r="V36">
        <v>155.12534977090661</v>
      </c>
      <c r="W36">
        <v>156.85533358343449</v>
      </c>
      <c r="X36">
        <f t="shared" si="10"/>
        <v>-1.7299838125278768</v>
      </c>
      <c r="Y36">
        <v>-1.7884466600093454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155.25</v>
      </c>
      <c r="D37">
        <v>159.25</v>
      </c>
      <c r="E37">
        <v>155</v>
      </c>
      <c r="F37">
        <v>158</v>
      </c>
      <c r="G37">
        <f>_xll.TA_TYPPRICE(D37,E37,F37)</f>
        <v>157.41666666666666</v>
      </c>
      <c r="H37">
        <v>156.22047908825141</v>
      </c>
      <c r="I37" t="str">
        <f t="shared" si="0"/>
        <v>UP</v>
      </c>
      <c r="J37">
        <v>157.53830243079867</v>
      </c>
      <c r="K37">
        <v>153.80371468532007</v>
      </c>
      <c r="L37" t="str">
        <f t="shared" si="1"/>
        <v>UP</v>
      </c>
      <c r="M37" t="str">
        <f t="shared" si="2"/>
        <v>UP</v>
      </c>
      <c r="N37">
        <v>66.783874256326129</v>
      </c>
      <c r="O37" t="str">
        <f t="shared" si="3"/>
        <v>UP</v>
      </c>
      <c r="P37" t="str">
        <f t="shared" si="4"/>
        <v>UP</v>
      </c>
      <c r="Q37">
        <f t="shared" si="5"/>
        <v>3</v>
      </c>
      <c r="R37">
        <f t="shared" si="6"/>
        <v>4.25</v>
      </c>
      <c r="S37">
        <f t="shared" si="7"/>
        <v>0.70588235294117652</v>
      </c>
      <c r="T37" t="str">
        <f t="shared" si="8"/>
        <v>No Indication</v>
      </c>
      <c r="U37" t="str">
        <f t="shared" si="9"/>
        <v>No T+M+I</v>
      </c>
      <c r="V37">
        <v>155.56760365230559</v>
      </c>
      <c r="W37">
        <v>156.94012368836528</v>
      </c>
      <c r="X37">
        <f t="shared" si="10"/>
        <v>-1.372520036059683</v>
      </c>
      <c r="Y37">
        <v>-1.7052613352194128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159</v>
      </c>
      <c r="D38">
        <v>159.80000000000001</v>
      </c>
      <c r="E38">
        <v>156</v>
      </c>
      <c r="F38">
        <v>156</v>
      </c>
      <c r="G38">
        <f>_xll.TA_TYPPRICE(D38,E38,F38)</f>
        <v>157.26666666666668</v>
      </c>
      <c r="H38">
        <v>156.74357287745903</v>
      </c>
      <c r="I38" t="str">
        <f t="shared" si="0"/>
        <v>DOWN</v>
      </c>
      <c r="J38">
        <v>158.0409018906212</v>
      </c>
      <c r="K38">
        <v>154.29177808858228</v>
      </c>
      <c r="L38" t="str">
        <f t="shared" si="1"/>
        <v>No Confirmation</v>
      </c>
      <c r="M38" t="str">
        <f t="shared" si="2"/>
        <v>No Trend</v>
      </c>
      <c r="N38">
        <v>52.64706396213802</v>
      </c>
      <c r="O38" t="str">
        <f t="shared" si="3"/>
        <v>No Momentum</v>
      </c>
      <c r="P38" t="str">
        <f t="shared" si="4"/>
        <v>No Trend + Momentum</v>
      </c>
      <c r="Q38">
        <f t="shared" si="5"/>
        <v>0</v>
      </c>
      <c r="R38">
        <f t="shared" si="6"/>
        <v>3.8000000000000114</v>
      </c>
      <c r="S38">
        <f t="shared" si="7"/>
        <v>0</v>
      </c>
      <c r="T38" t="str">
        <f t="shared" si="8"/>
        <v>DOWN</v>
      </c>
      <c r="U38" t="str">
        <f t="shared" si="9"/>
        <v>No T+M+I</v>
      </c>
      <c r="V38">
        <v>155.63412616733549</v>
      </c>
      <c r="W38">
        <v>156.87048489663451</v>
      </c>
      <c r="X38">
        <f t="shared" si="10"/>
        <v>-1.2363587292990132</v>
      </c>
      <c r="Y38">
        <v>-1.6114808140353329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156.94999999999999</v>
      </c>
      <c r="D39">
        <v>158</v>
      </c>
      <c r="E39">
        <v>153.6</v>
      </c>
      <c r="F39">
        <v>154</v>
      </c>
      <c r="G39">
        <f>_xll.TA_TYPPRICE(D39,E39,F39)</f>
        <v>155.20000000000002</v>
      </c>
      <c r="H39">
        <v>155.97178643872951</v>
      </c>
      <c r="I39" t="str">
        <f t="shared" si="0"/>
        <v>DOWN</v>
      </c>
      <c r="J39">
        <v>158.03181258159427</v>
      </c>
      <c r="K39">
        <v>154.13804962445289</v>
      </c>
      <c r="L39" t="str">
        <f t="shared" si="1"/>
        <v>DOWN</v>
      </c>
      <c r="M39" t="str">
        <f t="shared" si="2"/>
        <v>DOWN</v>
      </c>
      <c r="N39">
        <v>41.631396587474455</v>
      </c>
      <c r="O39" t="str">
        <f t="shared" si="3"/>
        <v>No Momentum</v>
      </c>
      <c r="P39" t="str">
        <f t="shared" si="4"/>
        <v>No Trend + Momentum</v>
      </c>
      <c r="Q39">
        <f t="shared" si="5"/>
        <v>0.40000000000000568</v>
      </c>
      <c r="R39">
        <f t="shared" si="6"/>
        <v>4.4000000000000057</v>
      </c>
      <c r="S39">
        <f t="shared" si="7"/>
        <v>9.0909090909092077E-2</v>
      </c>
      <c r="T39" t="str">
        <f t="shared" si="8"/>
        <v>DOWN</v>
      </c>
      <c r="U39" t="str">
        <f t="shared" si="9"/>
        <v>No T+M+I</v>
      </c>
      <c r="V39">
        <v>155.38272214159159</v>
      </c>
      <c r="W39">
        <v>156.6578563857727</v>
      </c>
      <c r="X39">
        <f t="shared" si="10"/>
        <v>-1.2751342441811175</v>
      </c>
      <c r="Y39">
        <v>-1.5442115000644898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154.4</v>
      </c>
      <c r="D40">
        <v>154.9</v>
      </c>
      <c r="E40">
        <v>150.69999999999999</v>
      </c>
      <c r="F40">
        <v>153</v>
      </c>
      <c r="G40">
        <f>_xll.TA_TYPPRICE(D40,E40,F40)</f>
        <v>152.86666666666667</v>
      </c>
      <c r="H40">
        <v>154.41922655269809</v>
      </c>
      <c r="I40" t="str">
        <f t="shared" si="0"/>
        <v>DOWN</v>
      </c>
      <c r="J40">
        <v>157.33585423012889</v>
      </c>
      <c r="K40">
        <v>153.37403859679668</v>
      </c>
      <c r="L40" t="str">
        <f t="shared" si="1"/>
        <v>DOWN</v>
      </c>
      <c r="M40" t="str">
        <f t="shared" si="2"/>
        <v>DOWN</v>
      </c>
      <c r="N40">
        <v>36.816772457904975</v>
      </c>
      <c r="O40" t="str">
        <f t="shared" si="3"/>
        <v>DOWN</v>
      </c>
      <c r="P40" t="str">
        <f t="shared" si="4"/>
        <v>DOWN</v>
      </c>
      <c r="Q40">
        <f t="shared" si="5"/>
        <v>2.3000000000000114</v>
      </c>
      <c r="R40">
        <f t="shared" si="6"/>
        <v>4.2000000000000171</v>
      </c>
      <c r="S40">
        <f t="shared" si="7"/>
        <v>0.54761904761904812</v>
      </c>
      <c r="T40" t="str">
        <f t="shared" si="8"/>
        <v>No Indication</v>
      </c>
      <c r="U40" t="str">
        <f t="shared" si="9"/>
        <v>No T+M+I</v>
      </c>
      <c r="V40">
        <v>155.01614950442365</v>
      </c>
      <c r="W40">
        <v>156.38690406090066</v>
      </c>
      <c r="X40">
        <f t="shared" si="10"/>
        <v>-1.3707545564770101</v>
      </c>
      <c r="Y40">
        <v>-1.5095201113469938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152.94999999999999</v>
      </c>
      <c r="D41">
        <v>153.75</v>
      </c>
      <c r="E41">
        <v>150</v>
      </c>
      <c r="F41">
        <v>151</v>
      </c>
      <c r="G41">
        <f>_xll.TA_TYPPRICE(D41,E41,F41)</f>
        <v>151.58333333333334</v>
      </c>
      <c r="H41">
        <v>153.00127994301573</v>
      </c>
      <c r="I41" t="str">
        <f t="shared" si="0"/>
        <v>DOWN</v>
      </c>
      <c r="J41">
        <v>156.53899773454469</v>
      </c>
      <c r="K41">
        <v>152.62425224195297</v>
      </c>
      <c r="L41" t="str">
        <f t="shared" si="1"/>
        <v>DOWN</v>
      </c>
      <c r="M41" t="str">
        <f t="shared" si="2"/>
        <v>DOWN</v>
      </c>
      <c r="N41">
        <v>28.559567821750303</v>
      </c>
      <c r="O41" t="str">
        <f t="shared" si="3"/>
        <v>DOWN</v>
      </c>
      <c r="P41" t="str">
        <f t="shared" si="4"/>
        <v>DOWN</v>
      </c>
      <c r="Q41">
        <f t="shared" si="5"/>
        <v>1</v>
      </c>
      <c r="R41">
        <f t="shared" si="6"/>
        <v>3.75</v>
      </c>
      <c r="S41">
        <f t="shared" si="7"/>
        <v>0.26666666666666666</v>
      </c>
      <c r="T41" t="str">
        <f t="shared" si="8"/>
        <v>No Indication</v>
      </c>
      <c r="U41" t="str">
        <f t="shared" si="9"/>
        <v>No T+M+I</v>
      </c>
      <c r="V41">
        <v>154.39828034989694</v>
      </c>
      <c r="W41">
        <v>155.98787413046358</v>
      </c>
      <c r="X41">
        <f t="shared" si="10"/>
        <v>-1.5895937805666449</v>
      </c>
      <c r="Y41">
        <v>-1.5255348451909241</v>
      </c>
      <c r="Z41" t="str">
        <f t="shared" si="11"/>
        <v>DOWN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151.4</v>
      </c>
      <c r="D42">
        <v>151.6</v>
      </c>
      <c r="E42">
        <v>147.65</v>
      </c>
      <c r="F42">
        <v>149</v>
      </c>
      <c r="G42">
        <f>_xll.TA_TYPPRICE(D42,E42,F42)</f>
        <v>149.41666666666666</v>
      </c>
      <c r="H42">
        <v>151.20897330484121</v>
      </c>
      <c r="I42" t="str">
        <f t="shared" si="0"/>
        <v>DOWN</v>
      </c>
      <c r="J42">
        <v>155.44144268242366</v>
      </c>
      <c r="K42">
        <v>151.5188628548523</v>
      </c>
      <c r="L42" t="str">
        <f t="shared" si="1"/>
        <v>DOWN</v>
      </c>
      <c r="M42" t="str">
        <f t="shared" si="2"/>
        <v>DOWN</v>
      </c>
      <c r="N42">
        <v>22.306099182151918</v>
      </c>
      <c r="O42" t="str">
        <f t="shared" si="3"/>
        <v>DOWN</v>
      </c>
      <c r="P42" t="str">
        <f t="shared" si="4"/>
        <v>DOWN</v>
      </c>
      <c r="Q42">
        <f t="shared" si="5"/>
        <v>1.3499999999999943</v>
      </c>
      <c r="R42">
        <f t="shared" si="6"/>
        <v>3.9499999999999886</v>
      </c>
      <c r="S42">
        <f t="shared" si="7"/>
        <v>0.34177215189873372</v>
      </c>
      <c r="T42" t="str">
        <f t="shared" si="8"/>
        <v>No Indication</v>
      </c>
      <c r="U42" t="str">
        <f t="shared" si="9"/>
        <v>No T+M+I</v>
      </c>
      <c r="V42">
        <v>153.56777568068202</v>
      </c>
      <c r="W42">
        <v>155.47025382450332</v>
      </c>
      <c r="X42">
        <f t="shared" si="10"/>
        <v>-1.9024781438212983</v>
      </c>
      <c r="Y42">
        <v>-1.600923504916999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150</v>
      </c>
      <c r="D43">
        <v>151.1</v>
      </c>
      <c r="E43">
        <v>148.1</v>
      </c>
      <c r="F43">
        <v>151</v>
      </c>
      <c r="G43">
        <f>_xll.TA_TYPPRICE(D43,E43,F43)</f>
        <v>150.06666666666666</v>
      </c>
      <c r="H43">
        <v>150.63781998575394</v>
      </c>
      <c r="I43" t="str">
        <f t="shared" si="0"/>
        <v>UP</v>
      </c>
      <c r="J43">
        <v>154.47667764188506</v>
      </c>
      <c r="K43">
        <v>150.75911555377402</v>
      </c>
      <c r="L43" t="str">
        <f t="shared" si="1"/>
        <v>No Confirmation</v>
      </c>
      <c r="M43" t="str">
        <f t="shared" si="2"/>
        <v>No Trend</v>
      </c>
      <c r="N43">
        <v>39.001550212414038</v>
      </c>
      <c r="O43" t="str">
        <f t="shared" si="3"/>
        <v>DOWN</v>
      </c>
      <c r="P43" t="str">
        <f t="shared" si="4"/>
        <v>No Trend + Momentum</v>
      </c>
      <c r="Q43">
        <f t="shared" si="5"/>
        <v>2.9000000000000057</v>
      </c>
      <c r="R43">
        <f t="shared" si="6"/>
        <v>3</v>
      </c>
      <c r="S43">
        <f t="shared" si="7"/>
        <v>0.96666666666666856</v>
      </c>
      <c r="T43" t="str">
        <f t="shared" si="8"/>
        <v>UP</v>
      </c>
      <c r="U43" t="str">
        <f t="shared" si="9"/>
        <v>No T+M+I</v>
      </c>
      <c r="V43">
        <v>153.17273326826941</v>
      </c>
      <c r="W43">
        <v>155.13912391157714</v>
      </c>
      <c r="X43">
        <f t="shared" si="10"/>
        <v>-1.9663906433077329</v>
      </c>
      <c r="Y43">
        <v>-1.6740169325951457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150</v>
      </c>
      <c r="D44">
        <v>151.6</v>
      </c>
      <c r="E44">
        <v>148.80000000000001</v>
      </c>
      <c r="F44">
        <v>150</v>
      </c>
      <c r="G44">
        <f>_xll.TA_TYPPRICE(D44,E44,F44)</f>
        <v>150.13333333333333</v>
      </c>
      <c r="H44">
        <v>150.38557665954363</v>
      </c>
      <c r="I44" t="str">
        <f t="shared" si="0"/>
        <v>DOWN</v>
      </c>
      <c r="J44">
        <v>153.83741594368837</v>
      </c>
      <c r="K44">
        <v>150.32375654182425</v>
      </c>
      <c r="L44" t="str">
        <f t="shared" si="1"/>
        <v>DOWN</v>
      </c>
      <c r="M44" t="str">
        <f t="shared" si="2"/>
        <v>DOWN</v>
      </c>
      <c r="N44">
        <v>34.383662374871719</v>
      </c>
      <c r="O44" t="str">
        <f t="shared" si="3"/>
        <v>DOWN</v>
      </c>
      <c r="P44" t="str">
        <f t="shared" si="4"/>
        <v>DOWN</v>
      </c>
      <c r="Q44">
        <f t="shared" si="5"/>
        <v>1.1999999999999886</v>
      </c>
      <c r="R44">
        <f t="shared" si="6"/>
        <v>2.7999999999999829</v>
      </c>
      <c r="S44">
        <f t="shared" si="7"/>
        <v>0.4285714285714271</v>
      </c>
      <c r="T44" t="str">
        <f t="shared" si="8"/>
        <v>No Indication</v>
      </c>
      <c r="U44" t="str">
        <f t="shared" si="9"/>
        <v>No T+M+I</v>
      </c>
      <c r="V44">
        <v>152.68462045776641</v>
      </c>
      <c r="W44">
        <v>154.75844806627512</v>
      </c>
      <c r="X44">
        <f t="shared" si="10"/>
        <v>-2.073827608508708</v>
      </c>
      <c r="Y44">
        <v>-1.7539790677778582</v>
      </c>
      <c r="Z44" t="str">
        <f t="shared" si="11"/>
        <v>DOWN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150.5</v>
      </c>
      <c r="D45">
        <v>151.4</v>
      </c>
      <c r="E45">
        <v>149.65</v>
      </c>
      <c r="F45">
        <v>150</v>
      </c>
      <c r="G45">
        <f>_xll.TA_TYPPRICE(D45,E45,F45)</f>
        <v>150.35</v>
      </c>
      <c r="H45">
        <v>150.36778832977183</v>
      </c>
      <c r="I45" t="str">
        <f t="shared" si="0"/>
        <v>DOWN</v>
      </c>
      <c r="J45">
        <v>153.29576795620207</v>
      </c>
      <c r="K45">
        <v>150.1740328658633</v>
      </c>
      <c r="L45" t="str">
        <f t="shared" si="1"/>
        <v>DOWN</v>
      </c>
      <c r="M45" t="str">
        <f t="shared" si="2"/>
        <v>DOWN</v>
      </c>
      <c r="N45">
        <v>34.383662374871712</v>
      </c>
      <c r="O45" t="str">
        <f t="shared" si="3"/>
        <v>DOWN</v>
      </c>
      <c r="P45" t="str">
        <f t="shared" si="4"/>
        <v>DOWN</v>
      </c>
      <c r="Q45">
        <f t="shared" si="5"/>
        <v>0.34999999999999432</v>
      </c>
      <c r="R45">
        <f t="shared" si="6"/>
        <v>1.75</v>
      </c>
      <c r="S45">
        <f t="shared" si="7"/>
        <v>0.19999999999999676</v>
      </c>
      <c r="T45" t="str">
        <f t="shared" si="8"/>
        <v>DOWN</v>
      </c>
      <c r="U45" t="str">
        <f t="shared" si="9"/>
        <v>DOWN</v>
      </c>
      <c r="V45">
        <v>152.27160192580234</v>
      </c>
      <c r="W45">
        <v>154.40597043173622</v>
      </c>
      <c r="X45">
        <f t="shared" si="10"/>
        <v>-2.1343685059338782</v>
      </c>
      <c r="Y45">
        <v>-1.8300569554090622</v>
      </c>
      <c r="Z45" t="str">
        <f t="shared" si="11"/>
        <v>DOWN</v>
      </c>
      <c r="AA45" t="str">
        <f t="shared" si="12"/>
        <v>DOWN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150.19999999999999</v>
      </c>
      <c r="D46">
        <v>153.69999999999999</v>
      </c>
      <c r="E46">
        <v>150</v>
      </c>
      <c r="F46">
        <v>150</v>
      </c>
      <c r="G46">
        <f>_xll.TA_TYPPRICE(D46,E46,F46)</f>
        <v>151.23333333333332</v>
      </c>
      <c r="H46">
        <v>150.80056083155256</v>
      </c>
      <c r="I46" t="str">
        <f t="shared" si="0"/>
        <v>DOWN</v>
      </c>
      <c r="J46">
        <v>153.38559729926828</v>
      </c>
      <c r="K46">
        <v>150.13535889567146</v>
      </c>
      <c r="L46" t="str">
        <f t="shared" si="1"/>
        <v>DOWN</v>
      </c>
      <c r="M46" t="str">
        <f t="shared" si="2"/>
        <v>DOWN</v>
      </c>
      <c r="N46">
        <v>34.383662374871719</v>
      </c>
      <c r="O46" t="str">
        <f t="shared" si="3"/>
        <v>DOWN</v>
      </c>
      <c r="P46" t="str">
        <f t="shared" si="4"/>
        <v>DOWN</v>
      </c>
      <c r="Q46">
        <f t="shared" si="5"/>
        <v>0</v>
      </c>
      <c r="R46">
        <f t="shared" si="6"/>
        <v>3.6999999999999886</v>
      </c>
      <c r="S46">
        <f t="shared" si="7"/>
        <v>0</v>
      </c>
      <c r="T46" t="str">
        <f t="shared" si="8"/>
        <v>DOWN</v>
      </c>
      <c r="U46" t="str">
        <f t="shared" si="9"/>
        <v>DOWN</v>
      </c>
      <c r="V46">
        <v>151.92212470644813</v>
      </c>
      <c r="W46">
        <v>154.07960225160761</v>
      </c>
      <c r="X46">
        <f t="shared" si="10"/>
        <v>-2.1574775451594803</v>
      </c>
      <c r="Y46">
        <v>-1.8955410733591458</v>
      </c>
      <c r="Z46" t="str">
        <f t="shared" si="11"/>
        <v>DOWN</v>
      </c>
      <c r="AA46" t="str">
        <f t="shared" si="12"/>
        <v>DOWN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150.44999999999999</v>
      </c>
      <c r="D47">
        <v>159.5</v>
      </c>
      <c r="E47">
        <v>150.05000000000001</v>
      </c>
      <c r="F47">
        <v>159</v>
      </c>
      <c r="G47">
        <f>_xll.TA_TYPPRICE(D47,E47,F47)</f>
        <v>156.18333333333334</v>
      </c>
      <c r="H47">
        <v>153.49194708244295</v>
      </c>
      <c r="I47" t="str">
        <f t="shared" si="0"/>
        <v>UP</v>
      </c>
      <c r="J47">
        <v>154.74435345498645</v>
      </c>
      <c r="K47">
        <v>150.11639025218892</v>
      </c>
      <c r="L47" t="str">
        <f t="shared" si="1"/>
        <v>UP</v>
      </c>
      <c r="M47" t="str">
        <f t="shared" si="2"/>
        <v>UP</v>
      </c>
      <c r="N47">
        <v>78.704961735147208</v>
      </c>
      <c r="O47" t="str">
        <f t="shared" si="3"/>
        <v>UP</v>
      </c>
      <c r="P47" t="str">
        <f t="shared" si="4"/>
        <v>UP</v>
      </c>
      <c r="Q47">
        <f t="shared" si="5"/>
        <v>8.9499999999999886</v>
      </c>
      <c r="R47">
        <f t="shared" si="6"/>
        <v>9.4499999999999886</v>
      </c>
      <c r="S47">
        <f t="shared" si="7"/>
        <v>0.94708994708994698</v>
      </c>
      <c r="T47" t="str">
        <f t="shared" si="8"/>
        <v>UP</v>
      </c>
      <c r="U47" t="str">
        <f t="shared" si="9"/>
        <v>UP</v>
      </c>
      <c r="V47">
        <v>153.01102859776381</v>
      </c>
      <c r="W47">
        <v>154.44407615889594</v>
      </c>
      <c r="X47">
        <f t="shared" si="10"/>
        <v>-1.4330475611321276</v>
      </c>
      <c r="Y47">
        <v>-1.8030423709137422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160.9</v>
      </c>
      <c r="D48">
        <v>161.30000000000001</v>
      </c>
      <c r="E48">
        <v>157</v>
      </c>
      <c r="F48">
        <v>158</v>
      </c>
      <c r="G48">
        <f>_xll.TA_TYPPRICE(D48,E48,F48)</f>
        <v>158.76666666666668</v>
      </c>
      <c r="H48">
        <v>156.1293068745548</v>
      </c>
      <c r="I48" t="str">
        <f t="shared" si="0"/>
        <v>UP</v>
      </c>
      <c r="J48">
        <v>156.2011637983228</v>
      </c>
      <c r="K48">
        <v>151.64608130725804</v>
      </c>
      <c r="L48" t="str">
        <f t="shared" si="1"/>
        <v>UP</v>
      </c>
      <c r="M48" t="str">
        <f t="shared" si="2"/>
        <v>UP</v>
      </c>
      <c r="N48">
        <v>71.954606848315734</v>
      </c>
      <c r="O48" t="str">
        <f t="shared" si="3"/>
        <v>UP</v>
      </c>
      <c r="P48" t="str">
        <f t="shared" si="4"/>
        <v>UP</v>
      </c>
      <c r="Q48">
        <f t="shared" si="5"/>
        <v>1</v>
      </c>
      <c r="R48">
        <f t="shared" si="6"/>
        <v>4.3000000000000114</v>
      </c>
      <c r="S48">
        <f t="shared" si="7"/>
        <v>0.23255813953488311</v>
      </c>
      <c r="T48" t="str">
        <f t="shared" si="8"/>
        <v>No Indication</v>
      </c>
      <c r="U48" t="str">
        <f t="shared" si="9"/>
        <v>No T+M+I</v>
      </c>
      <c r="V48">
        <v>153.7785626596463</v>
      </c>
      <c r="W48">
        <v>154.70747792490366</v>
      </c>
      <c r="X48">
        <f t="shared" si="10"/>
        <v>-0.92891526525735912</v>
      </c>
      <c r="Y48">
        <v>-1.6282169497824657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158</v>
      </c>
      <c r="D49">
        <v>160.5</v>
      </c>
      <c r="E49">
        <v>156.6</v>
      </c>
      <c r="F49">
        <v>159</v>
      </c>
      <c r="G49">
        <f>_xll.TA_TYPPRICE(D49,E49,F49)</f>
        <v>158.70000000000002</v>
      </c>
      <c r="H49">
        <v>157.41465343727742</v>
      </c>
      <c r="I49" t="str">
        <f t="shared" si="0"/>
        <v>UP</v>
      </c>
      <c r="J49">
        <v>157.15646073202885</v>
      </c>
      <c r="K49">
        <v>152.74695212786736</v>
      </c>
      <c r="L49" t="str">
        <f t="shared" si="1"/>
        <v>UP</v>
      </c>
      <c r="M49" t="str">
        <f t="shared" si="2"/>
        <v>UP</v>
      </c>
      <c r="N49">
        <v>74.670208823713622</v>
      </c>
      <c r="O49" t="str">
        <f t="shared" si="3"/>
        <v>UP</v>
      </c>
      <c r="P49" t="str">
        <f t="shared" si="4"/>
        <v>UP</v>
      </c>
      <c r="Q49">
        <f t="shared" si="5"/>
        <v>2.4000000000000057</v>
      </c>
      <c r="R49">
        <f t="shared" si="6"/>
        <v>3.9000000000000057</v>
      </c>
      <c r="S49">
        <f t="shared" si="7"/>
        <v>0.61538461538461597</v>
      </c>
      <c r="T49" t="str">
        <f t="shared" si="8"/>
        <v>No Indication</v>
      </c>
      <c r="U49" t="str">
        <f t="shared" si="9"/>
        <v>No T+M+I</v>
      </c>
      <c r="V49">
        <v>154.58186071200839</v>
      </c>
      <c r="W49">
        <v>155.02544252305893</v>
      </c>
      <c r="X49">
        <f t="shared" si="10"/>
        <v>-0.44358181105053518</v>
      </c>
      <c r="Y49">
        <v>-1.3912899220360795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162</v>
      </c>
      <c r="D50">
        <v>162</v>
      </c>
      <c r="E50">
        <v>159</v>
      </c>
      <c r="F50">
        <v>160</v>
      </c>
      <c r="G50">
        <f>_xll.TA_TYPPRICE(D50,E50,F50)</f>
        <v>160.33333333333334</v>
      </c>
      <c r="H50">
        <v>158.87399338530537</v>
      </c>
      <c r="I50" t="str">
        <f t="shared" si="0"/>
        <v>UP</v>
      </c>
      <c r="J50">
        <v>158.232802791578</v>
      </c>
      <c r="K50">
        <v>154.1365183216746</v>
      </c>
      <c r="L50" t="str">
        <f t="shared" si="1"/>
        <v>UP</v>
      </c>
      <c r="M50" t="str">
        <f t="shared" si="2"/>
        <v>UP</v>
      </c>
      <c r="N50">
        <v>77.405015571487311</v>
      </c>
      <c r="O50" t="str">
        <f t="shared" si="3"/>
        <v>UP</v>
      </c>
      <c r="P50" t="str">
        <f t="shared" si="4"/>
        <v>UP</v>
      </c>
      <c r="Q50">
        <f t="shared" si="5"/>
        <v>1</v>
      </c>
      <c r="R50">
        <f t="shared" si="6"/>
        <v>3</v>
      </c>
      <c r="S50">
        <f t="shared" si="7"/>
        <v>0.33333333333333331</v>
      </c>
      <c r="T50" t="str">
        <f t="shared" si="8"/>
        <v>No Indication</v>
      </c>
      <c r="U50" t="str">
        <f t="shared" si="9"/>
        <v>No T+M+I</v>
      </c>
      <c r="V50">
        <v>155.41542060246863</v>
      </c>
      <c r="W50">
        <v>155.39392826209161</v>
      </c>
      <c r="X50">
        <f t="shared" si="10"/>
        <v>2.1492340377022856E-2</v>
      </c>
      <c r="Y50">
        <v>-1.108733469553459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160.30000000000001</v>
      </c>
      <c r="D51">
        <v>162</v>
      </c>
      <c r="E51">
        <v>156.5</v>
      </c>
      <c r="F51">
        <v>157</v>
      </c>
      <c r="G51">
        <f>_xll.TA_TYPPRICE(D51,E51,F51)</f>
        <v>158.5</v>
      </c>
      <c r="H51">
        <v>158.68699669265268</v>
      </c>
      <c r="I51" t="str">
        <f t="shared" si="0"/>
        <v>DOWN</v>
      </c>
      <c r="J51">
        <v>159.06995772678289</v>
      </c>
      <c r="K51">
        <v>154.66173647241357</v>
      </c>
      <c r="L51" t="str">
        <f t="shared" si="1"/>
        <v>No Confirmation</v>
      </c>
      <c r="M51" t="str">
        <f t="shared" si="2"/>
        <v>No Trend</v>
      </c>
      <c r="N51">
        <v>55.097244435097181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5.5</v>
      </c>
      <c r="S51">
        <f t="shared" si="7"/>
        <v>9.0909090909090912E-2</v>
      </c>
      <c r="T51" t="str">
        <f t="shared" si="8"/>
        <v>DOWN</v>
      </c>
      <c r="U51" t="str">
        <f t="shared" si="9"/>
        <v>No T+M+I</v>
      </c>
      <c r="V51">
        <v>155.65920204824269</v>
      </c>
      <c r="W51">
        <v>155.51289653897371</v>
      </c>
      <c r="X51">
        <f t="shared" si="10"/>
        <v>0.14630550926898422</v>
      </c>
      <c r="Y51">
        <v>-0.85772567378897024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157.80000000000001</v>
      </c>
      <c r="D52">
        <v>169.4</v>
      </c>
      <c r="E52">
        <v>156.5</v>
      </c>
      <c r="F52">
        <v>168</v>
      </c>
      <c r="G52">
        <f>_xll.TA_TYPPRICE(D52,E52,F52)</f>
        <v>164.63333333333333</v>
      </c>
      <c r="H52">
        <v>161.66016501299299</v>
      </c>
      <c r="I52" t="str">
        <f t="shared" si="0"/>
        <v>UP</v>
      </c>
      <c r="J52">
        <v>161.36552267638669</v>
      </c>
      <c r="K52">
        <v>155.0702394785439</v>
      </c>
      <c r="L52" t="str">
        <f t="shared" si="1"/>
        <v>UP</v>
      </c>
      <c r="M52" t="str">
        <f t="shared" si="2"/>
        <v>UP</v>
      </c>
      <c r="N52">
        <v>80.652833360372085</v>
      </c>
      <c r="O52" t="str">
        <f t="shared" si="3"/>
        <v>UP</v>
      </c>
      <c r="P52" t="str">
        <f t="shared" si="4"/>
        <v>UP</v>
      </c>
      <c r="Q52">
        <f t="shared" si="5"/>
        <v>11.5</v>
      </c>
      <c r="R52">
        <f t="shared" si="6"/>
        <v>12.900000000000006</v>
      </c>
      <c r="S52">
        <f t="shared" si="7"/>
        <v>0.89147286821705385</v>
      </c>
      <c r="T52" t="str">
        <f t="shared" si="8"/>
        <v>UP</v>
      </c>
      <c r="U52" t="str">
        <f t="shared" si="9"/>
        <v>UP</v>
      </c>
      <c r="V52">
        <v>157.55778634851305</v>
      </c>
      <c r="W52">
        <v>156.4378671657164</v>
      </c>
      <c r="X52">
        <f t="shared" si="10"/>
        <v>1.1199191827966501</v>
      </c>
      <c r="Y52">
        <v>-0.46219670247184613</v>
      </c>
      <c r="Z52" t="str">
        <f t="shared" si="11"/>
        <v>UP</v>
      </c>
      <c r="AA52" t="str">
        <f t="shared" si="12"/>
        <v>UP</v>
      </c>
      <c r="AB52" t="str">
        <f t="shared" si="13"/>
        <v>UP</v>
      </c>
      <c r="AC52" t="str">
        <f t="shared" si="14"/>
        <v>UP</v>
      </c>
      <c r="AD52">
        <f t="shared" si="15"/>
        <v>157.95000000000002</v>
      </c>
      <c r="AE52">
        <f t="shared" si="16"/>
        <v>161.45000000000002</v>
      </c>
      <c r="AF52">
        <f t="shared" si="17"/>
        <v>162.95000000000002</v>
      </c>
      <c r="AG52">
        <f t="shared" si="18"/>
        <v>164.45000000000002</v>
      </c>
      <c r="AH52">
        <f t="shared" si="19"/>
        <v>164.45000000000002</v>
      </c>
    </row>
    <row r="53" spans="1:34" x14ac:dyDescent="0.25">
      <c r="A53" t="s">
        <v>5</v>
      </c>
      <c r="B53" s="1">
        <v>42929</v>
      </c>
      <c r="C53">
        <v>169.75</v>
      </c>
      <c r="D53">
        <v>171.8</v>
      </c>
      <c r="E53">
        <v>167.65</v>
      </c>
      <c r="F53">
        <v>170</v>
      </c>
      <c r="G53">
        <f>_xll.TA_TYPPRICE(D53,E53,F53)</f>
        <v>169.81666666666669</v>
      </c>
      <c r="H53">
        <v>165.73841583982983</v>
      </c>
      <c r="I53" t="str">
        <f t="shared" si="0"/>
        <v>UP</v>
      </c>
      <c r="J53">
        <v>163.68429541496744</v>
      </c>
      <c r="K53">
        <v>157.86574181664525</v>
      </c>
      <c r="L53" t="str">
        <f t="shared" si="1"/>
        <v>UP</v>
      </c>
      <c r="M53" t="str">
        <f t="shared" si="2"/>
        <v>UP</v>
      </c>
      <c r="N53">
        <v>82.868731286958777</v>
      </c>
      <c r="O53" t="str">
        <f t="shared" si="3"/>
        <v>UP</v>
      </c>
      <c r="P53" t="str">
        <f t="shared" si="4"/>
        <v>UP</v>
      </c>
      <c r="Q53">
        <f t="shared" si="5"/>
        <v>2.3499999999999943</v>
      </c>
      <c r="R53">
        <f t="shared" si="6"/>
        <v>4.1500000000000057</v>
      </c>
      <c r="S53">
        <f t="shared" si="7"/>
        <v>0.56626506024096168</v>
      </c>
      <c r="T53" t="str">
        <f t="shared" si="8"/>
        <v>No Indication</v>
      </c>
      <c r="U53" t="str">
        <f t="shared" si="9"/>
        <v>No T+M+I</v>
      </c>
      <c r="V53">
        <v>159.47197306412642</v>
      </c>
      <c r="W53">
        <v>157.44246959788555</v>
      </c>
      <c r="X53">
        <f t="shared" si="10"/>
        <v>2.0295034662408682</v>
      </c>
      <c r="Y53">
        <v>3.6143331270696744E-2</v>
      </c>
      <c r="Z53" t="str">
        <f t="shared" si="11"/>
        <v>UP</v>
      </c>
      <c r="AA53" t="str">
        <f t="shared" si="12"/>
        <v>No TMIM</v>
      </c>
      <c r="AB53" t="str">
        <f t="shared" si="13"/>
        <v>UP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170</v>
      </c>
      <c r="D54">
        <v>172</v>
      </c>
      <c r="E54">
        <v>166.6</v>
      </c>
      <c r="F54">
        <v>170</v>
      </c>
      <c r="G54">
        <f>_xll.TA_TYPPRICE(D54,E54,F54)</f>
        <v>169.53333333333333</v>
      </c>
      <c r="H54">
        <v>167.63587458658156</v>
      </c>
      <c r="I54" t="str">
        <f t="shared" si="0"/>
        <v>UP</v>
      </c>
      <c r="J54">
        <v>165.5322297671969</v>
      </c>
      <c r="K54">
        <v>159.80668807961297</v>
      </c>
      <c r="L54" t="str">
        <f t="shared" si="1"/>
        <v>UP</v>
      </c>
      <c r="M54" t="str">
        <f t="shared" si="2"/>
        <v>UP</v>
      </c>
      <c r="N54">
        <v>82.868731286958763</v>
      </c>
      <c r="O54" t="str">
        <f t="shared" si="3"/>
        <v>UP</v>
      </c>
      <c r="P54" t="str">
        <f t="shared" si="4"/>
        <v>UP</v>
      </c>
      <c r="Q54">
        <f t="shared" si="5"/>
        <v>3.4000000000000057</v>
      </c>
      <c r="R54">
        <f t="shared" si="6"/>
        <v>5.4000000000000057</v>
      </c>
      <c r="S54">
        <f t="shared" si="7"/>
        <v>0.62962962962962998</v>
      </c>
      <c r="T54" t="str">
        <f t="shared" si="8"/>
        <v>No Indication</v>
      </c>
      <c r="U54" t="str">
        <f t="shared" si="9"/>
        <v>No T+M+I</v>
      </c>
      <c r="V54">
        <v>161.09166951579928</v>
      </c>
      <c r="W54">
        <v>158.37265703507921</v>
      </c>
      <c r="X54">
        <f t="shared" si="10"/>
        <v>2.7190124807200675</v>
      </c>
      <c r="Y54">
        <v>0.57271716116057103</v>
      </c>
      <c r="Z54" t="str">
        <f t="shared" si="11"/>
        <v>UP</v>
      </c>
      <c r="AA54" t="str">
        <f t="shared" si="12"/>
        <v>No TMIM</v>
      </c>
      <c r="AB54" t="str">
        <f t="shared" si="13"/>
        <v>UP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170.6</v>
      </c>
      <c r="D55">
        <v>170.7</v>
      </c>
      <c r="E55">
        <v>166.7</v>
      </c>
      <c r="F55">
        <v>168</v>
      </c>
      <c r="G55">
        <f>_xll.TA_TYPPRICE(D55,E55,F55)</f>
        <v>168.46666666666667</v>
      </c>
      <c r="H55">
        <v>168.0512706266241</v>
      </c>
      <c r="I55" t="str">
        <f t="shared" si="0"/>
        <v>DOWN</v>
      </c>
      <c r="J55">
        <v>166.68062315226425</v>
      </c>
      <c r="K55">
        <v>161.33853517303231</v>
      </c>
      <c r="L55" t="str">
        <f t="shared" si="1"/>
        <v>UP</v>
      </c>
      <c r="M55" t="str">
        <f t="shared" si="2"/>
        <v>No Trend</v>
      </c>
      <c r="N55">
        <v>70.289776227321497</v>
      </c>
      <c r="O55" t="str">
        <f t="shared" si="3"/>
        <v>UP</v>
      </c>
      <c r="P55" t="str">
        <f t="shared" si="4"/>
        <v>No Trend + Momentum</v>
      </c>
      <c r="Q55">
        <f t="shared" si="5"/>
        <v>1.3000000000000114</v>
      </c>
      <c r="R55">
        <f t="shared" si="6"/>
        <v>4</v>
      </c>
      <c r="S55">
        <f t="shared" si="7"/>
        <v>0.32500000000000284</v>
      </c>
      <c r="T55" t="str">
        <f t="shared" si="8"/>
        <v>No Indication</v>
      </c>
      <c r="U55" t="str">
        <f t="shared" si="9"/>
        <v>No T+M+I</v>
      </c>
      <c r="V55">
        <v>162.15448959029169</v>
      </c>
      <c r="W55">
        <v>159.08579355099928</v>
      </c>
      <c r="X55">
        <f t="shared" si="10"/>
        <v>3.068696039292405</v>
      </c>
      <c r="Y55">
        <v>1.0719129367869378</v>
      </c>
      <c r="Z55" t="str">
        <f t="shared" si="11"/>
        <v>UP</v>
      </c>
      <c r="AA55" t="str">
        <f t="shared" si="12"/>
        <v>No TMIM</v>
      </c>
      <c r="AB55" t="str">
        <f t="shared" si="13"/>
        <v>UP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167</v>
      </c>
      <c r="D56">
        <v>170.15</v>
      </c>
      <c r="E56">
        <v>166.55</v>
      </c>
      <c r="F56">
        <v>167</v>
      </c>
      <c r="G56">
        <f>_xll.TA_TYPPRICE(D56,E56,F56)</f>
        <v>167.9</v>
      </c>
      <c r="H56">
        <v>167.97563531331207</v>
      </c>
      <c r="I56" t="str">
        <f t="shared" si="0"/>
        <v>DOWN</v>
      </c>
      <c r="J56">
        <v>167.45159578509441</v>
      </c>
      <c r="K56">
        <v>162.49663846791401</v>
      </c>
      <c r="L56" t="str">
        <f t="shared" si="1"/>
        <v>No Confirmation</v>
      </c>
      <c r="M56" t="str">
        <f t="shared" si="2"/>
        <v>No Trend</v>
      </c>
      <c r="N56">
        <v>64.199134338280558</v>
      </c>
      <c r="O56" t="str">
        <f t="shared" si="3"/>
        <v>UP</v>
      </c>
      <c r="P56" t="str">
        <f t="shared" si="4"/>
        <v>No Trend + Momentum</v>
      </c>
      <c r="Q56">
        <f t="shared" si="5"/>
        <v>0.44999999999998863</v>
      </c>
      <c r="R56">
        <f t="shared" si="6"/>
        <v>3.5999999999999943</v>
      </c>
      <c r="S56">
        <f t="shared" si="7"/>
        <v>0.12499999999999704</v>
      </c>
      <c r="T56" t="str">
        <f t="shared" si="8"/>
        <v>DOWN</v>
      </c>
      <c r="U56" t="str">
        <f t="shared" si="9"/>
        <v>No T+M+I</v>
      </c>
      <c r="V56">
        <v>162.89995273024681</v>
      </c>
      <c r="W56">
        <v>159.67203106574007</v>
      </c>
      <c r="X56">
        <f t="shared" si="10"/>
        <v>3.2279216645067379</v>
      </c>
      <c r="Y56">
        <v>1.5031146823308978</v>
      </c>
      <c r="Z56" t="str">
        <f t="shared" si="11"/>
        <v>UP</v>
      </c>
      <c r="AA56" t="str">
        <f t="shared" si="12"/>
        <v>No TMIM</v>
      </c>
      <c r="AB56" t="str">
        <f t="shared" si="13"/>
        <v>UP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167.25</v>
      </c>
      <c r="D57">
        <v>173.5</v>
      </c>
      <c r="E57">
        <v>167.25</v>
      </c>
      <c r="F57">
        <v>170</v>
      </c>
      <c r="G57">
        <f>_xll.TA_TYPPRICE(D57,E57,F57)</f>
        <v>170.25</v>
      </c>
      <c r="H57">
        <v>169.11281765665603</v>
      </c>
      <c r="I57" t="str">
        <f t="shared" si="0"/>
        <v>UP</v>
      </c>
      <c r="J57">
        <v>168.79568561062899</v>
      </c>
      <c r="K57">
        <v>163.55294103059978</v>
      </c>
      <c r="L57" t="str">
        <f t="shared" si="1"/>
        <v>UP</v>
      </c>
      <c r="M57" t="str">
        <f t="shared" si="2"/>
        <v>UP</v>
      </c>
      <c r="N57">
        <v>72.979239844538938</v>
      </c>
      <c r="O57" t="str">
        <f t="shared" si="3"/>
        <v>UP</v>
      </c>
      <c r="P57" t="str">
        <f t="shared" si="4"/>
        <v>UP</v>
      </c>
      <c r="Q57">
        <f t="shared" si="5"/>
        <v>2.75</v>
      </c>
      <c r="R57">
        <f t="shared" si="6"/>
        <v>6.25</v>
      </c>
      <c r="S57">
        <f t="shared" si="7"/>
        <v>0.44</v>
      </c>
      <c r="T57" t="str">
        <f t="shared" si="8"/>
        <v>No Indication</v>
      </c>
      <c r="U57" t="str">
        <f t="shared" si="9"/>
        <v>No T+M+I</v>
      </c>
      <c r="V57">
        <v>163.99226769482422</v>
      </c>
      <c r="W57">
        <v>160.43706580161117</v>
      </c>
      <c r="X57">
        <f t="shared" si="10"/>
        <v>3.5552018932130522</v>
      </c>
      <c r="Y57">
        <v>1.9135321245073289</v>
      </c>
      <c r="Z57" t="str">
        <f t="shared" si="11"/>
        <v>UP</v>
      </c>
      <c r="AA57" t="str">
        <f t="shared" si="12"/>
        <v>No TMIM</v>
      </c>
      <c r="AB57" t="str">
        <f t="shared" si="13"/>
        <v>UP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170.75</v>
      </c>
      <c r="D58">
        <v>171.5</v>
      </c>
      <c r="E58">
        <v>168.5</v>
      </c>
      <c r="F58">
        <v>169</v>
      </c>
      <c r="G58">
        <f>_xll.TA_TYPPRICE(D58,E58,F58)</f>
        <v>169.66666666666666</v>
      </c>
      <c r="H58">
        <v>169.38974216166133</v>
      </c>
      <c r="I58" t="str">
        <f t="shared" si="0"/>
        <v>DOWN</v>
      </c>
      <c r="J58">
        <v>169.39664436382256</v>
      </c>
      <c r="K58">
        <v>164.65228746824428</v>
      </c>
      <c r="L58" t="str">
        <f t="shared" si="1"/>
        <v>No Confirmation</v>
      </c>
      <c r="M58" t="str">
        <f t="shared" si="2"/>
        <v>No Trend</v>
      </c>
      <c r="N58">
        <v>66.213129448087287</v>
      </c>
      <c r="O58" t="str">
        <f t="shared" si="3"/>
        <v>UP</v>
      </c>
      <c r="P58" t="str">
        <f t="shared" si="4"/>
        <v>No Trend + Momentum</v>
      </c>
      <c r="Q58">
        <f t="shared" si="5"/>
        <v>0.5</v>
      </c>
      <c r="R58">
        <f t="shared" si="6"/>
        <v>3</v>
      </c>
      <c r="S58">
        <f t="shared" si="7"/>
        <v>0.16666666666666666</v>
      </c>
      <c r="T58" t="str">
        <f t="shared" si="8"/>
        <v>DOWN</v>
      </c>
      <c r="U58" t="str">
        <f t="shared" si="9"/>
        <v>No T+M+I</v>
      </c>
      <c r="V58">
        <v>164.76268804946665</v>
      </c>
      <c r="W58">
        <v>161.07135722371405</v>
      </c>
      <c r="X58">
        <f t="shared" si="10"/>
        <v>3.6913308257526012</v>
      </c>
      <c r="Y58">
        <v>2.2690918647563834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169.15</v>
      </c>
      <c r="D59">
        <v>170.8</v>
      </c>
      <c r="E59">
        <v>165.5</v>
      </c>
      <c r="F59">
        <v>168</v>
      </c>
      <c r="G59">
        <f>_xll.TA_TYPPRICE(D59,E59,F59)</f>
        <v>168.1</v>
      </c>
      <c r="H59">
        <v>168.74487108083065</v>
      </c>
      <c r="I59" t="str">
        <f t="shared" si="0"/>
        <v>DOWN</v>
      </c>
      <c r="J59">
        <v>169.708501171862</v>
      </c>
      <c r="K59">
        <v>164.84066803085668</v>
      </c>
      <c r="L59" t="str">
        <f t="shared" si="1"/>
        <v>No Confirmation</v>
      </c>
      <c r="M59" t="str">
        <f t="shared" si="2"/>
        <v>No Trend</v>
      </c>
      <c r="N59">
        <v>59.336555906983236</v>
      </c>
      <c r="O59" t="str">
        <f t="shared" si="3"/>
        <v>No Momentum</v>
      </c>
      <c r="P59" t="str">
        <f t="shared" si="4"/>
        <v>No Trend + Momentum</v>
      </c>
      <c r="Q59">
        <f t="shared" si="5"/>
        <v>2.5</v>
      </c>
      <c r="R59">
        <f t="shared" si="6"/>
        <v>5.3000000000000114</v>
      </c>
      <c r="S59">
        <f t="shared" si="7"/>
        <v>0.47169811320754618</v>
      </c>
      <c r="T59" t="str">
        <f t="shared" si="8"/>
        <v>No Indication</v>
      </c>
      <c r="U59" t="str">
        <f t="shared" si="9"/>
        <v>No T+M+I</v>
      </c>
      <c r="V59">
        <v>165.2607360418564</v>
      </c>
      <c r="W59">
        <v>161.58459002195744</v>
      </c>
      <c r="X59">
        <f t="shared" si="10"/>
        <v>3.6761460198989653</v>
      </c>
      <c r="Y59">
        <v>2.5505026957848997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168.4</v>
      </c>
      <c r="D60">
        <v>169.7</v>
      </c>
      <c r="E60">
        <v>166.75</v>
      </c>
      <c r="F60">
        <v>167</v>
      </c>
      <c r="G60">
        <f>_xll.TA_TYPPRICE(D60,E60,F60)</f>
        <v>167.81666666666666</v>
      </c>
      <c r="H60">
        <v>168.28076887374866</v>
      </c>
      <c r="I60" t="str">
        <f t="shared" si="0"/>
        <v>DOWN</v>
      </c>
      <c r="J60">
        <v>169.70661202255934</v>
      </c>
      <c r="K60">
        <v>165.26496402399962</v>
      </c>
      <c r="L60" t="str">
        <f t="shared" si="1"/>
        <v>No Confirmation</v>
      </c>
      <c r="M60" t="str">
        <f t="shared" si="2"/>
        <v>No Trend</v>
      </c>
      <c r="N60">
        <v>52.518642482551236</v>
      </c>
      <c r="O60" t="str">
        <f t="shared" si="3"/>
        <v>No Momentum</v>
      </c>
      <c r="P60" t="str">
        <f t="shared" si="4"/>
        <v>No Trend + Momentum</v>
      </c>
      <c r="Q60">
        <f t="shared" si="5"/>
        <v>0.25</v>
      </c>
      <c r="R60">
        <f t="shared" si="6"/>
        <v>2.9499999999999886</v>
      </c>
      <c r="S60">
        <f t="shared" si="7"/>
        <v>8.4745762711864736E-2</v>
      </c>
      <c r="T60" t="str">
        <f t="shared" si="8"/>
        <v>DOWN</v>
      </c>
      <c r="U60" t="str">
        <f t="shared" si="9"/>
        <v>No T+M+I</v>
      </c>
      <c r="V60">
        <v>165.52831511234004</v>
      </c>
      <c r="W60">
        <v>161.98573150181244</v>
      </c>
      <c r="X60">
        <f t="shared" si="10"/>
        <v>3.5425836105276005</v>
      </c>
      <c r="Y60">
        <v>2.74891887873344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166</v>
      </c>
      <c r="D61">
        <v>169.25</v>
      </c>
      <c r="E61">
        <v>165</v>
      </c>
      <c r="F61">
        <v>168</v>
      </c>
      <c r="G61">
        <f>_xll.TA_TYPPRICE(D61,E61,F61)</f>
        <v>167.41666666666666</v>
      </c>
      <c r="H61">
        <v>167.84871777020766</v>
      </c>
      <c r="I61" t="str">
        <f t="shared" si="0"/>
        <v>UP</v>
      </c>
      <c r="J61">
        <v>169.60514268421281</v>
      </c>
      <c r="K61">
        <v>165.20608312977748</v>
      </c>
      <c r="L61" t="str">
        <f t="shared" si="1"/>
        <v>No Confirmation</v>
      </c>
      <c r="M61" t="str">
        <f t="shared" si="2"/>
        <v>No Trend</v>
      </c>
      <c r="N61">
        <v>58.48181675544064</v>
      </c>
      <c r="O61" t="str">
        <f t="shared" si="3"/>
        <v>No Momentum</v>
      </c>
      <c r="P61" t="str">
        <f t="shared" si="4"/>
        <v>No Trend + Momentum</v>
      </c>
      <c r="Q61">
        <f t="shared" si="5"/>
        <v>3</v>
      </c>
      <c r="R61">
        <f t="shared" si="6"/>
        <v>4.25</v>
      </c>
      <c r="S61">
        <f t="shared" si="7"/>
        <v>0.70588235294117652</v>
      </c>
      <c r="T61" t="str">
        <f t="shared" si="8"/>
        <v>No Indication</v>
      </c>
      <c r="U61" t="str">
        <f t="shared" si="9"/>
        <v>No T+M+I</v>
      </c>
      <c r="V61">
        <v>165.90857432582618</v>
      </c>
      <c r="W61">
        <v>162.43123287204855</v>
      </c>
      <c r="X61">
        <f t="shared" si="10"/>
        <v>3.4773414537776262</v>
      </c>
      <c r="Y61">
        <v>2.894603393742277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168.5</v>
      </c>
      <c r="D62">
        <v>171</v>
      </c>
      <c r="E62">
        <v>167.45</v>
      </c>
      <c r="F62">
        <v>169</v>
      </c>
      <c r="G62">
        <f>_xll.TA_TYPPRICE(D62,E62,F62)</f>
        <v>169.15</v>
      </c>
      <c r="H62">
        <v>168.49935888510385</v>
      </c>
      <c r="I62" t="str">
        <f t="shared" si="0"/>
        <v>UP</v>
      </c>
      <c r="J62">
        <v>169.91511097660995</v>
      </c>
      <c r="K62">
        <v>165.70473132316027</v>
      </c>
      <c r="L62" t="str">
        <f t="shared" si="1"/>
        <v>No Confirmation</v>
      </c>
      <c r="M62" t="str">
        <f t="shared" si="2"/>
        <v>No Trend</v>
      </c>
      <c r="N62">
        <v>64.115263007126586</v>
      </c>
      <c r="O62" t="str">
        <f t="shared" si="3"/>
        <v>UP</v>
      </c>
      <c r="P62" t="str">
        <f t="shared" si="4"/>
        <v>No Trend + Momentum</v>
      </c>
      <c r="Q62">
        <f t="shared" si="5"/>
        <v>1.5500000000000114</v>
      </c>
      <c r="R62">
        <f t="shared" si="6"/>
        <v>3.5500000000000114</v>
      </c>
      <c r="S62">
        <f t="shared" si="7"/>
        <v>0.43661971830986096</v>
      </c>
      <c r="T62" t="str">
        <f t="shared" si="8"/>
        <v>No Indication</v>
      </c>
      <c r="U62" t="str">
        <f t="shared" si="9"/>
        <v>No T+M+I</v>
      </c>
      <c r="V62">
        <v>166.38417827569907</v>
      </c>
      <c r="W62">
        <v>162.91780821485978</v>
      </c>
      <c r="X62">
        <f t="shared" si="10"/>
        <v>3.4663700608392958</v>
      </c>
      <c r="Y62">
        <v>3.0089567271616806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168.6</v>
      </c>
      <c r="D63">
        <v>170.1</v>
      </c>
      <c r="E63">
        <v>165.05</v>
      </c>
      <c r="F63">
        <v>166</v>
      </c>
      <c r="G63">
        <f>_xll.TA_TYPPRICE(D63,E63,F63)</f>
        <v>167.04999999999998</v>
      </c>
      <c r="H63">
        <v>167.77467944255193</v>
      </c>
      <c r="I63" t="str">
        <f t="shared" si="0"/>
        <v>DOWN</v>
      </c>
      <c r="J63">
        <v>169.95619742625217</v>
      </c>
      <c r="K63">
        <v>165.55923547356912</v>
      </c>
      <c r="L63" t="str">
        <f t="shared" si="1"/>
        <v>No Confirmation</v>
      </c>
      <c r="M63" t="str">
        <f t="shared" si="2"/>
        <v>No Trend</v>
      </c>
      <c r="N63">
        <v>42.493550084763953</v>
      </c>
      <c r="O63" t="str">
        <f t="shared" si="3"/>
        <v>No Momentum</v>
      </c>
      <c r="P63" t="str">
        <f t="shared" si="4"/>
        <v>No Trend + Momentum</v>
      </c>
      <c r="Q63">
        <f t="shared" si="5"/>
        <v>0.94999999999998863</v>
      </c>
      <c r="R63">
        <f t="shared" si="6"/>
        <v>5.0499999999999829</v>
      </c>
      <c r="S63">
        <f t="shared" si="7"/>
        <v>0.18811881188118651</v>
      </c>
      <c r="T63" t="str">
        <f t="shared" si="8"/>
        <v>DOWN</v>
      </c>
      <c r="U63" t="str">
        <f t="shared" si="9"/>
        <v>No T+M+I</v>
      </c>
      <c r="V63">
        <v>166.32507392559151</v>
      </c>
      <c r="W63">
        <v>163.14611871746274</v>
      </c>
      <c r="X63">
        <f t="shared" si="10"/>
        <v>3.1789552081287695</v>
      </c>
      <c r="Y63">
        <v>3.0429564233550983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165.6</v>
      </c>
      <c r="D64">
        <v>169.9</v>
      </c>
      <c r="E64">
        <v>165.2</v>
      </c>
      <c r="F64">
        <v>167.9</v>
      </c>
      <c r="G64">
        <f>_xll.TA_TYPPRICE(D64,E64,F64)</f>
        <v>167.66666666666666</v>
      </c>
      <c r="H64">
        <v>167.72067305460928</v>
      </c>
      <c r="I64" t="str">
        <f t="shared" si="0"/>
        <v>UP</v>
      </c>
      <c r="J64">
        <v>169.94370910930724</v>
      </c>
      <c r="K64">
        <v>165.47940536833153</v>
      </c>
      <c r="L64" t="str">
        <f t="shared" si="1"/>
        <v>No Confirmation</v>
      </c>
      <c r="M64" t="str">
        <f t="shared" si="2"/>
        <v>No Trend</v>
      </c>
      <c r="N64">
        <v>54.611229234043293</v>
      </c>
      <c r="O64" t="str">
        <f t="shared" si="3"/>
        <v>No Momentum</v>
      </c>
      <c r="P64" t="str">
        <f t="shared" si="4"/>
        <v>No Trend + Momentum</v>
      </c>
      <c r="Q64">
        <f t="shared" si="5"/>
        <v>2.7000000000000171</v>
      </c>
      <c r="R64">
        <f t="shared" si="6"/>
        <v>4.7000000000000171</v>
      </c>
      <c r="S64">
        <f t="shared" si="7"/>
        <v>0.57446808510638447</v>
      </c>
      <c r="T64" t="str">
        <f t="shared" si="8"/>
        <v>No Indication</v>
      </c>
      <c r="U64" t="str">
        <f t="shared" si="9"/>
        <v>No T+M+I</v>
      </c>
      <c r="V64">
        <v>166.56737024473128</v>
      </c>
      <c r="W64">
        <v>163.49825807172476</v>
      </c>
      <c r="X64">
        <f t="shared" si="10"/>
        <v>3.0691121730065163</v>
      </c>
      <c r="Y64">
        <v>3.0481875732853818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165</v>
      </c>
      <c r="D65">
        <v>170.2</v>
      </c>
      <c r="E65">
        <v>163.1</v>
      </c>
      <c r="F65">
        <v>167.35</v>
      </c>
      <c r="G65">
        <f>_xll.TA_TYPPRICE(D65,E65,F65)</f>
        <v>166.88333333333333</v>
      </c>
      <c r="H65">
        <v>167.3020031939713</v>
      </c>
      <c r="I65" t="str">
        <f t="shared" si="0"/>
        <v>UP</v>
      </c>
      <c r="J65">
        <v>170.0006626405723</v>
      </c>
      <c r="K65">
        <v>164.95064861981342</v>
      </c>
      <c r="L65" t="str">
        <f t="shared" si="1"/>
        <v>No Confirmation</v>
      </c>
      <c r="M65" t="str">
        <f t="shared" si="2"/>
        <v>No Trend</v>
      </c>
      <c r="N65">
        <v>50.742288781830943</v>
      </c>
      <c r="O65" t="str">
        <f t="shared" si="3"/>
        <v>No Momentum</v>
      </c>
      <c r="P65" t="str">
        <f t="shared" si="4"/>
        <v>No Trend + Momentum</v>
      </c>
      <c r="Q65">
        <f t="shared" si="5"/>
        <v>4.25</v>
      </c>
      <c r="R65">
        <f t="shared" si="6"/>
        <v>7.0999999999999943</v>
      </c>
      <c r="S65">
        <f t="shared" si="7"/>
        <v>0.59859154929577507</v>
      </c>
      <c r="T65" t="str">
        <f t="shared" si="8"/>
        <v>No Indication</v>
      </c>
      <c r="U65" t="str">
        <f t="shared" si="9"/>
        <v>No T+M+I</v>
      </c>
      <c r="V65">
        <v>166.68777482246492</v>
      </c>
      <c r="W65">
        <v>163.78357228863405</v>
      </c>
      <c r="X65">
        <f t="shared" si="10"/>
        <v>2.904202533830869</v>
      </c>
      <c r="Y65">
        <v>3.0193905653944793</v>
      </c>
      <c r="Z65" t="str">
        <f t="shared" si="11"/>
        <v>DOWN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169</v>
      </c>
      <c r="D66">
        <v>169</v>
      </c>
      <c r="E66">
        <v>162.25</v>
      </c>
      <c r="F66">
        <v>163</v>
      </c>
      <c r="G66">
        <f>_xll.TA_TYPPRICE(D66,E66,F66)</f>
        <v>164.75</v>
      </c>
      <c r="H66">
        <v>166.02600159698565</v>
      </c>
      <c r="I66" t="str">
        <f t="shared" si="0"/>
        <v>DOWN</v>
      </c>
      <c r="J66">
        <v>169.77829316488956</v>
      </c>
      <c r="K66">
        <v>164.3505044820771</v>
      </c>
      <c r="L66" t="str">
        <f t="shared" si="1"/>
        <v>DOWN</v>
      </c>
      <c r="M66" t="str">
        <f t="shared" si="2"/>
        <v>DOWN</v>
      </c>
      <c r="N66">
        <v>29.841368482114206</v>
      </c>
      <c r="O66" t="str">
        <f t="shared" si="3"/>
        <v>DOWN</v>
      </c>
      <c r="P66" t="str">
        <f t="shared" si="4"/>
        <v>DOWN</v>
      </c>
      <c r="Q66">
        <f t="shared" si="5"/>
        <v>0.75</v>
      </c>
      <c r="R66">
        <f t="shared" si="6"/>
        <v>6.75</v>
      </c>
      <c r="S66">
        <f t="shared" si="7"/>
        <v>0.1111111111111111</v>
      </c>
      <c r="T66" t="str">
        <f t="shared" si="8"/>
        <v>DOWN</v>
      </c>
      <c r="U66" t="str">
        <f t="shared" si="9"/>
        <v>DOWN</v>
      </c>
      <c r="V66">
        <v>166.120424849778</v>
      </c>
      <c r="W66">
        <v>163.72552989688339</v>
      </c>
      <c r="X66">
        <f t="shared" si="10"/>
        <v>2.3948949528946173</v>
      </c>
      <c r="Y66">
        <v>2.8944914428945068</v>
      </c>
      <c r="Z66" t="str">
        <f t="shared" si="11"/>
        <v>DOWN</v>
      </c>
      <c r="AA66" t="str">
        <f t="shared" si="12"/>
        <v>DOWN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163</v>
      </c>
      <c r="D67">
        <v>165</v>
      </c>
      <c r="E67">
        <v>162.80000000000001</v>
      </c>
      <c r="F67">
        <v>164</v>
      </c>
      <c r="G67">
        <f>_xll.TA_TYPPRICE(D67,E67,F67)</f>
        <v>163.93333333333334</v>
      </c>
      <c r="H67">
        <v>164.97966746515948</v>
      </c>
      <c r="I67" t="str">
        <f t="shared" ref="I67:I127" si="20">IF(F67&gt;H67,"UP","DOWN")</f>
        <v>DOWN</v>
      </c>
      <c r="J67">
        <v>168.71645023935855</v>
      </c>
      <c r="K67">
        <v>164.00594793050442</v>
      </c>
      <c r="L67" t="str">
        <f t="shared" ref="L67:L127" si="21">IF(F67&gt;J67,"UP",IF(F67&lt;K67,"DOWN","No Confirmation"))</f>
        <v>DOWN</v>
      </c>
      <c r="M67" t="str">
        <f t="shared" ref="M67:M127" si="22">IF(AND(I67="UP",L67="UP"),"UP",IF(AND(I67="DOWN",L67="DOWN"),"DOWN","No Trend"))</f>
        <v>DOWN</v>
      </c>
      <c r="N67">
        <v>37.266675507530053</v>
      </c>
      <c r="O67" t="str">
        <f t="shared" ref="O67:O127" si="23">IF(N67&gt;60,"UP",IF(N67&lt;40,"DOWN","No Momentum"))</f>
        <v>DOWN</v>
      </c>
      <c r="P67" t="str">
        <f t="shared" ref="P67:P127" si="24">IF(AND(M67="UP",O67="UP"),"UP",IF(AND(M67="DOWN",O67="DOWN"),"DOWN","No Trend + Momentum"))</f>
        <v>DOWN</v>
      </c>
      <c r="Q67">
        <f t="shared" ref="Q67:Q127" si="25">F67-E67</f>
        <v>1.1999999999999886</v>
      </c>
      <c r="R67">
        <f t="shared" ref="R67:R127" si="26">D67-E67</f>
        <v>2.1999999999999886</v>
      </c>
      <c r="S67">
        <f t="shared" ref="S67:S127" si="27">Q67/R67</f>
        <v>0.54545454545454308</v>
      </c>
      <c r="T67" t="str">
        <f t="shared" ref="T67:T127" si="28">IF(S67&gt;0.8,"UP",IF(S67&lt;0.2,"DOWN","No Indication"))</f>
        <v>No Indication</v>
      </c>
      <c r="U67" t="str">
        <f t="shared" ref="U67:U127" si="29">IF(AND(P67="UP",T67="UP"),"UP",IF(AND(P67="DOWN",T67="DOWN"),"DOWN","No T+M+I"))</f>
        <v>No T+M+I</v>
      </c>
      <c r="V67">
        <v>165.79420564211986</v>
      </c>
      <c r="W67">
        <v>163.74586101563276</v>
      </c>
      <c r="X67">
        <f t="shared" ref="X67:X127" si="30">V67-W67</f>
        <v>2.0483446264871077</v>
      </c>
      <c r="Y67">
        <v>2.7252620796130271</v>
      </c>
      <c r="Z67" t="str">
        <f t="shared" ref="Z67:Z127" si="31">IF(X67&gt;Y67,"UP",IF(X67&lt;Y67,"DOWN","No Indication"))</f>
        <v>DOWN</v>
      </c>
      <c r="AA67" t="str">
        <f t="shared" ref="AA67:AA127" si="32">IF(AND(U67="UP",Z67="UP"),"UP",IF(AND(U67="DOWN",Z67="DOWN"),"DOWN","No TMIM"))</f>
        <v>No TMIM</v>
      </c>
      <c r="AB67" t="str">
        <f t="shared" ref="AB67:AB127" si="33">IF(H67&gt;J67,"UP",IF(H67&lt;K67,"DOWN","No Confirmation"))</f>
        <v>No Confirmation</v>
      </c>
      <c r="AC67" t="str">
        <f t="shared" ref="AC67:AC127" si="34">IF(AND(AA67="UP",AB67="UP"),"UP",IF(AND(AA67="DOWN",AB67="DOWN"),"DOWN","No Alert"))</f>
        <v>No Alert</v>
      </c>
      <c r="AD67" t="str">
        <f t="shared" ref="AD67:AD127" si="35">IF(AC67="UP",MROUND(D67-((D67-E67)*0.886),0.05),IF(AC67="DOWN",MROUND(E67+((D67-E67)*0.886),0.05),"No Alert"))</f>
        <v>No Alert</v>
      </c>
      <c r="AE67" t="str">
        <f t="shared" ref="AE67:AE127" si="36">IF(AC67="UP",MROUND(D67-((D67-E67)*0.618),0.05),IF(AC67="DOWN",MROUND(E67+((D67-E67)*0.618),0.05),"No Alert"))</f>
        <v>No Alert</v>
      </c>
      <c r="AF67" t="str">
        <f t="shared" ref="AF67:AF127" si="37">IF(AC67="UP",MROUND(D67-((D67-E67)*0.5),0.05),IF(AC67="DOWN",MROUND(E67+((D67-E67)*0.5),0.05),"No Alert"))</f>
        <v>No Alert</v>
      </c>
      <c r="AG67" t="str">
        <f t="shared" ref="AG67:AG127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164.5</v>
      </c>
      <c r="D68">
        <v>165</v>
      </c>
      <c r="E68">
        <v>160.55000000000001</v>
      </c>
      <c r="F68">
        <v>160.94999999999999</v>
      </c>
      <c r="G68">
        <f>_xll.TA_TYPPRICE(D68,E68,F68)</f>
        <v>162.16666666666666</v>
      </c>
      <c r="H68">
        <v>163.57316706591308</v>
      </c>
      <c r="I68" t="str">
        <f t="shared" si="20"/>
        <v>DOWN</v>
      </c>
      <c r="J68">
        <v>167.89057240838997</v>
      </c>
      <c r="K68">
        <v>163.23795950150344</v>
      </c>
      <c r="L68" t="str">
        <f t="shared" si="21"/>
        <v>DOWN</v>
      </c>
      <c r="M68" t="str">
        <f t="shared" si="22"/>
        <v>DOWN</v>
      </c>
      <c r="N68">
        <v>26.55267893629275</v>
      </c>
      <c r="O68" t="str">
        <f t="shared" si="23"/>
        <v>DOWN</v>
      </c>
      <c r="P68" t="str">
        <f t="shared" si="24"/>
        <v>DOWN</v>
      </c>
      <c r="Q68">
        <f t="shared" si="25"/>
        <v>0.39999999999997726</v>
      </c>
      <c r="R68">
        <f t="shared" si="26"/>
        <v>4.4499999999999886</v>
      </c>
      <c r="S68">
        <f t="shared" si="27"/>
        <v>8.9887640449433329E-2</v>
      </c>
      <c r="T68" t="str">
        <f t="shared" si="28"/>
        <v>DOWN</v>
      </c>
      <c r="U68" t="str">
        <f t="shared" si="29"/>
        <v>DOWN</v>
      </c>
      <c r="V68">
        <v>165.04894323563988</v>
      </c>
      <c r="W68">
        <v>163.53876019965995</v>
      </c>
      <c r="X68">
        <f t="shared" si="30"/>
        <v>1.5101830359799351</v>
      </c>
      <c r="Y68">
        <v>2.4822462708864088</v>
      </c>
      <c r="Z68" t="str">
        <f t="shared" si="31"/>
        <v>DOWN</v>
      </c>
      <c r="AA68" t="str">
        <f t="shared" si="32"/>
        <v>DOWN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159</v>
      </c>
      <c r="D69">
        <v>169</v>
      </c>
      <c r="E69">
        <v>157.05000000000001</v>
      </c>
      <c r="F69">
        <v>168</v>
      </c>
      <c r="G69">
        <f>_xll.TA_TYPPRICE(D69,E69,F69)</f>
        <v>164.68333333333334</v>
      </c>
      <c r="H69">
        <v>164.12825019962321</v>
      </c>
      <c r="I69" t="str">
        <f t="shared" si="20"/>
        <v>UP</v>
      </c>
      <c r="J69">
        <v>168.1371118731922</v>
      </c>
      <c r="K69">
        <v>161.86285739005822</v>
      </c>
      <c r="L69" t="str">
        <f t="shared" si="21"/>
        <v>No Confirmation</v>
      </c>
      <c r="M69" t="str">
        <f t="shared" si="22"/>
        <v>No Trend</v>
      </c>
      <c r="N69">
        <v>59.879608521161146</v>
      </c>
      <c r="O69" t="str">
        <f t="shared" si="23"/>
        <v>No Momentum</v>
      </c>
      <c r="P69" t="str">
        <f t="shared" si="24"/>
        <v>No Trend + Momentum</v>
      </c>
      <c r="Q69">
        <f t="shared" si="25"/>
        <v>10.949999999999989</v>
      </c>
      <c r="R69">
        <f t="shared" si="26"/>
        <v>11.949999999999989</v>
      </c>
      <c r="S69">
        <f t="shared" si="27"/>
        <v>0.91631799163179906</v>
      </c>
      <c r="T69" t="str">
        <f t="shared" si="28"/>
        <v>UP</v>
      </c>
      <c r="U69" t="str">
        <f t="shared" si="29"/>
        <v>No T+M+I</v>
      </c>
      <c r="V69">
        <v>165.50295196861836</v>
      </c>
      <c r="W69">
        <v>163.86922240709254</v>
      </c>
      <c r="X69">
        <f t="shared" si="30"/>
        <v>1.6337295615258256</v>
      </c>
      <c r="Y69">
        <v>2.3125429290142923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167.8</v>
      </c>
      <c r="D70">
        <v>169.35</v>
      </c>
      <c r="E70">
        <v>166.5</v>
      </c>
      <c r="F70">
        <v>167.8</v>
      </c>
      <c r="G70">
        <f>_xll.TA_TYPPRICE(D70,E70,F70)</f>
        <v>167.88333333333335</v>
      </c>
      <c r="H70">
        <v>166.0057917664783</v>
      </c>
      <c r="I70" t="str">
        <f t="shared" si="20"/>
        <v>UP</v>
      </c>
      <c r="J70">
        <v>168.40664256803836</v>
      </c>
      <c r="K70">
        <v>162.89333352560084</v>
      </c>
      <c r="L70" t="str">
        <f t="shared" si="21"/>
        <v>No Confirmation</v>
      </c>
      <c r="M70" t="str">
        <f t="shared" si="22"/>
        <v>No Trend</v>
      </c>
      <c r="N70">
        <v>58.931371764059179</v>
      </c>
      <c r="O70" t="str">
        <f t="shared" si="23"/>
        <v>No Momentum</v>
      </c>
      <c r="P70" t="str">
        <f t="shared" si="24"/>
        <v>No Trend + Momentum</v>
      </c>
      <c r="Q70">
        <f t="shared" si="25"/>
        <v>1.3000000000000114</v>
      </c>
      <c r="R70">
        <f t="shared" si="26"/>
        <v>2.8499999999999943</v>
      </c>
      <c r="S70">
        <f t="shared" si="27"/>
        <v>0.4561403508771979</v>
      </c>
      <c r="T70" t="str">
        <f t="shared" si="28"/>
        <v>No Indication</v>
      </c>
      <c r="U70" t="str">
        <f t="shared" si="29"/>
        <v>No T+M+I</v>
      </c>
      <c r="V70">
        <v>165.85634397344631</v>
      </c>
      <c r="W70">
        <v>164.16039111767827</v>
      </c>
      <c r="X70">
        <f t="shared" si="30"/>
        <v>1.6959528557680414</v>
      </c>
      <c r="Y70">
        <v>2.1892249143650422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167.8</v>
      </c>
      <c r="D71">
        <v>168.8</v>
      </c>
      <c r="E71">
        <v>163.69999999999999</v>
      </c>
      <c r="F71">
        <v>165.05</v>
      </c>
      <c r="G71">
        <f>_xll.TA_TYPPRICE(D71,E71,F71)</f>
        <v>165.85</v>
      </c>
      <c r="H71">
        <v>165.92789588323916</v>
      </c>
      <c r="I71" t="str">
        <f t="shared" si="20"/>
        <v>DOWN</v>
      </c>
      <c r="J71">
        <v>168.49405533069651</v>
      </c>
      <c r="K71">
        <v>163.07259274213399</v>
      </c>
      <c r="L71" t="str">
        <f t="shared" si="21"/>
        <v>No Confirmation</v>
      </c>
      <c r="M71" t="str">
        <f t="shared" si="22"/>
        <v>No Trend</v>
      </c>
      <c r="N71">
        <v>46.323268893504206</v>
      </c>
      <c r="O71" t="str">
        <f t="shared" si="23"/>
        <v>No Momentum</v>
      </c>
      <c r="P71" t="str">
        <f t="shared" si="24"/>
        <v>No Trend + Momentum</v>
      </c>
      <c r="Q71">
        <f t="shared" si="25"/>
        <v>1.3500000000000227</v>
      </c>
      <c r="R71">
        <f t="shared" si="26"/>
        <v>5.1000000000000227</v>
      </c>
      <c r="S71">
        <f t="shared" si="27"/>
        <v>0.26470588235294445</v>
      </c>
      <c r="T71" t="str">
        <f t="shared" si="28"/>
        <v>No Indication</v>
      </c>
      <c r="U71" t="str">
        <f t="shared" si="29"/>
        <v>No T+M+I</v>
      </c>
      <c r="V71">
        <v>165.73229105445458</v>
      </c>
      <c r="W71">
        <v>164.22628807192433</v>
      </c>
      <c r="X71">
        <f t="shared" si="30"/>
        <v>1.5060029825302479</v>
      </c>
      <c r="Y71">
        <v>2.0525805279980833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164.2</v>
      </c>
      <c r="D72">
        <v>166.9</v>
      </c>
      <c r="E72">
        <v>163.05000000000001</v>
      </c>
      <c r="F72">
        <v>164.05</v>
      </c>
      <c r="G72">
        <f>_xll.TA_TYPPRICE(D72,E72,F72)</f>
        <v>164.66666666666669</v>
      </c>
      <c r="H72">
        <v>165.29728127495292</v>
      </c>
      <c r="I72" t="str">
        <f t="shared" si="20"/>
        <v>DOWN</v>
      </c>
      <c r="J72">
        <v>168.13982081276396</v>
      </c>
      <c r="K72">
        <v>163.06757213277089</v>
      </c>
      <c r="L72" t="str">
        <f t="shared" si="21"/>
        <v>No Confirmation</v>
      </c>
      <c r="M72" t="str">
        <f t="shared" si="22"/>
        <v>No Trend</v>
      </c>
      <c r="N72">
        <v>42.217685029410831</v>
      </c>
      <c r="O72" t="str">
        <f t="shared" si="23"/>
        <v>No Momentum</v>
      </c>
      <c r="P72" t="str">
        <f t="shared" si="24"/>
        <v>No Trend + Momentum</v>
      </c>
      <c r="Q72">
        <f t="shared" si="25"/>
        <v>1</v>
      </c>
      <c r="R72">
        <f t="shared" si="26"/>
        <v>3.8499999999999943</v>
      </c>
      <c r="S72">
        <f t="shared" si="27"/>
        <v>0.2597402597402601</v>
      </c>
      <c r="T72" t="str">
        <f t="shared" si="28"/>
        <v>No Indication</v>
      </c>
      <c r="U72" t="str">
        <f t="shared" si="29"/>
        <v>No T+M+I</v>
      </c>
      <c r="V72">
        <v>165.47347704607697</v>
      </c>
      <c r="W72">
        <v>164.21322969622622</v>
      </c>
      <c r="X72">
        <f t="shared" si="30"/>
        <v>1.2602473498507436</v>
      </c>
      <c r="Y72">
        <v>1.8941138923686154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163</v>
      </c>
      <c r="D73">
        <v>164</v>
      </c>
      <c r="E73">
        <v>151.5</v>
      </c>
      <c r="F73">
        <v>154.4</v>
      </c>
      <c r="G73">
        <f>_xll.TA_TYPPRICE(D73,E73,F73)</f>
        <v>156.63333333333333</v>
      </c>
      <c r="H73">
        <v>160.96530730414312</v>
      </c>
      <c r="I73" t="str">
        <f t="shared" si="20"/>
        <v>DOWN</v>
      </c>
      <c r="J73">
        <v>167.21986063214973</v>
      </c>
      <c r="K73">
        <v>160.49700054771068</v>
      </c>
      <c r="L73" t="str">
        <f t="shared" si="21"/>
        <v>DOWN</v>
      </c>
      <c r="M73" t="str">
        <f t="shared" si="22"/>
        <v>DOWN</v>
      </c>
      <c r="N73">
        <v>20.404016207074012</v>
      </c>
      <c r="O73" t="str">
        <f t="shared" si="23"/>
        <v>DOWN</v>
      </c>
      <c r="P73" t="str">
        <f t="shared" si="24"/>
        <v>DOWN</v>
      </c>
      <c r="Q73">
        <f t="shared" si="25"/>
        <v>2.9000000000000057</v>
      </c>
      <c r="R73">
        <f t="shared" si="26"/>
        <v>12.5</v>
      </c>
      <c r="S73">
        <f t="shared" si="27"/>
        <v>0.23200000000000046</v>
      </c>
      <c r="T73" t="str">
        <f t="shared" si="28"/>
        <v>No Indication</v>
      </c>
      <c r="U73" t="str">
        <f t="shared" si="29"/>
        <v>No T+M+I</v>
      </c>
      <c r="V73">
        <v>163.76986519283435</v>
      </c>
      <c r="W73">
        <v>163.48632379280207</v>
      </c>
      <c r="X73">
        <f t="shared" si="30"/>
        <v>0.28354140003227712</v>
      </c>
      <c r="Y73">
        <v>1.5719993939013477</v>
      </c>
      <c r="Z73" t="str">
        <f t="shared" si="31"/>
        <v>DOWN</v>
      </c>
      <c r="AA73" t="str">
        <f t="shared" si="32"/>
        <v>No TMIM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153</v>
      </c>
      <c r="D74">
        <v>157.15</v>
      </c>
      <c r="E74">
        <v>149.94999999999999</v>
      </c>
      <c r="F74">
        <v>156.44999999999999</v>
      </c>
      <c r="G74">
        <f>_xll.TA_TYPPRICE(D74,E74,F74)</f>
        <v>154.51666666666668</v>
      </c>
      <c r="H74">
        <v>157.7409869854049</v>
      </c>
      <c r="I74" t="str">
        <f t="shared" si="20"/>
        <v>DOWN</v>
      </c>
      <c r="J74">
        <v>164.98211382500534</v>
      </c>
      <c r="K74">
        <v>158.15322264821941</v>
      </c>
      <c r="L74" t="str">
        <f t="shared" si="21"/>
        <v>DOWN</v>
      </c>
      <c r="M74" t="str">
        <f t="shared" si="22"/>
        <v>DOWN</v>
      </c>
      <c r="N74">
        <v>30.007374752143392</v>
      </c>
      <c r="O74" t="str">
        <f t="shared" si="23"/>
        <v>DOWN</v>
      </c>
      <c r="P74" t="str">
        <f t="shared" si="24"/>
        <v>DOWN</v>
      </c>
      <c r="Q74">
        <f t="shared" si="25"/>
        <v>6.5</v>
      </c>
      <c r="R74">
        <f t="shared" si="26"/>
        <v>7.2000000000000171</v>
      </c>
      <c r="S74">
        <f t="shared" si="27"/>
        <v>0.90277777777777568</v>
      </c>
      <c r="T74" t="str">
        <f t="shared" si="28"/>
        <v>UP</v>
      </c>
      <c r="U74" t="str">
        <f t="shared" si="29"/>
        <v>No T+M+I</v>
      </c>
      <c r="V74">
        <v>162.64373208624446</v>
      </c>
      <c r="W74">
        <v>162.96511462296488</v>
      </c>
      <c r="X74">
        <f t="shared" si="30"/>
        <v>-0.32138253672042083</v>
      </c>
      <c r="Y74">
        <v>1.1933230077769941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157</v>
      </c>
      <c r="D75">
        <v>158.55000000000001</v>
      </c>
      <c r="E75">
        <v>155.4</v>
      </c>
      <c r="F75">
        <v>156.25</v>
      </c>
      <c r="G75">
        <f>_xll.TA_TYPPRICE(D75,E75,F75)</f>
        <v>156.73333333333335</v>
      </c>
      <c r="H75">
        <v>157.23716015936913</v>
      </c>
      <c r="I75" t="str">
        <f t="shared" si="20"/>
        <v>DOWN</v>
      </c>
      <c r="J75">
        <v>163.55275519722639</v>
      </c>
      <c r="K75">
        <v>157.54139539305953</v>
      </c>
      <c r="L75" t="str">
        <f t="shared" si="21"/>
        <v>DOWN</v>
      </c>
      <c r="M75" t="str">
        <f t="shared" si="22"/>
        <v>DOWN</v>
      </c>
      <c r="N75">
        <v>29.572261140981738</v>
      </c>
      <c r="O75" t="str">
        <f t="shared" si="23"/>
        <v>DOWN</v>
      </c>
      <c r="P75" t="str">
        <f t="shared" si="24"/>
        <v>DOWN</v>
      </c>
      <c r="Q75">
        <f t="shared" si="25"/>
        <v>0.84999999999999432</v>
      </c>
      <c r="R75">
        <f t="shared" si="26"/>
        <v>3.1500000000000057</v>
      </c>
      <c r="S75">
        <f t="shared" si="27"/>
        <v>0.26984126984126755</v>
      </c>
      <c r="T75" t="str">
        <f t="shared" si="28"/>
        <v>No Indication</v>
      </c>
      <c r="U75" t="str">
        <f t="shared" si="29"/>
        <v>No T+M+I</v>
      </c>
      <c r="V75">
        <v>161.66008099605301</v>
      </c>
      <c r="W75">
        <v>162.46769872496748</v>
      </c>
      <c r="X75">
        <f t="shared" si="30"/>
        <v>-0.80761772891446526</v>
      </c>
      <c r="Y75">
        <v>0.79313486043870218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158</v>
      </c>
      <c r="D76">
        <v>158.1</v>
      </c>
      <c r="E76">
        <v>154.55000000000001</v>
      </c>
      <c r="F76">
        <v>156.6</v>
      </c>
      <c r="G76">
        <f>_xll.TA_TYPPRICE(D76,E76,F76)</f>
        <v>156.41666666666666</v>
      </c>
      <c r="H76">
        <v>156.82691341301791</v>
      </c>
      <c r="I76" t="str">
        <f t="shared" si="20"/>
        <v>DOWN</v>
      </c>
      <c r="J76">
        <v>162.34103182006496</v>
      </c>
      <c r="K76">
        <v>156.87664086126853</v>
      </c>
      <c r="L76" t="str">
        <f t="shared" si="21"/>
        <v>DOWN</v>
      </c>
      <c r="M76" t="str">
        <f t="shared" si="22"/>
        <v>DOWN</v>
      </c>
      <c r="N76">
        <v>31.737495677655819</v>
      </c>
      <c r="O76" t="str">
        <f t="shared" si="23"/>
        <v>DOWN</v>
      </c>
      <c r="P76" t="str">
        <f t="shared" si="24"/>
        <v>DOWN</v>
      </c>
      <c r="Q76">
        <f t="shared" si="25"/>
        <v>2.0499999999999829</v>
      </c>
      <c r="R76">
        <f t="shared" si="26"/>
        <v>3.5499999999999829</v>
      </c>
      <c r="S76">
        <f t="shared" si="27"/>
        <v>0.57746478873239238</v>
      </c>
      <c r="T76" t="str">
        <f t="shared" si="28"/>
        <v>No Indication</v>
      </c>
      <c r="U76" t="str">
        <f t="shared" si="29"/>
        <v>No T+M+I</v>
      </c>
      <c r="V76">
        <v>160.88160699666025</v>
      </c>
      <c r="W76">
        <v>162.03305437496988</v>
      </c>
      <c r="X76">
        <f t="shared" si="30"/>
        <v>-1.1514473783096264</v>
      </c>
      <c r="Y76">
        <v>0.40421841268903641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157.85</v>
      </c>
      <c r="D77">
        <v>162.4</v>
      </c>
      <c r="E77">
        <v>156.25</v>
      </c>
      <c r="F77">
        <v>161</v>
      </c>
      <c r="G77">
        <f>_xll.TA_TYPPRICE(D77,E77,F77)</f>
        <v>159.88333333333333</v>
      </c>
      <c r="H77">
        <v>158.35512337317562</v>
      </c>
      <c r="I77" t="str">
        <f t="shared" si="20"/>
        <v>UP</v>
      </c>
      <c r="J77">
        <v>162.35413586005052</v>
      </c>
      <c r="K77">
        <v>156.73738733654218</v>
      </c>
      <c r="L77" t="str">
        <f t="shared" si="21"/>
        <v>No Confirmation</v>
      </c>
      <c r="M77" t="str">
        <f t="shared" si="22"/>
        <v>No Trend</v>
      </c>
      <c r="N77">
        <v>53.973743273764065</v>
      </c>
      <c r="O77" t="str">
        <f t="shared" si="23"/>
        <v>No Momentum</v>
      </c>
      <c r="P77" t="str">
        <f t="shared" si="24"/>
        <v>No Trend + Momentum</v>
      </c>
      <c r="Q77">
        <f t="shared" si="25"/>
        <v>4.75</v>
      </c>
      <c r="R77">
        <f t="shared" si="26"/>
        <v>6.1500000000000057</v>
      </c>
      <c r="S77">
        <f t="shared" si="27"/>
        <v>0.77235772357723509</v>
      </c>
      <c r="T77" t="str">
        <f t="shared" si="28"/>
        <v>No Indication</v>
      </c>
      <c r="U77" t="str">
        <f t="shared" si="29"/>
        <v>No T+M+I</v>
      </c>
      <c r="V77">
        <v>160.89982130486638</v>
      </c>
      <c r="W77">
        <v>161.95653182867582</v>
      </c>
      <c r="X77">
        <f t="shared" si="30"/>
        <v>-1.0567105238094427</v>
      </c>
      <c r="Y77">
        <v>0.11203262538934056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159.80000000000001</v>
      </c>
      <c r="D78">
        <v>160</v>
      </c>
      <c r="E78">
        <v>156.05000000000001</v>
      </c>
      <c r="F78">
        <v>159.44999999999999</v>
      </c>
      <c r="G78">
        <f>_xll.TA_TYPPRICE(D78,E78,F78)</f>
        <v>158.5</v>
      </c>
      <c r="H78">
        <v>158.42756168658781</v>
      </c>
      <c r="I78" t="str">
        <f t="shared" si="20"/>
        <v>UP</v>
      </c>
      <c r="J78">
        <v>161.83099455781706</v>
      </c>
      <c r="K78">
        <v>156.58463459508837</v>
      </c>
      <c r="L78" t="str">
        <f t="shared" si="21"/>
        <v>No Confirmation</v>
      </c>
      <c r="M78" t="str">
        <f t="shared" si="22"/>
        <v>No Trend</v>
      </c>
      <c r="N78">
        <v>47.202978551880918</v>
      </c>
      <c r="O78" t="str">
        <f t="shared" si="23"/>
        <v>No Momentum</v>
      </c>
      <c r="P78" t="str">
        <f t="shared" si="24"/>
        <v>No Trend + Momentum</v>
      </c>
      <c r="Q78">
        <f t="shared" si="25"/>
        <v>3.3999999999999773</v>
      </c>
      <c r="R78">
        <f t="shared" si="26"/>
        <v>3.9499999999999886</v>
      </c>
      <c r="S78">
        <f t="shared" si="27"/>
        <v>0.86075949367088278</v>
      </c>
      <c r="T78" t="str">
        <f t="shared" si="28"/>
        <v>UP</v>
      </c>
      <c r="U78" t="str">
        <f t="shared" si="29"/>
        <v>No T+M+I</v>
      </c>
      <c r="V78">
        <v>160.67677187334849</v>
      </c>
      <c r="W78">
        <v>161.77086280432945</v>
      </c>
      <c r="X78">
        <f t="shared" si="30"/>
        <v>-1.0940909309809683</v>
      </c>
      <c r="Y78">
        <v>-0.1291920858847212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159.75</v>
      </c>
      <c r="D79">
        <v>160.30000000000001</v>
      </c>
      <c r="E79">
        <v>155.25</v>
      </c>
      <c r="F79">
        <v>156.19999999999999</v>
      </c>
      <c r="G79">
        <f>_xll.TA_TYPPRICE(D79,E79,F79)</f>
        <v>157.25</v>
      </c>
      <c r="H79">
        <v>157.8387808432939</v>
      </c>
      <c r="I79" t="str">
        <f t="shared" si="20"/>
        <v>DOWN</v>
      </c>
      <c r="J79">
        <v>161.49077354496882</v>
      </c>
      <c r="K79">
        <v>156.28804912951318</v>
      </c>
      <c r="L79" t="str">
        <f t="shared" si="21"/>
        <v>DOWN</v>
      </c>
      <c r="M79" t="str">
        <f t="shared" si="22"/>
        <v>DOWN</v>
      </c>
      <c r="N79">
        <v>35.523314718326709</v>
      </c>
      <c r="O79" t="str">
        <f t="shared" si="23"/>
        <v>DOWN</v>
      </c>
      <c r="P79" t="str">
        <f t="shared" si="24"/>
        <v>DOWN</v>
      </c>
      <c r="Q79">
        <f t="shared" si="25"/>
        <v>0.94999999999998863</v>
      </c>
      <c r="R79">
        <f t="shared" si="26"/>
        <v>5.0500000000000114</v>
      </c>
      <c r="S79">
        <f t="shared" si="27"/>
        <v>0.18811881188118545</v>
      </c>
      <c r="T79" t="str">
        <f t="shared" si="28"/>
        <v>DOWN</v>
      </c>
      <c r="U79" t="str">
        <f t="shared" si="29"/>
        <v>DOWN</v>
      </c>
      <c r="V79">
        <v>159.98803773898717</v>
      </c>
      <c r="W79">
        <v>161.35820630030506</v>
      </c>
      <c r="X79">
        <f t="shared" si="30"/>
        <v>-1.3701685613178824</v>
      </c>
      <c r="Y79">
        <v>-0.37738738097135344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156</v>
      </c>
      <c r="D80">
        <v>158.19999999999999</v>
      </c>
      <c r="E80">
        <v>154.85</v>
      </c>
      <c r="F80">
        <v>155.85</v>
      </c>
      <c r="G80">
        <f>_xll.TA_TYPPRICE(D80,E80,F80)</f>
        <v>156.29999999999998</v>
      </c>
      <c r="H80">
        <v>157.06939042164694</v>
      </c>
      <c r="I80" t="str">
        <f t="shared" si="20"/>
        <v>DOWN</v>
      </c>
      <c r="J80">
        <v>160.75949053497575</v>
      </c>
      <c r="K80">
        <v>155.96848265628802</v>
      </c>
      <c r="L80" t="str">
        <f t="shared" si="21"/>
        <v>DOWN</v>
      </c>
      <c r="M80" t="str">
        <f t="shared" si="22"/>
        <v>DOWN</v>
      </c>
      <c r="N80">
        <v>34.378226097331662</v>
      </c>
      <c r="O80" t="str">
        <f t="shared" si="23"/>
        <v>DOWN</v>
      </c>
      <c r="P80" t="str">
        <f t="shared" si="24"/>
        <v>DOWN</v>
      </c>
      <c r="Q80">
        <f t="shared" si="25"/>
        <v>1</v>
      </c>
      <c r="R80">
        <f t="shared" si="26"/>
        <v>3.3499999999999943</v>
      </c>
      <c r="S80">
        <f t="shared" si="27"/>
        <v>0.29850746268656769</v>
      </c>
      <c r="T80" t="str">
        <f t="shared" si="28"/>
        <v>No Indication</v>
      </c>
      <c r="U80" t="str">
        <f t="shared" si="29"/>
        <v>No T+M+I</v>
      </c>
      <c r="V80">
        <v>159.35141654837375</v>
      </c>
      <c r="W80">
        <v>160.95019101880098</v>
      </c>
      <c r="X80">
        <f t="shared" si="30"/>
        <v>-1.5987744704272302</v>
      </c>
      <c r="Y80">
        <v>-0.62166479886252879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156.1</v>
      </c>
      <c r="D81">
        <v>158</v>
      </c>
      <c r="E81">
        <v>155.6</v>
      </c>
      <c r="F81">
        <v>157.19999999999999</v>
      </c>
      <c r="G81">
        <f>_xll.TA_TYPPRICE(D81,E81,F81)</f>
        <v>156.93333333333334</v>
      </c>
      <c r="H81">
        <v>157.00136187749013</v>
      </c>
      <c r="I81" t="str">
        <f t="shared" si="20"/>
        <v>UP</v>
      </c>
      <c r="J81">
        <v>160.14627041609225</v>
      </c>
      <c r="K81">
        <v>155.88659762155734</v>
      </c>
      <c r="L81" t="str">
        <f t="shared" si="21"/>
        <v>No Confirmation</v>
      </c>
      <c r="M81" t="str">
        <f t="shared" si="22"/>
        <v>No Trend</v>
      </c>
      <c r="N81">
        <v>43.205166307152645</v>
      </c>
      <c r="O81" t="str">
        <f t="shared" si="23"/>
        <v>No Momentum</v>
      </c>
      <c r="P81" t="str">
        <f t="shared" si="24"/>
        <v>No Trend + Momentum</v>
      </c>
      <c r="Q81">
        <f t="shared" si="25"/>
        <v>1.5999999999999943</v>
      </c>
      <c r="R81">
        <f t="shared" si="26"/>
        <v>2.4000000000000057</v>
      </c>
      <c r="S81">
        <f t="shared" si="27"/>
        <v>0.66666666666666274</v>
      </c>
      <c r="T81" t="str">
        <f t="shared" si="28"/>
        <v>No Indication</v>
      </c>
      <c r="U81" t="str">
        <f t="shared" si="29"/>
        <v>No T+M+I</v>
      </c>
      <c r="V81">
        <v>159.02042938708547</v>
      </c>
      <c r="W81">
        <v>160.67239909148239</v>
      </c>
      <c r="X81">
        <f t="shared" si="30"/>
        <v>-1.6519697043969188</v>
      </c>
      <c r="Y81">
        <v>-0.82772577996940677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157.05000000000001</v>
      </c>
      <c r="D82">
        <v>159.9</v>
      </c>
      <c r="E82">
        <v>156.80000000000001</v>
      </c>
      <c r="F82">
        <v>158</v>
      </c>
      <c r="G82">
        <f>_xll.TA_TYPPRICE(D82,E82,F82)</f>
        <v>158.23333333333335</v>
      </c>
      <c r="H82">
        <v>157.61734760541174</v>
      </c>
      <c r="I82" t="str">
        <f t="shared" si="20"/>
        <v>UP</v>
      </c>
      <c r="J82">
        <v>160.09154365696065</v>
      </c>
      <c r="K82">
        <v>156.08957592787795</v>
      </c>
      <c r="L82" t="str">
        <f t="shared" si="21"/>
        <v>No Confirmation</v>
      </c>
      <c r="M82" t="str">
        <f t="shared" si="22"/>
        <v>No Trend</v>
      </c>
      <c r="N82">
        <v>48.351373063386461</v>
      </c>
      <c r="O82" t="str">
        <f t="shared" si="23"/>
        <v>No Momentum</v>
      </c>
      <c r="P82" t="str">
        <f t="shared" si="24"/>
        <v>No Trend + Momentum</v>
      </c>
      <c r="Q82">
        <f t="shared" si="25"/>
        <v>1.1999999999999886</v>
      </c>
      <c r="R82">
        <f t="shared" si="26"/>
        <v>3.0999999999999943</v>
      </c>
      <c r="S82">
        <f t="shared" si="27"/>
        <v>0.38709677419354543</v>
      </c>
      <c r="T82" t="str">
        <f t="shared" si="28"/>
        <v>No Indication</v>
      </c>
      <c r="U82" t="str">
        <f t="shared" si="29"/>
        <v>No T+M+I</v>
      </c>
      <c r="V82">
        <v>158.86344025061078</v>
      </c>
      <c r="W82">
        <v>160.47444360322444</v>
      </c>
      <c r="X82">
        <f t="shared" si="30"/>
        <v>-1.6110033526136647</v>
      </c>
      <c r="Y82">
        <v>-0.9843812944982584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158.19999999999999</v>
      </c>
      <c r="D83">
        <v>162.05000000000001</v>
      </c>
      <c r="E83">
        <v>158.19999999999999</v>
      </c>
      <c r="F83">
        <v>159.80000000000001</v>
      </c>
      <c r="G83">
        <f>_xll.TA_TYPPRICE(D83,E83,F83)</f>
        <v>160.01666666666668</v>
      </c>
      <c r="H83">
        <v>158.81700713603919</v>
      </c>
      <c r="I83" t="str">
        <f t="shared" si="20"/>
        <v>UP</v>
      </c>
      <c r="J83">
        <v>160.52675617763606</v>
      </c>
      <c r="K83">
        <v>156.55855905501619</v>
      </c>
      <c r="L83" t="str">
        <f t="shared" si="21"/>
        <v>No Confirmation</v>
      </c>
      <c r="M83" t="str">
        <f t="shared" si="22"/>
        <v>No Trend</v>
      </c>
      <c r="N83">
        <v>58.840532311832447</v>
      </c>
      <c r="O83" t="str">
        <f t="shared" si="23"/>
        <v>No Momentum</v>
      </c>
      <c r="P83" t="str">
        <f t="shared" si="24"/>
        <v>No Trend + Momentum</v>
      </c>
      <c r="Q83">
        <f t="shared" si="25"/>
        <v>1.6000000000000227</v>
      </c>
      <c r="R83">
        <f t="shared" si="26"/>
        <v>3.8500000000000227</v>
      </c>
      <c r="S83">
        <f t="shared" si="27"/>
        <v>0.41558441558441905</v>
      </c>
      <c r="T83" t="str">
        <f t="shared" si="28"/>
        <v>No Indication</v>
      </c>
      <c r="U83" t="str">
        <f t="shared" si="29"/>
        <v>No T+M+I</v>
      </c>
      <c r="V83">
        <v>159.00752636590144</v>
      </c>
      <c r="W83">
        <v>160.42448481780042</v>
      </c>
      <c r="X83">
        <f t="shared" si="30"/>
        <v>-1.416958451898978</v>
      </c>
      <c r="Y83">
        <v>-1.0708967259784024</v>
      </c>
      <c r="Z83" t="str">
        <f t="shared" si="31"/>
        <v>DOWN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159.80000000000001</v>
      </c>
      <c r="D84">
        <v>161.9</v>
      </c>
      <c r="E84">
        <v>158.19999999999999</v>
      </c>
      <c r="F84">
        <v>158.80000000000001</v>
      </c>
      <c r="G84">
        <f>_xll.TA_TYPPRICE(D84,E84,F84)</f>
        <v>159.63333333333335</v>
      </c>
      <c r="H84">
        <v>159.22517023468629</v>
      </c>
      <c r="I84" t="str">
        <f t="shared" si="20"/>
        <v>DOWN</v>
      </c>
      <c r="J84">
        <v>160.83192147149472</v>
      </c>
      <c r="K84">
        <v>156.92332370945704</v>
      </c>
      <c r="L84" t="str">
        <f t="shared" si="21"/>
        <v>No Confirmation</v>
      </c>
      <c r="M84" t="str">
        <f t="shared" si="22"/>
        <v>No Trend</v>
      </c>
      <c r="N84">
        <v>51.567794018660564</v>
      </c>
      <c r="O84" t="str">
        <f t="shared" si="23"/>
        <v>No Momentum</v>
      </c>
      <c r="P84" t="str">
        <f t="shared" si="24"/>
        <v>No Trend + Momentum</v>
      </c>
      <c r="Q84">
        <f t="shared" si="25"/>
        <v>0.60000000000002274</v>
      </c>
      <c r="R84">
        <f t="shared" si="26"/>
        <v>3.7000000000000171</v>
      </c>
      <c r="S84">
        <f t="shared" si="27"/>
        <v>0.16216216216216756</v>
      </c>
      <c r="T84" t="str">
        <f t="shared" si="28"/>
        <v>DOWN</v>
      </c>
      <c r="U84" t="str">
        <f t="shared" si="29"/>
        <v>No T+M+I</v>
      </c>
      <c r="V84">
        <v>158.97559923268582</v>
      </c>
      <c r="W84">
        <v>160.30415260907446</v>
      </c>
      <c r="X84">
        <f t="shared" si="30"/>
        <v>-1.3285533763886406</v>
      </c>
      <c r="Y84">
        <v>-1.12242805606045</v>
      </c>
      <c r="Z84" t="str">
        <f t="shared" si="31"/>
        <v>DOWN</v>
      </c>
      <c r="AA84" t="str">
        <f t="shared" si="32"/>
        <v>No TMIM</v>
      </c>
      <c r="AB84" t="str">
        <f t="shared" si="33"/>
        <v>No Confirmation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163</v>
      </c>
      <c r="D85">
        <v>169.8</v>
      </c>
      <c r="E85">
        <v>162.5</v>
      </c>
      <c r="F85">
        <v>167.8</v>
      </c>
      <c r="G85">
        <f>_xll.TA_TYPPRICE(D85,E85,F85)</f>
        <v>166.70000000000002</v>
      </c>
      <c r="H85">
        <v>162.96258511734317</v>
      </c>
      <c r="I85" t="str">
        <f t="shared" si="20"/>
        <v>UP</v>
      </c>
      <c r="J85">
        <v>162.82482781116258</v>
      </c>
      <c r="K85">
        <v>158.16258510735548</v>
      </c>
      <c r="L85" t="str">
        <f t="shared" si="21"/>
        <v>UP</v>
      </c>
      <c r="M85" t="str">
        <f t="shared" si="22"/>
        <v>UP</v>
      </c>
      <c r="N85">
        <v>79.739795811839571</v>
      </c>
      <c r="O85" t="str">
        <f t="shared" si="23"/>
        <v>UP</v>
      </c>
      <c r="P85" t="str">
        <f t="shared" si="24"/>
        <v>UP</v>
      </c>
      <c r="Q85">
        <f t="shared" si="25"/>
        <v>5.3000000000000114</v>
      </c>
      <c r="R85">
        <f t="shared" si="26"/>
        <v>7.3000000000000114</v>
      </c>
      <c r="S85">
        <f t="shared" si="27"/>
        <v>0.72602739726027443</v>
      </c>
      <c r="T85" t="str">
        <f t="shared" si="28"/>
        <v>No Indication</v>
      </c>
      <c r="U85" t="str">
        <f t="shared" si="29"/>
        <v>No T+M+I</v>
      </c>
      <c r="V85">
        <v>160.33319935073416</v>
      </c>
      <c r="W85">
        <v>160.85940056395785</v>
      </c>
      <c r="X85">
        <f t="shared" si="30"/>
        <v>-0.52620121322368618</v>
      </c>
      <c r="Y85">
        <v>-1.0031826874930974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169.45</v>
      </c>
      <c r="D86">
        <v>175.95</v>
      </c>
      <c r="E86">
        <v>166.65</v>
      </c>
      <c r="F86">
        <v>175.4</v>
      </c>
      <c r="G86">
        <f>_xll.TA_TYPPRICE(D86,E86,F86)</f>
        <v>172.66666666666666</v>
      </c>
      <c r="H86">
        <v>167.81462589200493</v>
      </c>
      <c r="I86" t="str">
        <f t="shared" si="20"/>
        <v>UP</v>
      </c>
      <c r="J86">
        <v>165.74153274201532</v>
      </c>
      <c r="K86">
        <v>160.04867730572093</v>
      </c>
      <c r="L86" t="str">
        <f t="shared" si="21"/>
        <v>UP</v>
      </c>
      <c r="M86" t="str">
        <f t="shared" si="22"/>
        <v>UP</v>
      </c>
      <c r="N86">
        <v>87.447167313174006</v>
      </c>
      <c r="O86" t="str">
        <f t="shared" si="23"/>
        <v>UP</v>
      </c>
      <c r="P86" t="str">
        <f t="shared" si="24"/>
        <v>UP</v>
      </c>
      <c r="Q86">
        <f t="shared" si="25"/>
        <v>8.75</v>
      </c>
      <c r="R86">
        <f t="shared" si="26"/>
        <v>9.2999999999999829</v>
      </c>
      <c r="S86">
        <f t="shared" si="27"/>
        <v>0.94086021505376516</v>
      </c>
      <c r="T86" t="str">
        <f t="shared" si="28"/>
        <v>UP</v>
      </c>
      <c r="U86" t="str">
        <f t="shared" si="29"/>
        <v>UP</v>
      </c>
      <c r="V86">
        <v>162.65116868139046</v>
      </c>
      <c r="W86">
        <v>161.93648200366468</v>
      </c>
      <c r="X86">
        <f t="shared" si="30"/>
        <v>0.71468667772577987</v>
      </c>
      <c r="Y86">
        <v>-0.65960881444932196</v>
      </c>
      <c r="Z86" t="str">
        <f t="shared" si="31"/>
        <v>UP</v>
      </c>
      <c r="AA86" t="str">
        <f t="shared" si="32"/>
        <v>UP</v>
      </c>
      <c r="AB86" t="str">
        <f t="shared" si="33"/>
        <v>UP</v>
      </c>
      <c r="AC86" t="str">
        <f t="shared" si="34"/>
        <v>UP</v>
      </c>
      <c r="AD86">
        <f t="shared" si="35"/>
        <v>167.70000000000002</v>
      </c>
      <c r="AE86">
        <f t="shared" si="36"/>
        <v>170.20000000000002</v>
      </c>
      <c r="AF86">
        <f t="shared" si="37"/>
        <v>171.3</v>
      </c>
      <c r="AG86">
        <f t="shared" si="38"/>
        <v>172.4</v>
      </c>
    </row>
    <row r="87" spans="1:33" x14ac:dyDescent="0.25">
      <c r="A87" t="s">
        <v>5</v>
      </c>
      <c r="B87" s="1">
        <v>42979</v>
      </c>
      <c r="C87">
        <v>176.8</v>
      </c>
      <c r="D87">
        <v>177.8</v>
      </c>
      <c r="E87">
        <v>171.45</v>
      </c>
      <c r="F87">
        <v>172.75</v>
      </c>
      <c r="G87">
        <f>_xll.TA_TYPPRICE(D87,E87,F87)</f>
        <v>174</v>
      </c>
      <c r="H87">
        <v>170.90731294600246</v>
      </c>
      <c r="I87" t="str">
        <f t="shared" si="20"/>
        <v>UP</v>
      </c>
      <c r="J87">
        <v>168.42119213267858</v>
      </c>
      <c r="K87">
        <v>162.58230457111628</v>
      </c>
      <c r="L87" t="str">
        <f t="shared" si="21"/>
        <v>UP</v>
      </c>
      <c r="M87" t="str">
        <f t="shared" si="22"/>
        <v>UP</v>
      </c>
      <c r="N87">
        <v>75.009939615796469</v>
      </c>
      <c r="O87" t="str">
        <f t="shared" si="23"/>
        <v>UP</v>
      </c>
      <c r="P87" t="str">
        <f t="shared" si="24"/>
        <v>UP</v>
      </c>
      <c r="Q87">
        <f t="shared" si="25"/>
        <v>1.3000000000000114</v>
      </c>
      <c r="R87">
        <f t="shared" si="26"/>
        <v>6.3500000000000227</v>
      </c>
      <c r="S87">
        <f t="shared" si="27"/>
        <v>0.20472440944881995</v>
      </c>
      <c r="T87" t="str">
        <f t="shared" si="28"/>
        <v>No Indication</v>
      </c>
      <c r="U87" t="str">
        <f t="shared" si="29"/>
        <v>No T+M+I</v>
      </c>
      <c r="V87">
        <v>164.20483503809962</v>
      </c>
      <c r="W87">
        <v>162.73748333672654</v>
      </c>
      <c r="X87">
        <f t="shared" si="30"/>
        <v>1.4673517013730759</v>
      </c>
      <c r="Y87">
        <v>-0.23421671128484239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172.7</v>
      </c>
      <c r="D88">
        <v>173.6</v>
      </c>
      <c r="E88">
        <v>166.5</v>
      </c>
      <c r="F88">
        <v>169.1</v>
      </c>
      <c r="G88">
        <f>_xll.TA_TYPPRICE(D88,E88,F88)</f>
        <v>169.73333333333335</v>
      </c>
      <c r="H88">
        <v>170.32032313966789</v>
      </c>
      <c r="I88" t="str">
        <f t="shared" si="20"/>
        <v>DOWN</v>
      </c>
      <c r="J88">
        <v>169.57203832541668</v>
      </c>
      <c r="K88">
        <v>163.45290355531267</v>
      </c>
      <c r="L88" t="str">
        <f t="shared" si="21"/>
        <v>No Confirmation</v>
      </c>
      <c r="M88" t="str">
        <f t="shared" si="22"/>
        <v>No Trend</v>
      </c>
      <c r="N88">
        <v>60.255259341970259</v>
      </c>
      <c r="O88" t="str">
        <f t="shared" si="23"/>
        <v>UP</v>
      </c>
      <c r="P88" t="str">
        <f t="shared" si="24"/>
        <v>No Trend + Momentum</v>
      </c>
      <c r="Q88">
        <f t="shared" si="25"/>
        <v>2.5999999999999943</v>
      </c>
      <c r="R88">
        <f t="shared" si="26"/>
        <v>7.0999999999999943</v>
      </c>
      <c r="S88">
        <f t="shared" si="27"/>
        <v>0.36619718309859106</v>
      </c>
      <c r="T88" t="str">
        <f t="shared" si="28"/>
        <v>No Indication</v>
      </c>
      <c r="U88" t="str">
        <f t="shared" si="29"/>
        <v>No T+M+I</v>
      </c>
      <c r="V88">
        <v>164.95793733993045</v>
      </c>
      <c r="W88">
        <v>163.20878086733939</v>
      </c>
      <c r="X88">
        <f t="shared" si="30"/>
        <v>1.7491564725910678</v>
      </c>
      <c r="Y88">
        <v>0.16245792549033966</v>
      </c>
      <c r="Z88" t="str">
        <f t="shared" si="31"/>
        <v>UP</v>
      </c>
      <c r="AA88" t="str">
        <f t="shared" si="32"/>
        <v>No TMIM</v>
      </c>
      <c r="AB88" t="str">
        <f t="shared" si="33"/>
        <v>UP</v>
      </c>
      <c r="AC88" t="str">
        <f t="shared" si="34"/>
        <v>No Alert</v>
      </c>
      <c r="AD88" t="str">
        <f t="shared" si="35"/>
        <v>No Alert</v>
      </c>
      <c r="AE88" t="str">
        <f t="shared" si="36"/>
        <v>No Alert</v>
      </c>
      <c r="AF88" t="str">
        <f t="shared" si="37"/>
        <v>No Alert</v>
      </c>
      <c r="AG88" t="str">
        <f t="shared" si="38"/>
        <v>No Alert</v>
      </c>
    </row>
    <row r="89" spans="1:33" x14ac:dyDescent="0.25">
      <c r="A89" t="s">
        <v>5</v>
      </c>
      <c r="B89" s="1">
        <v>42983</v>
      </c>
      <c r="C89">
        <v>169.75</v>
      </c>
      <c r="D89">
        <v>174.6</v>
      </c>
      <c r="E89">
        <v>169</v>
      </c>
      <c r="F89">
        <v>172.45</v>
      </c>
      <c r="G89">
        <f>_xll.TA_TYPPRICE(D89,E89,F89)</f>
        <v>172.01666666666665</v>
      </c>
      <c r="H89">
        <v>171.16849490316727</v>
      </c>
      <c r="I89" t="str">
        <f t="shared" si="20"/>
        <v>UP</v>
      </c>
      <c r="J89">
        <v>170.68936314199075</v>
      </c>
      <c r="K89">
        <v>164.68559165413208</v>
      </c>
      <c r="L89" t="str">
        <f t="shared" si="21"/>
        <v>UP</v>
      </c>
      <c r="M89" t="str">
        <f t="shared" si="22"/>
        <v>UP</v>
      </c>
      <c r="N89">
        <v>67.573037122840375</v>
      </c>
      <c r="O89" t="str">
        <f t="shared" si="23"/>
        <v>UP</v>
      </c>
      <c r="P89" t="str">
        <f t="shared" si="24"/>
        <v>UP</v>
      </c>
      <c r="Q89">
        <f t="shared" si="25"/>
        <v>3.4499999999999886</v>
      </c>
      <c r="R89">
        <f t="shared" si="26"/>
        <v>5.5999999999999943</v>
      </c>
      <c r="S89">
        <f t="shared" si="27"/>
        <v>0.61607142857142716</v>
      </c>
      <c r="T89" t="str">
        <f t="shared" si="28"/>
        <v>No Indication</v>
      </c>
      <c r="U89" t="str">
        <f t="shared" si="29"/>
        <v>No T+M+I</v>
      </c>
      <c r="V89">
        <v>166.11056236455653</v>
      </c>
      <c r="W89">
        <v>163.89331561790684</v>
      </c>
      <c r="X89">
        <f t="shared" si="30"/>
        <v>2.2172467466496926</v>
      </c>
      <c r="Y89">
        <v>0.57341568972221024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170.2</v>
      </c>
      <c r="D90">
        <v>180.95</v>
      </c>
      <c r="E90">
        <v>169.6</v>
      </c>
      <c r="F90">
        <v>178.55</v>
      </c>
      <c r="G90">
        <f>_xll.TA_TYPPRICE(D90,E90,F90)</f>
        <v>176.36666666666665</v>
      </c>
      <c r="H90">
        <v>173.76758078491696</v>
      </c>
      <c r="I90" t="str">
        <f t="shared" si="20"/>
        <v>UP</v>
      </c>
      <c r="J90">
        <v>172.96950466599282</v>
      </c>
      <c r="K90">
        <v>165.77768239765828</v>
      </c>
      <c r="L90" t="str">
        <f t="shared" si="21"/>
        <v>UP</v>
      </c>
      <c r="M90" t="str">
        <f t="shared" si="22"/>
        <v>UP</v>
      </c>
      <c r="N90">
        <v>77.149269543506207</v>
      </c>
      <c r="O90" t="str">
        <f t="shared" si="23"/>
        <v>UP</v>
      </c>
      <c r="P90" t="str">
        <f t="shared" si="24"/>
        <v>UP</v>
      </c>
      <c r="Q90">
        <f t="shared" si="25"/>
        <v>8.9500000000000171</v>
      </c>
      <c r="R90">
        <f t="shared" si="26"/>
        <v>11.349999999999994</v>
      </c>
      <c r="S90">
        <f t="shared" si="27"/>
        <v>0.78854625550660984</v>
      </c>
      <c r="T90" t="str">
        <f t="shared" si="28"/>
        <v>No Indication</v>
      </c>
      <c r="U90" t="str">
        <f t="shared" si="29"/>
        <v>No T+M+I</v>
      </c>
      <c r="V90">
        <v>168.0243220007786</v>
      </c>
      <c r="W90">
        <v>164.97899594250634</v>
      </c>
      <c r="X90">
        <f t="shared" si="30"/>
        <v>3.0453260582722521</v>
      </c>
      <c r="Y90">
        <v>1.0677977634322187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182.45</v>
      </c>
      <c r="D91">
        <v>183.6</v>
      </c>
      <c r="E91">
        <v>172.2</v>
      </c>
      <c r="F91">
        <v>172.9</v>
      </c>
      <c r="G91">
        <f>_xll.TA_TYPPRICE(D91,E91,F91)</f>
        <v>176.23333333333332</v>
      </c>
      <c r="H91">
        <v>175.00045705912515</v>
      </c>
      <c r="I91" t="str">
        <f t="shared" si="20"/>
        <v>DOWN</v>
      </c>
      <c r="J91">
        <v>175.33183696243884</v>
      </c>
      <c r="K91">
        <v>167.20486408706756</v>
      </c>
      <c r="L91" t="str">
        <f t="shared" si="21"/>
        <v>No Confirmation</v>
      </c>
      <c r="M91" t="str">
        <f t="shared" si="22"/>
        <v>No Trend</v>
      </c>
      <c r="N91">
        <v>57.491957715136429</v>
      </c>
      <c r="O91" t="str">
        <f t="shared" si="23"/>
        <v>No Momentum</v>
      </c>
      <c r="P91" t="str">
        <f t="shared" si="24"/>
        <v>No Trend + Momentum</v>
      </c>
      <c r="Q91">
        <f t="shared" si="25"/>
        <v>0.70000000000001705</v>
      </c>
      <c r="R91">
        <f t="shared" si="26"/>
        <v>11.400000000000006</v>
      </c>
      <c r="S91">
        <f t="shared" si="27"/>
        <v>6.1403508771931292E-2</v>
      </c>
      <c r="T91" t="str">
        <f t="shared" si="28"/>
        <v>DOWN</v>
      </c>
      <c r="U91" t="str">
        <f t="shared" si="29"/>
        <v>No T+M+I</v>
      </c>
      <c r="V91">
        <v>168.77442630835111</v>
      </c>
      <c r="W91">
        <v>165.56573698380217</v>
      </c>
      <c r="X91">
        <f t="shared" si="30"/>
        <v>3.2086893245489421</v>
      </c>
      <c r="Y91">
        <v>1.4959760756555633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178</v>
      </c>
      <c r="D92">
        <v>178</v>
      </c>
      <c r="E92">
        <v>171.1</v>
      </c>
      <c r="F92">
        <v>172</v>
      </c>
      <c r="G92">
        <f>_xll.TA_TYPPRICE(D92,E92,F92)</f>
        <v>173.70000000000002</v>
      </c>
      <c r="H92">
        <v>174.35022852956257</v>
      </c>
      <c r="I92" t="str">
        <f t="shared" si="20"/>
        <v>DOWN</v>
      </c>
      <c r="J92">
        <v>175.92476208189689</v>
      </c>
      <c r="K92">
        <v>168.070449845497</v>
      </c>
      <c r="L92" t="str">
        <f t="shared" si="21"/>
        <v>No Confirmation</v>
      </c>
      <c r="M92" t="str">
        <f t="shared" si="22"/>
        <v>No Trend</v>
      </c>
      <c r="N92">
        <v>54.716012910881695</v>
      </c>
      <c r="O92" t="str">
        <f t="shared" si="23"/>
        <v>No Momentum</v>
      </c>
      <c r="P92" t="str">
        <f t="shared" si="24"/>
        <v>No Trend + Momentum</v>
      </c>
      <c r="Q92">
        <f t="shared" si="25"/>
        <v>0.90000000000000568</v>
      </c>
      <c r="R92">
        <f t="shared" si="26"/>
        <v>6.9000000000000057</v>
      </c>
      <c r="S92">
        <f t="shared" si="27"/>
        <v>0.13043478260869637</v>
      </c>
      <c r="T92" t="str">
        <f t="shared" si="28"/>
        <v>DOWN</v>
      </c>
      <c r="U92" t="str">
        <f t="shared" si="29"/>
        <v>No T+M+I</v>
      </c>
      <c r="V92">
        <v>169.27066841475863</v>
      </c>
      <c r="W92">
        <v>166.04234905907609</v>
      </c>
      <c r="X92">
        <f t="shared" si="30"/>
        <v>3.2283193556825438</v>
      </c>
      <c r="Y92">
        <v>1.8424447316609593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173.95</v>
      </c>
      <c r="D93">
        <v>175.25</v>
      </c>
      <c r="E93">
        <v>171.25</v>
      </c>
      <c r="F93">
        <v>172.8</v>
      </c>
      <c r="G93">
        <f>_xll.TA_TYPPRICE(D93,E93,F93)</f>
        <v>173.1</v>
      </c>
      <c r="H93">
        <v>173.72511426478127</v>
      </c>
      <c r="I93" t="str">
        <f t="shared" si="20"/>
        <v>DOWN</v>
      </c>
      <c r="J93">
        <v>175.77481495258647</v>
      </c>
      <c r="K93">
        <v>168.77701654649766</v>
      </c>
      <c r="L93" t="str">
        <f t="shared" si="21"/>
        <v>No Confirmation</v>
      </c>
      <c r="M93" t="str">
        <f t="shared" si="22"/>
        <v>No Trend</v>
      </c>
      <c r="N93">
        <v>57.021750815804971</v>
      </c>
      <c r="O93" t="str">
        <f t="shared" si="23"/>
        <v>No Momentum</v>
      </c>
      <c r="P93" t="str">
        <f t="shared" si="24"/>
        <v>No Trend + Momentum</v>
      </c>
      <c r="Q93">
        <f t="shared" si="25"/>
        <v>1.5500000000000114</v>
      </c>
      <c r="R93">
        <f t="shared" si="26"/>
        <v>4</v>
      </c>
      <c r="S93">
        <f t="shared" si="27"/>
        <v>0.38750000000000284</v>
      </c>
      <c r="T93" t="str">
        <f t="shared" si="28"/>
        <v>No Indication</v>
      </c>
      <c r="U93" t="str">
        <f t="shared" si="29"/>
        <v>No T+M+I</v>
      </c>
      <c r="V93">
        <v>169.81364250479578</v>
      </c>
      <c r="W93">
        <v>166.54291579544082</v>
      </c>
      <c r="X93">
        <f t="shared" si="30"/>
        <v>3.2707267093549603</v>
      </c>
      <c r="Y93">
        <v>2.1281011271997596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173</v>
      </c>
      <c r="D94">
        <v>173.5</v>
      </c>
      <c r="E94">
        <v>168.2</v>
      </c>
      <c r="F94">
        <v>170.2</v>
      </c>
      <c r="G94">
        <f>_xll.TA_TYPPRICE(D94,E94,F94)</f>
        <v>170.63333333333333</v>
      </c>
      <c r="H94">
        <v>172.1792237990573</v>
      </c>
      <c r="I94" t="str">
        <f t="shared" si="20"/>
        <v>DOWN</v>
      </c>
      <c r="J94">
        <v>175.26930051867836</v>
      </c>
      <c r="K94">
        <v>168.64879064727594</v>
      </c>
      <c r="L94" t="str">
        <f t="shared" si="21"/>
        <v>No Confirmation</v>
      </c>
      <c r="M94" t="str">
        <f t="shared" si="22"/>
        <v>No Trend</v>
      </c>
      <c r="N94">
        <v>47.248357606955942</v>
      </c>
      <c r="O94" t="str">
        <f t="shared" si="23"/>
        <v>No Momentum</v>
      </c>
      <c r="P94" t="str">
        <f t="shared" si="24"/>
        <v>No Trend + Momentum</v>
      </c>
      <c r="Q94">
        <f t="shared" si="25"/>
        <v>2</v>
      </c>
      <c r="R94">
        <f t="shared" si="26"/>
        <v>5.3000000000000114</v>
      </c>
      <c r="S94">
        <f t="shared" si="27"/>
        <v>0.37735849056603693</v>
      </c>
      <c r="T94" t="str">
        <f t="shared" si="28"/>
        <v>No Indication</v>
      </c>
      <c r="U94" t="str">
        <f t="shared" si="29"/>
        <v>No T+M+I</v>
      </c>
      <c r="V94">
        <v>169.87308211944259</v>
      </c>
      <c r="W94">
        <v>166.81381092170446</v>
      </c>
      <c r="X94">
        <f t="shared" si="30"/>
        <v>3.0592711977381271</v>
      </c>
      <c r="Y94">
        <v>2.3143351413074331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171</v>
      </c>
      <c r="D95">
        <v>172.35</v>
      </c>
      <c r="E95">
        <v>166</v>
      </c>
      <c r="F95">
        <v>166.45</v>
      </c>
      <c r="G95">
        <f>_xll.TA_TYPPRICE(D95,E95,F95)</f>
        <v>168.26666666666668</v>
      </c>
      <c r="H95">
        <v>170.222945232862</v>
      </c>
      <c r="I95" t="str">
        <f t="shared" si="20"/>
        <v>DOWN</v>
      </c>
      <c r="J95">
        <v>174.62056707008318</v>
      </c>
      <c r="K95">
        <v>168.06017050343684</v>
      </c>
      <c r="L95" t="str">
        <f t="shared" si="21"/>
        <v>DOWN</v>
      </c>
      <c r="M95" t="str">
        <f t="shared" si="22"/>
        <v>DOWN</v>
      </c>
      <c r="N95">
        <v>36.09472187890303</v>
      </c>
      <c r="O95" t="str">
        <f t="shared" si="23"/>
        <v>DOWN</v>
      </c>
      <c r="P95" t="str">
        <f t="shared" si="24"/>
        <v>DOWN</v>
      </c>
      <c r="Q95">
        <f t="shared" si="25"/>
        <v>0.44999999999998863</v>
      </c>
      <c r="R95">
        <f t="shared" si="26"/>
        <v>6.3499999999999943</v>
      </c>
      <c r="S95">
        <f t="shared" si="27"/>
        <v>7.0866141732281743E-2</v>
      </c>
      <c r="T95" t="str">
        <f t="shared" si="28"/>
        <v>DOWN</v>
      </c>
      <c r="U95" t="str">
        <f t="shared" si="29"/>
        <v>DOWN</v>
      </c>
      <c r="V95">
        <v>169.3464541010668</v>
      </c>
      <c r="W95">
        <v>166.78686196454117</v>
      </c>
      <c r="X95">
        <f t="shared" si="30"/>
        <v>2.5595921365256231</v>
      </c>
      <c r="Y95">
        <v>2.3633865403510712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167.3</v>
      </c>
      <c r="D96">
        <v>169</v>
      </c>
      <c r="E96">
        <v>164.05</v>
      </c>
      <c r="F96">
        <v>164.6</v>
      </c>
      <c r="G96">
        <f>_xll.TA_TYPPRICE(D96,E96,F96)</f>
        <v>165.88333333333333</v>
      </c>
      <c r="H96">
        <v>168.05313928309766</v>
      </c>
      <c r="I96" t="str">
        <f t="shared" si="20"/>
        <v>DOWN</v>
      </c>
      <c r="J96">
        <v>173.37155216562024</v>
      </c>
      <c r="K96">
        <v>167.1690215026731</v>
      </c>
      <c r="L96" t="str">
        <f t="shared" si="21"/>
        <v>DOWN</v>
      </c>
      <c r="M96" t="str">
        <f t="shared" si="22"/>
        <v>DOWN</v>
      </c>
      <c r="N96">
        <v>31.508012506970623</v>
      </c>
      <c r="O96" t="str">
        <f t="shared" si="23"/>
        <v>DOWN</v>
      </c>
      <c r="P96" t="str">
        <f t="shared" si="24"/>
        <v>DOWN</v>
      </c>
      <c r="Q96">
        <f t="shared" si="25"/>
        <v>0.54999999999998295</v>
      </c>
      <c r="R96">
        <f t="shared" si="26"/>
        <v>4.9499999999999886</v>
      </c>
      <c r="S96">
        <f t="shared" si="27"/>
        <v>0.11111111111110793</v>
      </c>
      <c r="T96" t="str">
        <f t="shared" si="28"/>
        <v>DOWN</v>
      </c>
      <c r="U96" t="str">
        <f t="shared" si="29"/>
        <v>DOWN</v>
      </c>
      <c r="V96">
        <v>168.61623039321037</v>
      </c>
      <c r="W96">
        <v>166.62487218938998</v>
      </c>
      <c r="X96">
        <f t="shared" si="30"/>
        <v>1.991358203820397</v>
      </c>
      <c r="Y96">
        <v>2.2889808730449364</v>
      </c>
      <c r="Z96" t="str">
        <f t="shared" si="31"/>
        <v>DOWN</v>
      </c>
      <c r="AA96" t="str">
        <f t="shared" si="32"/>
        <v>DOWN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163.85</v>
      </c>
      <c r="D97">
        <v>164.9</v>
      </c>
      <c r="E97">
        <v>161.5</v>
      </c>
      <c r="F97">
        <v>162.05000000000001</v>
      </c>
      <c r="G97">
        <f>_xll.TA_TYPPRICE(D97,E97,F97)</f>
        <v>162.81666666666666</v>
      </c>
      <c r="H97">
        <v>165.43490297488216</v>
      </c>
      <c r="I97" t="str">
        <f t="shared" si="20"/>
        <v>DOWN</v>
      </c>
      <c r="J97">
        <v>171.48898501770464</v>
      </c>
      <c r="K97">
        <v>165.90923894652352</v>
      </c>
      <c r="L97" t="str">
        <f t="shared" si="21"/>
        <v>DOWN</v>
      </c>
      <c r="M97" t="str">
        <f t="shared" si="22"/>
        <v>DOWN</v>
      </c>
      <c r="N97">
        <v>25.848582212978162</v>
      </c>
      <c r="O97" t="str">
        <f t="shared" si="23"/>
        <v>DOWN</v>
      </c>
      <c r="P97" t="str">
        <f t="shared" si="24"/>
        <v>DOWN</v>
      </c>
      <c r="Q97">
        <f t="shared" si="25"/>
        <v>0.55000000000001137</v>
      </c>
      <c r="R97">
        <f t="shared" si="26"/>
        <v>3.4000000000000057</v>
      </c>
      <c r="S97">
        <f t="shared" si="27"/>
        <v>0.161764705882356</v>
      </c>
      <c r="T97" t="str">
        <f t="shared" si="28"/>
        <v>DOWN</v>
      </c>
      <c r="U97" t="str">
        <f t="shared" si="29"/>
        <v>DOWN</v>
      </c>
      <c r="V97">
        <v>167.60604110194723</v>
      </c>
      <c r="W97">
        <v>166.28599276795367</v>
      </c>
      <c r="X97">
        <f t="shared" si="30"/>
        <v>1.3200483339935545</v>
      </c>
      <c r="Y97">
        <v>2.0951943652346601</v>
      </c>
      <c r="Z97" t="str">
        <f t="shared" si="31"/>
        <v>DOWN</v>
      </c>
      <c r="AA97" t="str">
        <f t="shared" si="32"/>
        <v>DOWN</v>
      </c>
      <c r="AB97" t="str">
        <f t="shared" si="33"/>
        <v>DOWN</v>
      </c>
      <c r="AC97" t="str">
        <f t="shared" si="34"/>
        <v>DOWN</v>
      </c>
      <c r="AD97">
        <f t="shared" si="35"/>
        <v>164.5</v>
      </c>
      <c r="AE97">
        <f t="shared" si="36"/>
        <v>163.60000000000002</v>
      </c>
      <c r="AF97">
        <f t="shared" si="37"/>
        <v>163.20000000000002</v>
      </c>
      <c r="AG97">
        <f t="shared" si="38"/>
        <v>162.80000000000001</v>
      </c>
    </row>
    <row r="98" spans="1:33" x14ac:dyDescent="0.25">
      <c r="A98" t="s">
        <v>5</v>
      </c>
      <c r="B98" s="1">
        <v>42996</v>
      </c>
      <c r="C98">
        <v>163.1</v>
      </c>
      <c r="D98">
        <v>164.4</v>
      </c>
      <c r="E98">
        <v>160.5</v>
      </c>
      <c r="F98">
        <v>160.94999999999999</v>
      </c>
      <c r="G98">
        <f>_xll.TA_TYPPRICE(D98,E98,F98)</f>
        <v>161.94999999999999</v>
      </c>
      <c r="H98">
        <v>163.69245148744108</v>
      </c>
      <c r="I98" t="str">
        <f t="shared" si="20"/>
        <v>DOWN</v>
      </c>
      <c r="J98">
        <v>169.91365501377027</v>
      </c>
      <c r="K98">
        <v>164.70718584729607</v>
      </c>
      <c r="L98" t="str">
        <f t="shared" si="21"/>
        <v>DOWN</v>
      </c>
      <c r="M98" t="str">
        <f t="shared" si="22"/>
        <v>DOWN</v>
      </c>
      <c r="N98">
        <v>23.566126170639389</v>
      </c>
      <c r="O98" t="str">
        <f t="shared" si="23"/>
        <v>DOWN</v>
      </c>
      <c r="P98" t="str">
        <f t="shared" si="24"/>
        <v>DOWN</v>
      </c>
      <c r="Q98">
        <f t="shared" si="25"/>
        <v>0.44999999999998863</v>
      </c>
      <c r="R98">
        <f t="shared" si="26"/>
        <v>3.9000000000000057</v>
      </c>
      <c r="S98">
        <f t="shared" si="27"/>
        <v>0.1153846153846123</v>
      </c>
      <c r="T98" t="str">
        <f t="shared" si="28"/>
        <v>DOWN</v>
      </c>
      <c r="U98" t="str">
        <f t="shared" si="29"/>
        <v>DOWN</v>
      </c>
      <c r="V98">
        <v>166.58203477857072</v>
      </c>
      <c r="W98">
        <v>165.89073404440154</v>
      </c>
      <c r="X98">
        <f t="shared" si="30"/>
        <v>0.69130073416917526</v>
      </c>
      <c r="Y98">
        <v>1.8144156390215631</v>
      </c>
      <c r="Z98" t="str">
        <f t="shared" si="31"/>
        <v>DOWN</v>
      </c>
      <c r="AA98" t="str">
        <f t="shared" si="32"/>
        <v>DOWN</v>
      </c>
      <c r="AB98" t="str">
        <f t="shared" si="33"/>
        <v>DOWN</v>
      </c>
      <c r="AC98" t="str">
        <f t="shared" si="34"/>
        <v>DOWN</v>
      </c>
      <c r="AD98">
        <f t="shared" si="35"/>
        <v>163.95000000000002</v>
      </c>
      <c r="AE98">
        <f t="shared" si="36"/>
        <v>162.9</v>
      </c>
      <c r="AF98">
        <f t="shared" si="37"/>
        <v>162.45000000000002</v>
      </c>
      <c r="AG98">
        <f t="shared" si="38"/>
        <v>162</v>
      </c>
    </row>
    <row r="99" spans="1:33" x14ac:dyDescent="0.25">
      <c r="A99" t="s">
        <v>5</v>
      </c>
      <c r="B99" s="1">
        <v>42997</v>
      </c>
      <c r="C99">
        <v>161.75</v>
      </c>
      <c r="D99">
        <v>165.5</v>
      </c>
      <c r="E99">
        <v>160.4</v>
      </c>
      <c r="F99">
        <v>163.69999999999999</v>
      </c>
      <c r="G99">
        <f>_xll.TA_TYPPRICE(D99,E99,F99)</f>
        <v>163.19999999999999</v>
      </c>
      <c r="H99">
        <v>163.44622574372053</v>
      </c>
      <c r="I99" t="str">
        <f t="shared" si="20"/>
        <v>UP</v>
      </c>
      <c r="J99">
        <v>168.93284278848799</v>
      </c>
      <c r="K99">
        <v>163.75003343678583</v>
      </c>
      <c r="L99" t="str">
        <f t="shared" si="21"/>
        <v>DOWN</v>
      </c>
      <c r="M99" t="str">
        <f t="shared" si="22"/>
        <v>No Trend</v>
      </c>
      <c r="N99">
        <v>40.096059684729546</v>
      </c>
      <c r="O99" t="str">
        <f t="shared" si="23"/>
        <v>No Momentum</v>
      </c>
      <c r="P99" t="str">
        <f t="shared" si="24"/>
        <v>No Trend + Momentum</v>
      </c>
      <c r="Q99">
        <f t="shared" si="25"/>
        <v>3.2999999999999829</v>
      </c>
      <c r="R99">
        <f t="shared" si="26"/>
        <v>5.0999999999999943</v>
      </c>
      <c r="S99">
        <f t="shared" si="27"/>
        <v>0.64705882352940913</v>
      </c>
      <c r="T99" t="str">
        <f t="shared" si="28"/>
        <v>No Indication</v>
      </c>
      <c r="U99" t="str">
        <f t="shared" si="29"/>
        <v>No T+M+I</v>
      </c>
      <c r="V99">
        <v>166.13864481263676</v>
      </c>
      <c r="W99">
        <v>165.72845744851995</v>
      </c>
      <c r="X99">
        <f t="shared" si="30"/>
        <v>0.41018736411680834</v>
      </c>
      <c r="Y99">
        <v>1.5335699840406121</v>
      </c>
      <c r="Z99" t="str">
        <f t="shared" si="31"/>
        <v>DOWN</v>
      </c>
      <c r="AA99" t="str">
        <f t="shared" si="32"/>
        <v>No TMIM</v>
      </c>
      <c r="AB99" t="str">
        <f t="shared" si="33"/>
        <v>DOWN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163.65</v>
      </c>
      <c r="D100">
        <v>164.8</v>
      </c>
      <c r="E100">
        <v>161.6</v>
      </c>
      <c r="F100">
        <v>162</v>
      </c>
      <c r="G100">
        <f>_xll.TA_TYPPRICE(D100,E100,F100)</f>
        <v>162.79999999999998</v>
      </c>
      <c r="H100">
        <v>163.12311287186026</v>
      </c>
      <c r="I100" t="str">
        <f t="shared" si="20"/>
        <v>DOWN</v>
      </c>
      <c r="J100">
        <v>168.0144332799351</v>
      </c>
      <c r="K100">
        <v>163.2722482286112</v>
      </c>
      <c r="L100" t="str">
        <f t="shared" si="21"/>
        <v>DOWN</v>
      </c>
      <c r="M100" t="str">
        <f t="shared" si="22"/>
        <v>DOWN</v>
      </c>
      <c r="N100">
        <v>34.354893901047426</v>
      </c>
      <c r="O100" t="str">
        <f t="shared" si="23"/>
        <v>DOWN</v>
      </c>
      <c r="P100" t="str">
        <f t="shared" si="24"/>
        <v>DOWN</v>
      </c>
      <c r="Q100">
        <f t="shared" si="25"/>
        <v>0.40000000000000568</v>
      </c>
      <c r="R100">
        <f t="shared" si="26"/>
        <v>3.2000000000000171</v>
      </c>
      <c r="S100">
        <f t="shared" si="27"/>
        <v>0.12500000000000111</v>
      </c>
      <c r="T100" t="str">
        <f t="shared" si="28"/>
        <v>DOWN</v>
      </c>
      <c r="U100" t="str">
        <f t="shared" si="29"/>
        <v>DOWN</v>
      </c>
      <c r="V100">
        <v>165.50193022607726</v>
      </c>
      <c r="W100">
        <v>165.45227541529624</v>
      </c>
      <c r="X100">
        <f t="shared" si="30"/>
        <v>4.9654810781021297E-2</v>
      </c>
      <c r="Y100">
        <v>1.2367869493886938</v>
      </c>
      <c r="Z100" t="str">
        <f t="shared" si="31"/>
        <v>DOWN</v>
      </c>
      <c r="AA100" t="str">
        <f t="shared" si="32"/>
        <v>DOWN</v>
      </c>
      <c r="AB100" t="str">
        <f t="shared" si="33"/>
        <v>DOWN</v>
      </c>
      <c r="AC100" t="str">
        <f t="shared" si="34"/>
        <v>DOWN</v>
      </c>
      <c r="AD100">
        <f t="shared" si="35"/>
        <v>164.45000000000002</v>
      </c>
      <c r="AE100">
        <f t="shared" si="36"/>
        <v>163.60000000000002</v>
      </c>
      <c r="AF100">
        <f t="shared" si="37"/>
        <v>163.20000000000002</v>
      </c>
      <c r="AG100">
        <f t="shared" si="38"/>
        <v>162.80000000000001</v>
      </c>
    </row>
    <row r="101" spans="1:33" x14ac:dyDescent="0.25">
      <c r="A101" t="s">
        <v>5</v>
      </c>
      <c r="B101" s="1">
        <v>42999</v>
      </c>
      <c r="C101">
        <v>163.4</v>
      </c>
      <c r="D101">
        <v>163.4</v>
      </c>
      <c r="E101">
        <v>157.9</v>
      </c>
      <c r="F101">
        <v>158.6</v>
      </c>
      <c r="G101">
        <f>_xll.TA_TYPPRICE(D101,E101,F101)</f>
        <v>159.96666666666667</v>
      </c>
      <c r="H101">
        <v>161.54488976926348</v>
      </c>
      <c r="I101" t="str">
        <f t="shared" si="20"/>
        <v>DOWN</v>
      </c>
      <c r="J101">
        <v>166.98900366217174</v>
      </c>
      <c r="K101">
        <v>162.07841528891981</v>
      </c>
      <c r="L101" t="str">
        <f t="shared" si="21"/>
        <v>DOWN</v>
      </c>
      <c r="M101" t="str">
        <f t="shared" si="22"/>
        <v>DOWN</v>
      </c>
      <c r="N101">
        <v>25.29883983998598</v>
      </c>
      <c r="O101" t="str">
        <f t="shared" si="23"/>
        <v>DOWN</v>
      </c>
      <c r="P101" t="str">
        <f t="shared" si="24"/>
        <v>DOWN</v>
      </c>
      <c r="Q101">
        <f t="shared" si="25"/>
        <v>0.69999999999998863</v>
      </c>
      <c r="R101">
        <f t="shared" si="26"/>
        <v>5.5</v>
      </c>
      <c r="S101">
        <f t="shared" si="27"/>
        <v>0.12727272727272521</v>
      </c>
      <c r="T101" t="str">
        <f t="shared" si="28"/>
        <v>DOWN</v>
      </c>
      <c r="U101" t="str">
        <f t="shared" si="29"/>
        <v>DOWN</v>
      </c>
      <c r="V101">
        <v>164.44009480668075</v>
      </c>
      <c r="W101">
        <v>164.94469945860763</v>
      </c>
      <c r="X101">
        <f t="shared" si="30"/>
        <v>-0.50460465192688275</v>
      </c>
      <c r="Y101">
        <v>0.88850862912557849</v>
      </c>
      <c r="Z101" t="str">
        <f t="shared" si="31"/>
        <v>DOWN</v>
      </c>
      <c r="AA101" t="str">
        <f t="shared" si="32"/>
        <v>DOWN</v>
      </c>
      <c r="AB101" t="str">
        <f t="shared" si="33"/>
        <v>DOWN</v>
      </c>
      <c r="AC101" t="str">
        <f t="shared" si="34"/>
        <v>DOWN</v>
      </c>
      <c r="AD101">
        <f t="shared" si="35"/>
        <v>162.75</v>
      </c>
      <c r="AE101">
        <f t="shared" si="36"/>
        <v>161.30000000000001</v>
      </c>
      <c r="AF101">
        <f t="shared" si="37"/>
        <v>160.65</v>
      </c>
      <c r="AG101">
        <f t="shared" si="38"/>
        <v>160</v>
      </c>
    </row>
    <row r="102" spans="1:33" x14ac:dyDescent="0.25">
      <c r="A102" t="s">
        <v>5</v>
      </c>
      <c r="B102" s="1">
        <v>43000</v>
      </c>
      <c r="C102">
        <v>157.5</v>
      </c>
      <c r="D102">
        <v>157.5</v>
      </c>
      <c r="E102">
        <v>154.75</v>
      </c>
      <c r="F102">
        <v>155.69999999999999</v>
      </c>
      <c r="G102">
        <f>_xll.TA_TYPPRICE(D102,E102,F102)</f>
        <v>155.98333333333332</v>
      </c>
      <c r="H102">
        <v>158.76411155129841</v>
      </c>
      <c r="I102" t="str">
        <f t="shared" si="20"/>
        <v>DOWN</v>
      </c>
      <c r="J102">
        <v>164.88033618168913</v>
      </c>
      <c r="K102">
        <v>160.44987855804874</v>
      </c>
      <c r="L102" t="str">
        <f t="shared" si="21"/>
        <v>DOWN</v>
      </c>
      <c r="M102" t="str">
        <f t="shared" si="22"/>
        <v>DOWN</v>
      </c>
      <c r="N102">
        <v>19.748559580640027</v>
      </c>
      <c r="O102" t="str">
        <f t="shared" si="23"/>
        <v>DOWN</v>
      </c>
      <c r="P102" t="str">
        <f t="shared" si="24"/>
        <v>DOWN</v>
      </c>
      <c r="Q102">
        <f t="shared" si="25"/>
        <v>0.94999999999998863</v>
      </c>
      <c r="R102">
        <f t="shared" si="26"/>
        <v>2.75</v>
      </c>
      <c r="S102">
        <f t="shared" si="27"/>
        <v>0.3454545454545413</v>
      </c>
      <c r="T102" t="str">
        <f t="shared" si="28"/>
        <v>No Indication</v>
      </c>
      <c r="U102" t="str">
        <f t="shared" si="29"/>
        <v>No T+M+I</v>
      </c>
      <c r="V102">
        <v>163.09546483642217</v>
      </c>
      <c r="W102">
        <v>164.25990690611818</v>
      </c>
      <c r="X102">
        <f t="shared" si="30"/>
        <v>-1.1644420696960083</v>
      </c>
      <c r="Y102">
        <v>0.47791848936126108</v>
      </c>
      <c r="Z102" t="str">
        <f t="shared" si="31"/>
        <v>DOWN</v>
      </c>
      <c r="AA102" t="str">
        <f t="shared" si="32"/>
        <v>No TMIM</v>
      </c>
      <c r="AB102" t="str">
        <f t="shared" si="33"/>
        <v>DOWN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154.9</v>
      </c>
      <c r="D103">
        <v>158.9</v>
      </c>
      <c r="E103">
        <v>151.5</v>
      </c>
      <c r="F103">
        <v>155.65</v>
      </c>
      <c r="G103">
        <f>_xll.TA_TYPPRICE(D103,E103,F103)</f>
        <v>155.35</v>
      </c>
      <c r="H103">
        <v>157.05705577564919</v>
      </c>
      <c r="I103" t="str">
        <f t="shared" si="20"/>
        <v>DOWN</v>
      </c>
      <c r="J103">
        <v>163.5513725857582</v>
      </c>
      <c r="K103">
        <v>158.46101665626014</v>
      </c>
      <c r="L103" t="str">
        <f t="shared" si="21"/>
        <v>DOWN</v>
      </c>
      <c r="M103" t="str">
        <f t="shared" si="22"/>
        <v>DOWN</v>
      </c>
      <c r="N103">
        <v>19.655623755894489</v>
      </c>
      <c r="O103" t="str">
        <f t="shared" si="23"/>
        <v>DOWN</v>
      </c>
      <c r="P103" t="str">
        <f t="shared" si="24"/>
        <v>DOWN</v>
      </c>
      <c r="Q103">
        <f t="shared" si="25"/>
        <v>4.1500000000000057</v>
      </c>
      <c r="R103">
        <f t="shared" si="26"/>
        <v>7.4000000000000057</v>
      </c>
      <c r="S103">
        <f t="shared" si="27"/>
        <v>0.56081081081081119</v>
      </c>
      <c r="T103" t="str">
        <f t="shared" si="28"/>
        <v>No Indication</v>
      </c>
      <c r="U103" t="str">
        <f t="shared" si="29"/>
        <v>No T+M+I</v>
      </c>
      <c r="V103">
        <v>161.95000870774183</v>
      </c>
      <c r="W103">
        <v>163.6221360241835</v>
      </c>
      <c r="X103">
        <f t="shared" si="30"/>
        <v>-1.6721273164416743</v>
      </c>
      <c r="Y103">
        <v>4.7909328200673951E-2</v>
      </c>
      <c r="Z103" t="str">
        <f t="shared" si="31"/>
        <v>DOWN</v>
      </c>
      <c r="AA103" t="str">
        <f t="shared" si="32"/>
        <v>No TMIM</v>
      </c>
      <c r="AB103" t="str">
        <f t="shared" si="33"/>
        <v>DOWN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156.69999999999999</v>
      </c>
      <c r="D104">
        <v>158.5</v>
      </c>
      <c r="E104">
        <v>155.15</v>
      </c>
      <c r="F104">
        <v>156.4</v>
      </c>
      <c r="G104">
        <f>_xll.TA_TYPPRICE(D104,E104,F104)</f>
        <v>156.68333333333331</v>
      </c>
      <c r="H104">
        <v>156.87019455449126</v>
      </c>
      <c r="I104" t="str">
        <f t="shared" si="20"/>
        <v>DOWN</v>
      </c>
      <c r="J104">
        <v>162.42884534447859</v>
      </c>
      <c r="K104">
        <v>157.72523517709124</v>
      </c>
      <c r="L104" t="str">
        <f t="shared" si="21"/>
        <v>DOWN</v>
      </c>
      <c r="M104" t="str">
        <f t="shared" si="22"/>
        <v>DOWN</v>
      </c>
      <c r="N104">
        <v>26.170124540153555</v>
      </c>
      <c r="O104" t="str">
        <f t="shared" si="23"/>
        <v>DOWN</v>
      </c>
      <c r="P104" t="str">
        <f t="shared" si="24"/>
        <v>DOWN</v>
      </c>
      <c r="Q104">
        <f t="shared" si="25"/>
        <v>1.25</v>
      </c>
      <c r="R104">
        <f t="shared" si="26"/>
        <v>3.3499999999999943</v>
      </c>
      <c r="S104">
        <f t="shared" si="27"/>
        <v>0.37313432835820959</v>
      </c>
      <c r="T104" t="str">
        <f t="shared" si="28"/>
        <v>No Indication</v>
      </c>
      <c r="U104" t="str">
        <f t="shared" si="29"/>
        <v>No T+M+I</v>
      </c>
      <c r="V104">
        <v>161.0961612142431</v>
      </c>
      <c r="W104">
        <v>163.08716298535509</v>
      </c>
      <c r="X104">
        <f t="shared" si="30"/>
        <v>-1.9910017711119963</v>
      </c>
      <c r="Y104">
        <v>-0.35987289166186009</v>
      </c>
      <c r="Z104" t="str">
        <f t="shared" si="31"/>
        <v>DOWN</v>
      </c>
      <c r="AA104" t="str">
        <f t="shared" si="32"/>
        <v>No TMIM</v>
      </c>
      <c r="AB104" t="str">
        <f t="shared" si="33"/>
        <v>DOWN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43005</v>
      </c>
      <c r="C105">
        <v>157</v>
      </c>
      <c r="D105">
        <v>157.85</v>
      </c>
      <c r="E105">
        <v>154.55000000000001</v>
      </c>
      <c r="F105">
        <v>155</v>
      </c>
      <c r="G105">
        <f>_xll.TA_TYPPRICE(D105,E105,F105)</f>
        <v>155.79999999999998</v>
      </c>
      <c r="H105">
        <v>156.33509727724561</v>
      </c>
      <c r="I105" t="str">
        <f t="shared" si="20"/>
        <v>DOWN</v>
      </c>
      <c r="J105">
        <v>161.41132415681668</v>
      </c>
      <c r="K105">
        <v>157.01962735995986</v>
      </c>
      <c r="L105" t="str">
        <f t="shared" si="21"/>
        <v>DOWN</v>
      </c>
      <c r="M105" t="str">
        <f t="shared" si="22"/>
        <v>DOWN</v>
      </c>
      <c r="N105">
        <v>22.006646246172917</v>
      </c>
      <c r="O105" t="str">
        <f t="shared" si="23"/>
        <v>DOWN</v>
      </c>
      <c r="P105" t="str">
        <f t="shared" si="24"/>
        <v>DOWN</v>
      </c>
      <c r="Q105">
        <f t="shared" si="25"/>
        <v>0.44999999999998863</v>
      </c>
      <c r="R105">
        <f t="shared" si="26"/>
        <v>3.2999999999999829</v>
      </c>
      <c r="S105">
        <f t="shared" si="27"/>
        <v>0.13636363636363363</v>
      </c>
      <c r="T105" t="str">
        <f t="shared" si="28"/>
        <v>DOWN</v>
      </c>
      <c r="U105" t="str">
        <f t="shared" si="29"/>
        <v>DOWN</v>
      </c>
      <c r="V105">
        <v>160.15829025820571</v>
      </c>
      <c r="W105">
        <v>162.48811387532879</v>
      </c>
      <c r="X105">
        <f t="shared" si="30"/>
        <v>-2.3298236171230826</v>
      </c>
      <c r="Y105">
        <v>-0.7538630367541046</v>
      </c>
      <c r="Z105" t="str">
        <f t="shared" si="31"/>
        <v>DOWN</v>
      </c>
      <c r="AA105" t="str">
        <f t="shared" si="32"/>
        <v>DOWN</v>
      </c>
      <c r="AB105" t="str">
        <f t="shared" si="33"/>
        <v>DOWN</v>
      </c>
      <c r="AC105" t="str">
        <f t="shared" si="34"/>
        <v>DOWN</v>
      </c>
      <c r="AD105">
        <f t="shared" si="35"/>
        <v>157.45000000000002</v>
      </c>
      <c r="AE105">
        <f t="shared" si="36"/>
        <v>156.60000000000002</v>
      </c>
      <c r="AF105">
        <f t="shared" si="37"/>
        <v>156.20000000000002</v>
      </c>
      <c r="AG105">
        <f t="shared" si="38"/>
        <v>155.80000000000001</v>
      </c>
    </row>
    <row r="106" spans="1:33" x14ac:dyDescent="0.25">
      <c r="A106" t="s">
        <v>5</v>
      </c>
      <c r="B106" s="1">
        <v>43006</v>
      </c>
      <c r="C106">
        <v>155</v>
      </c>
      <c r="D106">
        <v>156.4</v>
      </c>
      <c r="E106">
        <v>150.85</v>
      </c>
      <c r="F106">
        <v>151.5</v>
      </c>
      <c r="G106">
        <f>_xll.TA_TYPPRICE(D106,E106,F106)</f>
        <v>152.91666666666666</v>
      </c>
      <c r="H106">
        <v>154.62588197195612</v>
      </c>
      <c r="I106" t="str">
        <f t="shared" si="20"/>
        <v>DOWN</v>
      </c>
      <c r="J106">
        <v>160.29769656641298</v>
      </c>
      <c r="K106">
        <v>155.64859905774657</v>
      </c>
      <c r="L106" t="str">
        <f t="shared" si="21"/>
        <v>DOWN</v>
      </c>
      <c r="M106" t="str">
        <f t="shared" si="22"/>
        <v>DOWN</v>
      </c>
      <c r="N106">
        <v>14.698878489496463</v>
      </c>
      <c r="O106" t="str">
        <f t="shared" si="23"/>
        <v>DOWN</v>
      </c>
      <c r="P106" t="str">
        <f t="shared" si="24"/>
        <v>DOWN</v>
      </c>
      <c r="Q106">
        <f t="shared" si="25"/>
        <v>0.65000000000000568</v>
      </c>
      <c r="R106">
        <f t="shared" si="26"/>
        <v>5.5500000000000114</v>
      </c>
      <c r="S106">
        <f t="shared" si="27"/>
        <v>0.11711711711711791</v>
      </c>
      <c r="T106" t="str">
        <f t="shared" si="28"/>
        <v>DOWN</v>
      </c>
      <c r="U106" t="str">
        <f t="shared" si="29"/>
        <v>DOWN</v>
      </c>
      <c r="V106">
        <v>158.82624560309714</v>
      </c>
      <c r="W106">
        <v>161.67417951419333</v>
      </c>
      <c r="X106">
        <f t="shared" si="30"/>
        <v>-2.8479339110961917</v>
      </c>
      <c r="Y106">
        <v>-1.1726772116225219</v>
      </c>
      <c r="Z106" t="str">
        <f t="shared" si="31"/>
        <v>DOWN</v>
      </c>
      <c r="AA106" t="str">
        <f t="shared" si="32"/>
        <v>DOWN</v>
      </c>
      <c r="AB106" t="str">
        <f t="shared" si="33"/>
        <v>DOWN</v>
      </c>
      <c r="AC106" t="str">
        <f t="shared" si="34"/>
        <v>DOWN</v>
      </c>
      <c r="AD106">
        <f t="shared" si="35"/>
        <v>155.75</v>
      </c>
      <c r="AE106">
        <f t="shared" si="36"/>
        <v>154.30000000000001</v>
      </c>
      <c r="AF106">
        <f t="shared" si="37"/>
        <v>153.65</v>
      </c>
      <c r="AG106">
        <f t="shared" si="38"/>
        <v>152.95000000000002</v>
      </c>
    </row>
    <row r="107" spans="1:33" x14ac:dyDescent="0.25">
      <c r="A107" t="s">
        <v>5</v>
      </c>
      <c r="B107" s="1">
        <v>43007</v>
      </c>
      <c r="C107">
        <v>152.5</v>
      </c>
      <c r="D107">
        <v>154.65</v>
      </c>
      <c r="E107">
        <v>151.85</v>
      </c>
      <c r="F107">
        <v>152.25</v>
      </c>
      <c r="G107">
        <f>_xll.TA_TYPPRICE(D107,E107,F107)</f>
        <v>152.91666666666666</v>
      </c>
      <c r="H107">
        <v>153.77127431931137</v>
      </c>
      <c r="I107" t="str">
        <f t="shared" si="20"/>
        <v>DOWN</v>
      </c>
      <c r="J107">
        <v>159.04265288498789</v>
      </c>
      <c r="K107">
        <v>154.80446593380287</v>
      </c>
      <c r="L107" t="str">
        <f t="shared" si="21"/>
        <v>DOWN</v>
      </c>
      <c r="M107" t="str">
        <f t="shared" si="22"/>
        <v>DOWN</v>
      </c>
      <c r="N107">
        <v>21.666457082363969</v>
      </c>
      <c r="O107" t="str">
        <f t="shared" si="23"/>
        <v>DOWN</v>
      </c>
      <c r="P107" t="str">
        <f t="shared" si="24"/>
        <v>DOWN</v>
      </c>
      <c r="Q107">
        <f t="shared" si="25"/>
        <v>0.40000000000000568</v>
      </c>
      <c r="R107">
        <f t="shared" si="26"/>
        <v>2.8000000000000114</v>
      </c>
      <c r="S107">
        <f t="shared" si="27"/>
        <v>0.14285714285714432</v>
      </c>
      <c r="T107" t="str">
        <f t="shared" si="28"/>
        <v>DOWN</v>
      </c>
      <c r="U107" t="str">
        <f t="shared" si="29"/>
        <v>DOWN</v>
      </c>
      <c r="V107">
        <v>157.81451551031296</v>
      </c>
      <c r="W107">
        <v>160.97609214277159</v>
      </c>
      <c r="X107">
        <f t="shared" si="30"/>
        <v>-3.1615766324586332</v>
      </c>
      <c r="Y107">
        <v>-1.5704570957897441</v>
      </c>
      <c r="Z107" t="str">
        <f t="shared" si="31"/>
        <v>DOWN</v>
      </c>
      <c r="AA107" t="str">
        <f t="shared" si="32"/>
        <v>DOWN</v>
      </c>
      <c r="AB107" t="str">
        <f t="shared" si="33"/>
        <v>DOWN</v>
      </c>
      <c r="AC107" t="str">
        <f t="shared" si="34"/>
        <v>DOWN</v>
      </c>
      <c r="AD107">
        <f t="shared" si="35"/>
        <v>154.35000000000002</v>
      </c>
      <c r="AE107">
        <f t="shared" si="36"/>
        <v>153.60000000000002</v>
      </c>
      <c r="AF107">
        <f t="shared" si="37"/>
        <v>153.25</v>
      </c>
      <c r="AG107">
        <f t="shared" si="38"/>
        <v>152.9</v>
      </c>
    </row>
    <row r="108" spans="1:33" x14ac:dyDescent="0.25">
      <c r="A108" t="s">
        <v>5</v>
      </c>
      <c r="B108" s="1">
        <v>43011</v>
      </c>
      <c r="C108">
        <v>153.80000000000001</v>
      </c>
      <c r="D108">
        <v>154.4</v>
      </c>
      <c r="E108">
        <v>151.5</v>
      </c>
      <c r="F108">
        <v>151.9</v>
      </c>
      <c r="G108">
        <f>_xll.TA_TYPPRICE(D108,E108,F108)</f>
        <v>152.6</v>
      </c>
      <c r="H108">
        <v>153.1856371596557</v>
      </c>
      <c r="I108" t="str">
        <f t="shared" si="20"/>
        <v>DOWN</v>
      </c>
      <c r="J108">
        <v>158.01095224387947</v>
      </c>
      <c r="K108">
        <v>154.07014017073556</v>
      </c>
      <c r="L108" t="str">
        <f t="shared" si="21"/>
        <v>DOWN</v>
      </c>
      <c r="M108" t="str">
        <f t="shared" si="22"/>
        <v>DOWN</v>
      </c>
      <c r="N108">
        <v>20.681048193220775</v>
      </c>
      <c r="O108" t="str">
        <f t="shared" si="23"/>
        <v>DOWN</v>
      </c>
      <c r="P108" t="str">
        <f t="shared" si="24"/>
        <v>DOWN</v>
      </c>
      <c r="Q108">
        <f t="shared" si="25"/>
        <v>0.40000000000000568</v>
      </c>
      <c r="R108">
        <f t="shared" si="26"/>
        <v>2.9000000000000057</v>
      </c>
      <c r="S108">
        <f t="shared" si="27"/>
        <v>0.13793103448276031</v>
      </c>
      <c r="T108" t="str">
        <f t="shared" si="28"/>
        <v>DOWN</v>
      </c>
      <c r="U108" t="str">
        <f t="shared" si="29"/>
        <v>DOWN</v>
      </c>
      <c r="V108">
        <v>156.9045900471879</v>
      </c>
      <c r="W108">
        <v>160.30378902108481</v>
      </c>
      <c r="X108">
        <f t="shared" si="30"/>
        <v>-3.3991989738969153</v>
      </c>
      <c r="Y108">
        <v>-1.9362054714111783</v>
      </c>
      <c r="Z108" t="str">
        <f t="shared" si="31"/>
        <v>DOWN</v>
      </c>
      <c r="AA108" t="str">
        <f t="shared" si="32"/>
        <v>DOWN</v>
      </c>
      <c r="AB108" t="str">
        <f t="shared" si="33"/>
        <v>DOWN</v>
      </c>
      <c r="AC108" t="str">
        <f t="shared" si="34"/>
        <v>DOWN</v>
      </c>
      <c r="AD108">
        <f t="shared" si="35"/>
        <v>154.05000000000001</v>
      </c>
      <c r="AE108">
        <f t="shared" si="36"/>
        <v>153.30000000000001</v>
      </c>
      <c r="AF108">
        <f t="shared" si="37"/>
        <v>152.95000000000002</v>
      </c>
      <c r="AG108">
        <f t="shared" si="38"/>
        <v>152.6</v>
      </c>
    </row>
    <row r="109" spans="1:33" x14ac:dyDescent="0.25">
      <c r="A109" t="s">
        <v>5</v>
      </c>
      <c r="B109" s="1">
        <v>43012</v>
      </c>
      <c r="C109">
        <v>152</v>
      </c>
      <c r="D109">
        <v>153.69999999999999</v>
      </c>
      <c r="E109">
        <v>149.75</v>
      </c>
      <c r="F109">
        <v>150.75</v>
      </c>
      <c r="G109">
        <f>_xll.TA_TYPPRICE(D109,E109,F109)</f>
        <v>151.4</v>
      </c>
      <c r="H109">
        <v>152.29281857982784</v>
      </c>
      <c r="I109" t="str">
        <f t="shared" si="20"/>
        <v>DOWN</v>
      </c>
      <c r="J109">
        <v>157.05296285635069</v>
      </c>
      <c r="K109">
        <v>153.1101090216832</v>
      </c>
      <c r="L109" t="str">
        <f t="shared" si="21"/>
        <v>DOWN</v>
      </c>
      <c r="M109" t="str">
        <f t="shared" si="22"/>
        <v>DOWN</v>
      </c>
      <c r="N109">
        <v>17.425945242680037</v>
      </c>
      <c r="O109" t="str">
        <f t="shared" si="23"/>
        <v>DOWN</v>
      </c>
      <c r="P109" t="str">
        <f t="shared" si="24"/>
        <v>DOWN</v>
      </c>
      <c r="Q109">
        <f t="shared" si="25"/>
        <v>1</v>
      </c>
      <c r="R109">
        <f t="shared" si="26"/>
        <v>3.9499999999999886</v>
      </c>
      <c r="S109">
        <f t="shared" si="27"/>
        <v>0.25316455696202605</v>
      </c>
      <c r="T109" t="str">
        <f t="shared" si="28"/>
        <v>No Indication</v>
      </c>
      <c r="U109" t="str">
        <f t="shared" si="29"/>
        <v>No T+M+I</v>
      </c>
      <c r="V109">
        <v>155.95773003992821</v>
      </c>
      <c r="W109">
        <v>159.59610094544891</v>
      </c>
      <c r="X109">
        <f t="shared" si="30"/>
        <v>-3.6383709055207021</v>
      </c>
      <c r="Y109">
        <v>-2.276638558233083</v>
      </c>
      <c r="Z109" t="str">
        <f t="shared" si="31"/>
        <v>DOWN</v>
      </c>
      <c r="AA109" t="str">
        <f t="shared" si="32"/>
        <v>No TMIM</v>
      </c>
      <c r="AB109" t="str">
        <f t="shared" si="33"/>
        <v>DOWN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43013</v>
      </c>
      <c r="C110">
        <v>150.80000000000001</v>
      </c>
      <c r="D110">
        <v>153.80000000000001</v>
      </c>
      <c r="E110">
        <v>150.75</v>
      </c>
      <c r="F110">
        <v>152.5</v>
      </c>
      <c r="G110">
        <f>_xll.TA_TYPPRICE(D110,E110,F110)</f>
        <v>152.35</v>
      </c>
      <c r="H110">
        <v>152.3214092899139</v>
      </c>
      <c r="I110" t="str">
        <f t="shared" si="20"/>
        <v>UP</v>
      </c>
      <c r="J110">
        <v>156.33008222160609</v>
      </c>
      <c r="K110">
        <v>152.58564035019805</v>
      </c>
      <c r="L110" t="str">
        <f t="shared" si="21"/>
        <v>DOWN</v>
      </c>
      <c r="M110" t="str">
        <f t="shared" si="22"/>
        <v>No Trend</v>
      </c>
      <c r="N110">
        <v>36.451849900574587</v>
      </c>
      <c r="O110" t="str">
        <f t="shared" si="23"/>
        <v>DOWN</v>
      </c>
      <c r="P110" t="str">
        <f t="shared" si="24"/>
        <v>No Trend + Momentum</v>
      </c>
      <c r="Q110">
        <f t="shared" si="25"/>
        <v>1.75</v>
      </c>
      <c r="R110">
        <f t="shared" si="26"/>
        <v>3.0500000000000114</v>
      </c>
      <c r="S110">
        <f t="shared" si="27"/>
        <v>0.57377049180327655</v>
      </c>
      <c r="T110" t="str">
        <f t="shared" si="28"/>
        <v>No Indication</v>
      </c>
      <c r="U110" t="str">
        <f t="shared" si="29"/>
        <v>No T+M+I</v>
      </c>
      <c r="V110">
        <v>155.42577157224696</v>
      </c>
      <c r="W110">
        <v>159.07046383837863</v>
      </c>
      <c r="X110">
        <f t="shared" si="30"/>
        <v>-3.6446922661316705</v>
      </c>
      <c r="Y110">
        <v>-2.5502492998128004</v>
      </c>
      <c r="Z110" t="str">
        <f t="shared" si="31"/>
        <v>DOWN</v>
      </c>
      <c r="AA110" t="str">
        <f t="shared" si="32"/>
        <v>No TMIM</v>
      </c>
      <c r="AB110" t="str">
        <f t="shared" si="33"/>
        <v>DOWN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43014</v>
      </c>
      <c r="C111">
        <v>152.55000000000001</v>
      </c>
      <c r="D111">
        <v>155.25</v>
      </c>
      <c r="E111">
        <v>152.55000000000001</v>
      </c>
      <c r="F111">
        <v>154.80000000000001</v>
      </c>
      <c r="G111">
        <f>_xll.TA_TYPPRICE(D111,E111,F111)</f>
        <v>154.20000000000002</v>
      </c>
      <c r="H111">
        <v>153.26070464495695</v>
      </c>
      <c r="I111" t="str">
        <f t="shared" si="20"/>
        <v>UP</v>
      </c>
      <c r="J111">
        <v>156.09006395013807</v>
      </c>
      <c r="K111">
        <v>152.57772027237627</v>
      </c>
      <c r="L111" t="str">
        <f t="shared" si="21"/>
        <v>No Confirmation</v>
      </c>
      <c r="M111" t="str">
        <f t="shared" si="22"/>
        <v>No Trend</v>
      </c>
      <c r="N111">
        <v>53.901545955242</v>
      </c>
      <c r="O111" t="str">
        <f t="shared" si="23"/>
        <v>No Momentum</v>
      </c>
      <c r="P111" t="str">
        <f t="shared" si="24"/>
        <v>No Trend + Momentum</v>
      </c>
      <c r="Q111">
        <f t="shared" si="25"/>
        <v>2.25</v>
      </c>
      <c r="R111">
        <f t="shared" si="26"/>
        <v>2.6999999999999886</v>
      </c>
      <c r="S111">
        <f t="shared" si="27"/>
        <v>0.83333333333333681</v>
      </c>
      <c r="T111" t="str">
        <f t="shared" si="28"/>
        <v>UP</v>
      </c>
      <c r="U111" t="str">
        <f t="shared" si="29"/>
        <v>No T+M+I</v>
      </c>
      <c r="V111">
        <v>155.32949902267052</v>
      </c>
      <c r="W111">
        <v>158.7541331836839</v>
      </c>
      <c r="X111">
        <f t="shared" si="30"/>
        <v>-3.4246341610133868</v>
      </c>
      <c r="Y111">
        <v>-2.7251262720529175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43017</v>
      </c>
      <c r="C112">
        <v>154</v>
      </c>
      <c r="D112">
        <v>156.75</v>
      </c>
      <c r="E112">
        <v>153.55000000000001</v>
      </c>
      <c r="F112">
        <v>154.30000000000001</v>
      </c>
      <c r="G112">
        <f>_xll.TA_TYPPRICE(D112,E112,F112)</f>
        <v>154.86666666666667</v>
      </c>
      <c r="H112">
        <v>154.06368565581181</v>
      </c>
      <c r="I112" t="str">
        <f t="shared" si="20"/>
        <v>UP</v>
      </c>
      <c r="J112">
        <v>156.23671640566295</v>
      </c>
      <c r="K112">
        <v>152.79378243407044</v>
      </c>
      <c r="L112" t="str">
        <f t="shared" si="21"/>
        <v>No Confirmation</v>
      </c>
      <c r="M112" t="str">
        <f t="shared" si="22"/>
        <v>No Trend</v>
      </c>
      <c r="N112">
        <v>50.158848730716855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0.75</v>
      </c>
      <c r="R112">
        <f t="shared" si="26"/>
        <v>3.1999999999999886</v>
      </c>
      <c r="S112">
        <f t="shared" si="27"/>
        <v>0.23437500000000083</v>
      </c>
      <c r="T112" t="str">
        <f t="shared" si="28"/>
        <v>No Indication</v>
      </c>
      <c r="U112" t="str">
        <f t="shared" si="29"/>
        <v>No T+M+I</v>
      </c>
      <c r="V112">
        <v>155.17111455764427</v>
      </c>
      <c r="W112">
        <v>158.4241973922999</v>
      </c>
      <c r="X112">
        <f t="shared" si="30"/>
        <v>-3.2530828346556291</v>
      </c>
      <c r="Y112">
        <v>-2.8307175845734598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43018</v>
      </c>
      <c r="C113">
        <v>154.44999999999999</v>
      </c>
      <c r="D113">
        <v>156.4</v>
      </c>
      <c r="E113">
        <v>153.80000000000001</v>
      </c>
      <c r="F113">
        <v>154.4</v>
      </c>
      <c r="G113">
        <f>_xll.TA_TYPPRICE(D113,E113,F113)</f>
        <v>154.86666666666667</v>
      </c>
      <c r="H113">
        <v>154.46517616123924</v>
      </c>
      <c r="I113" t="str">
        <f t="shared" si="20"/>
        <v>DOWN</v>
      </c>
      <c r="J113">
        <v>156.27300164884895</v>
      </c>
      <c r="K113">
        <v>153.01738633761033</v>
      </c>
      <c r="L113" t="str">
        <f t="shared" si="21"/>
        <v>No Confirmation</v>
      </c>
      <c r="M113" t="str">
        <f t="shared" si="22"/>
        <v>No Trend</v>
      </c>
      <c r="N113">
        <v>51.009276312720274</v>
      </c>
      <c r="O113" t="str">
        <f t="shared" si="23"/>
        <v>No Momentum</v>
      </c>
      <c r="P113" t="str">
        <f t="shared" si="24"/>
        <v>No Trend + Momentum</v>
      </c>
      <c r="Q113">
        <f t="shared" si="25"/>
        <v>0.59999999999999432</v>
      </c>
      <c r="R113">
        <f t="shared" si="26"/>
        <v>2.5999999999999943</v>
      </c>
      <c r="S113">
        <f t="shared" si="27"/>
        <v>0.23076923076922909</v>
      </c>
      <c r="T113" t="str">
        <f t="shared" si="28"/>
        <v>No Indication</v>
      </c>
      <c r="U113" t="str">
        <f t="shared" si="29"/>
        <v>No T+M+I</v>
      </c>
      <c r="V113">
        <v>155.05248154877592</v>
      </c>
      <c r="W113">
        <v>158.12610869657399</v>
      </c>
      <c r="X113">
        <f t="shared" si="30"/>
        <v>-3.0736271477980779</v>
      </c>
      <c r="Y113">
        <v>-2.8792994972183834</v>
      </c>
      <c r="Z113" t="str">
        <f t="shared" si="31"/>
        <v>DOWN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43019</v>
      </c>
      <c r="C114">
        <v>155</v>
      </c>
      <c r="D114">
        <v>155.65</v>
      </c>
      <c r="E114">
        <v>150.1</v>
      </c>
      <c r="F114">
        <v>150.9</v>
      </c>
      <c r="G114">
        <f>_xll.TA_TYPPRICE(D114,E114,F114)</f>
        <v>152.21666666666667</v>
      </c>
      <c r="H114">
        <v>153.34092141395297</v>
      </c>
      <c r="I114" t="str">
        <f t="shared" si="20"/>
        <v>DOWN</v>
      </c>
      <c r="J114">
        <v>156.13455683799361</v>
      </c>
      <c r="K114">
        <v>152.36907826258582</v>
      </c>
      <c r="L114" t="str">
        <f t="shared" si="21"/>
        <v>DOWN</v>
      </c>
      <c r="M114" t="str">
        <f t="shared" si="22"/>
        <v>DOWN</v>
      </c>
      <c r="N114">
        <v>29.206642404546919</v>
      </c>
      <c r="O114" t="str">
        <f t="shared" si="23"/>
        <v>DOWN</v>
      </c>
      <c r="P114" t="str">
        <f t="shared" si="24"/>
        <v>DOWN</v>
      </c>
      <c r="Q114">
        <f t="shared" si="25"/>
        <v>0.80000000000001137</v>
      </c>
      <c r="R114">
        <f t="shared" si="26"/>
        <v>5.5500000000000114</v>
      </c>
      <c r="S114">
        <f t="shared" si="27"/>
        <v>0.14414414414414589</v>
      </c>
      <c r="T114" t="str">
        <f t="shared" si="28"/>
        <v>DOWN</v>
      </c>
      <c r="U114" t="str">
        <f t="shared" si="29"/>
        <v>DOWN</v>
      </c>
      <c r="V114">
        <v>154.41363823357963</v>
      </c>
      <c r="W114">
        <v>157.59084138571666</v>
      </c>
      <c r="X114">
        <f t="shared" si="30"/>
        <v>-3.1772031521370252</v>
      </c>
      <c r="Y114">
        <v>-2.9388802282021116</v>
      </c>
      <c r="Z114" t="str">
        <f t="shared" si="31"/>
        <v>DOWN</v>
      </c>
      <c r="AA114" t="str">
        <f t="shared" si="32"/>
        <v>DOWN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43020</v>
      </c>
      <c r="C115">
        <v>151.55000000000001</v>
      </c>
      <c r="D115">
        <v>152.80000000000001</v>
      </c>
      <c r="E115">
        <v>150.55000000000001</v>
      </c>
      <c r="F115">
        <v>152.1</v>
      </c>
      <c r="G115">
        <f>_xll.TA_TYPPRICE(D115,E115,F115)</f>
        <v>151.81666666666669</v>
      </c>
      <c r="H115">
        <v>152.57879404030984</v>
      </c>
      <c r="I115" t="str">
        <f t="shared" si="20"/>
        <v>DOWN</v>
      </c>
      <c r="J115">
        <v>155.39354420732838</v>
      </c>
      <c r="K115">
        <v>151.96483864867787</v>
      </c>
      <c r="L115" t="str">
        <f t="shared" si="21"/>
        <v>No Confirmation</v>
      </c>
      <c r="M115" t="str">
        <f t="shared" si="22"/>
        <v>No Trend</v>
      </c>
      <c r="N115">
        <v>40.166980165291264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1.5499999999999829</v>
      </c>
      <c r="R115">
        <f t="shared" si="26"/>
        <v>2.25</v>
      </c>
      <c r="S115">
        <f t="shared" si="27"/>
        <v>0.68888888888888133</v>
      </c>
      <c r="T115" t="str">
        <f t="shared" si="28"/>
        <v>No Indication</v>
      </c>
      <c r="U115" t="str">
        <f t="shared" si="29"/>
        <v>No T+M+I</v>
      </c>
      <c r="V115">
        <v>154.05769388995199</v>
      </c>
      <c r="W115">
        <v>157.18411239418208</v>
      </c>
      <c r="X115">
        <f t="shared" si="30"/>
        <v>-3.126418504230088</v>
      </c>
      <c r="Y115">
        <v>-2.9763878834077069</v>
      </c>
      <c r="Z115" t="str">
        <f t="shared" si="31"/>
        <v>DOWN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43021</v>
      </c>
      <c r="C116">
        <v>152.05000000000001</v>
      </c>
      <c r="D116">
        <v>154.9</v>
      </c>
      <c r="E116">
        <v>152.05000000000001</v>
      </c>
      <c r="F116">
        <v>152.30000000000001</v>
      </c>
      <c r="G116">
        <f>_xll.TA_TYPPRICE(D116,E116,F116)</f>
        <v>153.08333333333334</v>
      </c>
      <c r="H116">
        <v>152.83106368682161</v>
      </c>
      <c r="I116" t="str">
        <f t="shared" si="20"/>
        <v>DOWN</v>
      </c>
      <c r="J116">
        <v>155.28386771681096</v>
      </c>
      <c r="K116">
        <v>151.98376339341613</v>
      </c>
      <c r="L116" t="str">
        <f t="shared" si="21"/>
        <v>No Confirmation</v>
      </c>
      <c r="M116" t="str">
        <f t="shared" si="22"/>
        <v>No Trend</v>
      </c>
      <c r="N116">
        <v>42.036561362648598</v>
      </c>
      <c r="O116" t="str">
        <f t="shared" si="23"/>
        <v>No Momentum</v>
      </c>
      <c r="P116" t="str">
        <f t="shared" si="24"/>
        <v>No Trend + Momentum</v>
      </c>
      <c r="Q116">
        <f t="shared" si="25"/>
        <v>0.25</v>
      </c>
      <c r="R116">
        <f t="shared" si="26"/>
        <v>2.8499999999999943</v>
      </c>
      <c r="S116">
        <f t="shared" si="27"/>
        <v>8.7719298245614211E-2</v>
      </c>
      <c r="T116" t="str">
        <f t="shared" si="28"/>
        <v>DOWN</v>
      </c>
      <c r="U116" t="str">
        <f t="shared" si="29"/>
        <v>No T+M+I</v>
      </c>
      <c r="V116">
        <v>153.78727944534398</v>
      </c>
      <c r="W116">
        <v>156.82232629090933</v>
      </c>
      <c r="X116">
        <f t="shared" si="30"/>
        <v>-3.035046845565347</v>
      </c>
      <c r="Y116">
        <v>-2.988119675839235</v>
      </c>
      <c r="Z116" t="str">
        <f t="shared" si="31"/>
        <v>DOWN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43024</v>
      </c>
      <c r="C117">
        <v>154.85</v>
      </c>
      <c r="D117">
        <v>155.5</v>
      </c>
      <c r="E117">
        <v>152.5</v>
      </c>
      <c r="F117">
        <v>152.9</v>
      </c>
      <c r="G117">
        <f>_xll.TA_TYPPRICE(D117,E117,F117)</f>
        <v>153.63333333333333</v>
      </c>
      <c r="H117">
        <v>153.23219851007747</v>
      </c>
      <c r="I117" t="str">
        <f t="shared" si="20"/>
        <v>DOWN</v>
      </c>
      <c r="J117">
        <v>155.3318971130752</v>
      </c>
      <c r="K117">
        <v>152.09848263932366</v>
      </c>
      <c r="L117" t="str">
        <f t="shared" si="21"/>
        <v>No Confirmation</v>
      </c>
      <c r="M117" t="str">
        <f t="shared" si="22"/>
        <v>No Trend</v>
      </c>
      <c r="N117">
        <v>48.11605824149067</v>
      </c>
      <c r="O117" t="str">
        <f t="shared" si="23"/>
        <v>No Momentum</v>
      </c>
      <c r="P117" t="str">
        <f t="shared" si="24"/>
        <v>No Trend + Momentum</v>
      </c>
      <c r="Q117">
        <f t="shared" si="25"/>
        <v>0.40000000000000568</v>
      </c>
      <c r="R117">
        <f t="shared" si="26"/>
        <v>3</v>
      </c>
      <c r="S117">
        <f t="shared" si="27"/>
        <v>0.13333333333333522</v>
      </c>
      <c r="T117" t="str">
        <f t="shared" si="28"/>
        <v>DOWN</v>
      </c>
      <c r="U117" t="str">
        <f t="shared" si="29"/>
        <v>No T+M+I</v>
      </c>
      <c r="V117">
        <v>153.65077491529107</v>
      </c>
      <c r="W117">
        <v>156.53178360269382</v>
      </c>
      <c r="X117">
        <f t="shared" si="30"/>
        <v>-2.8810086874027547</v>
      </c>
      <c r="Y117">
        <v>-2.9666974781519388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43025</v>
      </c>
      <c r="C118">
        <v>152.9</v>
      </c>
      <c r="D118">
        <v>157</v>
      </c>
      <c r="E118">
        <v>152</v>
      </c>
      <c r="F118">
        <v>156.65</v>
      </c>
      <c r="G118">
        <f>_xll.TA_TYPPRICE(D118,E118,F118)</f>
        <v>155.21666666666667</v>
      </c>
      <c r="H118">
        <v>154.22443258837205</v>
      </c>
      <c r="I118" t="str">
        <f t="shared" si="20"/>
        <v>UP</v>
      </c>
      <c r="J118">
        <v>155.70258664350294</v>
      </c>
      <c r="K118">
        <v>152.07659760836285</v>
      </c>
      <c r="L118" t="str">
        <f t="shared" si="21"/>
        <v>UP</v>
      </c>
      <c r="M118" t="str">
        <f t="shared" si="22"/>
        <v>UP</v>
      </c>
      <c r="N118">
        <v>71.483162293066997</v>
      </c>
      <c r="O118" t="str">
        <f t="shared" si="23"/>
        <v>UP</v>
      </c>
      <c r="P118" t="str">
        <f t="shared" si="24"/>
        <v>UP</v>
      </c>
      <c r="Q118">
        <f t="shared" si="25"/>
        <v>4.6500000000000057</v>
      </c>
      <c r="R118">
        <f t="shared" si="26"/>
        <v>5</v>
      </c>
      <c r="S118">
        <f t="shared" si="27"/>
        <v>0.93000000000000116</v>
      </c>
      <c r="T118" t="str">
        <f t="shared" si="28"/>
        <v>UP</v>
      </c>
      <c r="U118" t="str">
        <f t="shared" si="29"/>
        <v>UP</v>
      </c>
      <c r="V118">
        <v>154.11219415909244</v>
      </c>
      <c r="W118">
        <v>156.54054037286465</v>
      </c>
      <c r="X118">
        <f t="shared" si="30"/>
        <v>-2.4283462137722154</v>
      </c>
      <c r="Y118">
        <v>-2.8590272252759941</v>
      </c>
      <c r="Z118" t="str">
        <f t="shared" si="31"/>
        <v>UP</v>
      </c>
      <c r="AA118" t="str">
        <f t="shared" si="32"/>
        <v>UP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43026</v>
      </c>
      <c r="C119">
        <v>156.5</v>
      </c>
      <c r="D119">
        <v>157.19999999999999</v>
      </c>
      <c r="E119">
        <v>153</v>
      </c>
      <c r="F119">
        <v>154.19999999999999</v>
      </c>
      <c r="G119">
        <f>_xll.TA_TYPPRICE(D119,E119,F119)</f>
        <v>154.79999999999998</v>
      </c>
      <c r="H119">
        <v>154.51221629418603</v>
      </c>
      <c r="I119" t="str">
        <f t="shared" si="20"/>
        <v>DOWN</v>
      </c>
      <c r="J119">
        <v>156.03534516716894</v>
      </c>
      <c r="K119">
        <v>152.28179813983778</v>
      </c>
      <c r="L119" t="str">
        <f t="shared" si="21"/>
        <v>No Confirmation</v>
      </c>
      <c r="M119" t="str">
        <f t="shared" si="22"/>
        <v>No Trend</v>
      </c>
      <c r="N119">
        <v>52.261251270514656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1.1999999999999886</v>
      </c>
      <c r="R119">
        <f t="shared" si="26"/>
        <v>4.1999999999999886</v>
      </c>
      <c r="S119">
        <f t="shared" si="27"/>
        <v>0.28571428571428376</v>
      </c>
      <c r="T119" t="str">
        <f t="shared" si="28"/>
        <v>No Indication</v>
      </c>
      <c r="U119" t="str">
        <f t="shared" si="29"/>
        <v>No T+M+I</v>
      </c>
      <c r="V119">
        <v>154.1257027500013</v>
      </c>
      <c r="W119">
        <v>156.3671670119117</v>
      </c>
      <c r="X119">
        <f t="shared" si="30"/>
        <v>-2.2414642619104086</v>
      </c>
      <c r="Y119">
        <v>-2.735514632602877</v>
      </c>
      <c r="Z119" t="str">
        <f t="shared" si="31"/>
        <v>UP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43027</v>
      </c>
      <c r="C120">
        <v>155</v>
      </c>
      <c r="D120">
        <v>155</v>
      </c>
      <c r="E120">
        <v>151.85</v>
      </c>
      <c r="F120">
        <v>152</v>
      </c>
      <c r="G120">
        <f>_xll.TA_TYPPRICE(D120,E120,F120)</f>
        <v>152.95000000000002</v>
      </c>
      <c r="H120">
        <v>153.73110814709304</v>
      </c>
      <c r="I120" t="str">
        <f t="shared" si="20"/>
        <v>DOWN</v>
      </c>
      <c r="J120">
        <v>155.80526846335363</v>
      </c>
      <c r="K120">
        <v>152.1858429976516</v>
      </c>
      <c r="L120" t="str">
        <f t="shared" si="21"/>
        <v>DOWN</v>
      </c>
      <c r="M120" t="str">
        <f t="shared" si="22"/>
        <v>DOWN</v>
      </c>
      <c r="N120">
        <v>40.144515524913807</v>
      </c>
      <c r="O120" t="str">
        <f t="shared" si="23"/>
        <v>No Momentum</v>
      </c>
      <c r="P120" t="str">
        <f t="shared" si="24"/>
        <v>No Trend + Momentum</v>
      </c>
      <c r="Q120">
        <f t="shared" si="25"/>
        <v>0.15000000000000568</v>
      </c>
      <c r="R120">
        <f t="shared" si="26"/>
        <v>3.1500000000000057</v>
      </c>
      <c r="S120">
        <f t="shared" si="27"/>
        <v>4.7619047619049337E-2</v>
      </c>
      <c r="T120" t="str">
        <f t="shared" si="28"/>
        <v>DOWN</v>
      </c>
      <c r="U120" t="str">
        <f t="shared" si="29"/>
        <v>No T+M+I</v>
      </c>
      <c r="V120">
        <v>153.79867155769341</v>
      </c>
      <c r="W120">
        <v>156.0436731591775</v>
      </c>
      <c r="X120">
        <f t="shared" si="30"/>
        <v>-2.2450016014840912</v>
      </c>
      <c r="Y120">
        <v>-2.6374120263791196</v>
      </c>
      <c r="Z120" t="str">
        <f t="shared" si="31"/>
        <v>UP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43031</v>
      </c>
      <c r="C121">
        <v>152.5</v>
      </c>
      <c r="D121">
        <v>153.19999999999999</v>
      </c>
      <c r="E121">
        <v>151.19999999999999</v>
      </c>
      <c r="F121">
        <v>151.9</v>
      </c>
      <c r="G121">
        <f>_xll.TA_TYPPRICE(D121,E121,F121)</f>
        <v>152.1</v>
      </c>
      <c r="H121">
        <v>152.9155540735465</v>
      </c>
      <c r="I121" t="str">
        <f t="shared" si="20"/>
        <v>DOWN</v>
      </c>
      <c r="J121">
        <v>155.2263199159417</v>
      </c>
      <c r="K121">
        <v>151.96676677595124</v>
      </c>
      <c r="L121" t="str">
        <f t="shared" si="21"/>
        <v>DOWN</v>
      </c>
      <c r="M121" t="str">
        <f t="shared" si="22"/>
        <v>DOWN</v>
      </c>
      <c r="N121">
        <v>39.622557392993272</v>
      </c>
      <c r="O121" t="str">
        <f t="shared" si="23"/>
        <v>DOWN</v>
      </c>
      <c r="P121" t="str">
        <f t="shared" si="24"/>
        <v>DOWN</v>
      </c>
      <c r="Q121">
        <f t="shared" si="25"/>
        <v>0.70000000000001705</v>
      </c>
      <c r="R121">
        <f t="shared" si="26"/>
        <v>2</v>
      </c>
      <c r="S121">
        <f t="shared" si="27"/>
        <v>0.35000000000000853</v>
      </c>
      <c r="T121" t="str">
        <f t="shared" si="28"/>
        <v>No Indication</v>
      </c>
      <c r="U121" t="str">
        <f t="shared" si="29"/>
        <v>No T+M+I</v>
      </c>
      <c r="V121">
        <v>153.50656824112519</v>
      </c>
      <c r="W121">
        <v>155.73673440664584</v>
      </c>
      <c r="X121">
        <f t="shared" si="30"/>
        <v>-2.2301661655206431</v>
      </c>
      <c r="Y121">
        <v>-2.5559628542074244</v>
      </c>
      <c r="Z121" t="str">
        <f t="shared" si="31"/>
        <v>UP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43032</v>
      </c>
      <c r="C122">
        <v>152.5</v>
      </c>
      <c r="D122">
        <v>153.5</v>
      </c>
      <c r="E122">
        <v>151.5</v>
      </c>
      <c r="F122">
        <v>152.75</v>
      </c>
      <c r="G122">
        <f>_xll.TA_TYPPRICE(D122,E122,F122)</f>
        <v>152.58333333333334</v>
      </c>
      <c r="H122">
        <v>152.74944370343991</v>
      </c>
      <c r="I122" t="str">
        <f t="shared" si="20"/>
        <v>UP</v>
      </c>
      <c r="J122">
        <v>154.84269326795464</v>
      </c>
      <c r="K122">
        <v>151.86304082573986</v>
      </c>
      <c r="L122" t="str">
        <f t="shared" si="21"/>
        <v>No Confirmation</v>
      </c>
      <c r="M122" t="str">
        <f t="shared" si="22"/>
        <v>No Trend</v>
      </c>
      <c r="N122">
        <v>46.951057768904562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1.25</v>
      </c>
      <c r="R122">
        <f t="shared" si="26"/>
        <v>2</v>
      </c>
      <c r="S122">
        <f t="shared" si="27"/>
        <v>0.625</v>
      </c>
      <c r="T122" t="str">
        <f t="shared" si="28"/>
        <v>No Indication</v>
      </c>
      <c r="U122" t="str">
        <f t="shared" si="29"/>
        <v>No T+M+I</v>
      </c>
      <c r="V122">
        <v>153.39017312710592</v>
      </c>
      <c r="W122">
        <v>155.51549482096837</v>
      </c>
      <c r="X122">
        <f t="shared" si="30"/>
        <v>-2.1253216938624462</v>
      </c>
      <c r="Y122">
        <v>-2.4698346221384289</v>
      </c>
      <c r="Z122" t="str">
        <f t="shared" si="31"/>
        <v>UP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43033</v>
      </c>
      <c r="C123">
        <v>153.80000000000001</v>
      </c>
      <c r="D123">
        <v>154.80000000000001</v>
      </c>
      <c r="E123">
        <v>148.44999999999999</v>
      </c>
      <c r="F123">
        <v>151.1</v>
      </c>
      <c r="G123">
        <f>_xll.TA_TYPPRICE(D123,E123,F123)</f>
        <v>151.45000000000002</v>
      </c>
      <c r="H123">
        <v>152.09972185171995</v>
      </c>
      <c r="I123" t="str">
        <f t="shared" si="20"/>
        <v>DOWN</v>
      </c>
      <c r="J123">
        <v>154.83320587507583</v>
      </c>
      <c r="K123">
        <v>151.10458730890878</v>
      </c>
      <c r="L123" t="str">
        <f t="shared" si="21"/>
        <v>DOWN</v>
      </c>
      <c r="M123" t="str">
        <f t="shared" si="22"/>
        <v>DOWN</v>
      </c>
      <c r="N123">
        <v>36.269074265022724</v>
      </c>
      <c r="O123" t="str">
        <f t="shared" si="23"/>
        <v>DOWN</v>
      </c>
      <c r="P123" t="str">
        <f t="shared" si="24"/>
        <v>DOWN</v>
      </c>
      <c r="Q123">
        <f t="shared" si="25"/>
        <v>2.6500000000000057</v>
      </c>
      <c r="R123">
        <f t="shared" si="26"/>
        <v>6.3500000000000227</v>
      </c>
      <c r="S123">
        <f t="shared" si="27"/>
        <v>0.41732283464566872</v>
      </c>
      <c r="T123" t="str">
        <f t="shared" si="28"/>
        <v>No Indication</v>
      </c>
      <c r="U123" t="str">
        <f t="shared" si="29"/>
        <v>No T+M+I</v>
      </c>
      <c r="V123">
        <v>153.03783879985886</v>
      </c>
      <c r="W123">
        <v>155.18842113052628</v>
      </c>
      <c r="X123">
        <f t="shared" si="30"/>
        <v>-2.1505823306674188</v>
      </c>
      <c r="Y123">
        <v>-2.4059841638442268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43034</v>
      </c>
      <c r="C124">
        <v>151.1</v>
      </c>
      <c r="D124">
        <v>153.15</v>
      </c>
      <c r="E124">
        <v>145.25</v>
      </c>
      <c r="F124">
        <v>145.94999999999999</v>
      </c>
      <c r="G124">
        <f>_xll.TA_TYPPRICE(D124,E124,F124)</f>
        <v>148.11666666666665</v>
      </c>
      <c r="H124">
        <v>150.10819425919328</v>
      </c>
      <c r="I124" t="str">
        <f t="shared" si="20"/>
        <v>DOWN</v>
      </c>
      <c r="J124">
        <v>154.45916012505899</v>
      </c>
      <c r="K124">
        <v>149.80356790692906</v>
      </c>
      <c r="L124" t="str">
        <f t="shared" si="21"/>
        <v>DOWN</v>
      </c>
      <c r="M124" t="str">
        <f t="shared" si="22"/>
        <v>DOWN</v>
      </c>
      <c r="N124">
        <v>19.213916964352865</v>
      </c>
      <c r="O124" t="str">
        <f t="shared" si="23"/>
        <v>DOWN</v>
      </c>
      <c r="P124" t="str">
        <f t="shared" si="24"/>
        <v>DOWN</v>
      </c>
      <c r="Q124">
        <f t="shared" si="25"/>
        <v>0.69999999999998863</v>
      </c>
      <c r="R124">
        <f t="shared" si="26"/>
        <v>7.9000000000000057</v>
      </c>
      <c r="S124">
        <f t="shared" si="27"/>
        <v>8.8607594936707362E-2</v>
      </c>
      <c r="T124" t="str">
        <f t="shared" si="28"/>
        <v>DOWN</v>
      </c>
      <c r="U124" t="str">
        <f t="shared" si="29"/>
        <v>DOWN</v>
      </c>
      <c r="V124">
        <v>151.94740206141904</v>
      </c>
      <c r="W124">
        <v>154.50409363937618</v>
      </c>
      <c r="X124">
        <f t="shared" si="30"/>
        <v>-2.5566915779571389</v>
      </c>
      <c r="Y124">
        <v>-2.4361256466668091</v>
      </c>
      <c r="Z124" t="str">
        <f t="shared" si="31"/>
        <v>DOWN</v>
      </c>
      <c r="AA124" t="str">
        <f t="shared" si="32"/>
        <v>DOWN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43035</v>
      </c>
      <c r="C125">
        <v>146.1</v>
      </c>
      <c r="D125">
        <v>147.1</v>
      </c>
      <c r="E125">
        <v>143.6</v>
      </c>
      <c r="F125">
        <v>144.30000000000001</v>
      </c>
      <c r="G125">
        <f>_xll.TA_TYPPRICE(D125,E125,F125)</f>
        <v>145</v>
      </c>
      <c r="H125">
        <v>147.55409712959664</v>
      </c>
      <c r="I125" t="str">
        <f t="shared" si="20"/>
        <v>DOWN</v>
      </c>
      <c r="J125">
        <v>152.82379120837922</v>
      </c>
      <c r="K125">
        <v>148.42499726094482</v>
      </c>
      <c r="L125" t="str">
        <f t="shared" si="21"/>
        <v>DOWN</v>
      </c>
      <c r="M125" t="str">
        <f t="shared" si="22"/>
        <v>DOWN</v>
      </c>
      <c r="N125">
        <v>16.168919203702369</v>
      </c>
      <c r="O125" t="str">
        <f t="shared" si="23"/>
        <v>DOWN</v>
      </c>
      <c r="P125" t="str">
        <f t="shared" si="24"/>
        <v>DOWN</v>
      </c>
      <c r="Q125">
        <f t="shared" si="25"/>
        <v>0.70000000000001705</v>
      </c>
      <c r="R125">
        <f t="shared" si="26"/>
        <v>3.5</v>
      </c>
      <c r="S125">
        <f t="shared" si="27"/>
        <v>0.20000000000000487</v>
      </c>
      <c r="T125" t="str">
        <f t="shared" si="28"/>
        <v>No Indication</v>
      </c>
      <c r="U125" t="str">
        <f t="shared" si="29"/>
        <v>No T+M+I</v>
      </c>
      <c r="V125">
        <v>150.77087866735457</v>
      </c>
      <c r="W125">
        <v>153.74823485127425</v>
      </c>
      <c r="X125">
        <f t="shared" si="30"/>
        <v>-2.9773561839196816</v>
      </c>
      <c r="Y125">
        <v>-2.5443717541173836</v>
      </c>
      <c r="Z125" t="str">
        <f t="shared" si="31"/>
        <v>DOWN</v>
      </c>
      <c r="AA125" t="str">
        <f t="shared" si="32"/>
        <v>No TMIM</v>
      </c>
      <c r="AB125" t="str">
        <f t="shared" si="33"/>
        <v>DOWN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43038</v>
      </c>
      <c r="C126">
        <v>144.6</v>
      </c>
      <c r="D126">
        <v>146.85</v>
      </c>
      <c r="E126">
        <v>144.4</v>
      </c>
      <c r="F126">
        <v>145.15</v>
      </c>
      <c r="G126">
        <f>_xll.TA_TYPPRICE(D126,E126,F126)</f>
        <v>145.46666666666667</v>
      </c>
      <c r="H126">
        <v>146.51038189813164</v>
      </c>
      <c r="I126" t="str">
        <f t="shared" si="20"/>
        <v>DOWN</v>
      </c>
      <c r="J126">
        <v>151.49628205096161</v>
      </c>
      <c r="K126">
        <v>147.53055342517931</v>
      </c>
      <c r="L126" t="str">
        <f t="shared" si="21"/>
        <v>DOWN</v>
      </c>
      <c r="M126" t="str">
        <f t="shared" si="22"/>
        <v>DOWN</v>
      </c>
      <c r="N126">
        <v>23.931739743237575</v>
      </c>
      <c r="O126" t="str">
        <f t="shared" si="23"/>
        <v>DOWN</v>
      </c>
      <c r="P126" t="str">
        <f t="shared" si="24"/>
        <v>DOWN</v>
      </c>
      <c r="Q126">
        <f t="shared" si="25"/>
        <v>0.75</v>
      </c>
      <c r="R126">
        <f t="shared" si="26"/>
        <v>2.4499999999999886</v>
      </c>
      <c r="S126">
        <f t="shared" si="27"/>
        <v>0.30612244897959323</v>
      </c>
      <c r="T126" t="str">
        <f t="shared" si="28"/>
        <v>No Indication</v>
      </c>
      <c r="U126" t="str">
        <f t="shared" si="29"/>
        <v>No T+M+I</v>
      </c>
      <c r="V126">
        <v>149.90612810314616</v>
      </c>
      <c r="W126">
        <v>153.11132856599468</v>
      </c>
      <c r="X126">
        <f t="shared" si="30"/>
        <v>-3.2052004628485236</v>
      </c>
      <c r="Y126">
        <v>-2.6765374958636117</v>
      </c>
      <c r="Z126" t="str">
        <f t="shared" si="31"/>
        <v>DOWN</v>
      </c>
      <c r="AA126" t="str">
        <f t="shared" si="32"/>
        <v>No TMIM</v>
      </c>
      <c r="AB126" t="str">
        <f t="shared" si="33"/>
        <v>DOWN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A127" t="s">
        <v>5</v>
      </c>
      <c r="B127" s="1">
        <v>43039</v>
      </c>
      <c r="C127">
        <v>145.55000000000001</v>
      </c>
      <c r="D127">
        <v>148.55000000000001</v>
      </c>
      <c r="E127">
        <v>145.1</v>
      </c>
      <c r="F127">
        <v>147.1</v>
      </c>
      <c r="G127">
        <f>_xll.TA_TYPPRICE(D127,E127,F127)</f>
        <v>146.91666666666666</v>
      </c>
      <c r="H127">
        <v>146.71352428239913</v>
      </c>
      <c r="I127" t="str">
        <f t="shared" si="20"/>
        <v>UP</v>
      </c>
      <c r="J127">
        <v>150.84155270630347</v>
      </c>
      <c r="K127">
        <v>146.99043044180613</v>
      </c>
      <c r="L127" t="str">
        <f t="shared" si="21"/>
        <v>No Confirmation</v>
      </c>
      <c r="M127" t="str">
        <f t="shared" si="22"/>
        <v>No Trend</v>
      </c>
      <c r="N127">
        <v>39.89294345726811</v>
      </c>
      <c r="O127" t="str">
        <f t="shared" si="23"/>
        <v>DOWN</v>
      </c>
      <c r="P127" t="str">
        <f t="shared" si="24"/>
        <v>No Trend + Momentum</v>
      </c>
      <c r="Q127">
        <f t="shared" si="25"/>
        <v>2</v>
      </c>
      <c r="R127">
        <f t="shared" si="26"/>
        <v>3.4500000000000171</v>
      </c>
      <c r="S127">
        <f t="shared" si="27"/>
        <v>0.57971014492753337</v>
      </c>
      <c r="T127" t="str">
        <f t="shared" si="28"/>
        <v>No Indication</v>
      </c>
      <c r="U127" t="str">
        <f t="shared" si="29"/>
        <v>No T+M+I</v>
      </c>
      <c r="V127">
        <v>149.47441608727752</v>
      </c>
      <c r="W127">
        <v>152.6660449685136</v>
      </c>
      <c r="X127">
        <f t="shared" si="30"/>
        <v>-3.1916288812360847</v>
      </c>
      <c r="Y127">
        <v>-2.7795557729381062</v>
      </c>
      <c r="Z127" t="str">
        <f t="shared" si="31"/>
        <v>DOWN</v>
      </c>
      <c r="AA127" t="str">
        <f t="shared" si="32"/>
        <v>No TMIM</v>
      </c>
      <c r="AB127" t="str">
        <f t="shared" si="33"/>
        <v>DOWN</v>
      </c>
      <c r="AC127" t="str">
        <f t="shared" si="34"/>
        <v>No Alert</v>
      </c>
      <c r="AD127" t="str">
        <f t="shared" si="35"/>
        <v>No Alert</v>
      </c>
      <c r="AE127" t="str">
        <f t="shared" si="36"/>
        <v>No Alert</v>
      </c>
      <c r="AF127" t="str">
        <f t="shared" si="37"/>
        <v>No Alert</v>
      </c>
      <c r="AG127" t="str">
        <f t="shared" si="38"/>
        <v>No Alert</v>
      </c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2017-07-05T05:35:12Z</dcterms:created>
  <dcterms:modified xsi:type="dcterms:W3CDTF">2017-11-01T04:17:26Z</dcterms:modified>
</cp:coreProperties>
</file>