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1" i="1"/>
  <c r="N85" i="1"/>
  <c r="N89" i="1"/>
  <c r="N93" i="1"/>
  <c r="N97" i="1"/>
  <c r="N101" i="1"/>
  <c r="N105" i="1"/>
  <c r="N109" i="1"/>
  <c r="N113" i="1"/>
  <c r="N117" i="1"/>
  <c r="N121" i="1"/>
  <c r="N125" i="1"/>
  <c r="N3" i="1"/>
  <c r="N11" i="1"/>
  <c r="N15" i="1"/>
  <c r="N19" i="1"/>
  <c r="N23" i="1"/>
  <c r="N27" i="1"/>
  <c r="N31" i="1"/>
  <c r="N35" i="1"/>
  <c r="N39" i="1"/>
  <c r="N43" i="1"/>
  <c r="N47" i="1"/>
  <c r="N55" i="1"/>
  <c r="N59" i="1"/>
  <c r="N63" i="1"/>
  <c r="N67" i="1"/>
  <c r="N71" i="1"/>
  <c r="N79" i="1"/>
  <c r="N83" i="1"/>
  <c r="N87" i="1"/>
  <c r="N95" i="1"/>
  <c r="N99" i="1"/>
  <c r="N107" i="1"/>
  <c r="N115" i="1"/>
  <c r="N119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N7" i="1"/>
  <c r="N51" i="1"/>
  <c r="N75" i="1"/>
  <c r="N91" i="1"/>
  <c r="N103" i="1"/>
  <c r="N111" i="1"/>
  <c r="N123" i="1"/>
  <c r="K5" i="1"/>
  <c r="K9" i="1"/>
  <c r="K13" i="1"/>
  <c r="K17" i="1"/>
  <c r="K21" i="1"/>
  <c r="K25" i="1"/>
  <c r="K29" i="1"/>
  <c r="K33" i="1"/>
  <c r="K37" i="1"/>
  <c r="K41" i="1"/>
  <c r="K45" i="1"/>
  <c r="K49" i="1"/>
  <c r="K57" i="1"/>
  <c r="K65" i="1"/>
  <c r="K93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5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53" i="1"/>
  <c r="K61" i="1"/>
  <c r="K69" i="1"/>
  <c r="K73" i="1"/>
  <c r="K77" i="1"/>
  <c r="K81" i="1"/>
  <c r="K85" i="1"/>
  <c r="K89" i="1"/>
  <c r="K97" i="1"/>
  <c r="K101" i="1"/>
  <c r="K105" i="1"/>
  <c r="K109" i="1"/>
  <c r="K113" i="1"/>
  <c r="K117" i="1"/>
  <c r="K121" i="1"/>
  <c r="K125" i="1"/>
  <c r="K126" i="1"/>
  <c r="K111" i="1"/>
  <c r="K119" i="1"/>
  <c r="K123" i="1"/>
  <c r="J5" i="1"/>
  <c r="J9" i="1"/>
  <c r="J13" i="1"/>
  <c r="J17" i="1"/>
  <c r="J21" i="1"/>
  <c r="J25" i="1"/>
  <c r="J29" i="1"/>
  <c r="J33" i="1"/>
  <c r="J41" i="1"/>
  <c r="J57" i="1"/>
  <c r="J101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6" i="1"/>
  <c r="J102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37" i="1"/>
  <c r="J45" i="1"/>
  <c r="J49" i="1"/>
  <c r="J53" i="1"/>
  <c r="J61" i="1"/>
  <c r="J65" i="1"/>
  <c r="J69" i="1"/>
  <c r="J73" i="1"/>
  <c r="J77" i="1"/>
  <c r="J81" i="1"/>
  <c r="J85" i="1"/>
  <c r="J89" i="1"/>
  <c r="J93" i="1"/>
  <c r="J97" i="1"/>
  <c r="J105" i="1"/>
  <c r="J109" i="1"/>
  <c r="J113" i="1"/>
  <c r="J117" i="1"/>
  <c r="J121" i="1"/>
  <c r="J125" i="1"/>
  <c r="J82" i="1"/>
  <c r="J90" i="1"/>
  <c r="J94" i="1"/>
  <c r="J98" i="1"/>
  <c r="J106" i="1"/>
  <c r="J110" i="1"/>
  <c r="J114" i="1"/>
  <c r="J118" i="1"/>
  <c r="J122" i="1"/>
  <c r="J126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83" i="1"/>
  <c r="G87" i="1"/>
  <c r="G91" i="1"/>
  <c r="G95" i="1"/>
  <c r="G99" i="1"/>
  <c r="G103" i="1"/>
  <c r="G107" i="1"/>
  <c r="G111" i="1"/>
  <c r="G115" i="1"/>
  <c r="G123" i="1"/>
  <c r="G108" i="1"/>
  <c r="G4" i="1"/>
  <c r="G8" i="1"/>
  <c r="G12" i="1"/>
  <c r="G16" i="1"/>
  <c r="G20" i="1"/>
  <c r="G24" i="1"/>
  <c r="G28" i="1"/>
  <c r="G32" i="1"/>
  <c r="G36" i="1"/>
  <c r="G40" i="1"/>
  <c r="G44" i="1"/>
  <c r="G48" i="1"/>
  <c r="G52" i="1"/>
  <c r="G56" i="1"/>
  <c r="G60" i="1"/>
  <c r="G64" i="1"/>
  <c r="G68" i="1"/>
  <c r="G72" i="1"/>
  <c r="G76" i="1"/>
  <c r="G80" i="1"/>
  <c r="G84" i="1"/>
  <c r="G88" i="1"/>
  <c r="G100" i="1"/>
  <c r="G124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82" i="1"/>
  <c r="G90" i="1"/>
  <c r="G98" i="1"/>
  <c r="G106" i="1"/>
  <c r="G110" i="1"/>
  <c r="G118" i="1"/>
  <c r="G122" i="1"/>
  <c r="G119" i="1"/>
  <c r="G92" i="1"/>
  <c r="G104" i="1"/>
  <c r="G112" i="1"/>
  <c r="G120" i="1"/>
  <c r="G6" i="1"/>
  <c r="G10" i="1"/>
  <c r="G14" i="1"/>
  <c r="G18" i="1"/>
  <c r="G22" i="1"/>
  <c r="G26" i="1"/>
  <c r="G30" i="1"/>
  <c r="G34" i="1"/>
  <c r="G38" i="1"/>
  <c r="G42" i="1"/>
  <c r="G46" i="1"/>
  <c r="G50" i="1"/>
  <c r="G54" i="1"/>
  <c r="G58" i="1"/>
  <c r="G62" i="1"/>
  <c r="G66" i="1"/>
  <c r="G70" i="1"/>
  <c r="G74" i="1"/>
  <c r="G78" i="1"/>
  <c r="G86" i="1"/>
  <c r="G94" i="1"/>
  <c r="G102" i="1"/>
  <c r="G114" i="1"/>
  <c r="G126" i="1"/>
  <c r="G96" i="1"/>
  <c r="G116" i="1"/>
  <c r="G2" i="1"/>
  <c r="H5" i="1" l="1"/>
  <c r="H9" i="1"/>
  <c r="H13" i="1"/>
  <c r="H17" i="1"/>
  <c r="H21" i="1"/>
  <c r="H29" i="1"/>
  <c r="H49" i="1"/>
  <c r="H113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106" i="1"/>
  <c r="H111" i="1"/>
  <c r="H123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83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25" i="1"/>
  <c r="H33" i="1"/>
  <c r="H37" i="1"/>
  <c r="H41" i="1"/>
  <c r="H45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7" i="1"/>
  <c r="H121" i="1"/>
  <c r="H125" i="1"/>
  <c r="H94" i="1"/>
  <c r="H98" i="1"/>
  <c r="H102" i="1"/>
  <c r="H110" i="1"/>
  <c r="H114" i="1"/>
  <c r="H118" i="1"/>
  <c r="H122" i="1"/>
  <c r="H126" i="1"/>
  <c r="H75" i="1"/>
  <c r="H79" i="1"/>
  <c r="H87" i="1"/>
  <c r="H91" i="1"/>
  <c r="H95" i="1"/>
  <c r="H99" i="1"/>
  <c r="H103" i="1"/>
  <c r="H107" i="1"/>
  <c r="H115" i="1"/>
  <c r="H119" i="1"/>
  <c r="AH50" i="1" l="1"/>
  <c r="AH4" i="1"/>
  <c r="AH40" i="1" l="1"/>
  <c r="AH43" i="1"/>
  <c r="AH36" i="1"/>
  <c r="AH9" i="1"/>
  <c r="AH11" i="1"/>
  <c r="AH15" i="1"/>
  <c r="AH24" i="1"/>
  <c r="AH35" i="1"/>
  <c r="AH47" i="1"/>
  <c r="AH28" i="1"/>
  <c r="AH45" i="1"/>
  <c r="AH56" i="1"/>
  <c r="AH7" i="1"/>
  <c r="AH39" i="1"/>
  <c r="AH32" i="1"/>
  <c r="AH20" i="1"/>
  <c r="AH44" i="1"/>
  <c r="AH49" i="1"/>
  <c r="AH8" i="1"/>
  <c r="AH42" i="1"/>
  <c r="AH25" i="1"/>
  <c r="AH3" i="1"/>
  <c r="AH31" i="1"/>
  <c r="AH6" i="1"/>
  <c r="AH38" i="1"/>
  <c r="AH29" i="1"/>
  <c r="AH21" i="1"/>
  <c r="AH41" i="1"/>
  <c r="AH26" i="1"/>
  <c r="AH10" i="1"/>
  <c r="AH27" i="1" l="1"/>
  <c r="AH30" i="1"/>
  <c r="AH46" i="1"/>
  <c r="AH53" i="1"/>
  <c r="AH34" i="1"/>
  <c r="AH13" i="1"/>
  <c r="AH55" i="1"/>
  <c r="AH16" i="1"/>
  <c r="AH2" i="1"/>
  <c r="AH12" i="1"/>
  <c r="AH17" i="1"/>
  <c r="AH48" i="1"/>
  <c r="AH52" i="1"/>
  <c r="AH19" i="1"/>
  <c r="AH14" i="1"/>
  <c r="AH33" i="1"/>
  <c r="AH18" i="1"/>
  <c r="AH51" i="1"/>
  <c r="AH37" i="1"/>
  <c r="AH23" i="1"/>
  <c r="AH5" i="1"/>
  <c r="AH54" i="1"/>
  <c r="AH22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<sst xmlns="http://schemas.openxmlformats.org/spreadsheetml/2006/main" count="159" uniqueCount="35">
  <si>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</si>
  <si>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</si>
  <si>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</si>
  <si>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</si>
  <si>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</si>
  <si>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SJVN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</si>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</sst>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35.35</v>
      </c>
      <c r="D2">
        <v>35.35</v>
      </c>
      <c r="E2">
        <v>34.700000000000003</v>
      </c>
      <c r="F2">
        <v>35</v>
      </c>
      <c r="G2">
        <f>_xll.TA_TYPPRICE(D2,E2,F2)</f>
        <v>35.016666666666673</v>
      </c>
      <c r="H2" t="e">
        <f t="array" ref="H2:H126">_xll.TA_EMA(G2:G126,3)</f>
        <v>#N/A</v>
      </c>
      <c r="I2" t="e">
        <f>IF(F2&gt;H2,"UP","DOWN")</f>
        <v>#N/A</v>
      </c>
      <c r="J2" t="e">
        <f t="array" ref="J2:J126">_xll.TA_EMA(D2:D126,8)</f>
        <v>#N/A</v>
      </c>
      <c r="K2" t="e">
        <f t="array" ref="K2:K126">_xll.TA_EMA(E2:E126,8)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6">_xll.TA_RSI(F2:F126,5)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0.29999999999999716</v>
      </c>
      <c r="R2">
        <f>D2-E2</f>
        <v>0.64999999999999858</v>
      </c>
      <c r="S2">
        <f>Q2/R2</f>
        <v>0.46153846153845818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26">_xll.TA_EMA(F2:F126,12)</f>
        <v>#N/A</v>
      </c>
      <c r="W2" t="e">
        <f t="array" ref="W2:W126">_xll.TA_EMA(F2:F126,26)</f>
        <v>#N/A</v>
      </c>
      <c r="X2" t="e">
        <f>V2-W2</f>
        <v>#N/A</v>
      </c>
      <c r="Y2" t="e">
        <f t="array" ref="Y2:Y126">_xll.TA_EMA(X2:X126,9)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34.950000000000003</v>
      </c>
      <c r="D3">
        <v>35.5</v>
      </c>
      <c r="E3">
        <v>34.799999999999997</v>
      </c>
      <c r="F3">
        <v>36</v>
      </c>
      <c r="G3">
        <f>_xll.TA_TYPPRICE(D3,E3,F3)</f>
        <v>35.43333333333333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1.2000000000000028</v>
      </c>
      <c r="R3">
        <f t="shared" ref="R3:R66" si="6">D3-E3</f>
        <v>0.70000000000000284</v>
      </c>
      <c r="S3">
        <f t="shared" ref="S3:S66" si="7">Q3/R3</f>
        <v>1.7142857142857113</v>
      </c>
      <c r="T3" t="str">
        <f t="shared" ref="T3:T66" si="8">IF(S3&gt;0.8,"UP",IF(S3&lt;0.2,"DOWN","No Indication"))</f>
        <v>UP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35.5</v>
      </c>
      <c r="D4">
        <v>36.5</v>
      </c>
      <c r="E4">
        <v>34.85</v>
      </c>
      <c r="F4">
        <v>35</v>
      </c>
      <c r="G4">
        <f>_xll.TA_TYPPRICE(D4,E4,F4)</f>
        <v>35.449999999999996</v>
      </c>
      <c r="H4">
        <v>35.300000000000004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0.14999999999999858</v>
      </c>
      <c r="R4">
        <f t="shared" si="6"/>
        <v>1.6499999999999986</v>
      </c>
      <c r="S4">
        <f t="shared" si="7"/>
        <v>9.0909090909090121E-2</v>
      </c>
      <c r="T4" t="str">
        <f t="shared" si="8"/>
        <v>DOWN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34.950000000000003</v>
      </c>
      <c r="D5">
        <v>35.4</v>
      </c>
      <c r="E5">
        <v>34.700000000000003</v>
      </c>
      <c r="F5">
        <v>35</v>
      </c>
      <c r="G5">
        <f>_xll.TA_TYPPRICE(D5,E5,F5)</f>
        <v>35.033333333333331</v>
      </c>
      <c r="H5">
        <v>35.166666666666671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0.29999999999999716</v>
      </c>
      <c r="R5">
        <f t="shared" si="6"/>
        <v>0.69999999999999574</v>
      </c>
      <c r="S5">
        <f t="shared" si="7"/>
        <v>0.4285714285714271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35.200000000000003</v>
      </c>
      <c r="D6">
        <v>35.200000000000003</v>
      </c>
      <c r="E6">
        <v>34.9</v>
      </c>
      <c r="F6">
        <v>35</v>
      </c>
      <c r="G6">
        <f>_xll.TA_TYPPRICE(D6,E6,F6)</f>
        <v>35.033333333333331</v>
      </c>
      <c r="H6">
        <v>35.1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0.10000000000000142</v>
      </c>
      <c r="R6">
        <f t="shared" si="6"/>
        <v>0.30000000000000426</v>
      </c>
      <c r="S6">
        <f t="shared" si="7"/>
        <v>0.33333333333333331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35.049999999999997</v>
      </c>
      <c r="D7">
        <v>35.200000000000003</v>
      </c>
      <c r="E7">
        <v>33.75</v>
      </c>
      <c r="F7">
        <v>34</v>
      </c>
      <c r="G7">
        <f>_xll.TA_TYPPRICE(D7,E7,F7)</f>
        <v>34.31666666666667</v>
      </c>
      <c r="H7">
        <v>34.708333333333336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33.333333333333329</v>
      </c>
      <c r="O7" t="str">
        <f t="shared" si="3"/>
        <v>DOWN</v>
      </c>
      <c r="P7" t="e">
        <f t="shared" si="4"/>
        <v>#N/A</v>
      </c>
      <c r="Q7">
        <f t="shared" si="5"/>
        <v>0.25</v>
      </c>
      <c r="R7">
        <f t="shared" si="6"/>
        <v>1.4500000000000028</v>
      </c>
      <c r="S7">
        <f t="shared" si="7"/>
        <v>0.17241379310344793</v>
      </c>
      <c r="T7" t="str">
        <f t="shared" si="8"/>
        <v>DOWN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34.15</v>
      </c>
      <c r="D8">
        <v>34.549999999999997</v>
      </c>
      <c r="E8">
        <v>32.25</v>
      </c>
      <c r="F8">
        <v>33</v>
      </c>
      <c r="G8">
        <f>_xll.TA_TYPPRICE(D8,E8,F8)</f>
        <v>33.266666666666666</v>
      </c>
      <c r="H8">
        <v>33.987499999999997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23.52941176470588</v>
      </c>
      <c r="O8" t="str">
        <f t="shared" si="3"/>
        <v>DOWN</v>
      </c>
      <c r="P8" t="e">
        <f t="shared" si="4"/>
        <v>#N/A</v>
      </c>
      <c r="Q8">
        <f t="shared" si="5"/>
        <v>0.75</v>
      </c>
      <c r="R8">
        <f t="shared" si="6"/>
        <v>2.2999999999999972</v>
      </c>
      <c r="S8">
        <f t="shared" si="7"/>
        <v>0.32608695652173952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33.450000000000003</v>
      </c>
      <c r="D9">
        <v>33.75</v>
      </c>
      <c r="E9">
        <v>32.1</v>
      </c>
      <c r="F9">
        <v>32</v>
      </c>
      <c r="G9">
        <f>_xll.TA_TYPPRICE(D9,E9,F9)</f>
        <v>32.616666666666667</v>
      </c>
      <c r="H9">
        <v>33.302083333333329</v>
      </c>
      <c r="I9" t="str">
        <f t="shared" si="0"/>
        <v>DOWN</v>
      </c>
      <c r="J9">
        <v>35.181249999999999</v>
      </c>
      <c r="K9">
        <v>34.006250000000001</v>
      </c>
      <c r="L9" t="str">
        <f t="shared" si="1"/>
        <v>DOWN</v>
      </c>
      <c r="M9" t="str">
        <f t="shared" si="2"/>
        <v>DOWN</v>
      </c>
      <c r="N9">
        <v>17.20430107526882</v>
      </c>
      <c r="O9" t="str">
        <f t="shared" si="3"/>
        <v>DOWN</v>
      </c>
      <c r="P9" t="str">
        <f t="shared" si="4"/>
        <v>DOWN</v>
      </c>
      <c r="Q9">
        <f t="shared" si="5"/>
        <v>-0.10000000000000142</v>
      </c>
      <c r="R9">
        <f t="shared" si="6"/>
        <v>1.6499999999999986</v>
      </c>
      <c r="S9">
        <f t="shared" si="7"/>
        <v>-6.0606060606061517E-2</v>
      </c>
      <c r="T9" t="str">
        <f t="shared" si="8"/>
        <v>DOWN</v>
      </c>
      <c r="U9" t="str">
        <f t="shared" si="9"/>
        <v>DOWN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DOWN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32.6</v>
      </c>
      <c r="D10">
        <v>32.85</v>
      </c>
      <c r="E10">
        <v>32.25</v>
      </c>
      <c r="F10">
        <v>33</v>
      </c>
      <c r="G10">
        <f>_xll.TA_TYPPRICE(D10,E10,F10)</f>
        <v>32.699999999999996</v>
      </c>
      <c r="H10">
        <v>33.001041666666666</v>
      </c>
      <c r="I10" t="str">
        <f t="shared" si="0"/>
        <v>DOWN</v>
      </c>
      <c r="J10">
        <v>34.663194444444443</v>
      </c>
      <c r="K10">
        <v>33.615972222222226</v>
      </c>
      <c r="L10" t="str">
        <f t="shared" si="1"/>
        <v>DOWN</v>
      </c>
      <c r="M10" t="str">
        <f t="shared" si="2"/>
        <v>DOWN</v>
      </c>
      <c r="N10">
        <v>38.028169014084504</v>
      </c>
      <c r="O10" t="str">
        <f t="shared" si="3"/>
        <v>DOWN</v>
      </c>
      <c r="P10" t="str">
        <f t="shared" si="4"/>
        <v>DOWN</v>
      </c>
      <c r="Q10">
        <f t="shared" si="5"/>
        <v>0.75</v>
      </c>
      <c r="R10">
        <f t="shared" si="6"/>
        <v>0.60000000000000142</v>
      </c>
      <c r="S10">
        <f t="shared" si="7"/>
        <v>1.2499999999999971</v>
      </c>
      <c r="T10" t="str">
        <f t="shared" si="8"/>
        <v>UP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DOWN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33.450000000000003</v>
      </c>
      <c r="D11">
        <v>33.799999999999997</v>
      </c>
      <c r="E11">
        <v>32.6</v>
      </c>
      <c r="F11">
        <v>33</v>
      </c>
      <c r="G11">
        <f>_xll.TA_TYPPRICE(D11,E11,F11)</f>
        <v>33.133333333333333</v>
      </c>
      <c r="H11">
        <v>33.067187500000003</v>
      </c>
      <c r="I11" t="str">
        <f t="shared" si="0"/>
        <v>DOWN</v>
      </c>
      <c r="J11">
        <v>34.471373456790118</v>
      </c>
      <c r="K11">
        <v>33.390200617283952</v>
      </c>
      <c r="L11" t="str">
        <f t="shared" si="1"/>
        <v>DOWN</v>
      </c>
      <c r="M11" t="str">
        <f t="shared" si="2"/>
        <v>DOWN</v>
      </c>
      <c r="N11">
        <v>38.028169014084497</v>
      </c>
      <c r="O11" t="str">
        <f t="shared" si="3"/>
        <v>DOWN</v>
      </c>
      <c r="P11" t="str">
        <f t="shared" si="4"/>
        <v>DOWN</v>
      </c>
      <c r="Q11">
        <f t="shared" si="5"/>
        <v>0.39999999999999858</v>
      </c>
      <c r="R11">
        <f t="shared" si="6"/>
        <v>1.1999999999999957</v>
      </c>
      <c r="S11">
        <f t="shared" si="7"/>
        <v>0.33333333333333331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DOWN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33.1</v>
      </c>
      <c r="D12">
        <v>33.35</v>
      </c>
      <c r="E12">
        <v>32</v>
      </c>
      <c r="F12">
        <v>33</v>
      </c>
      <c r="G12">
        <f>_xll.TA_TYPPRICE(D12,E12,F12)</f>
        <v>32.783333333333331</v>
      </c>
      <c r="H12">
        <v>32.925260416666667</v>
      </c>
      <c r="I12" t="str">
        <f t="shared" si="0"/>
        <v>UP</v>
      </c>
      <c r="J12">
        <v>34.222179355281206</v>
      </c>
      <c r="K12">
        <v>33.081267146776405</v>
      </c>
      <c r="L12" t="str">
        <f t="shared" si="1"/>
        <v>DOWN</v>
      </c>
      <c r="M12" t="str">
        <f t="shared" si="2"/>
        <v>No Trend</v>
      </c>
      <c r="N12">
        <v>38.028169014084497</v>
      </c>
      <c r="O12" t="str">
        <f t="shared" si="3"/>
        <v>DOWN</v>
      </c>
      <c r="P12" t="str">
        <f t="shared" si="4"/>
        <v>No Trend + Momentum</v>
      </c>
      <c r="Q12">
        <f t="shared" si="5"/>
        <v>1</v>
      </c>
      <c r="R12">
        <f t="shared" si="6"/>
        <v>1.3500000000000014</v>
      </c>
      <c r="S12">
        <f t="shared" si="7"/>
        <v>0.74074074074073992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DOWN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32.9</v>
      </c>
      <c r="D13">
        <v>32.9</v>
      </c>
      <c r="E13">
        <v>32.35</v>
      </c>
      <c r="F13">
        <v>33</v>
      </c>
      <c r="G13">
        <f>_xll.TA_TYPPRICE(D13,E13,F13)</f>
        <v>32.75</v>
      </c>
      <c r="H13">
        <v>32.837630208333337</v>
      </c>
      <c r="I13" t="str">
        <f t="shared" si="0"/>
        <v>UP</v>
      </c>
      <c r="J13">
        <v>33.928361720774269</v>
      </c>
      <c r="K13">
        <v>32.918763336381652</v>
      </c>
      <c r="L13" t="str">
        <f t="shared" si="1"/>
        <v>No Confirmation</v>
      </c>
      <c r="M13" t="str">
        <f t="shared" si="2"/>
        <v>No Trend</v>
      </c>
      <c r="N13">
        <v>38.028169014084497</v>
      </c>
      <c r="O13" t="str">
        <f t="shared" si="3"/>
        <v>DOWN</v>
      </c>
      <c r="P13" t="str">
        <f t="shared" si="4"/>
        <v>No Trend + Momentum</v>
      </c>
      <c r="Q13">
        <f t="shared" si="5"/>
        <v>0.64999999999999858</v>
      </c>
      <c r="R13">
        <f t="shared" si="6"/>
        <v>0.54999999999999716</v>
      </c>
      <c r="S13">
        <f t="shared" si="7"/>
        <v>1.1818181818181854</v>
      </c>
      <c r="T13" t="str">
        <f t="shared" si="8"/>
        <v>UP</v>
      </c>
      <c r="U13" t="str">
        <f t="shared" si="9"/>
        <v>No T+M+I</v>
      </c>
      <c r="V13">
        <v>33.916666666666664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DOWN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32.299999999999997</v>
      </c>
      <c r="D14">
        <v>33</v>
      </c>
      <c r="E14">
        <v>32.25</v>
      </c>
      <c r="F14">
        <v>33</v>
      </c>
      <c r="G14">
        <f>_xll.TA_TYPPRICE(D14,E14,F14)</f>
        <v>32.75</v>
      </c>
      <c r="H14">
        <v>32.793815104166669</v>
      </c>
      <c r="I14" t="str">
        <f t="shared" si="0"/>
        <v>UP</v>
      </c>
      <c r="J14">
        <v>33.722059116157766</v>
      </c>
      <c r="K14">
        <v>32.770149261630173</v>
      </c>
      <c r="L14" t="str">
        <f t="shared" si="1"/>
        <v>No Confirmation</v>
      </c>
      <c r="M14" t="str">
        <f t="shared" si="2"/>
        <v>No Trend</v>
      </c>
      <c r="N14">
        <v>38.028169014084504</v>
      </c>
      <c r="O14" t="str">
        <f t="shared" si="3"/>
        <v>DOWN</v>
      </c>
      <c r="P14" t="str">
        <f t="shared" si="4"/>
        <v>No Trend + Momentum</v>
      </c>
      <c r="Q14">
        <f t="shared" si="5"/>
        <v>0.75</v>
      </c>
      <c r="R14">
        <f t="shared" si="6"/>
        <v>0.75</v>
      </c>
      <c r="S14">
        <f t="shared" si="7"/>
        <v>1</v>
      </c>
      <c r="T14" t="str">
        <f t="shared" si="8"/>
        <v>UP</v>
      </c>
      <c r="U14" t="str">
        <f t="shared" si="9"/>
        <v>No T+M+I</v>
      </c>
      <c r="V14">
        <v>33.775641025641022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32.85</v>
      </c>
      <c r="D15">
        <v>32.950000000000003</v>
      </c>
      <c r="E15">
        <v>32.35</v>
      </c>
      <c r="F15">
        <v>33</v>
      </c>
      <c r="G15">
        <f>_xll.TA_TYPPRICE(D15,E15,F15)</f>
        <v>32.766666666666673</v>
      </c>
      <c r="H15">
        <v>32.780240885416674</v>
      </c>
      <c r="I15" t="str">
        <f t="shared" si="0"/>
        <v>UP</v>
      </c>
      <c r="J15">
        <v>33.550490423678262</v>
      </c>
      <c r="K15">
        <v>32.676782759045693</v>
      </c>
      <c r="L15" t="str">
        <f t="shared" si="1"/>
        <v>No Confirmation</v>
      </c>
      <c r="M15" t="str">
        <f t="shared" si="2"/>
        <v>No Trend</v>
      </c>
      <c r="N15">
        <v>38.028169014084504</v>
      </c>
      <c r="O15" t="str">
        <f t="shared" si="3"/>
        <v>DOWN</v>
      </c>
      <c r="P15" t="str">
        <f t="shared" si="4"/>
        <v>No Trend + Momentum</v>
      </c>
      <c r="Q15">
        <f t="shared" si="5"/>
        <v>0.64999999999999858</v>
      </c>
      <c r="R15">
        <f t="shared" si="6"/>
        <v>0.60000000000000142</v>
      </c>
      <c r="S15">
        <f t="shared" si="7"/>
        <v>1.0833333333333284</v>
      </c>
      <c r="T15" t="str">
        <f t="shared" si="8"/>
        <v>UP</v>
      </c>
      <c r="U15" t="str">
        <f t="shared" si="9"/>
        <v>No T+M+I</v>
      </c>
      <c r="V15">
        <v>33.656311637080861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32.9</v>
      </c>
      <c r="D16">
        <v>32.950000000000003</v>
      </c>
      <c r="E16">
        <v>32.4</v>
      </c>
      <c r="F16">
        <v>33</v>
      </c>
      <c r="G16">
        <f>_xll.TA_TYPPRICE(D16,E16,F16)</f>
        <v>32.783333333333331</v>
      </c>
      <c r="H16">
        <v>32.781787109375003</v>
      </c>
      <c r="I16" t="str">
        <f t="shared" si="0"/>
        <v>UP</v>
      </c>
      <c r="J16">
        <v>33.417048107305312</v>
      </c>
      <c r="K16">
        <v>32.615275479257761</v>
      </c>
      <c r="L16" t="str">
        <f t="shared" si="1"/>
        <v>No Confirmation</v>
      </c>
      <c r="M16" t="str">
        <f t="shared" si="2"/>
        <v>No Trend</v>
      </c>
      <c r="N16">
        <v>38.028169014084504</v>
      </c>
      <c r="O16" t="str">
        <f t="shared" si="3"/>
        <v>DOWN</v>
      </c>
      <c r="P16" t="str">
        <f t="shared" si="4"/>
        <v>No Trend + Momentum</v>
      </c>
      <c r="Q16">
        <f t="shared" si="5"/>
        <v>0.60000000000000142</v>
      </c>
      <c r="R16">
        <f t="shared" si="6"/>
        <v>0.55000000000000426</v>
      </c>
      <c r="S16">
        <f t="shared" si="7"/>
        <v>1.0909090909090851</v>
      </c>
      <c r="T16" t="str">
        <f t="shared" si="8"/>
        <v>UP</v>
      </c>
      <c r="U16" t="str">
        <f t="shared" si="9"/>
        <v>No T+M+I</v>
      </c>
      <c r="V16">
        <v>33.555340615991497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32.5</v>
      </c>
      <c r="D17">
        <v>32.700000000000003</v>
      </c>
      <c r="E17">
        <v>30.1</v>
      </c>
      <c r="F17">
        <v>31</v>
      </c>
      <c r="G17">
        <f>_xll.TA_TYPPRICE(D17,E17,F17)</f>
        <v>31.266666666666669</v>
      </c>
      <c r="H17">
        <v>32.024226888020834</v>
      </c>
      <c r="I17" t="str">
        <f t="shared" si="0"/>
        <v>DOWN</v>
      </c>
      <c r="J17">
        <v>33.257704083459686</v>
      </c>
      <c r="K17">
        <v>32.056325372756035</v>
      </c>
      <c r="L17" t="str">
        <f t="shared" si="1"/>
        <v>DOWN</v>
      </c>
      <c r="M17" t="str">
        <f t="shared" si="2"/>
        <v>DOWN</v>
      </c>
      <c r="N17">
        <v>11.189437863521334</v>
      </c>
      <c r="O17" t="str">
        <f t="shared" si="3"/>
        <v>DOWN</v>
      </c>
      <c r="P17" t="str">
        <f t="shared" si="4"/>
        <v>DOWN</v>
      </c>
      <c r="Q17">
        <f t="shared" si="5"/>
        <v>0.89999999999999858</v>
      </c>
      <c r="R17">
        <f t="shared" si="6"/>
        <v>2.6000000000000014</v>
      </c>
      <c r="S17">
        <f t="shared" si="7"/>
        <v>0.34615384615384542</v>
      </c>
      <c r="T17" t="str">
        <f t="shared" si="8"/>
        <v>No Indication</v>
      </c>
      <c r="U17" t="str">
        <f t="shared" si="9"/>
        <v>No T+M+I</v>
      </c>
      <c r="V17">
        <v>33.162211290454344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31.5</v>
      </c>
      <c r="D18">
        <v>32</v>
      </c>
      <c r="E18">
        <v>31.2</v>
      </c>
      <c r="F18">
        <v>32</v>
      </c>
      <c r="G18">
        <f>_xll.TA_TYPPRICE(D18,E18,F18)</f>
        <v>31.733333333333334</v>
      </c>
      <c r="H18">
        <v>31.878780110677084</v>
      </c>
      <c r="I18" t="str">
        <f t="shared" si="0"/>
        <v>UP</v>
      </c>
      <c r="J18">
        <v>32.978214287135309</v>
      </c>
      <c r="K18">
        <v>31.866030845476917</v>
      </c>
      <c r="L18" t="str">
        <f t="shared" si="1"/>
        <v>No Confirmation</v>
      </c>
      <c r="M18" t="str">
        <f t="shared" si="2"/>
        <v>No Trend</v>
      </c>
      <c r="N18">
        <v>38.373053967623044</v>
      </c>
      <c r="O18" t="str">
        <f t="shared" si="3"/>
        <v>DOWN</v>
      </c>
      <c r="P18" t="str">
        <f t="shared" si="4"/>
        <v>No Trend + Momentum</v>
      </c>
      <c r="Q18">
        <f t="shared" si="5"/>
        <v>0.80000000000000071</v>
      </c>
      <c r="R18">
        <f t="shared" si="6"/>
        <v>0.80000000000000071</v>
      </c>
      <c r="S18">
        <f t="shared" si="7"/>
        <v>1</v>
      </c>
      <c r="T18" t="str">
        <f t="shared" si="8"/>
        <v>UP</v>
      </c>
      <c r="U18" t="str">
        <f t="shared" si="9"/>
        <v>No T+M+I</v>
      </c>
      <c r="V18">
        <v>32.983409553461371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31.6</v>
      </c>
      <c r="D19">
        <v>32</v>
      </c>
      <c r="E19">
        <v>31.6</v>
      </c>
      <c r="F19">
        <v>32</v>
      </c>
      <c r="G19">
        <f>_xll.TA_TYPPRICE(D19,E19,F19)</f>
        <v>31.866666666666664</v>
      </c>
      <c r="H19">
        <v>31.872723388671872</v>
      </c>
      <c r="I19" t="str">
        <f t="shared" si="0"/>
        <v>UP</v>
      </c>
      <c r="J19">
        <v>32.760833334438573</v>
      </c>
      <c r="K19">
        <v>31.806912879815382</v>
      </c>
      <c r="L19" t="str">
        <f t="shared" si="1"/>
        <v>No Confirmation</v>
      </c>
      <c r="M19" t="str">
        <f t="shared" si="2"/>
        <v>No Trend</v>
      </c>
      <c r="N19">
        <v>38.373053967623044</v>
      </c>
      <c r="O19" t="str">
        <f t="shared" si="3"/>
        <v>DOWN</v>
      </c>
      <c r="P19" t="str">
        <f t="shared" si="4"/>
        <v>No Trend + Momentum</v>
      </c>
      <c r="Q19">
        <f t="shared" si="5"/>
        <v>0.39999999999999858</v>
      </c>
      <c r="R19">
        <f t="shared" si="6"/>
        <v>0.39999999999999858</v>
      </c>
      <c r="S19">
        <f t="shared" si="7"/>
        <v>1</v>
      </c>
      <c r="T19" t="str">
        <f t="shared" si="8"/>
        <v>UP</v>
      </c>
      <c r="U19" t="str">
        <f t="shared" si="9"/>
        <v>No T+M+I</v>
      </c>
      <c r="V19">
        <v>32.832115776005779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32.15</v>
      </c>
      <c r="D20">
        <v>32.200000000000003</v>
      </c>
      <c r="E20">
        <v>30.8</v>
      </c>
      <c r="F20">
        <v>32</v>
      </c>
      <c r="G20">
        <f>_xll.TA_TYPPRICE(D20,E20,F20)</f>
        <v>31.666666666666668</v>
      </c>
      <c r="H20">
        <v>31.769695027669272</v>
      </c>
      <c r="I20" t="str">
        <f t="shared" si="0"/>
        <v>UP</v>
      </c>
      <c r="J20">
        <v>32.636203704563336</v>
      </c>
      <c r="K20">
        <v>31.583154462078632</v>
      </c>
      <c r="L20" t="str">
        <f t="shared" si="1"/>
        <v>No Confirmation</v>
      </c>
      <c r="M20" t="str">
        <f t="shared" si="2"/>
        <v>No Trend</v>
      </c>
      <c r="N20">
        <v>38.373053967623044</v>
      </c>
      <c r="O20" t="str">
        <f t="shared" si="3"/>
        <v>DOWN</v>
      </c>
      <c r="P20" t="str">
        <f t="shared" si="4"/>
        <v>No Trend + Momentum</v>
      </c>
      <c r="Q20">
        <f t="shared" si="5"/>
        <v>1.1999999999999993</v>
      </c>
      <c r="R20">
        <f t="shared" si="6"/>
        <v>1.4000000000000021</v>
      </c>
      <c r="S20">
        <f t="shared" si="7"/>
        <v>0.85714285714285532</v>
      </c>
      <c r="T20" t="str">
        <f t="shared" si="8"/>
        <v>UP</v>
      </c>
      <c r="U20" t="str">
        <f t="shared" si="9"/>
        <v>No T+M+I</v>
      </c>
      <c r="V20">
        <v>32.704097964312581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31.7</v>
      </c>
      <c r="D21">
        <v>32.15</v>
      </c>
      <c r="E21">
        <v>31.55</v>
      </c>
      <c r="F21">
        <v>32</v>
      </c>
      <c r="G21">
        <f>_xll.TA_TYPPRICE(D21,E21,F21)</f>
        <v>31.900000000000002</v>
      </c>
      <c r="H21">
        <v>31.834847513834639</v>
      </c>
      <c r="I21" t="str">
        <f t="shared" si="0"/>
        <v>UP</v>
      </c>
      <c r="J21">
        <v>32.528158436882592</v>
      </c>
      <c r="K21">
        <v>31.575786803838938</v>
      </c>
      <c r="L21" t="str">
        <f t="shared" si="1"/>
        <v>No Confirmation</v>
      </c>
      <c r="M21" t="str">
        <f t="shared" si="2"/>
        <v>No Trend</v>
      </c>
      <c r="N21">
        <v>38.373053967623044</v>
      </c>
      <c r="O21" t="str">
        <f t="shared" si="3"/>
        <v>DOWN</v>
      </c>
      <c r="P21" t="str">
        <f t="shared" si="4"/>
        <v>No Trend + Momentum</v>
      </c>
      <c r="Q21">
        <f t="shared" si="5"/>
        <v>0.44999999999999929</v>
      </c>
      <c r="R21">
        <f t="shared" si="6"/>
        <v>0.59999999999999787</v>
      </c>
      <c r="S21">
        <f t="shared" si="7"/>
        <v>0.75000000000000144</v>
      </c>
      <c r="T21" t="str">
        <f t="shared" si="8"/>
        <v>No Indication</v>
      </c>
      <c r="U21" t="str">
        <f t="shared" si="9"/>
        <v>No T+M+I</v>
      </c>
      <c r="V21">
        <v>32.595775200572184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32.5</v>
      </c>
      <c r="D22">
        <v>32.75</v>
      </c>
      <c r="E22">
        <v>31.05</v>
      </c>
      <c r="F22">
        <v>32</v>
      </c>
      <c r="G22">
        <f>_xll.TA_TYPPRICE(D22,E22,F22)</f>
        <v>31.933333333333334</v>
      </c>
      <c r="H22">
        <v>31.884090423583984</v>
      </c>
      <c r="I22" t="str">
        <f t="shared" si="0"/>
        <v>UP</v>
      </c>
      <c r="J22">
        <v>32.57745656201979</v>
      </c>
      <c r="K22">
        <v>31.458945291874731</v>
      </c>
      <c r="L22" t="str">
        <f t="shared" si="1"/>
        <v>No Confirmation</v>
      </c>
      <c r="M22" t="str">
        <f t="shared" si="2"/>
        <v>No Trend</v>
      </c>
      <c r="N22">
        <v>38.373053967623051</v>
      </c>
      <c r="O22" t="str">
        <f t="shared" si="3"/>
        <v>DOWN</v>
      </c>
      <c r="P22" t="str">
        <f t="shared" si="4"/>
        <v>No Trend + Momentum</v>
      </c>
      <c r="Q22">
        <f t="shared" si="5"/>
        <v>0.94999999999999929</v>
      </c>
      <c r="R22">
        <f t="shared" si="6"/>
        <v>1.6999999999999993</v>
      </c>
      <c r="S22">
        <f t="shared" si="7"/>
        <v>0.5588235294117645</v>
      </c>
      <c r="T22" t="str">
        <f t="shared" si="8"/>
        <v>No Indication</v>
      </c>
      <c r="U22" t="str">
        <f t="shared" si="9"/>
        <v>No T+M+I</v>
      </c>
      <c r="V22">
        <v>32.504117477407235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32.200000000000003</v>
      </c>
      <c r="D23">
        <v>32.450000000000003</v>
      </c>
      <c r="E23">
        <v>31.8</v>
      </c>
      <c r="F23">
        <v>32</v>
      </c>
      <c r="G23">
        <f>_xll.TA_TYPPRICE(D23,E23,F23)</f>
        <v>32.083333333333336</v>
      </c>
      <c r="H23">
        <v>31.98371187845866</v>
      </c>
      <c r="I23" t="str">
        <f t="shared" si="0"/>
        <v>UP</v>
      </c>
      <c r="J23">
        <v>32.549132881570948</v>
      </c>
      <c r="K23">
        <v>31.53473522701368</v>
      </c>
      <c r="L23" t="str">
        <f t="shared" si="1"/>
        <v>No Confirmation</v>
      </c>
      <c r="M23" t="str">
        <f t="shared" si="2"/>
        <v>No Trend</v>
      </c>
      <c r="N23">
        <v>38.373053967623044</v>
      </c>
      <c r="O23" t="str">
        <f t="shared" si="3"/>
        <v>DOWN</v>
      </c>
      <c r="P23" t="str">
        <f t="shared" si="4"/>
        <v>No Trend + Momentum</v>
      </c>
      <c r="Q23">
        <f t="shared" si="5"/>
        <v>0.19999999999999929</v>
      </c>
      <c r="R23">
        <f t="shared" si="6"/>
        <v>0.65000000000000213</v>
      </c>
      <c r="S23">
        <f t="shared" si="7"/>
        <v>0.3076923076923056</v>
      </c>
      <c r="T23" t="str">
        <f t="shared" si="8"/>
        <v>No Indication</v>
      </c>
      <c r="U23" t="str">
        <f t="shared" si="9"/>
        <v>No T+M+I</v>
      </c>
      <c r="V23">
        <v>32.426560942421503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32.299999999999997</v>
      </c>
      <c r="D24">
        <v>32.4</v>
      </c>
      <c r="E24">
        <v>32</v>
      </c>
      <c r="F24">
        <v>32</v>
      </c>
      <c r="G24">
        <f>_xll.TA_TYPPRICE(D24,E24,F24)</f>
        <v>32.133333333333333</v>
      </c>
      <c r="H24">
        <v>32.058522605895995</v>
      </c>
      <c r="I24" t="str">
        <f t="shared" si="0"/>
        <v>DOWN</v>
      </c>
      <c r="J24">
        <v>32.515992241221845</v>
      </c>
      <c r="K24">
        <v>31.638127398788416</v>
      </c>
      <c r="L24" t="str">
        <f t="shared" si="1"/>
        <v>No Confirmation</v>
      </c>
      <c r="M24" t="str">
        <f t="shared" si="2"/>
        <v>No Trend</v>
      </c>
      <c r="N24">
        <v>38.373053967623044</v>
      </c>
      <c r="O24" t="str">
        <f t="shared" si="3"/>
        <v>DOWN</v>
      </c>
      <c r="P24" t="str">
        <f t="shared" si="4"/>
        <v>No Trend + Momentum</v>
      </c>
      <c r="Q24">
        <f t="shared" si="5"/>
        <v>0</v>
      </c>
      <c r="R24">
        <f t="shared" si="6"/>
        <v>0.39999999999999858</v>
      </c>
      <c r="S24">
        <f t="shared" si="7"/>
        <v>0</v>
      </c>
      <c r="T24" t="str">
        <f t="shared" si="8"/>
        <v>DOWN</v>
      </c>
      <c r="U24" t="str">
        <f t="shared" si="9"/>
        <v>No T+M+I</v>
      </c>
      <c r="V24">
        <v>32.360936182048967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32.4</v>
      </c>
      <c r="D25">
        <v>32.5</v>
      </c>
      <c r="E25">
        <v>32</v>
      </c>
      <c r="F25">
        <v>32</v>
      </c>
      <c r="G25">
        <f>_xll.TA_TYPPRICE(D25,E25,F25)</f>
        <v>32.166666666666664</v>
      </c>
      <c r="H25">
        <v>32.112594636281329</v>
      </c>
      <c r="I25" t="str">
        <f t="shared" si="0"/>
        <v>DOWN</v>
      </c>
      <c r="J25">
        <v>32.512438409839213</v>
      </c>
      <c r="K25">
        <v>31.718543532390992</v>
      </c>
      <c r="L25" t="str">
        <f t="shared" si="1"/>
        <v>No Confirmation</v>
      </c>
      <c r="M25" t="str">
        <f t="shared" si="2"/>
        <v>No Trend</v>
      </c>
      <c r="N25">
        <v>38.373053967623051</v>
      </c>
      <c r="O25" t="str">
        <f t="shared" si="3"/>
        <v>DOWN</v>
      </c>
      <c r="P25" t="str">
        <f t="shared" si="4"/>
        <v>No Trend + Momentum</v>
      </c>
      <c r="Q25">
        <f t="shared" si="5"/>
        <v>0</v>
      </c>
      <c r="R25">
        <f t="shared" si="6"/>
        <v>0.5</v>
      </c>
      <c r="S25">
        <f t="shared" si="7"/>
        <v>0</v>
      </c>
      <c r="T25" t="str">
        <f t="shared" si="8"/>
        <v>DOWN</v>
      </c>
      <c r="U25" t="str">
        <f t="shared" si="9"/>
        <v>No T+M+I</v>
      </c>
      <c r="V25">
        <v>32.305407538656816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32.75</v>
      </c>
      <c r="D26">
        <v>32.75</v>
      </c>
      <c r="E26">
        <v>32.1</v>
      </c>
      <c r="F26">
        <v>32</v>
      </c>
      <c r="G26">
        <f>_xll.TA_TYPPRICE(D26,E26,F26)</f>
        <v>32.283333333333331</v>
      </c>
      <c r="H26">
        <v>32.19796398480733</v>
      </c>
      <c r="I26" t="str">
        <f t="shared" si="0"/>
        <v>DOWN</v>
      </c>
      <c r="J26">
        <v>32.565229874319385</v>
      </c>
      <c r="K26">
        <v>31.803311636304105</v>
      </c>
      <c r="L26" t="str">
        <f t="shared" si="1"/>
        <v>No Confirmation</v>
      </c>
      <c r="M26" t="str">
        <f t="shared" si="2"/>
        <v>No Trend</v>
      </c>
      <c r="N26">
        <v>38.373053967623044</v>
      </c>
      <c r="O26" t="str">
        <f t="shared" si="3"/>
        <v>DOWN</v>
      </c>
      <c r="P26" t="str">
        <f t="shared" si="4"/>
        <v>No Trend + Momentum</v>
      </c>
      <c r="Q26">
        <f t="shared" si="5"/>
        <v>-0.10000000000000142</v>
      </c>
      <c r="R26">
        <f t="shared" si="6"/>
        <v>0.64999999999999858</v>
      </c>
      <c r="S26">
        <f t="shared" si="7"/>
        <v>-0.15384615384615638</v>
      </c>
      <c r="T26" t="str">
        <f t="shared" si="8"/>
        <v>DOWN</v>
      </c>
      <c r="U26" t="str">
        <f t="shared" si="9"/>
        <v>No T+M+I</v>
      </c>
      <c r="V26">
        <v>32.258421763478843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32.35</v>
      </c>
      <c r="D27">
        <v>32.450000000000003</v>
      </c>
      <c r="E27">
        <v>31.65</v>
      </c>
      <c r="F27">
        <v>32</v>
      </c>
      <c r="G27">
        <f>_xll.TA_TYPPRICE(D27,E27,F27)</f>
        <v>32.033333333333331</v>
      </c>
      <c r="H27">
        <v>32.115648659070331</v>
      </c>
      <c r="I27" t="str">
        <f t="shared" si="0"/>
        <v>DOWN</v>
      </c>
      <c r="J27">
        <v>32.539623235581743</v>
      </c>
      <c r="K27">
        <v>31.769242383792083</v>
      </c>
      <c r="L27" t="str">
        <f t="shared" si="1"/>
        <v>No Confirmation</v>
      </c>
      <c r="M27" t="str">
        <f t="shared" si="2"/>
        <v>No Trend</v>
      </c>
      <c r="N27">
        <v>38.373053967623051</v>
      </c>
      <c r="O27" t="str">
        <f t="shared" si="3"/>
        <v>DOWN</v>
      </c>
      <c r="P27" t="str">
        <f t="shared" si="4"/>
        <v>No Trend + Momentum</v>
      </c>
      <c r="Q27">
        <f t="shared" si="5"/>
        <v>0.35000000000000142</v>
      </c>
      <c r="R27">
        <f t="shared" si="6"/>
        <v>0.80000000000000426</v>
      </c>
      <c r="S27">
        <f t="shared" si="7"/>
        <v>0.43749999999999944</v>
      </c>
      <c r="T27" t="str">
        <f t="shared" si="8"/>
        <v>No Indication</v>
      </c>
      <c r="U27" t="str">
        <f t="shared" si="9"/>
        <v>No T+M+I</v>
      </c>
      <c r="V27">
        <v>32.218664569097484</v>
      </c>
      <c r="W27">
        <v>32.96153846153846</v>
      </c>
      <c r="X27">
        <f t="shared" si="10"/>
        <v>-0.74287389244097568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31.7</v>
      </c>
      <c r="D28">
        <v>32.049999999999997</v>
      </c>
      <c r="E28">
        <v>31.6</v>
      </c>
      <c r="F28">
        <v>32</v>
      </c>
      <c r="G28">
        <f>_xll.TA_TYPPRICE(D28,E28,F28)</f>
        <v>31.883333333333336</v>
      </c>
      <c r="H28">
        <v>31.999490996201835</v>
      </c>
      <c r="I28" t="str">
        <f t="shared" si="0"/>
        <v>UP</v>
      </c>
      <c r="J28">
        <v>32.430818072119131</v>
      </c>
      <c r="K28">
        <v>31.73163296517162</v>
      </c>
      <c r="L28" t="str">
        <f t="shared" si="1"/>
        <v>No Confirmation</v>
      </c>
      <c r="M28" t="str">
        <f t="shared" si="2"/>
        <v>No Trend</v>
      </c>
      <c r="N28">
        <v>38.373053967623044</v>
      </c>
      <c r="O28" t="str">
        <f t="shared" si="3"/>
        <v>DOWN</v>
      </c>
      <c r="P28" t="str">
        <f t="shared" si="4"/>
        <v>No Trend + Momentum</v>
      </c>
      <c r="Q28">
        <f t="shared" si="5"/>
        <v>0.39999999999999858</v>
      </c>
      <c r="R28">
        <f t="shared" si="6"/>
        <v>0.44999999999999574</v>
      </c>
      <c r="S28">
        <f t="shared" si="7"/>
        <v>0.88888888888889417</v>
      </c>
      <c r="T28" t="str">
        <f t="shared" si="8"/>
        <v>UP</v>
      </c>
      <c r="U28" t="str">
        <f t="shared" si="9"/>
        <v>No T+M+I</v>
      </c>
      <c r="V28">
        <v>32.185023866159412</v>
      </c>
      <c r="W28">
        <v>32.890313390313388</v>
      </c>
      <c r="X28">
        <f t="shared" si="10"/>
        <v>-0.70528952415397583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32.049999999999997</v>
      </c>
      <c r="D29">
        <v>32.299999999999997</v>
      </c>
      <c r="E29">
        <v>31.85</v>
      </c>
      <c r="F29">
        <v>32</v>
      </c>
      <c r="G29">
        <f>_xll.TA_TYPPRICE(D29,E29,F29)</f>
        <v>32.050000000000004</v>
      </c>
      <c r="H29">
        <v>32.02474549810092</v>
      </c>
      <c r="I29" t="str">
        <f t="shared" si="0"/>
        <v>DOWN</v>
      </c>
      <c r="J29">
        <v>32.401747389425992</v>
      </c>
      <c r="K29">
        <v>31.757936750689037</v>
      </c>
      <c r="L29" t="str">
        <f t="shared" si="1"/>
        <v>No Confirmation</v>
      </c>
      <c r="M29" t="str">
        <f t="shared" si="2"/>
        <v>No Trend</v>
      </c>
      <c r="N29">
        <v>38.373053967623044</v>
      </c>
      <c r="O29" t="str">
        <f t="shared" si="3"/>
        <v>DOWN</v>
      </c>
      <c r="P29" t="str">
        <f t="shared" si="4"/>
        <v>No Trend + Momentum</v>
      </c>
      <c r="Q29">
        <f t="shared" si="5"/>
        <v>0.14999999999999858</v>
      </c>
      <c r="R29">
        <f t="shared" si="6"/>
        <v>0.44999999999999574</v>
      </c>
      <c r="S29">
        <f t="shared" si="7"/>
        <v>0.33333333333333331</v>
      </c>
      <c r="T29" t="str">
        <f t="shared" si="8"/>
        <v>No Indication</v>
      </c>
      <c r="U29" t="str">
        <f t="shared" si="9"/>
        <v>No T+M+I</v>
      </c>
      <c r="V29">
        <v>32.156558655981044</v>
      </c>
      <c r="W29">
        <v>32.824364250290174</v>
      </c>
      <c r="X29">
        <f t="shared" si="10"/>
        <v>-0.66780559430912945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32.35</v>
      </c>
      <c r="D30">
        <v>35.25</v>
      </c>
      <c r="E30">
        <v>32.299999999999997</v>
      </c>
      <c r="F30">
        <v>33</v>
      </c>
      <c r="G30">
        <f>_xll.TA_TYPPRICE(D30,E30,F30)</f>
        <v>33.516666666666666</v>
      </c>
      <c r="H30">
        <v>32.770706082383796</v>
      </c>
      <c r="I30" t="str">
        <f t="shared" si="0"/>
        <v>UP</v>
      </c>
      <c r="J30">
        <v>33.034692413997995</v>
      </c>
      <c r="K30">
        <v>31.878395250535917</v>
      </c>
      <c r="L30" t="str">
        <f t="shared" si="1"/>
        <v>No Confirmation</v>
      </c>
      <c r="M30" t="str">
        <f t="shared" si="2"/>
        <v>No Trend</v>
      </c>
      <c r="N30">
        <v>88.700863331181296</v>
      </c>
      <c r="O30" t="str">
        <f t="shared" si="3"/>
        <v>UP</v>
      </c>
      <c r="P30" t="str">
        <f t="shared" si="4"/>
        <v>No Trend + Momentum</v>
      </c>
      <c r="Q30">
        <f t="shared" si="5"/>
        <v>0.70000000000000284</v>
      </c>
      <c r="R30">
        <f t="shared" si="6"/>
        <v>2.9500000000000028</v>
      </c>
      <c r="S30">
        <f t="shared" si="7"/>
        <v>0.23728813559322107</v>
      </c>
      <c r="T30" t="str">
        <f t="shared" si="8"/>
        <v>No Indication</v>
      </c>
      <c r="U30" t="str">
        <f t="shared" si="9"/>
        <v>No T+M+I</v>
      </c>
      <c r="V30">
        <v>32.286318862753191</v>
      </c>
      <c r="W30">
        <v>32.837374305824234</v>
      </c>
      <c r="X30">
        <f t="shared" si="10"/>
        <v>-0.55105544307104282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32.950000000000003</v>
      </c>
      <c r="D31">
        <v>33.200000000000003</v>
      </c>
      <c r="E31">
        <v>32.450000000000003</v>
      </c>
      <c r="F31">
        <v>33</v>
      </c>
      <c r="G31">
        <f>_xll.TA_TYPPRICE(D31,E31,F31)</f>
        <v>32.883333333333333</v>
      </c>
      <c r="H31">
        <v>32.827019707858568</v>
      </c>
      <c r="I31" t="str">
        <f t="shared" si="0"/>
        <v>UP</v>
      </c>
      <c r="J31">
        <v>33.071427433109555</v>
      </c>
      <c r="K31">
        <v>32.005418528194603</v>
      </c>
      <c r="L31" t="str">
        <f t="shared" si="1"/>
        <v>No Confirmation</v>
      </c>
      <c r="M31" t="str">
        <f t="shared" si="2"/>
        <v>No Trend</v>
      </c>
      <c r="N31">
        <v>88.700863331181296</v>
      </c>
      <c r="O31" t="str">
        <f t="shared" si="3"/>
        <v>UP</v>
      </c>
      <c r="P31" t="str">
        <f t="shared" si="4"/>
        <v>No Trend + Momentum</v>
      </c>
      <c r="Q31">
        <f t="shared" si="5"/>
        <v>0.54999999999999716</v>
      </c>
      <c r="R31">
        <f t="shared" si="6"/>
        <v>0.75</v>
      </c>
      <c r="S31">
        <f t="shared" si="7"/>
        <v>0.73333333333332951</v>
      </c>
      <c r="T31" t="str">
        <f t="shared" si="8"/>
        <v>No Indication</v>
      </c>
      <c r="U31" t="str">
        <f t="shared" si="9"/>
        <v>No T+M+I</v>
      </c>
      <c r="V31">
        <v>32.396115960791164</v>
      </c>
      <c r="W31">
        <v>32.84942065354096</v>
      </c>
      <c r="X31">
        <f t="shared" si="10"/>
        <v>-0.45330469274979635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32.6</v>
      </c>
      <c r="D32">
        <v>33</v>
      </c>
      <c r="E32">
        <v>32.25</v>
      </c>
      <c r="F32">
        <v>32</v>
      </c>
      <c r="G32">
        <f>_xll.TA_TYPPRICE(D32,E32,F32)</f>
        <v>32.416666666666664</v>
      </c>
      <c r="H32">
        <v>32.621843187262613</v>
      </c>
      <c r="I32" t="str">
        <f t="shared" si="0"/>
        <v>DOWN</v>
      </c>
      <c r="J32">
        <v>33.055554670196322</v>
      </c>
      <c r="K32">
        <v>32.05976996637358</v>
      </c>
      <c r="L32" t="str">
        <f t="shared" si="1"/>
        <v>DOWN</v>
      </c>
      <c r="M32" t="str">
        <f t="shared" si="2"/>
        <v>DOWN</v>
      </c>
      <c r="N32">
        <v>38.971921115479894</v>
      </c>
      <c r="O32" t="str">
        <f t="shared" si="3"/>
        <v>DOWN</v>
      </c>
      <c r="P32" t="str">
        <f t="shared" si="4"/>
        <v>DOWN</v>
      </c>
      <c r="Q32">
        <f t="shared" si="5"/>
        <v>-0.25</v>
      </c>
      <c r="R32">
        <f t="shared" si="6"/>
        <v>0.75</v>
      </c>
      <c r="S32">
        <f t="shared" si="7"/>
        <v>-0.33333333333333331</v>
      </c>
      <c r="T32" t="str">
        <f t="shared" si="8"/>
        <v>DOWN</v>
      </c>
      <c r="U32" t="str">
        <f t="shared" si="9"/>
        <v>DOWN</v>
      </c>
      <c r="V32">
        <v>32.335175043746368</v>
      </c>
      <c r="W32">
        <v>32.78650060513052</v>
      </c>
      <c r="X32">
        <f t="shared" si="10"/>
        <v>-0.45132556138415225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32.6</v>
      </c>
      <c r="D33">
        <v>32.65</v>
      </c>
      <c r="E33">
        <v>32.15</v>
      </c>
      <c r="F33">
        <v>32</v>
      </c>
      <c r="G33">
        <f>_xll.TA_TYPPRICE(D33,E33,F33)</f>
        <v>32.266666666666666</v>
      </c>
      <c r="H33">
        <v>32.444254926964639</v>
      </c>
      <c r="I33" t="str">
        <f t="shared" si="0"/>
        <v>DOWN</v>
      </c>
      <c r="J33">
        <v>32.965431410152696</v>
      </c>
      <c r="K33">
        <v>32.079821084957231</v>
      </c>
      <c r="L33" t="str">
        <f t="shared" si="1"/>
        <v>DOWN</v>
      </c>
      <c r="M33" t="str">
        <f t="shared" si="2"/>
        <v>DOWN</v>
      </c>
      <c r="N33">
        <v>38.971921115479894</v>
      </c>
      <c r="O33" t="str">
        <f t="shared" si="3"/>
        <v>DOWN</v>
      </c>
      <c r="P33" t="str">
        <f t="shared" si="4"/>
        <v>DOWN</v>
      </c>
      <c r="Q33">
        <f t="shared" si="5"/>
        <v>-0.14999999999999858</v>
      </c>
      <c r="R33">
        <f t="shared" si="6"/>
        <v>0.5</v>
      </c>
      <c r="S33">
        <f t="shared" si="7"/>
        <v>-0.29999999999999716</v>
      </c>
      <c r="T33" t="str">
        <f t="shared" si="8"/>
        <v>DOWN</v>
      </c>
      <c r="U33" t="str">
        <f t="shared" si="9"/>
        <v>DOWN</v>
      </c>
      <c r="V33">
        <v>32.28360965240077</v>
      </c>
      <c r="W33">
        <v>32.728241301046779</v>
      </c>
      <c r="X33">
        <f t="shared" si="10"/>
        <v>-0.44463164864600913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32.299999999999997</v>
      </c>
      <c r="D34">
        <v>32.700000000000003</v>
      </c>
      <c r="E34">
        <v>32.15</v>
      </c>
      <c r="F34">
        <v>32</v>
      </c>
      <c r="G34">
        <f>_xll.TA_TYPPRICE(D34,E34,F34)</f>
        <v>32.283333333333331</v>
      </c>
      <c r="H34">
        <v>32.363794130148989</v>
      </c>
      <c r="I34" t="str">
        <f t="shared" si="0"/>
        <v>DOWN</v>
      </c>
      <c r="J34">
        <v>32.906446652340989</v>
      </c>
      <c r="K34">
        <v>32.095416399411178</v>
      </c>
      <c r="L34" t="str">
        <f t="shared" si="1"/>
        <v>DOWN</v>
      </c>
      <c r="M34" t="str">
        <f t="shared" si="2"/>
        <v>DOWN</v>
      </c>
      <c r="N34">
        <v>38.971921115479894</v>
      </c>
      <c r="O34" t="str">
        <f t="shared" si="3"/>
        <v>DOWN</v>
      </c>
      <c r="P34" t="str">
        <f t="shared" si="4"/>
        <v>DOWN</v>
      </c>
      <c r="Q34">
        <f t="shared" si="5"/>
        <v>-0.14999999999999858</v>
      </c>
      <c r="R34">
        <f t="shared" si="6"/>
        <v>0.55000000000000426</v>
      </c>
      <c r="S34">
        <f t="shared" si="7"/>
        <v>-0.27272727272726804</v>
      </c>
      <c r="T34" t="str">
        <f t="shared" si="8"/>
        <v>DOWN</v>
      </c>
      <c r="U34" t="str">
        <f t="shared" si="9"/>
        <v>DOWN</v>
      </c>
      <c r="V34">
        <v>32.239977398185268</v>
      </c>
      <c r="W34">
        <v>32.674297500969239</v>
      </c>
      <c r="X34">
        <f t="shared" si="10"/>
        <v>-0.43432010278397115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32.4</v>
      </c>
      <c r="D35">
        <v>32.549999999999997</v>
      </c>
      <c r="E35">
        <v>32.049999999999997</v>
      </c>
      <c r="F35">
        <v>32</v>
      </c>
      <c r="G35">
        <f>_xll.TA_TYPPRICE(D35,E35,F35)</f>
        <v>32.199999999999996</v>
      </c>
      <c r="H35">
        <v>32.281897065074489</v>
      </c>
      <c r="I35" t="str">
        <f t="shared" si="0"/>
        <v>DOWN</v>
      </c>
      <c r="J35">
        <v>32.8272362851541</v>
      </c>
      <c r="K35">
        <v>32.085323866208697</v>
      </c>
      <c r="L35" t="str">
        <f t="shared" si="1"/>
        <v>DOWN</v>
      </c>
      <c r="M35" t="str">
        <f t="shared" si="2"/>
        <v>DOWN</v>
      </c>
      <c r="N35">
        <v>38.971921115479894</v>
      </c>
      <c r="O35" t="str">
        <f t="shared" si="3"/>
        <v>DOWN</v>
      </c>
      <c r="P35" t="str">
        <f t="shared" si="4"/>
        <v>DOWN</v>
      </c>
      <c r="Q35">
        <f t="shared" si="5"/>
        <v>-4.9999999999997158E-2</v>
      </c>
      <c r="R35">
        <f t="shared" si="6"/>
        <v>0.5</v>
      </c>
      <c r="S35">
        <f t="shared" si="7"/>
        <v>-9.9999999999994316E-2</v>
      </c>
      <c r="T35" t="str">
        <f t="shared" si="8"/>
        <v>DOWN</v>
      </c>
      <c r="U35" t="str">
        <f t="shared" si="9"/>
        <v>DOWN</v>
      </c>
      <c r="V35">
        <v>32.203057798464457</v>
      </c>
      <c r="W35">
        <v>32.624349537934478</v>
      </c>
      <c r="X35">
        <f t="shared" si="10"/>
        <v>-0.4212917394700213</v>
      </c>
      <c r="Y35">
        <v>-0.54132202211211933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32.1</v>
      </c>
      <c r="D36">
        <v>32.5</v>
      </c>
      <c r="E36">
        <v>32.1</v>
      </c>
      <c r="F36">
        <v>32</v>
      </c>
      <c r="G36">
        <f>_xll.TA_TYPPRICE(D36,E36,F36)</f>
        <v>32.199999999999996</v>
      </c>
      <c r="H36">
        <v>32.240948532537246</v>
      </c>
      <c r="I36" t="str">
        <f t="shared" si="0"/>
        <v>DOWN</v>
      </c>
      <c r="J36">
        <v>32.754517110675408</v>
      </c>
      <c r="K36">
        <v>32.088585229273434</v>
      </c>
      <c r="L36" t="str">
        <f t="shared" si="1"/>
        <v>DOWN</v>
      </c>
      <c r="M36" t="str">
        <f t="shared" si="2"/>
        <v>DOWN</v>
      </c>
      <c r="N36">
        <v>38.971921115479894</v>
      </c>
      <c r="O36" t="str">
        <f t="shared" si="3"/>
        <v>DOWN</v>
      </c>
      <c r="P36" t="str">
        <f t="shared" si="4"/>
        <v>DOWN</v>
      </c>
      <c r="Q36">
        <f t="shared" si="5"/>
        <v>-0.10000000000000142</v>
      </c>
      <c r="R36">
        <f t="shared" si="6"/>
        <v>0.39999999999999858</v>
      </c>
      <c r="S36">
        <f t="shared" si="7"/>
        <v>-0.25000000000000444</v>
      </c>
      <c r="T36" t="str">
        <f t="shared" si="8"/>
        <v>DOWN</v>
      </c>
      <c r="U36" t="str">
        <f t="shared" si="9"/>
        <v>DOWN</v>
      </c>
      <c r="V36">
        <v>32.171818137162234</v>
      </c>
      <c r="W36">
        <v>32.578101424013404</v>
      </c>
      <c r="X36">
        <f t="shared" si="10"/>
        <v>-0.40628328685117054</v>
      </c>
      <c r="Y36">
        <v>-0.51431427505992955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32.1</v>
      </c>
      <c r="D37">
        <v>32.450000000000003</v>
      </c>
      <c r="E37">
        <v>31.95</v>
      </c>
      <c r="F37">
        <v>32</v>
      </c>
      <c r="G37">
        <f>_xll.TA_TYPPRICE(D37,E37,F37)</f>
        <v>32.133333333333333</v>
      </c>
      <c r="H37">
        <v>32.187140932935293</v>
      </c>
      <c r="I37" t="str">
        <f t="shared" si="0"/>
        <v>DOWN</v>
      </c>
      <c r="J37">
        <v>32.686846641636429</v>
      </c>
      <c r="K37">
        <v>32.057788511657115</v>
      </c>
      <c r="L37" t="str">
        <f t="shared" si="1"/>
        <v>DOWN</v>
      </c>
      <c r="M37" t="str">
        <f t="shared" si="2"/>
        <v>DOWN</v>
      </c>
      <c r="N37">
        <v>38.971921115479894</v>
      </c>
      <c r="O37" t="str">
        <f t="shared" si="3"/>
        <v>DOWN</v>
      </c>
      <c r="P37" t="str">
        <f t="shared" si="4"/>
        <v>DOWN</v>
      </c>
      <c r="Q37">
        <f t="shared" si="5"/>
        <v>5.0000000000000711E-2</v>
      </c>
      <c r="R37">
        <f t="shared" si="6"/>
        <v>0.50000000000000355</v>
      </c>
      <c r="S37">
        <f t="shared" si="7"/>
        <v>0.10000000000000071</v>
      </c>
      <c r="T37" t="str">
        <f t="shared" si="8"/>
        <v>DOWN</v>
      </c>
      <c r="U37" t="str">
        <f t="shared" si="9"/>
        <v>DOWN</v>
      </c>
      <c r="V37">
        <v>32.145384577598811</v>
      </c>
      <c r="W37">
        <v>32.535279096308706</v>
      </c>
      <c r="X37">
        <f t="shared" si="10"/>
        <v>-0.38989451870989456</v>
      </c>
      <c r="Y37">
        <v>-0.48943032378992257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31.9</v>
      </c>
      <c r="D38">
        <v>32.450000000000003</v>
      </c>
      <c r="E38">
        <v>31.9</v>
      </c>
      <c r="F38">
        <v>32</v>
      </c>
      <c r="G38">
        <f>_xll.TA_TYPPRICE(D38,E38,F38)</f>
        <v>32.116666666666667</v>
      </c>
      <c r="H38">
        <v>32.151903799800976</v>
      </c>
      <c r="I38" t="str">
        <f t="shared" si="0"/>
        <v>DOWN</v>
      </c>
      <c r="J38">
        <v>32.634214054606112</v>
      </c>
      <c r="K38">
        <v>32.022724397955535</v>
      </c>
      <c r="L38" t="str">
        <f t="shared" si="1"/>
        <v>DOWN</v>
      </c>
      <c r="M38" t="str">
        <f t="shared" si="2"/>
        <v>DOWN</v>
      </c>
      <c r="N38">
        <v>38.971921115479887</v>
      </c>
      <c r="O38" t="str">
        <f t="shared" si="3"/>
        <v>DOWN</v>
      </c>
      <c r="P38" t="str">
        <f t="shared" si="4"/>
        <v>DOWN</v>
      </c>
      <c r="Q38">
        <f t="shared" si="5"/>
        <v>0.10000000000000142</v>
      </c>
      <c r="R38">
        <f t="shared" si="6"/>
        <v>0.55000000000000426</v>
      </c>
      <c r="S38">
        <f t="shared" si="7"/>
        <v>0.18181818181818299</v>
      </c>
      <c r="T38" t="str">
        <f t="shared" si="8"/>
        <v>DOWN</v>
      </c>
      <c r="U38" t="str">
        <f t="shared" si="9"/>
        <v>DOWN</v>
      </c>
      <c r="V38">
        <v>32.123017719506684</v>
      </c>
      <c r="W38">
        <v>32.495628792878435</v>
      </c>
      <c r="X38">
        <f t="shared" si="10"/>
        <v>-0.37261107337175048</v>
      </c>
      <c r="Y38">
        <v>-0.46606647370628818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32.200000000000003</v>
      </c>
      <c r="D39">
        <v>32.75</v>
      </c>
      <c r="E39">
        <v>32.1</v>
      </c>
      <c r="F39">
        <v>32</v>
      </c>
      <c r="G39">
        <f>_xll.TA_TYPPRICE(D39,E39,F39)</f>
        <v>32.283333333333331</v>
      </c>
      <c r="H39">
        <v>32.217618566567154</v>
      </c>
      <c r="I39" t="str">
        <f t="shared" si="0"/>
        <v>DOWN</v>
      </c>
      <c r="J39">
        <v>32.659944264693642</v>
      </c>
      <c r="K39">
        <v>32.039896753965415</v>
      </c>
      <c r="L39" t="str">
        <f t="shared" si="1"/>
        <v>DOWN</v>
      </c>
      <c r="M39" t="str">
        <f t="shared" si="2"/>
        <v>DOWN</v>
      </c>
      <c r="N39">
        <v>38.971921115479887</v>
      </c>
      <c r="O39" t="str">
        <f t="shared" si="3"/>
        <v>DOWN</v>
      </c>
      <c r="P39" t="str">
        <f t="shared" si="4"/>
        <v>DOWN</v>
      </c>
      <c r="Q39">
        <f t="shared" si="5"/>
        <v>-0.10000000000000142</v>
      </c>
      <c r="R39">
        <f t="shared" si="6"/>
        <v>0.64999999999999858</v>
      </c>
      <c r="S39">
        <f t="shared" si="7"/>
        <v>-0.15384615384615638</v>
      </c>
      <c r="T39" t="str">
        <f t="shared" si="8"/>
        <v>DOWN</v>
      </c>
      <c r="U39" t="str">
        <f t="shared" si="9"/>
        <v>DOWN</v>
      </c>
      <c r="V39">
        <v>32.104091916505659</v>
      </c>
      <c r="W39">
        <v>32.458915548961514</v>
      </c>
      <c r="X39">
        <f t="shared" si="10"/>
        <v>-0.35482363245585447</v>
      </c>
      <c r="Y39">
        <v>-0.44381790545620142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32.1</v>
      </c>
      <c r="D40">
        <v>32.299999999999997</v>
      </c>
      <c r="E40">
        <v>31.75</v>
      </c>
      <c r="F40">
        <v>32</v>
      </c>
      <c r="G40">
        <f>_xll.TA_TYPPRICE(D40,E40,F40)</f>
        <v>32.016666666666666</v>
      </c>
      <c r="H40">
        <v>32.11714261661691</v>
      </c>
      <c r="I40" t="str">
        <f t="shared" si="0"/>
        <v>DOWN</v>
      </c>
      <c r="J40">
        <v>32.579956650317278</v>
      </c>
      <c r="K40">
        <v>31.975475253084213</v>
      </c>
      <c r="L40" t="str">
        <f t="shared" si="1"/>
        <v>No Confirmation</v>
      </c>
      <c r="M40" t="str">
        <f t="shared" si="2"/>
        <v>No Trend</v>
      </c>
      <c r="N40">
        <v>38.971921115479894</v>
      </c>
      <c r="O40" t="str">
        <f t="shared" si="3"/>
        <v>DOWN</v>
      </c>
      <c r="P40" t="str">
        <f t="shared" si="4"/>
        <v>No Trend + Momentum</v>
      </c>
      <c r="Q40">
        <f t="shared" si="5"/>
        <v>0.25</v>
      </c>
      <c r="R40">
        <f t="shared" si="6"/>
        <v>0.54999999999999716</v>
      </c>
      <c r="S40">
        <f t="shared" si="7"/>
        <v>0.45454545454545692</v>
      </c>
      <c r="T40" t="str">
        <f t="shared" si="8"/>
        <v>No Indication</v>
      </c>
      <c r="U40" t="str">
        <f t="shared" si="9"/>
        <v>No T+M+I</v>
      </c>
      <c r="V40">
        <v>32.088077775504786</v>
      </c>
      <c r="W40">
        <v>32.424921804593993</v>
      </c>
      <c r="X40">
        <f t="shared" si="10"/>
        <v>-0.33684402908920674</v>
      </c>
      <c r="Y40">
        <v>-0.42242313018280248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31.95</v>
      </c>
      <c r="D41">
        <v>32.25</v>
      </c>
      <c r="E41">
        <v>31.5</v>
      </c>
      <c r="F41">
        <v>32</v>
      </c>
      <c r="G41">
        <f>_xll.TA_TYPPRICE(D41,E41,F41)</f>
        <v>31.916666666666668</v>
      </c>
      <c r="H41">
        <v>32.016904641641787</v>
      </c>
      <c r="I41" t="str">
        <f t="shared" si="0"/>
        <v>DOWN</v>
      </c>
      <c r="J41">
        <v>32.506632950246775</v>
      </c>
      <c r="K41">
        <v>31.869814085732166</v>
      </c>
      <c r="L41" t="str">
        <f t="shared" si="1"/>
        <v>No Confirmation</v>
      </c>
      <c r="M41" t="str">
        <f t="shared" si="2"/>
        <v>No Trend</v>
      </c>
      <c r="N41">
        <v>38.971921115479894</v>
      </c>
      <c r="O41" t="str">
        <f t="shared" si="3"/>
        <v>DOWN</v>
      </c>
      <c r="P41" t="str">
        <f t="shared" si="4"/>
        <v>No Trend + Momentum</v>
      </c>
      <c r="Q41">
        <f t="shared" si="5"/>
        <v>0.5</v>
      </c>
      <c r="R41">
        <f t="shared" si="6"/>
        <v>0.75</v>
      </c>
      <c r="S41">
        <f t="shared" si="7"/>
        <v>0.66666666666666663</v>
      </c>
      <c r="T41" t="str">
        <f t="shared" si="8"/>
        <v>No Indication</v>
      </c>
      <c r="U41" t="str">
        <f t="shared" si="9"/>
        <v>No T+M+I</v>
      </c>
      <c r="V41">
        <v>32.074527348504049</v>
      </c>
      <c r="W41">
        <v>32.39344611536481</v>
      </c>
      <c r="X41">
        <f t="shared" si="10"/>
        <v>-0.31891876686076159</v>
      </c>
      <c r="Y41">
        <v>-0.4017222575183943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31.35</v>
      </c>
      <c r="D42">
        <v>31.95</v>
      </c>
      <c r="E42">
        <v>31.35</v>
      </c>
      <c r="F42">
        <v>32</v>
      </c>
      <c r="G42">
        <f>_xll.TA_TYPPRICE(D42,E42,F42)</f>
        <v>31.766666666666666</v>
      </c>
      <c r="H42">
        <v>31.891785654154226</v>
      </c>
      <c r="I42" t="str">
        <f t="shared" si="0"/>
        <v>UP</v>
      </c>
      <c r="J42">
        <v>32.382936739080826</v>
      </c>
      <c r="K42">
        <v>31.754299844458352</v>
      </c>
      <c r="L42" t="str">
        <f t="shared" si="1"/>
        <v>No Confirmation</v>
      </c>
      <c r="M42" t="str">
        <f t="shared" si="2"/>
        <v>No Trend</v>
      </c>
      <c r="N42">
        <v>38.971921115479894</v>
      </c>
      <c r="O42" t="str">
        <f t="shared" si="3"/>
        <v>DOWN</v>
      </c>
      <c r="P42" t="str">
        <f t="shared" si="4"/>
        <v>No Trend + Momentum</v>
      </c>
      <c r="Q42">
        <f t="shared" si="5"/>
        <v>0.64999999999999858</v>
      </c>
      <c r="R42">
        <f t="shared" si="6"/>
        <v>0.59999999999999787</v>
      </c>
      <c r="S42">
        <f t="shared" si="7"/>
        <v>1.0833333333333348</v>
      </c>
      <c r="T42" t="str">
        <f t="shared" si="8"/>
        <v>UP</v>
      </c>
      <c r="U42" t="str">
        <f t="shared" si="9"/>
        <v>No T+M+I</v>
      </c>
      <c r="V42">
        <v>32.063061602580348</v>
      </c>
      <c r="W42">
        <v>32.36430195867112</v>
      </c>
      <c r="X42">
        <f t="shared" si="10"/>
        <v>-0.30124035609077282</v>
      </c>
      <c r="Y42">
        <v>-0.38162587723287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31.75</v>
      </c>
      <c r="D43">
        <v>32</v>
      </c>
      <c r="E43">
        <v>31.75</v>
      </c>
      <c r="F43">
        <v>32</v>
      </c>
      <c r="G43">
        <f>_xll.TA_TYPPRICE(D43,E43,F43)</f>
        <v>31.916666666666668</v>
      </c>
      <c r="H43">
        <v>31.904226160410445</v>
      </c>
      <c r="I43" t="str">
        <f t="shared" si="0"/>
        <v>UP</v>
      </c>
      <c r="J43">
        <v>32.29783968595175</v>
      </c>
      <c r="K43">
        <v>31.753344323467608</v>
      </c>
      <c r="L43" t="str">
        <f t="shared" si="1"/>
        <v>No Confirmation</v>
      </c>
      <c r="M43" t="str">
        <f t="shared" si="2"/>
        <v>No Trend</v>
      </c>
      <c r="N43">
        <v>38.971921115479894</v>
      </c>
      <c r="O43" t="str">
        <f t="shared" si="3"/>
        <v>DOWN</v>
      </c>
      <c r="P43" t="str">
        <f t="shared" si="4"/>
        <v>No Trend + Momentum</v>
      </c>
      <c r="Q43">
        <f t="shared" si="5"/>
        <v>0.25</v>
      </c>
      <c r="R43">
        <f t="shared" si="6"/>
        <v>0.25</v>
      </c>
      <c r="S43">
        <f t="shared" si="7"/>
        <v>1</v>
      </c>
      <c r="T43" t="str">
        <f t="shared" si="8"/>
        <v>UP</v>
      </c>
      <c r="U43" t="str">
        <f t="shared" si="9"/>
        <v>No T+M+I</v>
      </c>
      <c r="V43">
        <v>32.053359817567987</v>
      </c>
      <c r="W43">
        <v>32.337316628399186</v>
      </c>
      <c r="X43">
        <f t="shared" si="10"/>
        <v>-0.28395681083119939</v>
      </c>
      <c r="Y43">
        <v>-0.3620920639525359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31.75</v>
      </c>
      <c r="D44">
        <v>32.200000000000003</v>
      </c>
      <c r="E44">
        <v>31.75</v>
      </c>
      <c r="F44">
        <v>32</v>
      </c>
      <c r="G44">
        <f>_xll.TA_TYPPRICE(D44,E44,F44)</f>
        <v>31.983333333333334</v>
      </c>
      <c r="H44">
        <v>31.94377974687189</v>
      </c>
      <c r="I44" t="str">
        <f t="shared" si="0"/>
        <v>UP</v>
      </c>
      <c r="J44">
        <v>32.276097533518026</v>
      </c>
      <c r="K44">
        <v>31.752601140474805</v>
      </c>
      <c r="L44" t="str">
        <f t="shared" si="1"/>
        <v>No Confirmation</v>
      </c>
      <c r="M44" t="str">
        <f t="shared" si="2"/>
        <v>No Trend</v>
      </c>
      <c r="N44">
        <v>38.971921115479887</v>
      </c>
      <c r="O44" t="str">
        <f t="shared" si="3"/>
        <v>DOWN</v>
      </c>
      <c r="P44" t="str">
        <f t="shared" si="4"/>
        <v>No Trend + Momentum</v>
      </c>
      <c r="Q44">
        <f t="shared" si="5"/>
        <v>0.25</v>
      </c>
      <c r="R44">
        <f t="shared" si="6"/>
        <v>0.45000000000000284</v>
      </c>
      <c r="S44">
        <f t="shared" si="7"/>
        <v>0.55555555555555203</v>
      </c>
      <c r="T44" t="str">
        <f t="shared" si="8"/>
        <v>No Indication</v>
      </c>
      <c r="U44" t="str">
        <f t="shared" si="9"/>
        <v>No T+M+I</v>
      </c>
      <c r="V44">
        <v>32.045150614865221</v>
      </c>
      <c r="W44">
        <v>32.312330211480727</v>
      </c>
      <c r="X44">
        <f t="shared" si="10"/>
        <v>-0.26717959661550594</v>
      </c>
      <c r="Y44">
        <v>-0.34310957048512991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32.799999999999997</v>
      </c>
      <c r="D45">
        <v>32.950000000000003</v>
      </c>
      <c r="E45">
        <v>32</v>
      </c>
      <c r="F45">
        <v>32</v>
      </c>
      <c r="G45">
        <f>_xll.TA_TYPPRICE(D45,E45,F45)</f>
        <v>32.31666666666667</v>
      </c>
      <c r="H45">
        <v>32.13022320676928</v>
      </c>
      <c r="I45" t="str">
        <f t="shared" si="0"/>
        <v>DOWN</v>
      </c>
      <c r="J45">
        <v>32.425853637180687</v>
      </c>
      <c r="K45">
        <v>31.807578664813736</v>
      </c>
      <c r="L45" t="str">
        <f t="shared" si="1"/>
        <v>No Confirmation</v>
      </c>
      <c r="M45" t="str">
        <f t="shared" si="2"/>
        <v>No Trend</v>
      </c>
      <c r="N45">
        <v>38.971921115479894</v>
      </c>
      <c r="O45" t="str">
        <f t="shared" si="3"/>
        <v>DOWN</v>
      </c>
      <c r="P45" t="str">
        <f t="shared" si="4"/>
        <v>No Trend + Momentum</v>
      </c>
      <c r="Q45">
        <f t="shared" si="5"/>
        <v>0</v>
      </c>
      <c r="R45">
        <f t="shared" si="6"/>
        <v>0.95000000000000284</v>
      </c>
      <c r="S45">
        <f t="shared" si="7"/>
        <v>0</v>
      </c>
      <c r="T45" t="str">
        <f t="shared" si="8"/>
        <v>DOWN</v>
      </c>
      <c r="U45" t="str">
        <f t="shared" si="9"/>
        <v>No T+M+I</v>
      </c>
      <c r="V45">
        <v>32.038204366424416</v>
      </c>
      <c r="W45">
        <v>32.289194640259936</v>
      </c>
      <c r="X45">
        <f t="shared" si="10"/>
        <v>-0.25099027383551942</v>
      </c>
      <c r="Y45">
        <v>-0.32468571115520783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32.6</v>
      </c>
      <c r="D46">
        <v>32.6</v>
      </c>
      <c r="E46">
        <v>32</v>
      </c>
      <c r="F46">
        <v>32</v>
      </c>
      <c r="G46">
        <f>_xll.TA_TYPPRICE(D46,E46,F46)</f>
        <v>32.199999999999996</v>
      </c>
      <c r="H46">
        <v>32.165111603384638</v>
      </c>
      <c r="I46" t="str">
        <f t="shared" si="0"/>
        <v>DOWN</v>
      </c>
      <c r="J46">
        <v>32.464552828918315</v>
      </c>
      <c r="K46">
        <v>31.850338961521796</v>
      </c>
      <c r="L46" t="str">
        <f t="shared" si="1"/>
        <v>No Confirmation</v>
      </c>
      <c r="M46" t="str">
        <f t="shared" si="2"/>
        <v>No Trend</v>
      </c>
      <c r="N46">
        <v>38.971921115479887</v>
      </c>
      <c r="O46" t="str">
        <f t="shared" si="3"/>
        <v>DOWN</v>
      </c>
      <c r="P46" t="str">
        <f t="shared" si="4"/>
        <v>No Trend + Momentum</v>
      </c>
      <c r="Q46">
        <f t="shared" si="5"/>
        <v>0</v>
      </c>
      <c r="R46">
        <f t="shared" si="6"/>
        <v>0.60000000000000142</v>
      </c>
      <c r="S46">
        <f t="shared" si="7"/>
        <v>0</v>
      </c>
      <c r="T46" t="str">
        <f t="shared" si="8"/>
        <v>DOWN</v>
      </c>
      <c r="U46" t="str">
        <f t="shared" si="9"/>
        <v>No T+M+I</v>
      </c>
      <c r="V46">
        <v>32.032326771589894</v>
      </c>
      <c r="W46">
        <v>32.267772815055494</v>
      </c>
      <c r="X46">
        <f t="shared" si="10"/>
        <v>-0.2354460434656005</v>
      </c>
      <c r="Y46">
        <v>-0.30683777761728637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32.1</v>
      </c>
      <c r="D47">
        <v>32.299999999999997</v>
      </c>
      <c r="E47">
        <v>32</v>
      </c>
      <c r="F47">
        <v>32</v>
      </c>
      <c r="G47">
        <f>_xll.TA_TYPPRICE(D47,E47,F47)</f>
        <v>32.1</v>
      </c>
      <c r="H47">
        <v>32.13255580169232</v>
      </c>
      <c r="I47" t="str">
        <f t="shared" si="0"/>
        <v>DOWN</v>
      </c>
      <c r="J47">
        <v>32.427985533603135</v>
      </c>
      <c r="K47">
        <v>31.883596970072507</v>
      </c>
      <c r="L47" t="str">
        <f t="shared" si="1"/>
        <v>No Confirmation</v>
      </c>
      <c r="M47" t="str">
        <f t="shared" si="2"/>
        <v>No Trend</v>
      </c>
      <c r="N47">
        <v>38.971921115479894</v>
      </c>
      <c r="O47" t="str">
        <f t="shared" si="3"/>
        <v>DOWN</v>
      </c>
      <c r="P47" t="str">
        <f t="shared" si="4"/>
        <v>No Trend + Momentum</v>
      </c>
      <c r="Q47">
        <f t="shared" si="5"/>
        <v>0</v>
      </c>
      <c r="R47">
        <f t="shared" si="6"/>
        <v>0.29999999999999716</v>
      </c>
      <c r="S47">
        <f t="shared" si="7"/>
        <v>0</v>
      </c>
      <c r="T47" t="str">
        <f t="shared" si="8"/>
        <v>DOWN</v>
      </c>
      <c r="U47" t="str">
        <f t="shared" si="9"/>
        <v>No T+M+I</v>
      </c>
      <c r="V47">
        <v>32.027353422114523</v>
      </c>
      <c r="W47">
        <v>32.247937791718051</v>
      </c>
      <c r="X47">
        <f t="shared" si="10"/>
        <v>-0.22058436960352878</v>
      </c>
      <c r="Y47">
        <v>-0.28958709601453486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32.049999999999997</v>
      </c>
      <c r="D48">
        <v>32.4</v>
      </c>
      <c r="E48">
        <v>32.049999999999997</v>
      </c>
      <c r="F48">
        <v>32</v>
      </c>
      <c r="G48">
        <f>_xll.TA_TYPPRICE(D48,E48,F48)</f>
        <v>32.15</v>
      </c>
      <c r="H48">
        <v>32.141277900846163</v>
      </c>
      <c r="I48" t="str">
        <f t="shared" si="0"/>
        <v>DOWN</v>
      </c>
      <c r="J48">
        <v>32.421766526135769</v>
      </c>
      <c r="K48">
        <v>31.920575421167506</v>
      </c>
      <c r="L48" t="str">
        <f t="shared" si="1"/>
        <v>No Confirmation</v>
      </c>
      <c r="M48" t="str">
        <f t="shared" si="2"/>
        <v>No Trend</v>
      </c>
      <c r="N48">
        <v>38.971921115479887</v>
      </c>
      <c r="O48" t="str">
        <f t="shared" si="3"/>
        <v>DOWN</v>
      </c>
      <c r="P48" t="str">
        <f t="shared" si="4"/>
        <v>No Trend + Momentum</v>
      </c>
      <c r="Q48">
        <f t="shared" si="5"/>
        <v>-4.9999999999997158E-2</v>
      </c>
      <c r="R48">
        <f t="shared" si="6"/>
        <v>0.35000000000000142</v>
      </c>
      <c r="S48">
        <f t="shared" si="7"/>
        <v>-0.14285714285713416</v>
      </c>
      <c r="T48" t="str">
        <f t="shared" si="8"/>
        <v>DOWN</v>
      </c>
      <c r="U48" t="str">
        <f t="shared" si="9"/>
        <v>No T+M+I</v>
      </c>
      <c r="V48">
        <v>32.023145203327672</v>
      </c>
      <c r="W48">
        <v>32.229572029368569</v>
      </c>
      <c r="X48">
        <f t="shared" si="10"/>
        <v>-0.20642682604089657</v>
      </c>
      <c r="Y48">
        <v>-0.27295504201980719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32.5</v>
      </c>
      <c r="D49">
        <v>32.75</v>
      </c>
      <c r="E49">
        <v>32.049999999999997</v>
      </c>
      <c r="F49">
        <v>32</v>
      </c>
      <c r="G49">
        <f>_xll.TA_TYPPRICE(D49,E49,F49)</f>
        <v>32.266666666666666</v>
      </c>
      <c r="H49">
        <v>32.203972283756414</v>
      </c>
      <c r="I49" t="str">
        <f t="shared" si="0"/>
        <v>DOWN</v>
      </c>
      <c r="J49">
        <v>32.494707298105595</v>
      </c>
      <c r="K49">
        <v>31.949336438685837</v>
      </c>
      <c r="L49" t="str">
        <f t="shared" si="1"/>
        <v>No Confirmation</v>
      </c>
      <c r="M49" t="str">
        <f t="shared" si="2"/>
        <v>No Trend</v>
      </c>
      <c r="N49">
        <v>38.971921115479887</v>
      </c>
      <c r="O49" t="str">
        <f t="shared" si="3"/>
        <v>DOWN</v>
      </c>
      <c r="P49" t="str">
        <f t="shared" si="4"/>
        <v>No Trend + Momentum</v>
      </c>
      <c r="Q49">
        <f t="shared" si="5"/>
        <v>-4.9999999999997158E-2</v>
      </c>
      <c r="R49">
        <f t="shared" si="6"/>
        <v>0.70000000000000284</v>
      </c>
      <c r="S49">
        <f t="shared" si="7"/>
        <v>-7.1428571428567081E-2</v>
      </c>
      <c r="T49" t="str">
        <f t="shared" si="8"/>
        <v>DOWN</v>
      </c>
      <c r="U49" t="str">
        <f t="shared" si="9"/>
        <v>No T+M+I</v>
      </c>
      <c r="V49">
        <v>32.019584402815724</v>
      </c>
      <c r="W49">
        <v>32.212566693859785</v>
      </c>
      <c r="X49">
        <f t="shared" si="10"/>
        <v>-0.19298229104406062</v>
      </c>
      <c r="Y49">
        <v>-0.25696049182465786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32.299999999999997</v>
      </c>
      <c r="D50">
        <v>32.5</v>
      </c>
      <c r="E50">
        <v>32.200000000000003</v>
      </c>
      <c r="F50">
        <v>32</v>
      </c>
      <c r="G50">
        <f>_xll.TA_TYPPRICE(D50,E50,F50)</f>
        <v>32.233333333333334</v>
      </c>
      <c r="H50">
        <v>32.218652808544874</v>
      </c>
      <c r="I50" t="str">
        <f t="shared" si="0"/>
        <v>DOWN</v>
      </c>
      <c r="J50">
        <v>32.495883454082133</v>
      </c>
      <c r="K50">
        <v>32.005039452311209</v>
      </c>
      <c r="L50" t="str">
        <f t="shared" si="1"/>
        <v>DOWN</v>
      </c>
      <c r="M50" t="str">
        <f t="shared" si="2"/>
        <v>DOWN</v>
      </c>
      <c r="N50">
        <v>38.971921115479887</v>
      </c>
      <c r="O50" t="str">
        <f t="shared" si="3"/>
        <v>DOWN</v>
      </c>
      <c r="P50" t="str">
        <f t="shared" si="4"/>
        <v>DOWN</v>
      </c>
      <c r="Q50">
        <f t="shared" si="5"/>
        <v>-0.20000000000000284</v>
      </c>
      <c r="R50">
        <f t="shared" si="6"/>
        <v>0.29999999999999716</v>
      </c>
      <c r="S50">
        <f t="shared" si="7"/>
        <v>-0.66666666666668251</v>
      </c>
      <c r="T50" t="str">
        <f t="shared" si="8"/>
        <v>DOWN</v>
      </c>
      <c r="U50" t="str">
        <f t="shared" si="9"/>
        <v>DOWN</v>
      </c>
      <c r="V50">
        <v>32.016571417767153</v>
      </c>
      <c r="W50">
        <v>32.196821012833134</v>
      </c>
      <c r="X50">
        <f t="shared" si="10"/>
        <v>-0.18024959506598037</v>
      </c>
      <c r="Y50">
        <v>-0.24161831247292237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32.450000000000003</v>
      </c>
      <c r="D51">
        <v>32.6</v>
      </c>
      <c r="E51">
        <v>32.049999999999997</v>
      </c>
      <c r="F51">
        <v>32</v>
      </c>
      <c r="G51">
        <f>_xll.TA_TYPPRICE(D51,E51,F51)</f>
        <v>32.216666666666669</v>
      </c>
      <c r="H51">
        <v>32.217659737605771</v>
      </c>
      <c r="I51" t="str">
        <f t="shared" si="0"/>
        <v>DOWN</v>
      </c>
      <c r="J51">
        <v>32.5190204642861</v>
      </c>
      <c r="K51">
        <v>32.015030685130938</v>
      </c>
      <c r="L51" t="str">
        <f t="shared" si="1"/>
        <v>DOWN</v>
      </c>
      <c r="M51" t="str">
        <f t="shared" si="2"/>
        <v>DOWN</v>
      </c>
      <c r="N51">
        <v>38.971921115479894</v>
      </c>
      <c r="O51" t="str">
        <f t="shared" si="3"/>
        <v>DOWN</v>
      </c>
      <c r="P51" t="str">
        <f t="shared" si="4"/>
        <v>DOWN</v>
      </c>
      <c r="Q51">
        <f t="shared" si="5"/>
        <v>-4.9999999999997158E-2</v>
      </c>
      <c r="R51">
        <f t="shared" si="6"/>
        <v>0.55000000000000426</v>
      </c>
      <c r="S51">
        <f t="shared" si="7"/>
        <v>-9.0909090909085041E-2</v>
      </c>
      <c r="T51" t="str">
        <f t="shared" si="8"/>
        <v>DOWN</v>
      </c>
      <c r="U51" t="str">
        <f t="shared" si="9"/>
        <v>DOWN</v>
      </c>
      <c r="V51">
        <v>32.014021968879902</v>
      </c>
      <c r="W51">
        <v>32.182241678549197</v>
      </c>
      <c r="X51">
        <f t="shared" si="10"/>
        <v>-0.16821970966929456</v>
      </c>
      <c r="Y51">
        <v>-0.22693859191219681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32.200000000000003</v>
      </c>
      <c r="D52">
        <v>32.450000000000003</v>
      </c>
      <c r="E52">
        <v>32.1</v>
      </c>
      <c r="F52">
        <v>32</v>
      </c>
      <c r="G52">
        <f>_xll.TA_TYPPRICE(D52,E52,F52)</f>
        <v>32.183333333333337</v>
      </c>
      <c r="H52">
        <v>32.200496535469554</v>
      </c>
      <c r="I52" t="str">
        <f t="shared" si="0"/>
        <v>DOWN</v>
      </c>
      <c r="J52">
        <v>32.503682583333635</v>
      </c>
      <c r="K52">
        <v>32.033912755101838</v>
      </c>
      <c r="L52" t="str">
        <f t="shared" si="1"/>
        <v>DOWN</v>
      </c>
      <c r="M52" t="str">
        <f t="shared" si="2"/>
        <v>DOWN</v>
      </c>
      <c r="N52">
        <v>38.971921115479887</v>
      </c>
      <c r="O52" t="str">
        <f t="shared" si="3"/>
        <v>DOWN</v>
      </c>
      <c r="P52" t="str">
        <f t="shared" si="4"/>
        <v>DOWN</v>
      </c>
      <c r="Q52">
        <f t="shared" si="5"/>
        <v>-0.10000000000000142</v>
      </c>
      <c r="R52">
        <f t="shared" si="6"/>
        <v>0.35000000000000142</v>
      </c>
      <c r="S52">
        <f t="shared" si="7"/>
        <v>-0.28571428571428864</v>
      </c>
      <c r="T52" t="str">
        <f t="shared" si="8"/>
        <v>DOWN</v>
      </c>
      <c r="U52" t="str">
        <f t="shared" si="9"/>
        <v>DOWN</v>
      </c>
      <c r="V52">
        <v>32.011864742898382</v>
      </c>
      <c r="W52">
        <v>32.168742294952963</v>
      </c>
      <c r="X52">
        <f t="shared" si="10"/>
        <v>-0.15687755205458132</v>
      </c>
      <c r="Y52">
        <v>-0.2129263839406737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32.35</v>
      </c>
      <c r="D53">
        <v>32.75</v>
      </c>
      <c r="E53">
        <v>32.299999999999997</v>
      </c>
      <c r="F53">
        <v>32</v>
      </c>
      <c r="G53">
        <f>_xll.TA_TYPPRICE(D53,E53,F53)</f>
        <v>32.35</v>
      </c>
      <c r="H53">
        <v>32.275248267734781</v>
      </c>
      <c r="I53" t="str">
        <f t="shared" si="0"/>
        <v>DOWN</v>
      </c>
      <c r="J53">
        <v>32.558419787037273</v>
      </c>
      <c r="K53">
        <v>32.093043253968098</v>
      </c>
      <c r="L53" t="str">
        <f t="shared" si="1"/>
        <v>DOWN</v>
      </c>
      <c r="M53" t="str">
        <f t="shared" si="2"/>
        <v>DOWN</v>
      </c>
      <c r="N53">
        <v>38.971921115479887</v>
      </c>
      <c r="O53" t="str">
        <f t="shared" si="3"/>
        <v>DOWN</v>
      </c>
      <c r="P53" t="str">
        <f t="shared" si="4"/>
        <v>DOWN</v>
      </c>
      <c r="Q53">
        <f t="shared" si="5"/>
        <v>-0.29999999999999716</v>
      </c>
      <c r="R53">
        <f t="shared" si="6"/>
        <v>0.45000000000000284</v>
      </c>
      <c r="S53">
        <f t="shared" si="7"/>
        <v>-0.66666666666665619</v>
      </c>
      <c r="T53" t="str">
        <f t="shared" si="8"/>
        <v>DOWN</v>
      </c>
      <c r="U53" t="str">
        <f t="shared" si="9"/>
        <v>DOWN</v>
      </c>
      <c r="V53">
        <v>32.01003939783709</v>
      </c>
      <c r="W53">
        <v>32.156242865697187</v>
      </c>
      <c r="X53">
        <f t="shared" si="10"/>
        <v>-0.14620346786009719</v>
      </c>
      <c r="Y53">
        <v>-0.19958180072455839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32.6</v>
      </c>
      <c r="D54">
        <v>32.85</v>
      </c>
      <c r="E54">
        <v>32.4</v>
      </c>
      <c r="F54">
        <v>33</v>
      </c>
      <c r="G54">
        <f>_xll.TA_TYPPRICE(D54,E54,F54)</f>
        <v>32.75</v>
      </c>
      <c r="H54">
        <v>32.512624133867391</v>
      </c>
      <c r="I54" t="str">
        <f t="shared" si="0"/>
        <v>UP</v>
      </c>
      <c r="J54">
        <v>32.623215389917881</v>
      </c>
      <c r="K54">
        <v>32.161255864197408</v>
      </c>
      <c r="L54" t="str">
        <f t="shared" si="1"/>
        <v>UP</v>
      </c>
      <c r="M54" t="str">
        <f t="shared" si="2"/>
        <v>UP</v>
      </c>
      <c r="N54">
        <v>99.20722590335528</v>
      </c>
      <c r="O54" t="str">
        <f t="shared" si="3"/>
        <v>UP</v>
      </c>
      <c r="P54" t="str">
        <f t="shared" si="4"/>
        <v>UP</v>
      </c>
      <c r="Q54">
        <f t="shared" si="5"/>
        <v>0.60000000000000142</v>
      </c>
      <c r="R54">
        <f t="shared" si="6"/>
        <v>0.45000000000000284</v>
      </c>
      <c r="S54">
        <f t="shared" si="7"/>
        <v>1.3333333333333282</v>
      </c>
      <c r="T54" t="str">
        <f t="shared" si="8"/>
        <v>UP</v>
      </c>
      <c r="U54" t="str">
        <f t="shared" si="9"/>
        <v>UP</v>
      </c>
      <c r="V54">
        <v>32.162341028939075</v>
      </c>
      <c r="W54">
        <v>32.218743394164065</v>
      </c>
      <c r="X54">
        <f t="shared" si="10"/>
        <v>-5.6402365224990092E-2</v>
      </c>
      <c r="Y54">
        <v>-0.17094591362464473</v>
      </c>
      <c r="Z54" t="str">
        <f t="shared" si="11"/>
        <v>UP</v>
      </c>
      <c r="AA54" t="str">
        <f t="shared" si="12"/>
        <v>UP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32.549999999999997</v>
      </c>
      <c r="D55">
        <v>33.85</v>
      </c>
      <c r="E55">
        <v>32.5</v>
      </c>
      <c r="F55">
        <v>34</v>
      </c>
      <c r="G55">
        <f>_xll.TA_TYPPRICE(D55,E55,F55)</f>
        <v>33.449999999999996</v>
      </c>
      <c r="H55">
        <v>32.981312066933697</v>
      </c>
      <c r="I55" t="str">
        <f t="shared" si="0"/>
        <v>UP</v>
      </c>
      <c r="J55">
        <v>32.895834192158354</v>
      </c>
      <c r="K55">
        <v>32.236532338820204</v>
      </c>
      <c r="L55" t="str">
        <f t="shared" si="1"/>
        <v>UP</v>
      </c>
      <c r="M55" t="str">
        <f t="shared" si="2"/>
        <v>UP</v>
      </c>
      <c r="N55">
        <v>99.645094660994701</v>
      </c>
      <c r="O55" t="str">
        <f t="shared" si="3"/>
        <v>UP</v>
      </c>
      <c r="P55" t="str">
        <f t="shared" si="4"/>
        <v>UP</v>
      </c>
      <c r="Q55">
        <f t="shared" si="5"/>
        <v>1.5</v>
      </c>
      <c r="R55">
        <f t="shared" si="6"/>
        <v>1.3500000000000014</v>
      </c>
      <c r="S55">
        <f t="shared" si="7"/>
        <v>1.1111111111111101</v>
      </c>
      <c r="T55" t="str">
        <f t="shared" si="8"/>
        <v>UP</v>
      </c>
      <c r="U55" t="str">
        <f t="shared" si="9"/>
        <v>UP</v>
      </c>
      <c r="V55">
        <v>32.44505779371768</v>
      </c>
      <c r="W55">
        <v>32.350688327929689</v>
      </c>
      <c r="X55">
        <f t="shared" si="10"/>
        <v>9.4369465787991658E-2</v>
      </c>
      <c r="Y55">
        <v>-0.11788283774211744</v>
      </c>
      <c r="Z55" t="str">
        <f t="shared" si="11"/>
        <v>UP</v>
      </c>
      <c r="AA55" t="str">
        <f t="shared" si="12"/>
        <v>UP</v>
      </c>
      <c r="AB55" t="str">
        <f t="shared" si="13"/>
        <v>UP</v>
      </c>
      <c r="AC55" t="str">
        <f t="shared" si="14"/>
        <v>UP</v>
      </c>
      <c r="AD55">
        <f t="shared" si="15"/>
        <v>32.65</v>
      </c>
      <c r="AE55">
        <f t="shared" si="16"/>
        <v>33</v>
      </c>
      <c r="AF55">
        <f t="shared" si="17"/>
        <v>33.15</v>
      </c>
      <c r="AG55">
        <f t="shared" si="18"/>
        <v>33.35</v>
      </c>
      <c r="AH55">
        <f t="shared" si="19"/>
        <v>33.35</v>
      </c>
    </row>
    <row r="56" spans="1:34" x14ac:dyDescent="0.25">
      <c r="A56" t="s">
        <v>5</v>
      </c>
      <c r="B56" s="1">
        <v>42934</v>
      </c>
      <c r="C56">
        <v>33.950000000000003</v>
      </c>
      <c r="D56">
        <v>34</v>
      </c>
      <c r="E56">
        <v>33.25</v>
      </c>
      <c r="F56">
        <v>33</v>
      </c>
      <c r="G56">
        <f>_xll.TA_TYPPRICE(D56,E56,F56)</f>
        <v>33.416666666666664</v>
      </c>
      <c r="H56">
        <v>33.198989366800177</v>
      </c>
      <c r="I56" t="str">
        <f t="shared" si="0"/>
        <v>DOWN</v>
      </c>
      <c r="J56">
        <v>33.141204371678718</v>
      </c>
      <c r="K56">
        <v>32.461747374637937</v>
      </c>
      <c r="L56" t="str">
        <f t="shared" si="1"/>
        <v>No Confirmation</v>
      </c>
      <c r="M56" t="str">
        <f t="shared" si="2"/>
        <v>No Trend</v>
      </c>
      <c r="N56">
        <v>58.947435157784525</v>
      </c>
      <c r="O56" t="str">
        <f t="shared" si="3"/>
        <v>No Momentum</v>
      </c>
      <c r="P56" t="str">
        <f t="shared" si="4"/>
        <v>No Trend + Momentum</v>
      </c>
      <c r="Q56">
        <f t="shared" si="5"/>
        <v>-0.25</v>
      </c>
      <c r="R56">
        <f t="shared" si="6"/>
        <v>0.75</v>
      </c>
      <c r="S56">
        <f t="shared" si="7"/>
        <v>-0.33333333333333331</v>
      </c>
      <c r="T56" t="str">
        <f t="shared" si="8"/>
        <v>DOWN</v>
      </c>
      <c r="U56" t="str">
        <f t="shared" si="9"/>
        <v>No T+M+I</v>
      </c>
      <c r="V56">
        <v>32.530433517761111</v>
      </c>
      <c r="W56">
        <v>32.398785488823783</v>
      </c>
      <c r="X56">
        <f t="shared" si="10"/>
        <v>0.13164802893732741</v>
      </c>
      <c r="Y56">
        <v>-6.797666440622846E-2</v>
      </c>
      <c r="Z56" t="str">
        <f t="shared" si="11"/>
        <v>UP</v>
      </c>
      <c r="AA56" t="str">
        <f t="shared" si="12"/>
        <v>No TMIM</v>
      </c>
      <c r="AB56" t="str">
        <f t="shared" si="13"/>
        <v>UP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33.6</v>
      </c>
      <c r="D57">
        <v>33.6</v>
      </c>
      <c r="E57">
        <v>33</v>
      </c>
      <c r="F57">
        <v>33</v>
      </c>
      <c r="G57">
        <f>_xll.TA_TYPPRICE(D57,E57,F57)</f>
        <v>33.199999999999996</v>
      </c>
      <c r="H57">
        <v>33.19949468340009</v>
      </c>
      <c r="I57" t="str">
        <f t="shared" si="0"/>
        <v>DOWN</v>
      </c>
      <c r="J57">
        <v>33.243158955750111</v>
      </c>
      <c r="K57">
        <v>32.581359069162843</v>
      </c>
      <c r="L57" t="str">
        <f t="shared" si="1"/>
        <v>No Confirmation</v>
      </c>
      <c r="M57" t="str">
        <f t="shared" si="2"/>
        <v>No Trend</v>
      </c>
      <c r="N57">
        <v>58.947435157784525</v>
      </c>
      <c r="O57" t="str">
        <f t="shared" si="3"/>
        <v>No Momentum</v>
      </c>
      <c r="P57" t="str">
        <f t="shared" si="4"/>
        <v>No Trend + Momentum</v>
      </c>
      <c r="Q57">
        <f t="shared" si="5"/>
        <v>0</v>
      </c>
      <c r="R57">
        <f t="shared" si="6"/>
        <v>0.60000000000000142</v>
      </c>
      <c r="S57">
        <f t="shared" si="7"/>
        <v>0</v>
      </c>
      <c r="T57" t="str">
        <f t="shared" si="8"/>
        <v>DOWN</v>
      </c>
      <c r="U57" t="str">
        <f t="shared" si="9"/>
        <v>No T+M+I</v>
      </c>
      <c r="V57">
        <v>32.602674515028632</v>
      </c>
      <c r="W57">
        <v>32.443319897059055</v>
      </c>
      <c r="X57">
        <f t="shared" si="10"/>
        <v>0.1593546179695764</v>
      </c>
      <c r="Y57">
        <v>-2.2510407931067483E-2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33.5</v>
      </c>
      <c r="D58">
        <v>33.5</v>
      </c>
      <c r="E58">
        <v>33</v>
      </c>
      <c r="F58">
        <v>33</v>
      </c>
      <c r="G58">
        <f>_xll.TA_TYPPRICE(D58,E58,F58)</f>
        <v>33.166666666666664</v>
      </c>
      <c r="H58">
        <v>33.183080675033381</v>
      </c>
      <c r="I58" t="str">
        <f t="shared" si="0"/>
        <v>DOWN</v>
      </c>
      <c r="J58">
        <v>33.300234743361194</v>
      </c>
      <c r="K58">
        <v>32.674390387126657</v>
      </c>
      <c r="L58" t="str">
        <f t="shared" si="1"/>
        <v>No Confirmation</v>
      </c>
      <c r="M58" t="str">
        <f t="shared" si="2"/>
        <v>No Trend</v>
      </c>
      <c r="N58">
        <v>58.947435157784525</v>
      </c>
      <c r="O58" t="str">
        <f t="shared" si="3"/>
        <v>No Momentum</v>
      </c>
      <c r="P58" t="str">
        <f t="shared" si="4"/>
        <v>No Trend + Momentum</v>
      </c>
      <c r="Q58">
        <f t="shared" si="5"/>
        <v>0</v>
      </c>
      <c r="R58">
        <f t="shared" si="6"/>
        <v>0.5</v>
      </c>
      <c r="S58">
        <f t="shared" si="7"/>
        <v>0</v>
      </c>
      <c r="T58" t="str">
        <f t="shared" si="8"/>
        <v>DOWN</v>
      </c>
      <c r="U58" t="str">
        <f t="shared" si="9"/>
        <v>No T+M+I</v>
      </c>
      <c r="V58">
        <v>32.663801512716532</v>
      </c>
      <c r="W58">
        <v>32.484555460239868</v>
      </c>
      <c r="X58">
        <f t="shared" si="10"/>
        <v>0.17924605247666392</v>
      </c>
      <c r="Y58">
        <v>1.7840884150478797E-2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33.1</v>
      </c>
      <c r="D59">
        <v>33.35</v>
      </c>
      <c r="E59">
        <v>33</v>
      </c>
      <c r="F59">
        <v>33</v>
      </c>
      <c r="G59">
        <f>_xll.TA_TYPPRICE(D59,E59,F59)</f>
        <v>33.116666666666667</v>
      </c>
      <c r="H59">
        <v>33.149873670850027</v>
      </c>
      <c r="I59" t="str">
        <f t="shared" si="0"/>
        <v>DOWN</v>
      </c>
      <c r="J59">
        <v>33.31129368928093</v>
      </c>
      <c r="K59">
        <v>32.746748078876287</v>
      </c>
      <c r="L59" t="str">
        <f t="shared" si="1"/>
        <v>No Confirmation</v>
      </c>
      <c r="M59" t="str">
        <f t="shared" si="2"/>
        <v>No Trend</v>
      </c>
      <c r="N59">
        <v>58.947435157784525</v>
      </c>
      <c r="O59" t="str">
        <f t="shared" si="3"/>
        <v>No Momentum</v>
      </c>
      <c r="P59" t="str">
        <f t="shared" si="4"/>
        <v>No Trend + Momentum</v>
      </c>
      <c r="Q59">
        <f t="shared" si="5"/>
        <v>0</v>
      </c>
      <c r="R59">
        <f t="shared" si="6"/>
        <v>0.35000000000000142</v>
      </c>
      <c r="S59">
        <f t="shared" si="7"/>
        <v>0</v>
      </c>
      <c r="T59" t="str">
        <f t="shared" si="8"/>
        <v>DOWN</v>
      </c>
      <c r="U59" t="str">
        <f t="shared" si="9"/>
        <v>No T+M+I</v>
      </c>
      <c r="V59">
        <v>32.715524356913988</v>
      </c>
      <c r="W59">
        <v>32.522736537259135</v>
      </c>
      <c r="X59">
        <f t="shared" si="10"/>
        <v>0.19278781965485337</v>
      </c>
      <c r="Y59">
        <v>5.2830271251353714E-2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33</v>
      </c>
      <c r="D60">
        <v>33.15</v>
      </c>
      <c r="E60">
        <v>32.75</v>
      </c>
      <c r="F60">
        <v>33</v>
      </c>
      <c r="G60">
        <f>_xll.TA_TYPPRICE(D60,E60,F60)</f>
        <v>32.966666666666669</v>
      </c>
      <c r="H60">
        <v>33.058270168758348</v>
      </c>
      <c r="I60" t="str">
        <f t="shared" si="0"/>
        <v>DOWN</v>
      </c>
      <c r="J60">
        <v>33.275450647218499</v>
      </c>
      <c r="K60">
        <v>32.747470728014889</v>
      </c>
      <c r="L60" t="str">
        <f t="shared" si="1"/>
        <v>No Confirmation</v>
      </c>
      <c r="M60" t="str">
        <f t="shared" si="2"/>
        <v>No Trend</v>
      </c>
      <c r="N60">
        <v>58.947435157784511</v>
      </c>
      <c r="O60" t="str">
        <f t="shared" si="3"/>
        <v>No Momentum</v>
      </c>
      <c r="P60" t="str">
        <f t="shared" si="4"/>
        <v>No Trend + Momentum</v>
      </c>
      <c r="Q60">
        <f t="shared" si="5"/>
        <v>0.25</v>
      </c>
      <c r="R60">
        <f t="shared" si="6"/>
        <v>0.39999999999999858</v>
      </c>
      <c r="S60">
        <f t="shared" si="7"/>
        <v>0.62500000000000222</v>
      </c>
      <c r="T60" t="str">
        <f t="shared" si="8"/>
        <v>No Indication</v>
      </c>
      <c r="U60" t="str">
        <f t="shared" si="9"/>
        <v>No T+M+I</v>
      </c>
      <c r="V60">
        <v>32.759289840465684</v>
      </c>
      <c r="W60">
        <v>32.55808938635105</v>
      </c>
      <c r="X60">
        <f t="shared" si="10"/>
        <v>0.20120045411463394</v>
      </c>
      <c r="Y60">
        <v>8.2504307824009762E-2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33</v>
      </c>
      <c r="D61">
        <v>33.200000000000003</v>
      </c>
      <c r="E61">
        <v>32</v>
      </c>
      <c r="F61">
        <v>33</v>
      </c>
      <c r="G61">
        <f>_xll.TA_TYPPRICE(D61,E61,F61)</f>
        <v>32.733333333333334</v>
      </c>
      <c r="H61">
        <v>32.895801751045838</v>
      </c>
      <c r="I61" t="str">
        <f t="shared" si="0"/>
        <v>UP</v>
      </c>
      <c r="J61">
        <v>33.258683836725503</v>
      </c>
      <c r="K61">
        <v>32.581366121789358</v>
      </c>
      <c r="L61" t="str">
        <f t="shared" si="1"/>
        <v>No Confirmation</v>
      </c>
      <c r="M61" t="str">
        <f t="shared" si="2"/>
        <v>No Trend</v>
      </c>
      <c r="N61">
        <v>58.947435157784525</v>
      </c>
      <c r="O61" t="str">
        <f t="shared" si="3"/>
        <v>No Momentum</v>
      </c>
      <c r="P61" t="str">
        <f t="shared" si="4"/>
        <v>No Trend + Momentum</v>
      </c>
      <c r="Q61">
        <f t="shared" si="5"/>
        <v>1</v>
      </c>
      <c r="R61">
        <f t="shared" si="6"/>
        <v>1.2000000000000028</v>
      </c>
      <c r="S61">
        <f t="shared" si="7"/>
        <v>0.83333333333333137</v>
      </c>
      <c r="T61" t="str">
        <f t="shared" si="8"/>
        <v>UP</v>
      </c>
      <c r="U61" t="str">
        <f t="shared" si="9"/>
        <v>No T+M+I</v>
      </c>
      <c r="V61">
        <v>32.796322172701736</v>
      </c>
      <c r="W61">
        <v>32.5908235058806</v>
      </c>
      <c r="X61">
        <f t="shared" si="10"/>
        <v>0.2054986668211356</v>
      </c>
      <c r="Y61">
        <v>0.10710317962343494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33.200000000000003</v>
      </c>
      <c r="D62">
        <v>33.200000000000003</v>
      </c>
      <c r="E62">
        <v>32.950000000000003</v>
      </c>
      <c r="F62">
        <v>33</v>
      </c>
      <c r="G62">
        <f>_xll.TA_TYPPRICE(D62,E62,F62)</f>
        <v>33.050000000000004</v>
      </c>
      <c r="H62">
        <v>32.972900875522924</v>
      </c>
      <c r="I62" t="str">
        <f t="shared" si="0"/>
        <v>UP</v>
      </c>
      <c r="J62">
        <v>33.245642984119833</v>
      </c>
      <c r="K62">
        <v>32.663284761391722</v>
      </c>
      <c r="L62" t="str">
        <f t="shared" si="1"/>
        <v>No Confirmation</v>
      </c>
      <c r="M62" t="str">
        <f t="shared" si="2"/>
        <v>No Trend</v>
      </c>
      <c r="N62">
        <v>58.947435157784525</v>
      </c>
      <c r="O62" t="str">
        <f t="shared" si="3"/>
        <v>No Momentum</v>
      </c>
      <c r="P62" t="str">
        <f t="shared" si="4"/>
        <v>No Trend + Momentum</v>
      </c>
      <c r="Q62">
        <f t="shared" si="5"/>
        <v>4.9999999999997158E-2</v>
      </c>
      <c r="R62">
        <f t="shared" si="6"/>
        <v>0.25</v>
      </c>
      <c r="S62">
        <f t="shared" si="7"/>
        <v>0.19999999999998863</v>
      </c>
      <c r="T62" t="str">
        <f t="shared" si="8"/>
        <v>DOWN</v>
      </c>
      <c r="U62" t="str">
        <f t="shared" si="9"/>
        <v>No T+M+I</v>
      </c>
      <c r="V62">
        <v>32.827657223055311</v>
      </c>
      <c r="W62">
        <v>32.62113287581537</v>
      </c>
      <c r="X62">
        <f t="shared" si="10"/>
        <v>0.20652434723994162</v>
      </c>
      <c r="Y62">
        <v>0.12698741314673628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33</v>
      </c>
      <c r="D63">
        <v>33.15</v>
      </c>
      <c r="E63">
        <v>33</v>
      </c>
      <c r="F63">
        <v>33</v>
      </c>
      <c r="G63">
        <f>_xll.TA_TYPPRICE(D63,E63,F63)</f>
        <v>33.050000000000004</v>
      </c>
      <c r="H63">
        <v>33.011450437761468</v>
      </c>
      <c r="I63" t="str">
        <f t="shared" si="0"/>
        <v>DOWN</v>
      </c>
      <c r="J63">
        <v>33.224388987648759</v>
      </c>
      <c r="K63">
        <v>32.738110369971338</v>
      </c>
      <c r="L63" t="str">
        <f t="shared" si="1"/>
        <v>No Confirmation</v>
      </c>
      <c r="M63" t="str">
        <f t="shared" si="2"/>
        <v>No Trend</v>
      </c>
      <c r="N63">
        <v>58.947435157784525</v>
      </c>
      <c r="O63" t="str">
        <f t="shared" si="3"/>
        <v>No Momentum</v>
      </c>
      <c r="P63" t="str">
        <f t="shared" si="4"/>
        <v>No Trend + Momentum</v>
      </c>
      <c r="Q63">
        <f t="shared" si="5"/>
        <v>0</v>
      </c>
      <c r="R63">
        <f t="shared" si="6"/>
        <v>0.14999999999999858</v>
      </c>
      <c r="S63">
        <f t="shared" si="7"/>
        <v>0</v>
      </c>
      <c r="T63" t="str">
        <f t="shared" si="8"/>
        <v>DOWN</v>
      </c>
      <c r="U63" t="str">
        <f t="shared" si="9"/>
        <v>No T+M+I</v>
      </c>
      <c r="V63">
        <v>32.85417149643142</v>
      </c>
      <c r="W63">
        <v>32.649197107236454</v>
      </c>
      <c r="X63">
        <f t="shared" si="10"/>
        <v>0.20497438919496602</v>
      </c>
      <c r="Y63">
        <v>0.14258480835638224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33</v>
      </c>
      <c r="D64">
        <v>33.15</v>
      </c>
      <c r="E64">
        <v>32.799999999999997</v>
      </c>
      <c r="F64">
        <v>33</v>
      </c>
      <c r="G64">
        <f>_xll.TA_TYPPRICE(D64,E64,F64)</f>
        <v>32.983333333333327</v>
      </c>
      <c r="H64">
        <v>32.997391885547401</v>
      </c>
      <c r="I64" t="str">
        <f t="shared" si="0"/>
        <v>UP</v>
      </c>
      <c r="J64">
        <v>33.207858101504591</v>
      </c>
      <c r="K64">
        <v>32.751863621088816</v>
      </c>
      <c r="L64" t="str">
        <f t="shared" si="1"/>
        <v>No Confirmation</v>
      </c>
      <c r="M64" t="str">
        <f t="shared" si="2"/>
        <v>No Trend</v>
      </c>
      <c r="N64">
        <v>58.947435157784525</v>
      </c>
      <c r="O64" t="str">
        <f t="shared" si="3"/>
        <v>No Momentum</v>
      </c>
      <c r="P64" t="str">
        <f t="shared" si="4"/>
        <v>No Trend + Momentum</v>
      </c>
      <c r="Q64">
        <f t="shared" si="5"/>
        <v>0.20000000000000284</v>
      </c>
      <c r="R64">
        <f t="shared" si="6"/>
        <v>0.35000000000000142</v>
      </c>
      <c r="S64">
        <f t="shared" si="7"/>
        <v>0.57142857142857728</v>
      </c>
      <c r="T64" t="str">
        <f t="shared" si="8"/>
        <v>No Indication</v>
      </c>
      <c r="U64" t="str">
        <f t="shared" si="9"/>
        <v>No T+M+I</v>
      </c>
      <c r="V64">
        <v>32.876606650826588</v>
      </c>
      <c r="W64">
        <v>32.675182506700423</v>
      </c>
      <c r="X64">
        <f t="shared" si="10"/>
        <v>0.20142414412616461</v>
      </c>
      <c r="Y64">
        <v>0.15435267551033871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32.549999999999997</v>
      </c>
      <c r="D65">
        <v>33.35</v>
      </c>
      <c r="E65">
        <v>32.549999999999997</v>
      </c>
      <c r="F65">
        <v>33.299999999999997</v>
      </c>
      <c r="G65">
        <f>_xll.TA_TYPPRICE(D65,E65,F65)</f>
        <v>33.06666666666667</v>
      </c>
      <c r="H65">
        <v>33.032029276107039</v>
      </c>
      <c r="I65" t="str">
        <f t="shared" si="0"/>
        <v>UP</v>
      </c>
      <c r="J65">
        <v>33.239445190059129</v>
      </c>
      <c r="K65">
        <v>32.707005038624636</v>
      </c>
      <c r="L65" t="str">
        <f t="shared" si="1"/>
        <v>UP</v>
      </c>
      <c r="M65" t="str">
        <f t="shared" si="2"/>
        <v>UP</v>
      </c>
      <c r="N65">
        <v>78.539134665077043</v>
      </c>
      <c r="O65" t="str">
        <f t="shared" si="3"/>
        <v>UP</v>
      </c>
      <c r="P65" t="str">
        <f t="shared" si="4"/>
        <v>UP</v>
      </c>
      <c r="Q65">
        <f t="shared" si="5"/>
        <v>0.75</v>
      </c>
      <c r="R65">
        <f t="shared" si="6"/>
        <v>0.80000000000000426</v>
      </c>
      <c r="S65">
        <f t="shared" si="7"/>
        <v>0.937499999999995</v>
      </c>
      <c r="T65" t="str">
        <f t="shared" si="8"/>
        <v>UP</v>
      </c>
      <c r="U65" t="str">
        <f t="shared" si="9"/>
        <v>UP</v>
      </c>
      <c r="V65">
        <v>32.941744089160956</v>
      </c>
      <c r="W65">
        <v>32.721465283981871</v>
      </c>
      <c r="X65">
        <f t="shared" si="10"/>
        <v>0.22027880517908471</v>
      </c>
      <c r="Y65">
        <v>0.16753790144408792</v>
      </c>
      <c r="Z65" t="str">
        <f t="shared" si="11"/>
        <v>UP</v>
      </c>
      <c r="AA65" t="str">
        <f t="shared" si="12"/>
        <v>UP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33.1</v>
      </c>
      <c r="D66">
        <v>33.4</v>
      </c>
      <c r="E66">
        <v>32.85</v>
      </c>
      <c r="F66">
        <v>32.950000000000003</v>
      </c>
      <c r="G66">
        <f>_xll.TA_TYPPRICE(D66,E66,F66)</f>
        <v>33.06666666666667</v>
      </c>
      <c r="H66">
        <v>33.049347971386851</v>
      </c>
      <c r="I66" t="str">
        <f t="shared" si="0"/>
        <v>DOWN</v>
      </c>
      <c r="J66">
        <v>33.275124036712654</v>
      </c>
      <c r="K66">
        <v>32.738781696708052</v>
      </c>
      <c r="L66" t="str">
        <f t="shared" si="1"/>
        <v>No Confirmation</v>
      </c>
      <c r="M66" t="str">
        <f t="shared" si="2"/>
        <v>No Trend</v>
      </c>
      <c r="N66">
        <v>46.309354404802939</v>
      </c>
      <c r="O66" t="str">
        <f t="shared" si="3"/>
        <v>No Momentum</v>
      </c>
      <c r="P66" t="str">
        <f t="shared" si="4"/>
        <v>No Trend + Momentum</v>
      </c>
      <c r="Q66">
        <f t="shared" si="5"/>
        <v>0.10000000000000142</v>
      </c>
      <c r="R66">
        <f t="shared" si="6"/>
        <v>0.54999999999999716</v>
      </c>
      <c r="S66">
        <f t="shared" si="7"/>
        <v>0.18181818181818535</v>
      </c>
      <c r="T66" t="str">
        <f t="shared" si="8"/>
        <v>DOWN</v>
      </c>
      <c r="U66" t="str">
        <f t="shared" si="9"/>
        <v>No T+M+I</v>
      </c>
      <c r="V66">
        <v>32.943014229290043</v>
      </c>
      <c r="W66">
        <v>32.738393781464694</v>
      </c>
      <c r="X66">
        <f t="shared" si="10"/>
        <v>0.20462044782534861</v>
      </c>
      <c r="Y66">
        <v>0.17495441072034007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33.15</v>
      </c>
      <c r="D67">
        <v>33.200000000000003</v>
      </c>
      <c r="E67">
        <v>32.85</v>
      </c>
      <c r="F67">
        <v>32.9</v>
      </c>
      <c r="G67">
        <f>_xll.TA_TYPPRICE(D67,E67,F67)</f>
        <v>32.983333333333341</v>
      </c>
      <c r="H67">
        <v>33.0163406523601</v>
      </c>
      <c r="I67" t="str">
        <f t="shared" ref="I67:I126" si="20">IF(F67&gt;H67,"UP","DOWN")</f>
        <v>DOWN</v>
      </c>
      <c r="J67">
        <v>33.258429806332067</v>
      </c>
      <c r="K67">
        <v>32.763496875217378</v>
      </c>
      <c r="L67" t="str">
        <f t="shared" ref="L67:L126" si="21">IF(F67&gt;J67,"UP",IF(F67&lt;K67,"DOWN","No Confirmation"))</f>
        <v>No Confirmation</v>
      </c>
      <c r="M67" t="str">
        <f t="shared" ref="M67:M126" si="22">IF(AND(I67="UP",L67="UP"),"UP",IF(AND(I67="DOWN",L67="DOWN"),"DOWN","No Trend"))</f>
        <v>No Trend</v>
      </c>
      <c r="N67">
        <v>43.147520519069133</v>
      </c>
      <c r="O67" t="str">
        <f t="shared" ref="O67:O126" si="23">IF(N67&gt;60,"UP",IF(N67&lt;40,"DOWN","No Momentum"))</f>
        <v>No Momentum</v>
      </c>
      <c r="P67" t="str">
        <f t="shared" ref="P67:P126" si="24">IF(AND(M67="UP",O67="UP"),"UP",IF(AND(M67="DOWN",O67="DOWN"),"DOWN","No Trend + Momentum"))</f>
        <v>No Trend + Momentum</v>
      </c>
      <c r="Q67">
        <f t="shared" ref="Q67:Q126" si="25">F67-E67</f>
        <v>4.9999999999997158E-2</v>
      </c>
      <c r="R67">
        <f t="shared" ref="R67:R126" si="26">D67-E67</f>
        <v>0.35000000000000142</v>
      </c>
      <c r="S67">
        <f t="shared" ref="S67:S126" si="27">Q67/R67</f>
        <v>0.14285714285713416</v>
      </c>
      <c r="T67" t="str">
        <f t="shared" ref="T67:T126" si="28">IF(S67&gt;0.8,"UP",IF(S67&lt;0.2,"DOWN","No Indication"))</f>
        <v>DOWN</v>
      </c>
      <c r="U67" t="str">
        <f t="shared" ref="U67:U126" si="29">IF(AND(P67="UP",T67="UP"),"UP",IF(AND(P67="DOWN",T67="DOWN"),"DOWN","No T+M+I"))</f>
        <v>No T+M+I</v>
      </c>
      <c r="V67">
        <v>32.936396655553111</v>
      </c>
      <c r="W67">
        <v>32.750364612467308</v>
      </c>
      <c r="X67">
        <f t="shared" ref="X67:X126" si="30">V67-W67</f>
        <v>0.18603204308580246</v>
      </c>
      <c r="Y67">
        <v>0.17716993719343255</v>
      </c>
      <c r="Z67" t="str">
        <f t="shared" ref="Z67:Z126" si="31">IF(X67&gt;Y67,"UP",IF(X67&lt;Y67,"DOWN","No Indication"))</f>
        <v>UP</v>
      </c>
      <c r="AA67" t="str">
        <f t="shared" ref="AA67:AA126" si="32">IF(AND(U67="UP",Z67="UP"),"UP",IF(AND(U67="DOWN",Z67="DOWN"),"DOWN","No TMIM"))</f>
        <v>No TMIM</v>
      </c>
      <c r="AB67" t="str">
        <f t="shared" ref="AB67:AB126" si="33">IF(H67&gt;J67,"UP",IF(H67&lt;K67,"DOWN","No Confirmation"))</f>
        <v>No Confirmation</v>
      </c>
      <c r="AC67" t="str">
        <f t="shared" ref="AC67:AC126" si="34">IF(AND(AA67="UP",AB67="UP"),"UP",IF(AND(AA67="DOWN",AB67="DOWN"),"DOWN","No Alert"))</f>
        <v>No Alert</v>
      </c>
      <c r="AD67" t="str">
        <f t="shared" ref="AD67:AD126" si="35">IF(AC67="UP",MROUND(D67-((D67-E67)*0.886),0.05),IF(AC67="DOWN",MROUND(E67+((D67-E67)*0.886),0.05),"No Alert"))</f>
        <v>No Alert</v>
      </c>
      <c r="AE67" t="str">
        <f t="shared" ref="AE67:AE126" si="36">IF(AC67="UP",MROUND(D67-((D67-E67)*0.618),0.05),IF(AC67="DOWN",MROUND(E67+((D67-E67)*0.618),0.05),"No Alert"))</f>
        <v>No Alert</v>
      </c>
      <c r="AF67" t="str">
        <f t="shared" ref="AF67:AF126" si="37">IF(AC67="UP",MROUND(D67-((D67-E67)*0.5),0.05),IF(AC67="DOWN",MROUND(E67+((D67-E67)*0.5),0.05),"No Alert"))</f>
        <v>No Alert</v>
      </c>
      <c r="AG67" t="str">
        <f t="shared" ref="AG67:AG126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32.75</v>
      </c>
      <c r="D68">
        <v>33.15</v>
      </c>
      <c r="E68">
        <v>32.75</v>
      </c>
      <c r="F68">
        <v>32.9</v>
      </c>
      <c r="G68">
        <f>_xll.TA_TYPPRICE(D68,E68,F68)</f>
        <v>32.933333333333337</v>
      </c>
      <c r="H68">
        <v>32.974836992846718</v>
      </c>
      <c r="I68" t="str">
        <f t="shared" si="20"/>
        <v>DOWN</v>
      </c>
      <c r="J68">
        <v>33.234334293813831</v>
      </c>
      <c r="K68">
        <v>32.760497569613513</v>
      </c>
      <c r="L68" t="str">
        <f t="shared" si="21"/>
        <v>No Confirmation</v>
      </c>
      <c r="M68" t="str">
        <f t="shared" si="22"/>
        <v>No Trend</v>
      </c>
      <c r="N68">
        <v>43.147520519069133</v>
      </c>
      <c r="O68" t="str">
        <f t="shared" si="23"/>
        <v>No Momentum</v>
      </c>
      <c r="P68" t="str">
        <f t="shared" si="24"/>
        <v>No Trend + Momentum</v>
      </c>
      <c r="Q68">
        <f t="shared" si="25"/>
        <v>0.14999999999999858</v>
      </c>
      <c r="R68">
        <f t="shared" si="26"/>
        <v>0.39999999999999858</v>
      </c>
      <c r="S68">
        <f t="shared" si="27"/>
        <v>0.37499999999999778</v>
      </c>
      <c r="T68" t="str">
        <f t="shared" si="28"/>
        <v>No Indication</v>
      </c>
      <c r="U68" t="str">
        <f t="shared" si="29"/>
        <v>No T+M+I</v>
      </c>
      <c r="V68">
        <v>32.930797170083402</v>
      </c>
      <c r="W68">
        <v>32.761448715247511</v>
      </c>
      <c r="X68">
        <f t="shared" si="30"/>
        <v>0.169348454835891</v>
      </c>
      <c r="Y68">
        <v>0.17560564072192425</v>
      </c>
      <c r="Z68" t="str">
        <f t="shared" si="31"/>
        <v>DOWN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32.700000000000003</v>
      </c>
      <c r="D69">
        <v>33.15</v>
      </c>
      <c r="E69">
        <v>32.700000000000003</v>
      </c>
      <c r="F69">
        <v>33</v>
      </c>
      <c r="G69">
        <f>_xll.TA_TYPPRICE(D69,E69,F69)</f>
        <v>32.949999999999996</v>
      </c>
      <c r="H69">
        <v>32.962418496423354</v>
      </c>
      <c r="I69" t="str">
        <f t="shared" si="20"/>
        <v>UP</v>
      </c>
      <c r="J69">
        <v>33.215593339632981</v>
      </c>
      <c r="K69">
        <v>32.747053665254953</v>
      </c>
      <c r="L69" t="str">
        <f t="shared" si="21"/>
        <v>No Confirmation</v>
      </c>
      <c r="M69" t="str">
        <f t="shared" si="22"/>
        <v>No Trend</v>
      </c>
      <c r="N69">
        <v>53.144729944358581</v>
      </c>
      <c r="O69" t="str">
        <f t="shared" si="23"/>
        <v>No Momentum</v>
      </c>
      <c r="P69" t="str">
        <f t="shared" si="24"/>
        <v>No Trend + Momentum</v>
      </c>
      <c r="Q69">
        <f t="shared" si="25"/>
        <v>0.29999999999999716</v>
      </c>
      <c r="R69">
        <f t="shared" si="26"/>
        <v>0.44999999999999574</v>
      </c>
      <c r="S69">
        <f t="shared" si="27"/>
        <v>0.66666666666666663</v>
      </c>
      <c r="T69" t="str">
        <f t="shared" si="28"/>
        <v>No Indication</v>
      </c>
      <c r="U69" t="str">
        <f t="shared" si="29"/>
        <v>No T+M+I</v>
      </c>
      <c r="V69">
        <v>32.941443759301343</v>
      </c>
      <c r="W69">
        <v>32.779119180784733</v>
      </c>
      <c r="X69">
        <f t="shared" si="30"/>
        <v>0.16232457851661053</v>
      </c>
      <c r="Y69">
        <v>0.17294942828086152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33.15</v>
      </c>
      <c r="D70">
        <v>33.299999999999997</v>
      </c>
      <c r="E70">
        <v>32.9</v>
      </c>
      <c r="F70">
        <v>33.25</v>
      </c>
      <c r="G70">
        <f>_xll.TA_TYPPRICE(D70,E70,F70)</f>
        <v>33.15</v>
      </c>
      <c r="H70">
        <v>33.056209248211673</v>
      </c>
      <c r="I70" t="str">
        <f t="shared" si="20"/>
        <v>UP</v>
      </c>
      <c r="J70">
        <v>33.234350375270097</v>
      </c>
      <c r="K70">
        <v>32.781041739642738</v>
      </c>
      <c r="L70" t="str">
        <f t="shared" si="21"/>
        <v>UP</v>
      </c>
      <c r="M70" t="str">
        <f t="shared" si="22"/>
        <v>UP</v>
      </c>
      <c r="N70">
        <v>69.761328025762296</v>
      </c>
      <c r="O70" t="str">
        <f t="shared" si="23"/>
        <v>UP</v>
      </c>
      <c r="P70" t="str">
        <f t="shared" si="24"/>
        <v>UP</v>
      </c>
      <c r="Q70">
        <f t="shared" si="25"/>
        <v>0.35000000000000142</v>
      </c>
      <c r="R70">
        <f t="shared" si="26"/>
        <v>0.39999999999999858</v>
      </c>
      <c r="S70">
        <f t="shared" si="27"/>
        <v>0.87500000000000666</v>
      </c>
      <c r="T70" t="str">
        <f t="shared" si="28"/>
        <v>UP</v>
      </c>
      <c r="U70" t="str">
        <f t="shared" si="29"/>
        <v>UP</v>
      </c>
      <c r="V70">
        <v>32.988913950178059</v>
      </c>
      <c r="W70">
        <v>32.813999241467343</v>
      </c>
      <c r="X70">
        <f t="shared" si="30"/>
        <v>0.17491470871071613</v>
      </c>
      <c r="Y70">
        <v>0.17334248436683244</v>
      </c>
      <c r="Z70" t="str">
        <f t="shared" si="31"/>
        <v>UP</v>
      </c>
      <c r="AA70" t="str">
        <f t="shared" si="32"/>
        <v>UP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33.25</v>
      </c>
      <c r="D71">
        <v>33.25</v>
      </c>
      <c r="E71">
        <v>32.9</v>
      </c>
      <c r="F71">
        <v>32.950000000000003</v>
      </c>
      <c r="G71">
        <f>_xll.TA_TYPPRICE(D71,E71,F71)</f>
        <v>33.033333333333339</v>
      </c>
      <c r="H71">
        <v>33.044771290772502</v>
      </c>
      <c r="I71" t="str">
        <f t="shared" si="20"/>
        <v>DOWN</v>
      </c>
      <c r="J71">
        <v>33.237828069654519</v>
      </c>
      <c r="K71">
        <v>32.807476908611015</v>
      </c>
      <c r="L71" t="str">
        <f t="shared" si="21"/>
        <v>No Confirmation</v>
      </c>
      <c r="M71" t="str">
        <f t="shared" si="22"/>
        <v>No Trend</v>
      </c>
      <c r="N71">
        <v>45.537451257157777</v>
      </c>
      <c r="O71" t="str">
        <f t="shared" si="23"/>
        <v>No Momentum</v>
      </c>
      <c r="P71" t="str">
        <f t="shared" si="24"/>
        <v>No Trend + Momentum</v>
      </c>
      <c r="Q71">
        <f t="shared" si="25"/>
        <v>5.0000000000004263E-2</v>
      </c>
      <c r="R71">
        <f t="shared" si="26"/>
        <v>0.35000000000000142</v>
      </c>
      <c r="S71">
        <f t="shared" si="27"/>
        <v>0.14285714285715445</v>
      </c>
      <c r="T71" t="str">
        <f t="shared" si="28"/>
        <v>DOWN</v>
      </c>
      <c r="U71" t="str">
        <f t="shared" si="29"/>
        <v>No T+M+I</v>
      </c>
      <c r="V71">
        <v>32.982927188612202</v>
      </c>
      <c r="W71">
        <v>32.824073371729021</v>
      </c>
      <c r="X71">
        <f t="shared" si="30"/>
        <v>0.15885381688318034</v>
      </c>
      <c r="Y71">
        <v>0.17044475087010202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32.65</v>
      </c>
      <c r="D72">
        <v>32.950000000000003</v>
      </c>
      <c r="E72">
        <v>32.4</v>
      </c>
      <c r="F72">
        <v>32.5</v>
      </c>
      <c r="G72">
        <f>_xll.TA_TYPPRICE(D72,E72,F72)</f>
        <v>32.616666666666667</v>
      </c>
      <c r="H72">
        <v>32.830718978719588</v>
      </c>
      <c r="I72" t="str">
        <f t="shared" si="20"/>
        <v>DOWN</v>
      </c>
      <c r="J72">
        <v>33.173866276397959</v>
      </c>
      <c r="K72">
        <v>32.716926484475231</v>
      </c>
      <c r="L72" t="str">
        <f t="shared" si="21"/>
        <v>DOWN</v>
      </c>
      <c r="M72" t="str">
        <f t="shared" si="22"/>
        <v>DOWN</v>
      </c>
      <c r="N72">
        <v>27.580507203545366</v>
      </c>
      <c r="O72" t="str">
        <f t="shared" si="23"/>
        <v>DOWN</v>
      </c>
      <c r="P72" t="str">
        <f t="shared" si="24"/>
        <v>DOWN</v>
      </c>
      <c r="Q72">
        <f t="shared" si="25"/>
        <v>0.10000000000000142</v>
      </c>
      <c r="R72">
        <f t="shared" si="26"/>
        <v>0.55000000000000426</v>
      </c>
      <c r="S72">
        <f t="shared" si="27"/>
        <v>0.18181818181818299</v>
      </c>
      <c r="T72" t="str">
        <f t="shared" si="28"/>
        <v>DOWN</v>
      </c>
      <c r="U72" t="str">
        <f t="shared" si="29"/>
        <v>DOWN</v>
      </c>
      <c r="V72">
        <v>32.908630698056477</v>
      </c>
      <c r="W72">
        <v>32.800067936786128</v>
      </c>
      <c r="X72">
        <f t="shared" si="30"/>
        <v>0.10856276127034903</v>
      </c>
      <c r="Y72">
        <v>0.15806835295015143</v>
      </c>
      <c r="Z72" t="str">
        <f t="shared" si="31"/>
        <v>DOWN</v>
      </c>
      <c r="AA72" t="str">
        <f t="shared" si="32"/>
        <v>DOWN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32.5</v>
      </c>
      <c r="D73">
        <v>32.700000000000003</v>
      </c>
      <c r="E73">
        <v>31.15</v>
      </c>
      <c r="F73">
        <v>31.7</v>
      </c>
      <c r="G73">
        <f>_xll.TA_TYPPRICE(D73,E73,F73)</f>
        <v>31.849999999999998</v>
      </c>
      <c r="H73">
        <v>32.340359489359791</v>
      </c>
      <c r="I73" t="str">
        <f t="shared" si="20"/>
        <v>DOWN</v>
      </c>
      <c r="J73">
        <v>33.068562659420635</v>
      </c>
      <c r="K73">
        <v>32.368720599036287</v>
      </c>
      <c r="L73" t="str">
        <f t="shared" si="21"/>
        <v>DOWN</v>
      </c>
      <c r="M73" t="str">
        <f t="shared" si="22"/>
        <v>DOWN</v>
      </c>
      <c r="N73">
        <v>14.699437783163374</v>
      </c>
      <c r="O73" t="str">
        <f t="shared" si="23"/>
        <v>DOWN</v>
      </c>
      <c r="P73" t="str">
        <f t="shared" si="24"/>
        <v>DOWN</v>
      </c>
      <c r="Q73">
        <f t="shared" si="25"/>
        <v>0.55000000000000071</v>
      </c>
      <c r="R73">
        <f t="shared" si="26"/>
        <v>1.5500000000000043</v>
      </c>
      <c r="S73">
        <f t="shared" si="27"/>
        <v>0.35483870967741882</v>
      </c>
      <c r="T73" t="str">
        <f t="shared" si="28"/>
        <v>No Indication</v>
      </c>
      <c r="U73" t="str">
        <f t="shared" si="29"/>
        <v>No T+M+I</v>
      </c>
      <c r="V73">
        <v>32.722687513740098</v>
      </c>
      <c r="W73">
        <v>32.718581422950116</v>
      </c>
      <c r="X73">
        <f t="shared" si="30"/>
        <v>4.1060907899819199E-3</v>
      </c>
      <c r="Y73">
        <v>0.12727590051811752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31.4</v>
      </c>
      <c r="D74">
        <v>31.4</v>
      </c>
      <c r="E74">
        <v>30.5</v>
      </c>
      <c r="F74">
        <v>31.35</v>
      </c>
      <c r="G74">
        <f>_xll.TA_TYPPRICE(D74,E74,F74)</f>
        <v>31.083333333333332</v>
      </c>
      <c r="H74">
        <v>31.711846411346563</v>
      </c>
      <c r="I74" t="str">
        <f t="shared" si="20"/>
        <v>DOWN</v>
      </c>
      <c r="J74">
        <v>32.697770957327158</v>
      </c>
      <c r="K74">
        <v>31.953449354806001</v>
      </c>
      <c r="L74" t="str">
        <f t="shared" si="21"/>
        <v>DOWN</v>
      </c>
      <c r="M74" t="str">
        <f t="shared" si="22"/>
        <v>DOWN</v>
      </c>
      <c r="N74">
        <v>11.708875066210229</v>
      </c>
      <c r="O74" t="str">
        <f t="shared" si="23"/>
        <v>DOWN</v>
      </c>
      <c r="P74" t="str">
        <f t="shared" si="24"/>
        <v>DOWN</v>
      </c>
      <c r="Q74">
        <f t="shared" si="25"/>
        <v>0.85000000000000142</v>
      </c>
      <c r="R74">
        <f t="shared" si="26"/>
        <v>0.89999999999999858</v>
      </c>
      <c r="S74">
        <f t="shared" si="27"/>
        <v>0.94444444444444753</v>
      </c>
      <c r="T74" t="str">
        <f t="shared" si="28"/>
        <v>UP</v>
      </c>
      <c r="U74" t="str">
        <f t="shared" si="29"/>
        <v>No T+M+I</v>
      </c>
      <c r="V74">
        <v>32.511504819318546</v>
      </c>
      <c r="W74">
        <v>32.617205021250108</v>
      </c>
      <c r="X74">
        <f t="shared" si="30"/>
        <v>-0.10570020193156182</v>
      </c>
      <c r="Y74">
        <v>8.0680680028181656E-2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32.1</v>
      </c>
      <c r="D75">
        <v>32.1</v>
      </c>
      <c r="E75">
        <v>30.95</v>
      </c>
      <c r="F75">
        <v>31.05</v>
      </c>
      <c r="G75">
        <f>_xll.TA_TYPPRICE(D75,E75,F75)</f>
        <v>31.366666666666664</v>
      </c>
      <c r="H75">
        <v>31.539256539006615</v>
      </c>
      <c r="I75" t="str">
        <f t="shared" si="20"/>
        <v>DOWN</v>
      </c>
      <c r="J75">
        <v>32.564932966810012</v>
      </c>
      <c r="K75">
        <v>31.730460609293555</v>
      </c>
      <c r="L75" t="str">
        <f t="shared" si="21"/>
        <v>DOWN</v>
      </c>
      <c r="M75" t="str">
        <f t="shared" si="22"/>
        <v>DOWN</v>
      </c>
      <c r="N75">
        <v>9.6133606652385009</v>
      </c>
      <c r="O75" t="str">
        <f t="shared" si="23"/>
        <v>DOWN</v>
      </c>
      <c r="P75" t="str">
        <f t="shared" si="24"/>
        <v>DOWN</v>
      </c>
      <c r="Q75">
        <f t="shared" si="25"/>
        <v>0.10000000000000142</v>
      </c>
      <c r="R75">
        <f t="shared" si="26"/>
        <v>1.1500000000000021</v>
      </c>
      <c r="S75">
        <f t="shared" si="27"/>
        <v>8.6956521739131515E-2</v>
      </c>
      <c r="T75" t="str">
        <f t="shared" si="28"/>
        <v>DOWN</v>
      </c>
      <c r="U75" t="str">
        <f t="shared" si="29"/>
        <v>DOWN</v>
      </c>
      <c r="V75">
        <v>32.286657924038771</v>
      </c>
      <c r="W75">
        <v>32.501115760416766</v>
      </c>
      <c r="X75">
        <f t="shared" si="30"/>
        <v>-0.21445783637799565</v>
      </c>
      <c r="Y75">
        <v>2.1652976746946197E-2</v>
      </c>
      <c r="Z75" t="str">
        <f t="shared" si="31"/>
        <v>DOWN</v>
      </c>
      <c r="AA75" t="str">
        <f t="shared" si="32"/>
        <v>DOWN</v>
      </c>
      <c r="AB75" t="str">
        <f t="shared" si="33"/>
        <v>DOWN</v>
      </c>
      <c r="AC75" t="str">
        <f t="shared" si="34"/>
        <v>DOWN</v>
      </c>
      <c r="AD75">
        <f t="shared" si="35"/>
        <v>31.950000000000003</v>
      </c>
      <c r="AE75">
        <f t="shared" si="36"/>
        <v>31.650000000000002</v>
      </c>
      <c r="AF75">
        <f t="shared" si="37"/>
        <v>31.5</v>
      </c>
      <c r="AG75">
        <f t="shared" si="38"/>
        <v>31.400000000000002</v>
      </c>
    </row>
    <row r="76" spans="1:33" x14ac:dyDescent="0.25">
      <c r="A76" t="s">
        <v>5</v>
      </c>
      <c r="B76" s="1">
        <v>42963</v>
      </c>
      <c r="C76">
        <v>31.5</v>
      </c>
      <c r="D76">
        <v>31.65</v>
      </c>
      <c r="E76">
        <v>30.95</v>
      </c>
      <c r="F76">
        <v>31.45</v>
      </c>
      <c r="G76">
        <f>_xll.TA_TYPPRICE(D76,E76,F76)</f>
        <v>31.349999999999998</v>
      </c>
      <c r="H76">
        <v>31.444628269503305</v>
      </c>
      <c r="I76" t="str">
        <f t="shared" si="20"/>
        <v>UP</v>
      </c>
      <c r="J76">
        <v>32.361614529741118</v>
      </c>
      <c r="K76">
        <v>31.557024918339433</v>
      </c>
      <c r="L76" t="str">
        <f t="shared" si="21"/>
        <v>DOWN</v>
      </c>
      <c r="M76" t="str">
        <f t="shared" si="22"/>
        <v>No Trend</v>
      </c>
      <c r="N76">
        <v>30.379706308412946</v>
      </c>
      <c r="O76" t="str">
        <f t="shared" si="23"/>
        <v>DOWN</v>
      </c>
      <c r="P76" t="str">
        <f t="shared" si="24"/>
        <v>No Trend + Momentum</v>
      </c>
      <c r="Q76">
        <f t="shared" si="25"/>
        <v>0.5</v>
      </c>
      <c r="R76">
        <f t="shared" si="26"/>
        <v>0.69999999999999929</v>
      </c>
      <c r="S76">
        <f t="shared" si="27"/>
        <v>0.71428571428571497</v>
      </c>
      <c r="T76" t="str">
        <f t="shared" si="28"/>
        <v>No Indication</v>
      </c>
      <c r="U76" t="str">
        <f t="shared" si="29"/>
        <v>No T+M+I</v>
      </c>
      <c r="V76">
        <v>32.157941320340498</v>
      </c>
      <c r="W76">
        <v>32.423255333719226</v>
      </c>
      <c r="X76">
        <f t="shared" si="30"/>
        <v>-0.26531401337872751</v>
      </c>
      <c r="Y76">
        <v>-3.574042127818855E-2</v>
      </c>
      <c r="Z76" t="str">
        <f t="shared" si="31"/>
        <v>DOWN</v>
      </c>
      <c r="AA76" t="str">
        <f t="shared" si="32"/>
        <v>No TMIM</v>
      </c>
      <c r="AB76" t="str">
        <f t="shared" si="33"/>
        <v>DOWN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31.3</v>
      </c>
      <c r="D77">
        <v>31.4</v>
      </c>
      <c r="E77">
        <v>30.3</v>
      </c>
      <c r="F77">
        <v>30.9</v>
      </c>
      <c r="G77">
        <f>_xll.TA_TYPPRICE(D77,E77,F77)</f>
        <v>30.866666666666664</v>
      </c>
      <c r="H77">
        <v>31.155647468084986</v>
      </c>
      <c r="I77" t="str">
        <f t="shared" si="20"/>
        <v>DOWN</v>
      </c>
      <c r="J77">
        <v>32.147922412020868</v>
      </c>
      <c r="K77">
        <v>31.277686047597339</v>
      </c>
      <c r="L77" t="str">
        <f t="shared" si="21"/>
        <v>DOWN</v>
      </c>
      <c r="M77" t="str">
        <f t="shared" si="22"/>
        <v>DOWN</v>
      </c>
      <c r="N77">
        <v>21.779392303025535</v>
      </c>
      <c r="O77" t="str">
        <f t="shared" si="23"/>
        <v>DOWN</v>
      </c>
      <c r="P77" t="str">
        <f t="shared" si="24"/>
        <v>DOWN</v>
      </c>
      <c r="Q77">
        <f t="shared" si="25"/>
        <v>0.59999999999999787</v>
      </c>
      <c r="R77">
        <f t="shared" si="26"/>
        <v>1.0999999999999979</v>
      </c>
      <c r="S77">
        <f t="shared" si="27"/>
        <v>0.54545454545454453</v>
      </c>
      <c r="T77" t="str">
        <f t="shared" si="28"/>
        <v>No Indication</v>
      </c>
      <c r="U77" t="str">
        <f t="shared" si="29"/>
        <v>No T+M+I</v>
      </c>
      <c r="V77">
        <v>31.964411886441958</v>
      </c>
      <c r="W77">
        <v>32.310421605295581</v>
      </c>
      <c r="X77">
        <f t="shared" si="30"/>
        <v>-0.34600971885362242</v>
      </c>
      <c r="Y77">
        <v>-9.7794280793275318E-2</v>
      </c>
      <c r="Z77" t="str">
        <f t="shared" si="31"/>
        <v>DOWN</v>
      </c>
      <c r="AA77" t="str">
        <f t="shared" si="32"/>
        <v>No TMIM</v>
      </c>
      <c r="AB77" t="str">
        <f t="shared" si="33"/>
        <v>DOWN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30.3</v>
      </c>
      <c r="D78">
        <v>31.05</v>
      </c>
      <c r="E78">
        <v>30.3</v>
      </c>
      <c r="F78">
        <v>31</v>
      </c>
      <c r="G78">
        <f>_xll.TA_TYPPRICE(D78,E78,F78)</f>
        <v>30.783333333333331</v>
      </c>
      <c r="H78">
        <v>30.969490400709159</v>
      </c>
      <c r="I78" t="str">
        <f t="shared" si="20"/>
        <v>UP</v>
      </c>
      <c r="J78">
        <v>31.903939653794009</v>
      </c>
      <c r="K78">
        <v>31.060422481464595</v>
      </c>
      <c r="L78" t="str">
        <f t="shared" si="21"/>
        <v>DOWN</v>
      </c>
      <c r="M78" t="str">
        <f t="shared" si="22"/>
        <v>No Trend</v>
      </c>
      <c r="N78">
        <v>26.507844939077245</v>
      </c>
      <c r="O78" t="str">
        <f t="shared" si="23"/>
        <v>DOWN</v>
      </c>
      <c r="P78" t="str">
        <f t="shared" si="24"/>
        <v>No Trend + Momentum</v>
      </c>
      <c r="Q78">
        <f t="shared" si="25"/>
        <v>0.69999999999999929</v>
      </c>
      <c r="R78">
        <f t="shared" si="26"/>
        <v>0.75</v>
      </c>
      <c r="S78">
        <f t="shared" si="27"/>
        <v>0.93333333333333235</v>
      </c>
      <c r="T78" t="str">
        <f t="shared" si="28"/>
        <v>UP</v>
      </c>
      <c r="U78" t="str">
        <f t="shared" si="29"/>
        <v>No T+M+I</v>
      </c>
      <c r="V78">
        <v>31.816040826989351</v>
      </c>
      <c r="W78">
        <v>32.213353338236651</v>
      </c>
      <c r="X78">
        <f t="shared" si="30"/>
        <v>-0.39731251124729994</v>
      </c>
      <c r="Y78">
        <v>-0.15769792688408024</v>
      </c>
      <c r="Z78" t="str">
        <f t="shared" si="31"/>
        <v>DOWN</v>
      </c>
      <c r="AA78" t="str">
        <f t="shared" si="32"/>
        <v>No TMIM</v>
      </c>
      <c r="AB78" t="str">
        <f t="shared" si="33"/>
        <v>DOWN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30.9</v>
      </c>
      <c r="D79">
        <v>31.1</v>
      </c>
      <c r="E79">
        <v>29.75</v>
      </c>
      <c r="F79">
        <v>30.45</v>
      </c>
      <c r="G79">
        <f>_xll.TA_TYPPRICE(D79,E79,F79)</f>
        <v>30.433333333333334</v>
      </c>
      <c r="H79">
        <v>30.701411867021246</v>
      </c>
      <c r="I79" t="str">
        <f t="shared" si="20"/>
        <v>DOWN</v>
      </c>
      <c r="J79">
        <v>31.72528639739534</v>
      </c>
      <c r="K79">
        <v>30.769217485583575</v>
      </c>
      <c r="L79" t="str">
        <f t="shared" si="21"/>
        <v>DOWN</v>
      </c>
      <c r="M79" t="str">
        <f t="shared" si="22"/>
        <v>DOWN</v>
      </c>
      <c r="N79">
        <v>18.725582196985417</v>
      </c>
      <c r="O79" t="str">
        <f t="shared" si="23"/>
        <v>DOWN</v>
      </c>
      <c r="P79" t="str">
        <f t="shared" si="24"/>
        <v>DOWN</v>
      </c>
      <c r="Q79">
        <f t="shared" si="25"/>
        <v>0.69999999999999929</v>
      </c>
      <c r="R79">
        <f t="shared" si="26"/>
        <v>1.3500000000000014</v>
      </c>
      <c r="S79">
        <f t="shared" si="27"/>
        <v>0.51851851851851749</v>
      </c>
      <c r="T79" t="str">
        <f t="shared" si="28"/>
        <v>No Indication</v>
      </c>
      <c r="U79" t="str">
        <f t="shared" si="29"/>
        <v>No T+M+I</v>
      </c>
      <c r="V79">
        <v>31.60588069976022</v>
      </c>
      <c r="W79">
        <v>32.082734572441346</v>
      </c>
      <c r="X79">
        <f t="shared" si="30"/>
        <v>-0.47685387268112578</v>
      </c>
      <c r="Y79">
        <v>-0.22152911604348935</v>
      </c>
      <c r="Z79" t="str">
        <f t="shared" si="31"/>
        <v>DOWN</v>
      </c>
      <c r="AA79" t="str">
        <f t="shared" si="32"/>
        <v>No TMIM</v>
      </c>
      <c r="AB79" t="str">
        <f t="shared" si="33"/>
        <v>DOWN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30.55</v>
      </c>
      <c r="D80">
        <v>30.6</v>
      </c>
      <c r="E80">
        <v>29.95</v>
      </c>
      <c r="F80">
        <v>30.45</v>
      </c>
      <c r="G80">
        <f>_xll.TA_TYPPRICE(D80,E80,F80)</f>
        <v>30.333333333333332</v>
      </c>
      <c r="H80">
        <v>30.517372600177289</v>
      </c>
      <c r="I80" t="str">
        <f t="shared" si="20"/>
        <v>DOWN</v>
      </c>
      <c r="J80">
        <v>31.47522275352971</v>
      </c>
      <c r="K80">
        <v>30.587169155453893</v>
      </c>
      <c r="L80" t="str">
        <f t="shared" si="21"/>
        <v>DOWN</v>
      </c>
      <c r="M80" t="str">
        <f t="shared" si="22"/>
        <v>DOWN</v>
      </c>
      <c r="N80">
        <v>18.725582196985417</v>
      </c>
      <c r="O80" t="str">
        <f t="shared" si="23"/>
        <v>DOWN</v>
      </c>
      <c r="P80" t="str">
        <f t="shared" si="24"/>
        <v>DOWN</v>
      </c>
      <c r="Q80">
        <f t="shared" si="25"/>
        <v>0.5</v>
      </c>
      <c r="R80">
        <f t="shared" si="26"/>
        <v>0.65000000000000213</v>
      </c>
      <c r="S80">
        <f t="shared" si="27"/>
        <v>0.76923076923076672</v>
      </c>
      <c r="T80" t="str">
        <f t="shared" si="28"/>
        <v>No Indication</v>
      </c>
      <c r="U80" t="str">
        <f t="shared" si="29"/>
        <v>No T+M+I</v>
      </c>
      <c r="V80">
        <v>31.428052899797109</v>
      </c>
      <c r="W80">
        <v>31.961791270779024</v>
      </c>
      <c r="X80">
        <f t="shared" si="30"/>
        <v>-0.53373837098191501</v>
      </c>
      <c r="Y80">
        <v>-0.28397096703117447</v>
      </c>
      <c r="Z80" t="str">
        <f t="shared" si="31"/>
        <v>DOWN</v>
      </c>
      <c r="AA80" t="str">
        <f t="shared" si="32"/>
        <v>No TMIM</v>
      </c>
      <c r="AB80" t="str">
        <f t="shared" si="33"/>
        <v>DOWN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30.55</v>
      </c>
      <c r="D81">
        <v>31.35</v>
      </c>
      <c r="E81">
        <v>30.45</v>
      </c>
      <c r="F81">
        <v>31.25</v>
      </c>
      <c r="G81">
        <f>_xll.TA_TYPPRICE(D81,E81,F81)</f>
        <v>31.016666666666666</v>
      </c>
      <c r="H81">
        <v>30.767019633421977</v>
      </c>
      <c r="I81" t="str">
        <f t="shared" si="20"/>
        <v>UP</v>
      </c>
      <c r="J81">
        <v>31.447395474967553</v>
      </c>
      <c r="K81">
        <v>30.556687120908585</v>
      </c>
      <c r="L81" t="str">
        <f t="shared" si="21"/>
        <v>No Confirmation</v>
      </c>
      <c r="M81" t="str">
        <f t="shared" si="22"/>
        <v>No Trend</v>
      </c>
      <c r="N81">
        <v>51.251971137665009</v>
      </c>
      <c r="O81" t="str">
        <f t="shared" si="23"/>
        <v>No Momentum</v>
      </c>
      <c r="P81" t="str">
        <f t="shared" si="24"/>
        <v>No Trend + Momentum</v>
      </c>
      <c r="Q81">
        <f t="shared" si="25"/>
        <v>0.80000000000000071</v>
      </c>
      <c r="R81">
        <f t="shared" si="26"/>
        <v>0.90000000000000213</v>
      </c>
      <c r="S81">
        <f t="shared" si="27"/>
        <v>0.88888888888888762</v>
      </c>
      <c r="T81" t="str">
        <f t="shared" si="28"/>
        <v>UP</v>
      </c>
      <c r="U81" t="str">
        <f t="shared" si="29"/>
        <v>No T+M+I</v>
      </c>
      <c r="V81">
        <v>31.400660145982169</v>
      </c>
      <c r="W81">
        <v>31.909065991462061</v>
      </c>
      <c r="X81">
        <f t="shared" si="30"/>
        <v>-0.50840584547989209</v>
      </c>
      <c r="Y81">
        <v>-0.32885794272091801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31.1</v>
      </c>
      <c r="D82">
        <v>31.25</v>
      </c>
      <c r="E82">
        <v>30.7</v>
      </c>
      <c r="F82">
        <v>30.8</v>
      </c>
      <c r="G82">
        <f>_xll.TA_TYPPRICE(D82,E82,F82)</f>
        <v>30.916666666666668</v>
      </c>
      <c r="H82">
        <v>30.841843150044323</v>
      </c>
      <c r="I82" t="str">
        <f t="shared" si="20"/>
        <v>DOWN</v>
      </c>
      <c r="J82">
        <v>31.403529813863653</v>
      </c>
      <c r="K82">
        <v>30.588534427373343</v>
      </c>
      <c r="L82" t="str">
        <f t="shared" si="21"/>
        <v>No Confirmation</v>
      </c>
      <c r="M82" t="str">
        <f t="shared" si="22"/>
        <v>No Trend</v>
      </c>
      <c r="N82">
        <v>39.997049431288119</v>
      </c>
      <c r="O82" t="str">
        <f t="shared" si="23"/>
        <v>DOWN</v>
      </c>
      <c r="P82" t="str">
        <f t="shared" si="24"/>
        <v>No Trend + Momentum</v>
      </c>
      <c r="Q82">
        <f t="shared" si="25"/>
        <v>0.10000000000000142</v>
      </c>
      <c r="R82">
        <f t="shared" si="26"/>
        <v>0.55000000000000071</v>
      </c>
      <c r="S82">
        <f t="shared" si="27"/>
        <v>0.18181818181818415</v>
      </c>
      <c r="T82" t="str">
        <f t="shared" si="28"/>
        <v>DOWN</v>
      </c>
      <c r="U82" t="str">
        <f t="shared" si="29"/>
        <v>No T+M+I</v>
      </c>
      <c r="V82">
        <v>31.308250892754142</v>
      </c>
      <c r="W82">
        <v>31.826912955057463</v>
      </c>
      <c r="X82">
        <f t="shared" si="30"/>
        <v>-0.51866206230332068</v>
      </c>
      <c r="Y82">
        <v>-0.36681876663739854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31.05</v>
      </c>
      <c r="D83">
        <v>31.15</v>
      </c>
      <c r="E83">
        <v>30.75</v>
      </c>
      <c r="F83">
        <v>30.85</v>
      </c>
      <c r="G83">
        <f>_xll.TA_TYPPRICE(D83,E83,F83)</f>
        <v>30.916666666666668</v>
      </c>
      <c r="H83">
        <v>30.879254908355495</v>
      </c>
      <c r="I83" t="str">
        <f t="shared" si="20"/>
        <v>DOWN</v>
      </c>
      <c r="J83">
        <v>31.347189855227285</v>
      </c>
      <c r="K83">
        <v>30.624415665734823</v>
      </c>
      <c r="L83" t="str">
        <f t="shared" si="21"/>
        <v>No Confirmation</v>
      </c>
      <c r="M83" t="str">
        <f t="shared" si="22"/>
        <v>No Trend</v>
      </c>
      <c r="N83">
        <v>41.772972024318861</v>
      </c>
      <c r="O83" t="str">
        <f t="shared" si="23"/>
        <v>No Momentum</v>
      </c>
      <c r="P83" t="str">
        <f t="shared" si="24"/>
        <v>No Trend + Momentum</v>
      </c>
      <c r="Q83">
        <f t="shared" si="25"/>
        <v>0.10000000000000142</v>
      </c>
      <c r="R83">
        <f t="shared" si="26"/>
        <v>0.39999999999999858</v>
      </c>
      <c r="S83">
        <f t="shared" si="27"/>
        <v>0.25000000000000444</v>
      </c>
      <c r="T83" t="str">
        <f t="shared" si="28"/>
        <v>No Indication</v>
      </c>
      <c r="U83" t="str">
        <f t="shared" si="29"/>
        <v>No T+M+I</v>
      </c>
      <c r="V83">
        <v>31.237750755407351</v>
      </c>
      <c r="W83">
        <v>31.754549032460613</v>
      </c>
      <c r="X83">
        <f t="shared" si="30"/>
        <v>-0.51679827705326176</v>
      </c>
      <c r="Y83">
        <v>-0.3968146687205712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31.1</v>
      </c>
      <c r="D84">
        <v>31.35</v>
      </c>
      <c r="E84">
        <v>30.8</v>
      </c>
      <c r="F84">
        <v>31.15</v>
      </c>
      <c r="G84">
        <f>_xll.TA_TYPPRICE(D84,E84,F84)</f>
        <v>31.100000000000005</v>
      </c>
      <c r="H84">
        <v>30.98962745417775</v>
      </c>
      <c r="I84" t="str">
        <f t="shared" si="20"/>
        <v>UP</v>
      </c>
      <c r="J84">
        <v>31.347814331843445</v>
      </c>
      <c r="K84">
        <v>30.66343440668264</v>
      </c>
      <c r="L84" t="str">
        <f t="shared" si="21"/>
        <v>No Confirmation</v>
      </c>
      <c r="M84" t="str">
        <f t="shared" si="22"/>
        <v>No Trend</v>
      </c>
      <c r="N84">
        <v>52.350237988701984</v>
      </c>
      <c r="O84" t="str">
        <f t="shared" si="23"/>
        <v>No Momentum</v>
      </c>
      <c r="P84" t="str">
        <f t="shared" si="24"/>
        <v>No Trend + Momentum</v>
      </c>
      <c r="Q84">
        <f t="shared" si="25"/>
        <v>0.34999999999999787</v>
      </c>
      <c r="R84">
        <f t="shared" si="26"/>
        <v>0.55000000000000071</v>
      </c>
      <c r="S84">
        <f t="shared" si="27"/>
        <v>0.63636363636363169</v>
      </c>
      <c r="T84" t="str">
        <f t="shared" si="28"/>
        <v>No Indication</v>
      </c>
      <c r="U84" t="str">
        <f t="shared" si="29"/>
        <v>No T+M+I</v>
      </c>
      <c r="V84">
        <v>31.224250639190835</v>
      </c>
      <c r="W84">
        <v>31.709767622648716</v>
      </c>
      <c r="X84">
        <f t="shared" si="30"/>
        <v>-0.48551698345788097</v>
      </c>
      <c r="Y84">
        <v>-0.41455513166803315</v>
      </c>
      <c r="Z84" t="str">
        <f t="shared" si="31"/>
        <v>DOWN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31.2</v>
      </c>
      <c r="D85">
        <v>31.6</v>
      </c>
      <c r="E85">
        <v>31</v>
      </c>
      <c r="F85">
        <v>31.25</v>
      </c>
      <c r="G85">
        <f>_xll.TA_TYPPRICE(D85,E85,F85)</f>
        <v>31.283333333333331</v>
      </c>
      <c r="H85">
        <v>31.136480393755541</v>
      </c>
      <c r="I85" t="str">
        <f t="shared" si="20"/>
        <v>UP</v>
      </c>
      <c r="J85">
        <v>31.403855591433789</v>
      </c>
      <c r="K85">
        <v>30.738226760753165</v>
      </c>
      <c r="L85" t="str">
        <f t="shared" si="21"/>
        <v>No Confirmation</v>
      </c>
      <c r="M85" t="str">
        <f t="shared" si="22"/>
        <v>No Trend</v>
      </c>
      <c r="N85">
        <v>55.703065649666669</v>
      </c>
      <c r="O85" t="str">
        <f t="shared" si="23"/>
        <v>No Momentum</v>
      </c>
      <c r="P85" t="str">
        <f t="shared" si="24"/>
        <v>No Trend + Momentum</v>
      </c>
      <c r="Q85">
        <f t="shared" si="25"/>
        <v>0.25</v>
      </c>
      <c r="R85">
        <f t="shared" si="26"/>
        <v>0.60000000000000142</v>
      </c>
      <c r="S85">
        <f t="shared" si="27"/>
        <v>0.41666666666666569</v>
      </c>
      <c r="T85" t="str">
        <f t="shared" si="28"/>
        <v>No Indication</v>
      </c>
      <c r="U85" t="str">
        <f t="shared" si="29"/>
        <v>No T+M+I</v>
      </c>
      <c r="V85">
        <v>31.228212079315323</v>
      </c>
      <c r="W85">
        <v>31.675710761711773</v>
      </c>
      <c r="X85">
        <f t="shared" si="30"/>
        <v>-0.44749868239644996</v>
      </c>
      <c r="Y85">
        <v>-0.4211438418137165</v>
      </c>
      <c r="Z85" t="str">
        <f t="shared" si="31"/>
        <v>DOWN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31.1</v>
      </c>
      <c r="D86">
        <v>32.799999999999997</v>
      </c>
      <c r="E86">
        <v>31.1</v>
      </c>
      <c r="F86">
        <v>32.15</v>
      </c>
      <c r="G86">
        <f>_xll.TA_TYPPRICE(D86,E86,F86)</f>
        <v>32.016666666666666</v>
      </c>
      <c r="H86">
        <v>31.576573530211103</v>
      </c>
      <c r="I86" t="str">
        <f t="shared" si="20"/>
        <v>UP</v>
      </c>
      <c r="J86">
        <v>31.714109904448502</v>
      </c>
      <c r="K86">
        <v>30.818620813919129</v>
      </c>
      <c r="L86" t="str">
        <f t="shared" si="21"/>
        <v>UP</v>
      </c>
      <c r="M86" t="str">
        <f t="shared" si="22"/>
        <v>UP</v>
      </c>
      <c r="N86">
        <v>75.275140041066507</v>
      </c>
      <c r="O86" t="str">
        <f t="shared" si="23"/>
        <v>UP</v>
      </c>
      <c r="P86" t="str">
        <f t="shared" si="24"/>
        <v>UP</v>
      </c>
      <c r="Q86">
        <f t="shared" si="25"/>
        <v>1.0499999999999972</v>
      </c>
      <c r="R86">
        <f t="shared" si="26"/>
        <v>1.6999999999999957</v>
      </c>
      <c r="S86">
        <f t="shared" si="27"/>
        <v>0.61764705882352933</v>
      </c>
      <c r="T86" t="str">
        <f t="shared" si="28"/>
        <v>No Indication</v>
      </c>
      <c r="U86" t="str">
        <f t="shared" si="29"/>
        <v>No T+M+I</v>
      </c>
      <c r="V86">
        <v>31.370025605574504</v>
      </c>
      <c r="W86">
        <v>31.710843297881272</v>
      </c>
      <c r="X86">
        <f t="shared" si="30"/>
        <v>-0.34081769230676784</v>
      </c>
      <c r="Y86">
        <v>-0.40507861191232675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32.4</v>
      </c>
      <c r="D87">
        <v>32.450000000000003</v>
      </c>
      <c r="E87">
        <v>31.8</v>
      </c>
      <c r="F87">
        <v>32</v>
      </c>
      <c r="G87">
        <f>_xll.TA_TYPPRICE(D87,E87,F87)</f>
        <v>32.083333333333336</v>
      </c>
      <c r="H87">
        <v>31.829953431772218</v>
      </c>
      <c r="I87" t="str">
        <f t="shared" si="20"/>
        <v>UP</v>
      </c>
      <c r="J87">
        <v>31.877641036793282</v>
      </c>
      <c r="K87">
        <v>31.036705077492655</v>
      </c>
      <c r="L87" t="str">
        <f t="shared" si="21"/>
        <v>UP</v>
      </c>
      <c r="M87" t="str">
        <f t="shared" si="22"/>
        <v>UP</v>
      </c>
      <c r="N87">
        <v>68.930146948468064</v>
      </c>
      <c r="O87" t="str">
        <f t="shared" si="23"/>
        <v>UP</v>
      </c>
      <c r="P87" t="str">
        <f t="shared" si="24"/>
        <v>UP</v>
      </c>
      <c r="Q87">
        <f t="shared" si="25"/>
        <v>0.19999999999999929</v>
      </c>
      <c r="R87">
        <f t="shared" si="26"/>
        <v>0.65000000000000213</v>
      </c>
      <c r="S87">
        <f t="shared" si="27"/>
        <v>0.3076923076923056</v>
      </c>
      <c r="T87" t="str">
        <f t="shared" si="28"/>
        <v>No Indication</v>
      </c>
      <c r="U87" t="str">
        <f t="shared" si="29"/>
        <v>No T+M+I</v>
      </c>
      <c r="V87">
        <v>31.466944743178427</v>
      </c>
      <c r="W87">
        <v>31.732262312853031</v>
      </c>
      <c r="X87">
        <f t="shared" si="30"/>
        <v>-0.26531756967460396</v>
      </c>
      <c r="Y87">
        <v>-0.37712640346478221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32.200000000000003</v>
      </c>
      <c r="D88">
        <v>32.25</v>
      </c>
      <c r="E88">
        <v>31.2</v>
      </c>
      <c r="F88">
        <v>31.4</v>
      </c>
      <c r="G88">
        <f>_xll.TA_TYPPRICE(D88,E88,F88)</f>
        <v>31.616666666666664</v>
      </c>
      <c r="H88">
        <v>31.723310049219442</v>
      </c>
      <c r="I88" t="str">
        <f t="shared" si="20"/>
        <v>DOWN</v>
      </c>
      <c r="J88">
        <v>31.960387473061441</v>
      </c>
      <c r="K88">
        <v>31.072992838049842</v>
      </c>
      <c r="L88" t="str">
        <f t="shared" si="21"/>
        <v>No Confirmation</v>
      </c>
      <c r="M88" t="str">
        <f t="shared" si="22"/>
        <v>No Trend</v>
      </c>
      <c r="N88">
        <v>48.492722882412373</v>
      </c>
      <c r="O88" t="str">
        <f t="shared" si="23"/>
        <v>No Momentum</v>
      </c>
      <c r="P88" t="str">
        <f t="shared" si="24"/>
        <v>No Trend + Momentum</v>
      </c>
      <c r="Q88">
        <f t="shared" si="25"/>
        <v>0.19999999999999929</v>
      </c>
      <c r="R88">
        <f t="shared" si="26"/>
        <v>1.0500000000000007</v>
      </c>
      <c r="S88">
        <f t="shared" si="27"/>
        <v>0.19047619047618966</v>
      </c>
      <c r="T88" t="str">
        <f t="shared" si="28"/>
        <v>DOWN</v>
      </c>
      <c r="U88" t="str">
        <f t="shared" si="29"/>
        <v>No T+M+I</v>
      </c>
      <c r="V88">
        <v>31.456645551920207</v>
      </c>
      <c r="W88">
        <v>31.707650289678732</v>
      </c>
      <c r="X88">
        <f t="shared" si="30"/>
        <v>-0.2510047377585245</v>
      </c>
      <c r="Y88">
        <v>-0.35190207032353066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31.65</v>
      </c>
      <c r="D89">
        <v>32.200000000000003</v>
      </c>
      <c r="E89">
        <v>31.45</v>
      </c>
      <c r="F89">
        <v>31.65</v>
      </c>
      <c r="G89">
        <f>_xll.TA_TYPPRICE(D89,E89,F89)</f>
        <v>31.766666666666669</v>
      </c>
      <c r="H89">
        <v>31.744988357943058</v>
      </c>
      <c r="I89" t="str">
        <f t="shared" si="20"/>
        <v>DOWN</v>
      </c>
      <c r="J89">
        <v>32.013634701270007</v>
      </c>
      <c r="K89">
        <v>31.1567722073721</v>
      </c>
      <c r="L89" t="str">
        <f t="shared" si="21"/>
        <v>No Confirmation</v>
      </c>
      <c r="M89" t="str">
        <f t="shared" si="22"/>
        <v>No Trend</v>
      </c>
      <c r="N89">
        <v>55.382716894670281</v>
      </c>
      <c r="O89" t="str">
        <f t="shared" si="23"/>
        <v>No Momentum</v>
      </c>
      <c r="P89" t="str">
        <f t="shared" si="24"/>
        <v>No Trend + Momentum</v>
      </c>
      <c r="Q89">
        <f t="shared" si="25"/>
        <v>0.19999999999999929</v>
      </c>
      <c r="R89">
        <f t="shared" si="26"/>
        <v>0.75000000000000355</v>
      </c>
      <c r="S89">
        <f t="shared" si="27"/>
        <v>0.26666666666666444</v>
      </c>
      <c r="T89" t="str">
        <f t="shared" si="28"/>
        <v>No Indication</v>
      </c>
      <c r="U89" t="str">
        <f t="shared" si="29"/>
        <v>No T+M+I</v>
      </c>
      <c r="V89">
        <v>31.48639239008633</v>
      </c>
      <c r="W89">
        <v>31.703379897850677</v>
      </c>
      <c r="X89">
        <f t="shared" si="30"/>
        <v>-0.2169875077643475</v>
      </c>
      <c r="Y89">
        <v>-0.324919157811694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31.9</v>
      </c>
      <c r="D90">
        <v>32.450000000000003</v>
      </c>
      <c r="E90">
        <v>31.6</v>
      </c>
      <c r="F90">
        <v>32.4</v>
      </c>
      <c r="G90">
        <f>_xll.TA_TYPPRICE(D90,E90,F90)</f>
        <v>32.150000000000006</v>
      </c>
      <c r="H90">
        <v>31.947494178971532</v>
      </c>
      <c r="I90" t="str">
        <f t="shared" si="20"/>
        <v>UP</v>
      </c>
      <c r="J90">
        <v>32.110604767654451</v>
      </c>
      <c r="K90">
        <v>31.255267272400523</v>
      </c>
      <c r="L90" t="str">
        <f t="shared" si="21"/>
        <v>UP</v>
      </c>
      <c r="M90" t="str">
        <f t="shared" si="22"/>
        <v>UP</v>
      </c>
      <c r="N90">
        <v>70.287386971013788</v>
      </c>
      <c r="O90" t="str">
        <f t="shared" si="23"/>
        <v>UP</v>
      </c>
      <c r="P90" t="str">
        <f t="shared" si="24"/>
        <v>UP</v>
      </c>
      <c r="Q90">
        <f t="shared" si="25"/>
        <v>0.79999999999999716</v>
      </c>
      <c r="R90">
        <f t="shared" si="26"/>
        <v>0.85000000000000142</v>
      </c>
      <c r="S90">
        <f t="shared" si="27"/>
        <v>0.9411764705882304</v>
      </c>
      <c r="T90" t="str">
        <f t="shared" si="28"/>
        <v>UP</v>
      </c>
      <c r="U90" t="str">
        <f t="shared" si="29"/>
        <v>UP</v>
      </c>
      <c r="V90">
        <v>31.626947406996123</v>
      </c>
      <c r="W90">
        <v>31.754981386898777</v>
      </c>
      <c r="X90">
        <f t="shared" si="30"/>
        <v>-0.12803397990265353</v>
      </c>
      <c r="Y90">
        <v>-0.2855421222298859</v>
      </c>
      <c r="Z90" t="str">
        <f t="shared" si="31"/>
        <v>UP</v>
      </c>
      <c r="AA90" t="str">
        <f t="shared" si="32"/>
        <v>UP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33</v>
      </c>
      <c r="D91">
        <v>33</v>
      </c>
      <c r="E91">
        <v>32.35</v>
      </c>
      <c r="F91">
        <v>32.9</v>
      </c>
      <c r="G91">
        <f>_xll.TA_TYPPRICE(D91,E91,F91)</f>
        <v>32.75</v>
      </c>
      <c r="H91">
        <v>32.348747089485769</v>
      </c>
      <c r="I91" t="str">
        <f t="shared" si="20"/>
        <v>UP</v>
      </c>
      <c r="J91">
        <v>32.308248152620131</v>
      </c>
      <c r="K91">
        <v>31.498541211867074</v>
      </c>
      <c r="L91" t="str">
        <f t="shared" si="21"/>
        <v>UP</v>
      </c>
      <c r="M91" t="str">
        <f t="shared" si="22"/>
        <v>UP</v>
      </c>
      <c r="N91">
        <v>76.757604558715073</v>
      </c>
      <c r="O91" t="str">
        <f t="shared" si="23"/>
        <v>UP</v>
      </c>
      <c r="P91" t="str">
        <f t="shared" si="24"/>
        <v>UP</v>
      </c>
      <c r="Q91">
        <f t="shared" si="25"/>
        <v>0.54999999999999716</v>
      </c>
      <c r="R91">
        <f t="shared" si="26"/>
        <v>0.64999999999999858</v>
      </c>
      <c r="S91">
        <f t="shared" si="27"/>
        <v>0.84615384615384359</v>
      </c>
      <c r="T91" t="str">
        <f t="shared" si="28"/>
        <v>UP</v>
      </c>
      <c r="U91" t="str">
        <f t="shared" si="29"/>
        <v>UP</v>
      </c>
      <c r="V91">
        <v>31.822801652073643</v>
      </c>
      <c r="W91">
        <v>31.839797580461831</v>
      </c>
      <c r="X91">
        <f t="shared" si="30"/>
        <v>-1.6995928388187309E-2</v>
      </c>
      <c r="Y91">
        <v>-0.23183288346154618</v>
      </c>
      <c r="Z91" t="str">
        <f t="shared" si="31"/>
        <v>UP</v>
      </c>
      <c r="AA91" t="str">
        <f t="shared" si="32"/>
        <v>UP</v>
      </c>
      <c r="AB91" t="str">
        <f t="shared" si="33"/>
        <v>UP</v>
      </c>
      <c r="AC91" t="str">
        <f t="shared" si="34"/>
        <v>UP</v>
      </c>
      <c r="AD91">
        <f t="shared" si="35"/>
        <v>32.4</v>
      </c>
      <c r="AE91">
        <f t="shared" si="36"/>
        <v>32.6</v>
      </c>
      <c r="AF91">
        <f t="shared" si="37"/>
        <v>32.65</v>
      </c>
      <c r="AG91">
        <f t="shared" si="38"/>
        <v>32.75</v>
      </c>
    </row>
    <row r="92" spans="1:33" x14ac:dyDescent="0.25">
      <c r="A92" t="s">
        <v>5</v>
      </c>
      <c r="B92" s="1">
        <v>42986</v>
      </c>
      <c r="C92">
        <v>33</v>
      </c>
      <c r="D92">
        <v>33.450000000000003</v>
      </c>
      <c r="E92">
        <v>32.85</v>
      </c>
      <c r="F92">
        <v>33.1</v>
      </c>
      <c r="G92">
        <f>_xll.TA_TYPPRICE(D92,E92,F92)</f>
        <v>33.133333333333333</v>
      </c>
      <c r="H92">
        <v>32.741040211409555</v>
      </c>
      <c r="I92" t="str">
        <f t="shared" si="20"/>
        <v>UP</v>
      </c>
      <c r="J92">
        <v>32.561970785371216</v>
      </c>
      <c r="K92">
        <v>31.798865387007726</v>
      </c>
      <c r="L92" t="str">
        <f t="shared" si="21"/>
        <v>UP</v>
      </c>
      <c r="M92" t="str">
        <f t="shared" si="22"/>
        <v>UP</v>
      </c>
      <c r="N92">
        <v>79.039755606565024</v>
      </c>
      <c r="O92" t="str">
        <f t="shared" si="23"/>
        <v>UP</v>
      </c>
      <c r="P92" t="str">
        <f t="shared" si="24"/>
        <v>UP</v>
      </c>
      <c r="Q92">
        <f t="shared" si="25"/>
        <v>0.25</v>
      </c>
      <c r="R92">
        <f t="shared" si="26"/>
        <v>0.60000000000000142</v>
      </c>
      <c r="S92">
        <f t="shared" si="27"/>
        <v>0.41666666666666569</v>
      </c>
      <c r="T92" t="str">
        <f t="shared" si="28"/>
        <v>No Indication</v>
      </c>
      <c r="U92" t="str">
        <f t="shared" si="29"/>
        <v>No T+M+I</v>
      </c>
      <c r="V92">
        <v>32.019293705600774</v>
      </c>
      <c r="W92">
        <v>31.93314590783503</v>
      </c>
      <c r="X92">
        <f t="shared" si="30"/>
        <v>8.6147797765743661E-2</v>
      </c>
      <c r="Y92">
        <v>-0.16823674721608822</v>
      </c>
      <c r="Z92" t="str">
        <f t="shared" si="31"/>
        <v>UP</v>
      </c>
      <c r="AA92" t="str">
        <f t="shared" si="32"/>
        <v>No TMIM</v>
      </c>
      <c r="AB92" t="str">
        <f t="shared" si="33"/>
        <v>UP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33.200000000000003</v>
      </c>
      <c r="D93">
        <v>33.5</v>
      </c>
      <c r="E93">
        <v>33</v>
      </c>
      <c r="F93">
        <v>33.4</v>
      </c>
      <c r="G93">
        <f>_xll.TA_TYPPRICE(D93,E93,F93)</f>
        <v>33.300000000000004</v>
      </c>
      <c r="H93">
        <v>33.020520105704776</v>
      </c>
      <c r="I93" t="str">
        <f t="shared" si="20"/>
        <v>UP</v>
      </c>
      <c r="J93">
        <v>32.770421721955387</v>
      </c>
      <c r="K93">
        <v>32.065784189894899</v>
      </c>
      <c r="L93" t="str">
        <f t="shared" si="21"/>
        <v>UP</v>
      </c>
      <c r="M93" t="str">
        <f t="shared" si="22"/>
        <v>UP</v>
      </c>
      <c r="N93">
        <v>82.298655537567058</v>
      </c>
      <c r="O93" t="str">
        <f t="shared" si="23"/>
        <v>UP</v>
      </c>
      <c r="P93" t="str">
        <f t="shared" si="24"/>
        <v>UP</v>
      </c>
      <c r="Q93">
        <f t="shared" si="25"/>
        <v>0.39999999999999858</v>
      </c>
      <c r="R93">
        <f t="shared" si="26"/>
        <v>0.5</v>
      </c>
      <c r="S93">
        <f t="shared" si="27"/>
        <v>0.79999999999999716</v>
      </c>
      <c r="T93" t="str">
        <f t="shared" si="28"/>
        <v>No Indication</v>
      </c>
      <c r="U93" t="str">
        <f t="shared" si="29"/>
        <v>No T+M+I</v>
      </c>
      <c r="V93">
        <v>32.231710058585271</v>
      </c>
      <c r="W93">
        <v>32.041801766513913</v>
      </c>
      <c r="X93">
        <f t="shared" si="30"/>
        <v>0.18990829207135818</v>
      </c>
      <c r="Y93">
        <v>-9.660773935859894E-2</v>
      </c>
      <c r="Z93" t="str">
        <f t="shared" si="31"/>
        <v>UP</v>
      </c>
      <c r="AA93" t="str">
        <f t="shared" si="32"/>
        <v>No TMIM</v>
      </c>
      <c r="AB93" t="str">
        <f t="shared" si="33"/>
        <v>UP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33.4</v>
      </c>
      <c r="D94">
        <v>34.5</v>
      </c>
      <c r="E94">
        <v>33.35</v>
      </c>
      <c r="F94">
        <v>34.450000000000003</v>
      </c>
      <c r="G94">
        <f>_xll.TA_TYPPRICE(D94,E94,F94)</f>
        <v>34.1</v>
      </c>
      <c r="H94">
        <v>33.560260052852385</v>
      </c>
      <c r="I94" t="str">
        <f t="shared" si="20"/>
        <v>UP</v>
      </c>
      <c r="J94">
        <v>33.154772450409745</v>
      </c>
      <c r="K94">
        <v>32.351165481029369</v>
      </c>
      <c r="L94" t="str">
        <f t="shared" si="21"/>
        <v>UP</v>
      </c>
      <c r="M94" t="str">
        <f t="shared" si="22"/>
        <v>UP</v>
      </c>
      <c r="N94">
        <v>89.464897872827009</v>
      </c>
      <c r="O94" t="str">
        <f t="shared" si="23"/>
        <v>UP</v>
      </c>
      <c r="P94" t="str">
        <f t="shared" si="24"/>
        <v>UP</v>
      </c>
      <c r="Q94">
        <f t="shared" si="25"/>
        <v>1.1000000000000014</v>
      </c>
      <c r="R94">
        <f t="shared" si="26"/>
        <v>1.1499999999999986</v>
      </c>
      <c r="S94">
        <f t="shared" si="27"/>
        <v>0.95652173913043725</v>
      </c>
      <c r="T94" t="str">
        <f t="shared" si="28"/>
        <v>UP</v>
      </c>
      <c r="U94" t="str">
        <f t="shared" si="29"/>
        <v>UP</v>
      </c>
      <c r="V94">
        <v>32.572985434187537</v>
      </c>
      <c r="W94">
        <v>32.220186820846216</v>
      </c>
      <c r="X94">
        <f t="shared" si="30"/>
        <v>0.35279861334132079</v>
      </c>
      <c r="Y94">
        <v>-6.7264688186149807E-3</v>
      </c>
      <c r="Z94" t="str">
        <f t="shared" si="31"/>
        <v>UP</v>
      </c>
      <c r="AA94" t="str">
        <f t="shared" si="32"/>
        <v>UP</v>
      </c>
      <c r="AB94" t="str">
        <f t="shared" si="33"/>
        <v>UP</v>
      </c>
      <c r="AC94" t="str">
        <f t="shared" si="34"/>
        <v>UP</v>
      </c>
      <c r="AD94">
        <f t="shared" si="35"/>
        <v>33.5</v>
      </c>
      <c r="AE94">
        <f t="shared" si="36"/>
        <v>33.800000000000004</v>
      </c>
      <c r="AF94">
        <f t="shared" si="37"/>
        <v>33.9</v>
      </c>
      <c r="AG94">
        <f t="shared" si="38"/>
        <v>34.050000000000004</v>
      </c>
    </row>
    <row r="95" spans="1:33" x14ac:dyDescent="0.25">
      <c r="A95" t="s">
        <v>5</v>
      </c>
      <c r="B95" s="1">
        <v>42991</v>
      </c>
      <c r="C95">
        <v>34.4</v>
      </c>
      <c r="D95">
        <v>34.950000000000003</v>
      </c>
      <c r="E95">
        <v>34.299999999999997</v>
      </c>
      <c r="F95">
        <v>34.4</v>
      </c>
      <c r="G95">
        <f>_xll.TA_TYPPRICE(D95,E95,F95)</f>
        <v>34.550000000000004</v>
      </c>
      <c r="H95">
        <v>34.055130026426198</v>
      </c>
      <c r="I95" t="str">
        <f t="shared" si="20"/>
        <v>UP</v>
      </c>
      <c r="J95">
        <v>33.553711905874245</v>
      </c>
      <c r="K95">
        <v>32.784239818578399</v>
      </c>
      <c r="L95" t="str">
        <f t="shared" si="21"/>
        <v>UP</v>
      </c>
      <c r="M95" t="str">
        <f t="shared" si="22"/>
        <v>UP</v>
      </c>
      <c r="N95">
        <v>87.359727611227484</v>
      </c>
      <c r="O95" t="str">
        <f t="shared" si="23"/>
        <v>UP</v>
      </c>
      <c r="P95" t="str">
        <f t="shared" si="24"/>
        <v>UP</v>
      </c>
      <c r="Q95">
        <f t="shared" si="25"/>
        <v>0.10000000000000142</v>
      </c>
      <c r="R95">
        <f t="shared" si="26"/>
        <v>0.65000000000000568</v>
      </c>
      <c r="S95">
        <f t="shared" si="27"/>
        <v>0.15384615384615469</v>
      </c>
      <c r="T95" t="str">
        <f t="shared" si="28"/>
        <v>DOWN</v>
      </c>
      <c r="U95" t="str">
        <f t="shared" si="29"/>
        <v>No T+M+I</v>
      </c>
      <c r="V95">
        <v>32.854064598158686</v>
      </c>
      <c r="W95">
        <v>32.381654463746493</v>
      </c>
      <c r="X95">
        <f t="shared" si="30"/>
        <v>0.47241013441219337</v>
      </c>
      <c r="Y95">
        <v>8.9100851827546693E-2</v>
      </c>
      <c r="Z95" t="str">
        <f t="shared" si="31"/>
        <v>UP</v>
      </c>
      <c r="AA95" t="str">
        <f t="shared" si="32"/>
        <v>No TMIM</v>
      </c>
      <c r="AB95" t="str">
        <f t="shared" si="33"/>
        <v>UP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34.049999999999997</v>
      </c>
      <c r="D96">
        <v>34.299999999999997</v>
      </c>
      <c r="E96">
        <v>33.799999999999997</v>
      </c>
      <c r="F96">
        <v>33.950000000000003</v>
      </c>
      <c r="G96">
        <f>_xll.TA_TYPPRICE(D96,E96,F96)</f>
        <v>34.016666666666666</v>
      </c>
      <c r="H96">
        <v>34.035898346546432</v>
      </c>
      <c r="I96" t="str">
        <f t="shared" si="20"/>
        <v>DOWN</v>
      </c>
      <c r="J96">
        <v>33.71955370456886</v>
      </c>
      <c r="K96">
        <v>33.009964303338755</v>
      </c>
      <c r="L96" t="str">
        <f t="shared" si="21"/>
        <v>UP</v>
      </c>
      <c r="M96" t="str">
        <f t="shared" si="22"/>
        <v>No Trend</v>
      </c>
      <c r="N96">
        <v>69.074351605307015</v>
      </c>
      <c r="O96" t="str">
        <f t="shared" si="23"/>
        <v>UP</v>
      </c>
      <c r="P96" t="str">
        <f t="shared" si="24"/>
        <v>No Trend + Momentum</v>
      </c>
      <c r="Q96">
        <f t="shared" si="25"/>
        <v>0.15000000000000568</v>
      </c>
      <c r="R96">
        <f t="shared" si="26"/>
        <v>0.5</v>
      </c>
      <c r="S96">
        <f t="shared" si="27"/>
        <v>0.30000000000001137</v>
      </c>
      <c r="T96" t="str">
        <f t="shared" si="28"/>
        <v>No Indication</v>
      </c>
      <c r="U96" t="str">
        <f t="shared" si="29"/>
        <v>No T+M+I</v>
      </c>
      <c r="V96">
        <v>33.022670044595813</v>
      </c>
      <c r="W96">
        <v>32.497828207172681</v>
      </c>
      <c r="X96">
        <f t="shared" si="30"/>
        <v>0.52484183742313206</v>
      </c>
      <c r="Y96">
        <v>0.17624904894666377</v>
      </c>
      <c r="Z96" t="str">
        <f t="shared" si="31"/>
        <v>UP</v>
      </c>
      <c r="AA96" t="str">
        <f t="shared" si="32"/>
        <v>No TMIM</v>
      </c>
      <c r="AB96" t="str">
        <f t="shared" si="33"/>
        <v>UP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33.9</v>
      </c>
      <c r="D97">
        <v>33.950000000000003</v>
      </c>
      <c r="E97">
        <v>32.1</v>
      </c>
      <c r="F97">
        <v>32.700000000000003</v>
      </c>
      <c r="G97">
        <f>_xll.TA_TYPPRICE(D97,E97,F97)</f>
        <v>32.916666666666671</v>
      </c>
      <c r="H97">
        <v>33.476282506606552</v>
      </c>
      <c r="I97" t="str">
        <f t="shared" si="20"/>
        <v>DOWN</v>
      </c>
      <c r="J97">
        <v>33.770763992442447</v>
      </c>
      <c r="K97">
        <v>32.807750013707924</v>
      </c>
      <c r="L97" t="str">
        <f t="shared" si="21"/>
        <v>DOWN</v>
      </c>
      <c r="M97" t="str">
        <f t="shared" si="22"/>
        <v>DOWN</v>
      </c>
      <c r="N97">
        <v>40.00193489653234</v>
      </c>
      <c r="O97" t="str">
        <f t="shared" si="23"/>
        <v>No Momentum</v>
      </c>
      <c r="P97" t="str">
        <f t="shared" si="24"/>
        <v>No Trend + Momentum</v>
      </c>
      <c r="Q97">
        <f t="shared" si="25"/>
        <v>0.60000000000000142</v>
      </c>
      <c r="R97">
        <f t="shared" si="26"/>
        <v>1.8500000000000014</v>
      </c>
      <c r="S97">
        <f t="shared" si="27"/>
        <v>0.32432432432432484</v>
      </c>
      <c r="T97" t="str">
        <f t="shared" si="28"/>
        <v>No Indication</v>
      </c>
      <c r="U97" t="str">
        <f t="shared" si="29"/>
        <v>No T+M+I</v>
      </c>
      <c r="V97">
        <v>32.973028499273383</v>
      </c>
      <c r="W97">
        <v>32.512803895530261</v>
      </c>
      <c r="X97">
        <f t="shared" si="30"/>
        <v>0.46022460374312146</v>
      </c>
      <c r="Y97">
        <v>0.23304415990595531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33</v>
      </c>
      <c r="D98">
        <v>33.200000000000003</v>
      </c>
      <c r="E98">
        <v>32.049999999999997</v>
      </c>
      <c r="F98">
        <v>32.200000000000003</v>
      </c>
      <c r="G98">
        <f>_xll.TA_TYPPRICE(D98,E98,F98)</f>
        <v>32.483333333333334</v>
      </c>
      <c r="H98">
        <v>32.979807919969943</v>
      </c>
      <c r="I98" t="str">
        <f t="shared" si="20"/>
        <v>DOWN</v>
      </c>
      <c r="J98">
        <v>33.643927549677457</v>
      </c>
      <c r="K98">
        <v>32.639361121772829</v>
      </c>
      <c r="L98" t="str">
        <f t="shared" si="21"/>
        <v>DOWN</v>
      </c>
      <c r="M98" t="str">
        <f t="shared" si="22"/>
        <v>DOWN</v>
      </c>
      <c r="N98">
        <v>33.04735331598868</v>
      </c>
      <c r="O98" t="str">
        <f t="shared" si="23"/>
        <v>DOWN</v>
      </c>
      <c r="P98" t="str">
        <f t="shared" si="24"/>
        <v>DOWN</v>
      </c>
      <c r="Q98">
        <f t="shared" si="25"/>
        <v>0.15000000000000568</v>
      </c>
      <c r="R98">
        <f t="shared" si="26"/>
        <v>1.1500000000000057</v>
      </c>
      <c r="S98">
        <f t="shared" si="27"/>
        <v>0.13043478260869995</v>
      </c>
      <c r="T98" t="str">
        <f t="shared" si="28"/>
        <v>DOWN</v>
      </c>
      <c r="U98" t="str">
        <f t="shared" si="29"/>
        <v>DOWN</v>
      </c>
      <c r="V98">
        <v>32.854101037846711</v>
      </c>
      <c r="W98">
        <v>32.489633236602096</v>
      </c>
      <c r="X98">
        <f t="shared" si="30"/>
        <v>0.36446780124461498</v>
      </c>
      <c r="Y98">
        <v>0.25932888817368727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32.200000000000003</v>
      </c>
      <c r="D99">
        <v>32.4</v>
      </c>
      <c r="E99">
        <v>32</v>
      </c>
      <c r="F99">
        <v>32.15</v>
      </c>
      <c r="G99">
        <f>_xll.TA_TYPPRICE(D99,E99,F99)</f>
        <v>32.183333333333337</v>
      </c>
      <c r="H99">
        <v>32.58157062665164</v>
      </c>
      <c r="I99" t="str">
        <f t="shared" si="20"/>
        <v>DOWN</v>
      </c>
      <c r="J99">
        <v>33.367499205304689</v>
      </c>
      <c r="K99">
        <v>32.497280872489981</v>
      </c>
      <c r="L99" t="str">
        <f t="shared" si="21"/>
        <v>DOWN</v>
      </c>
      <c r="M99" t="str">
        <f t="shared" si="22"/>
        <v>DOWN</v>
      </c>
      <c r="N99">
        <v>32.344443348856032</v>
      </c>
      <c r="O99" t="str">
        <f t="shared" si="23"/>
        <v>DOWN</v>
      </c>
      <c r="P99" t="str">
        <f t="shared" si="24"/>
        <v>DOWN</v>
      </c>
      <c r="Q99">
        <f t="shared" si="25"/>
        <v>0.14999999999999858</v>
      </c>
      <c r="R99">
        <f t="shared" si="26"/>
        <v>0.39999999999999858</v>
      </c>
      <c r="S99">
        <f t="shared" si="27"/>
        <v>0.37499999999999778</v>
      </c>
      <c r="T99" t="str">
        <f t="shared" si="28"/>
        <v>No Indication</v>
      </c>
      <c r="U99" t="str">
        <f t="shared" si="29"/>
        <v>No T+M+I</v>
      </c>
      <c r="V99">
        <v>32.74577780125491</v>
      </c>
      <c r="W99">
        <v>32.464475219076014</v>
      </c>
      <c r="X99">
        <f t="shared" si="30"/>
        <v>0.28130258217889548</v>
      </c>
      <c r="Y99">
        <v>0.2637236269747289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32.15</v>
      </c>
      <c r="D100">
        <v>32.4</v>
      </c>
      <c r="E100">
        <v>31.55</v>
      </c>
      <c r="F100">
        <v>31.55</v>
      </c>
      <c r="G100">
        <f>_xll.TA_TYPPRICE(D100,E100,F100)</f>
        <v>31.833333333333332</v>
      </c>
      <c r="H100">
        <v>32.207451979992484</v>
      </c>
      <c r="I100" t="str">
        <f t="shared" si="20"/>
        <v>DOWN</v>
      </c>
      <c r="J100">
        <v>33.152499381903645</v>
      </c>
      <c r="K100">
        <v>32.28677401193665</v>
      </c>
      <c r="L100" t="str">
        <f t="shared" si="21"/>
        <v>DOWN</v>
      </c>
      <c r="M100" t="str">
        <f t="shared" si="22"/>
        <v>DOWN</v>
      </c>
      <c r="N100">
        <v>24.521074945199313</v>
      </c>
      <c r="O100" t="str">
        <f t="shared" si="23"/>
        <v>DOWN</v>
      </c>
      <c r="P100" t="str">
        <f t="shared" si="24"/>
        <v>DOWN</v>
      </c>
      <c r="Q100">
        <f t="shared" si="25"/>
        <v>0</v>
      </c>
      <c r="R100">
        <f t="shared" si="26"/>
        <v>0.84999999999999787</v>
      </c>
      <c r="S100">
        <f t="shared" si="27"/>
        <v>0</v>
      </c>
      <c r="T100" t="str">
        <f t="shared" si="28"/>
        <v>DOWN</v>
      </c>
      <c r="U100" t="str">
        <f t="shared" si="29"/>
        <v>DOWN</v>
      </c>
      <c r="V100">
        <v>32.561811985677231</v>
      </c>
      <c r="W100">
        <v>32.396736313959273</v>
      </c>
      <c r="X100">
        <f t="shared" si="30"/>
        <v>0.16507567171795756</v>
      </c>
      <c r="Y100">
        <v>0.24399403592337462</v>
      </c>
      <c r="Z100" t="str">
        <f t="shared" si="31"/>
        <v>DOWN</v>
      </c>
      <c r="AA100" t="str">
        <f t="shared" si="32"/>
        <v>DOWN</v>
      </c>
      <c r="AB100" t="str">
        <f t="shared" si="33"/>
        <v>DOWN</v>
      </c>
      <c r="AC100" t="str">
        <f t="shared" si="34"/>
        <v>DOWN</v>
      </c>
      <c r="AD100">
        <f t="shared" si="35"/>
        <v>32.300000000000004</v>
      </c>
      <c r="AE100">
        <f t="shared" si="36"/>
        <v>32.1</v>
      </c>
      <c r="AF100">
        <f t="shared" si="37"/>
        <v>32</v>
      </c>
      <c r="AG100">
        <f t="shared" si="38"/>
        <v>31.85</v>
      </c>
    </row>
    <row r="101" spans="1:33" x14ac:dyDescent="0.25">
      <c r="A101" t="s">
        <v>5</v>
      </c>
      <c r="B101" s="1">
        <v>42999</v>
      </c>
      <c r="C101">
        <v>31.85</v>
      </c>
      <c r="D101">
        <v>31.85</v>
      </c>
      <c r="E101">
        <v>31.7</v>
      </c>
      <c r="F101">
        <v>31.85</v>
      </c>
      <c r="G101">
        <f>_xll.TA_TYPPRICE(D101,E101,F101)</f>
        <v>31.8</v>
      </c>
      <c r="H101">
        <v>32.003725989996241</v>
      </c>
      <c r="I101" t="str">
        <f t="shared" si="20"/>
        <v>DOWN</v>
      </c>
      <c r="J101">
        <v>32.86305507481395</v>
      </c>
      <c r="K101">
        <v>32.156379787061837</v>
      </c>
      <c r="L101" t="str">
        <f t="shared" si="21"/>
        <v>DOWN</v>
      </c>
      <c r="M101" t="str">
        <f t="shared" si="22"/>
        <v>DOWN</v>
      </c>
      <c r="N101">
        <v>34.433028177529273</v>
      </c>
      <c r="O101" t="str">
        <f t="shared" si="23"/>
        <v>DOWN</v>
      </c>
      <c r="P101" t="str">
        <f t="shared" si="24"/>
        <v>DOWN</v>
      </c>
      <c r="Q101">
        <f t="shared" si="25"/>
        <v>0.15000000000000213</v>
      </c>
      <c r="R101">
        <f t="shared" si="26"/>
        <v>0.15000000000000213</v>
      </c>
      <c r="S101">
        <f t="shared" si="27"/>
        <v>1</v>
      </c>
      <c r="T101" t="str">
        <f t="shared" si="28"/>
        <v>UP</v>
      </c>
      <c r="U101" t="str">
        <f t="shared" si="29"/>
        <v>No T+M+I</v>
      </c>
      <c r="V101">
        <v>32.452302449419193</v>
      </c>
      <c r="W101">
        <v>32.356237327740068</v>
      </c>
      <c r="X101">
        <f t="shared" si="30"/>
        <v>9.6065121679124843E-2</v>
      </c>
      <c r="Y101">
        <v>0.21440825307452466</v>
      </c>
      <c r="Z101" t="str">
        <f t="shared" si="31"/>
        <v>DOWN</v>
      </c>
      <c r="AA101" t="str">
        <f t="shared" si="32"/>
        <v>No TMIM</v>
      </c>
      <c r="AB101" t="str">
        <f t="shared" si="33"/>
        <v>DOWN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31.75</v>
      </c>
      <c r="D102">
        <v>31.8</v>
      </c>
      <c r="E102">
        <v>31.45</v>
      </c>
      <c r="F102">
        <v>31.5</v>
      </c>
      <c r="G102">
        <f>_xll.TA_TYPPRICE(D102,E102,F102)</f>
        <v>31.583333333333332</v>
      </c>
      <c r="H102">
        <v>31.793529661664785</v>
      </c>
      <c r="I102" t="str">
        <f t="shared" si="20"/>
        <v>DOWN</v>
      </c>
      <c r="J102">
        <v>32.626820613744187</v>
      </c>
      <c r="K102">
        <v>31.999406501048096</v>
      </c>
      <c r="L102" t="str">
        <f t="shared" si="21"/>
        <v>DOWN</v>
      </c>
      <c r="M102" t="str">
        <f t="shared" si="22"/>
        <v>DOWN</v>
      </c>
      <c r="N102">
        <v>28.89866001743993</v>
      </c>
      <c r="O102" t="str">
        <f t="shared" si="23"/>
        <v>DOWN</v>
      </c>
      <c r="P102" t="str">
        <f t="shared" si="24"/>
        <v>DOWN</v>
      </c>
      <c r="Q102">
        <f t="shared" si="25"/>
        <v>5.0000000000000711E-2</v>
      </c>
      <c r="R102">
        <f t="shared" si="26"/>
        <v>0.35000000000000142</v>
      </c>
      <c r="S102">
        <f t="shared" si="27"/>
        <v>0.14285714285714432</v>
      </c>
      <c r="T102" t="str">
        <f t="shared" si="28"/>
        <v>DOWN</v>
      </c>
      <c r="U102" t="str">
        <f t="shared" si="29"/>
        <v>DOWN</v>
      </c>
      <c r="V102">
        <v>32.305794380277781</v>
      </c>
      <c r="W102">
        <v>32.292812340500063</v>
      </c>
      <c r="X102">
        <f t="shared" si="30"/>
        <v>1.2982039777718057E-2</v>
      </c>
      <c r="Y102">
        <v>0.17412301041516334</v>
      </c>
      <c r="Z102" t="str">
        <f t="shared" si="31"/>
        <v>DOWN</v>
      </c>
      <c r="AA102" t="str">
        <f t="shared" si="32"/>
        <v>DOWN</v>
      </c>
      <c r="AB102" t="str">
        <f t="shared" si="33"/>
        <v>DOWN</v>
      </c>
      <c r="AC102" t="str">
        <f t="shared" si="34"/>
        <v>DOWN</v>
      </c>
      <c r="AD102">
        <f t="shared" si="35"/>
        <v>31.75</v>
      </c>
      <c r="AE102">
        <f t="shared" si="36"/>
        <v>31.650000000000002</v>
      </c>
      <c r="AF102">
        <f t="shared" si="37"/>
        <v>31.650000000000002</v>
      </c>
      <c r="AG102">
        <f t="shared" si="38"/>
        <v>31.6</v>
      </c>
    </row>
    <row r="103" spans="1:33" x14ac:dyDescent="0.25">
      <c r="A103" t="s">
        <v>5</v>
      </c>
      <c r="B103" s="1">
        <v>43003</v>
      </c>
      <c r="C103">
        <v>31.75</v>
      </c>
      <c r="D103">
        <v>31.8</v>
      </c>
      <c r="E103">
        <v>31.5</v>
      </c>
      <c r="F103">
        <v>31.55</v>
      </c>
      <c r="G103">
        <f>_xll.TA_TYPPRICE(D103,E103,F103)</f>
        <v>31.616666666666664</v>
      </c>
      <c r="H103">
        <v>31.705098164165726</v>
      </c>
      <c r="I103" t="str">
        <f t="shared" si="20"/>
        <v>DOWN</v>
      </c>
      <c r="J103">
        <v>32.44308269957881</v>
      </c>
      <c r="K103">
        <v>31.888427278592964</v>
      </c>
      <c r="L103" t="str">
        <f t="shared" si="21"/>
        <v>DOWN</v>
      </c>
      <c r="M103" t="str">
        <f t="shared" si="22"/>
        <v>DOWN</v>
      </c>
      <c r="N103">
        <v>30.882438648699868</v>
      </c>
      <c r="O103" t="str">
        <f t="shared" si="23"/>
        <v>DOWN</v>
      </c>
      <c r="P103" t="str">
        <f t="shared" si="24"/>
        <v>DOWN</v>
      </c>
      <c r="Q103">
        <f t="shared" si="25"/>
        <v>5.0000000000000711E-2</v>
      </c>
      <c r="R103">
        <f t="shared" si="26"/>
        <v>0.30000000000000071</v>
      </c>
      <c r="S103">
        <f t="shared" si="27"/>
        <v>0.16666666666666863</v>
      </c>
      <c r="T103" t="str">
        <f t="shared" si="28"/>
        <v>DOWN</v>
      </c>
      <c r="U103" t="str">
        <f t="shared" si="29"/>
        <v>DOWN</v>
      </c>
      <c r="V103">
        <v>32.189518321773505</v>
      </c>
      <c r="W103">
        <v>32.237789204166724</v>
      </c>
      <c r="X103">
        <f t="shared" si="30"/>
        <v>-4.8270882393218528E-2</v>
      </c>
      <c r="Y103">
        <v>0.12964423185348697</v>
      </c>
      <c r="Z103" t="str">
        <f t="shared" si="31"/>
        <v>DOWN</v>
      </c>
      <c r="AA103" t="str">
        <f t="shared" si="32"/>
        <v>DOWN</v>
      </c>
      <c r="AB103" t="str">
        <f t="shared" si="33"/>
        <v>DOWN</v>
      </c>
      <c r="AC103" t="str">
        <f t="shared" si="34"/>
        <v>DOWN</v>
      </c>
      <c r="AD103">
        <f t="shared" si="35"/>
        <v>31.75</v>
      </c>
      <c r="AE103">
        <f t="shared" si="36"/>
        <v>31.700000000000003</v>
      </c>
      <c r="AF103">
        <f t="shared" si="37"/>
        <v>31.650000000000002</v>
      </c>
      <c r="AG103">
        <f t="shared" si="38"/>
        <v>31.6</v>
      </c>
    </row>
    <row r="104" spans="1:33" x14ac:dyDescent="0.25">
      <c r="A104" t="s">
        <v>5</v>
      </c>
      <c r="B104" s="1">
        <v>43004</v>
      </c>
      <c r="C104">
        <v>31.75</v>
      </c>
      <c r="D104">
        <v>32.15</v>
      </c>
      <c r="E104">
        <v>30.9</v>
      </c>
      <c r="F104">
        <v>31.9</v>
      </c>
      <c r="G104">
        <f>_xll.TA_TYPPRICE(D104,E104,F104)</f>
        <v>31.649999999999995</v>
      </c>
      <c r="H104">
        <v>31.677549082082862</v>
      </c>
      <c r="I104" t="str">
        <f t="shared" si="20"/>
        <v>UP</v>
      </c>
      <c r="J104">
        <v>32.377953210783517</v>
      </c>
      <c r="K104">
        <v>31.668776772238971</v>
      </c>
      <c r="L104" t="str">
        <f t="shared" si="21"/>
        <v>No Confirmation</v>
      </c>
      <c r="M104" t="str">
        <f t="shared" si="22"/>
        <v>No Trend</v>
      </c>
      <c r="N104">
        <v>44.445123283657686</v>
      </c>
      <c r="O104" t="str">
        <f t="shared" si="23"/>
        <v>No Momentum</v>
      </c>
      <c r="P104" t="str">
        <f t="shared" si="24"/>
        <v>No Trend + Momentum</v>
      </c>
      <c r="Q104">
        <f t="shared" si="25"/>
        <v>1</v>
      </c>
      <c r="R104">
        <f t="shared" si="26"/>
        <v>1.25</v>
      </c>
      <c r="S104">
        <f t="shared" si="27"/>
        <v>0.8</v>
      </c>
      <c r="T104" t="str">
        <f t="shared" si="28"/>
        <v>No Indication</v>
      </c>
      <c r="U104" t="str">
        <f t="shared" si="29"/>
        <v>No T+M+I</v>
      </c>
      <c r="V104">
        <v>32.14497704150066</v>
      </c>
      <c r="W104">
        <v>32.212767781635854</v>
      </c>
      <c r="X104">
        <f t="shared" si="30"/>
        <v>-6.7790740135194483E-2</v>
      </c>
      <c r="Y104">
        <v>9.0157237455750688E-2</v>
      </c>
      <c r="Z104" t="str">
        <f t="shared" si="31"/>
        <v>DOWN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43006</v>
      </c>
      <c r="C105">
        <v>31.8</v>
      </c>
      <c r="D105">
        <v>32.4</v>
      </c>
      <c r="E105">
        <v>31.7</v>
      </c>
      <c r="F105">
        <v>32.299999999999997</v>
      </c>
      <c r="G105">
        <f>_xll.TA_TYPPRICE(D105,E105,F105)</f>
        <v>32.133333333333333</v>
      </c>
      <c r="H105">
        <v>31.905441207708098</v>
      </c>
      <c r="I105" t="str">
        <f t="shared" si="20"/>
        <v>UP</v>
      </c>
      <c r="J105">
        <v>32.382852497276069</v>
      </c>
      <c r="K105">
        <v>31.675715267296976</v>
      </c>
      <c r="L105" t="str">
        <f t="shared" si="21"/>
        <v>No Confirmation</v>
      </c>
      <c r="M105" t="str">
        <f t="shared" si="22"/>
        <v>No Trend</v>
      </c>
      <c r="N105">
        <v>56.608712686108746</v>
      </c>
      <c r="O105" t="str">
        <f t="shared" si="23"/>
        <v>No Momentum</v>
      </c>
      <c r="P105" t="str">
        <f t="shared" si="24"/>
        <v>No Trend + Momentum</v>
      </c>
      <c r="Q105">
        <f t="shared" si="25"/>
        <v>0.59999999999999787</v>
      </c>
      <c r="R105">
        <f t="shared" si="26"/>
        <v>0.69999999999999929</v>
      </c>
      <c r="S105">
        <f t="shared" si="27"/>
        <v>0.85714285714285499</v>
      </c>
      <c r="T105" t="str">
        <f t="shared" si="28"/>
        <v>UP</v>
      </c>
      <c r="U105" t="str">
        <f t="shared" si="29"/>
        <v>No T+M+I</v>
      </c>
      <c r="V105">
        <v>32.168826727423635</v>
      </c>
      <c r="W105">
        <v>32.219229427440602</v>
      </c>
      <c r="X105">
        <f t="shared" si="30"/>
        <v>-5.0402700016967117E-2</v>
      </c>
      <c r="Y105">
        <v>6.2045249961207125E-2</v>
      </c>
      <c r="Z105" t="str">
        <f t="shared" si="31"/>
        <v>DOWN</v>
      </c>
      <c r="AA105" t="str">
        <f t="shared" si="32"/>
        <v>No TMIM</v>
      </c>
      <c r="AB105" t="str">
        <f t="shared" si="33"/>
        <v>No Confirmation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43007</v>
      </c>
      <c r="C106">
        <v>32.200000000000003</v>
      </c>
      <c r="D106">
        <v>33</v>
      </c>
      <c r="E106">
        <v>31.9</v>
      </c>
      <c r="F106">
        <v>32.200000000000003</v>
      </c>
      <c r="G106">
        <f>_xll.TA_TYPPRICE(D106,E106,F106)</f>
        <v>32.366666666666667</v>
      </c>
      <c r="H106">
        <v>32.136053937187384</v>
      </c>
      <c r="I106" t="str">
        <f t="shared" si="20"/>
        <v>UP</v>
      </c>
      <c r="J106">
        <v>32.519996386770273</v>
      </c>
      <c r="K106">
        <v>31.72555631900876</v>
      </c>
      <c r="L106" t="str">
        <f t="shared" si="21"/>
        <v>No Confirmation</v>
      </c>
      <c r="M106" t="str">
        <f t="shared" si="22"/>
        <v>No Trend</v>
      </c>
      <c r="N106">
        <v>52.983525488191653</v>
      </c>
      <c r="O106" t="str">
        <f t="shared" si="23"/>
        <v>No Momentum</v>
      </c>
      <c r="P106" t="str">
        <f t="shared" si="24"/>
        <v>No Trend + Momentum</v>
      </c>
      <c r="Q106">
        <f t="shared" si="25"/>
        <v>0.30000000000000426</v>
      </c>
      <c r="R106">
        <f t="shared" si="26"/>
        <v>1.1000000000000014</v>
      </c>
      <c r="S106">
        <f t="shared" si="27"/>
        <v>0.27272727272727626</v>
      </c>
      <c r="T106" t="str">
        <f t="shared" si="28"/>
        <v>No Indication</v>
      </c>
      <c r="U106" t="str">
        <f t="shared" si="29"/>
        <v>No T+M+I</v>
      </c>
      <c r="V106">
        <v>32.173622615512308</v>
      </c>
      <c r="W106">
        <v>32.217805025407962</v>
      </c>
      <c r="X106">
        <f t="shared" si="30"/>
        <v>-4.4182409895654473E-2</v>
      </c>
      <c r="Y106">
        <v>4.0799717989834804E-2</v>
      </c>
      <c r="Z106" t="str">
        <f t="shared" si="31"/>
        <v>DOWN</v>
      </c>
      <c r="AA106" t="str">
        <f t="shared" si="32"/>
        <v>No TMIM</v>
      </c>
      <c r="AB106" t="str">
        <f t="shared" si="33"/>
        <v>No Confirmation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43011</v>
      </c>
      <c r="C107">
        <v>32.6</v>
      </c>
      <c r="D107">
        <v>34</v>
      </c>
      <c r="E107">
        <v>32.049999999999997</v>
      </c>
      <c r="F107">
        <v>33.75</v>
      </c>
      <c r="G107">
        <f>_xll.TA_TYPPRICE(D107,E107,F107)</f>
        <v>33.266666666666666</v>
      </c>
      <c r="H107">
        <v>32.701360301927025</v>
      </c>
      <c r="I107" t="str">
        <f t="shared" si="20"/>
        <v>UP</v>
      </c>
      <c r="J107">
        <v>32.848886078599101</v>
      </c>
      <c r="K107">
        <v>31.797654914784591</v>
      </c>
      <c r="L107" t="str">
        <f t="shared" si="21"/>
        <v>UP</v>
      </c>
      <c r="M107" t="str">
        <f t="shared" si="22"/>
        <v>UP</v>
      </c>
      <c r="N107">
        <v>79.017650519482686</v>
      </c>
      <c r="O107" t="str">
        <f t="shared" si="23"/>
        <v>UP</v>
      </c>
      <c r="P107" t="str">
        <f t="shared" si="24"/>
        <v>UP</v>
      </c>
      <c r="Q107">
        <f t="shared" si="25"/>
        <v>1.7000000000000028</v>
      </c>
      <c r="R107">
        <f t="shared" si="26"/>
        <v>1.9500000000000028</v>
      </c>
      <c r="S107">
        <f t="shared" si="27"/>
        <v>0.87179487179487203</v>
      </c>
      <c r="T107" t="str">
        <f t="shared" si="28"/>
        <v>UP</v>
      </c>
      <c r="U107" t="str">
        <f t="shared" si="29"/>
        <v>UP</v>
      </c>
      <c r="V107">
        <v>32.416142213125802</v>
      </c>
      <c r="W107">
        <v>32.331300949451816</v>
      </c>
      <c r="X107">
        <f t="shared" si="30"/>
        <v>8.4841263673986589E-2</v>
      </c>
      <c r="Y107">
        <v>4.9608027126665163E-2</v>
      </c>
      <c r="Z107" t="str">
        <f t="shared" si="31"/>
        <v>UP</v>
      </c>
      <c r="AA107" t="str">
        <f t="shared" si="32"/>
        <v>UP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43012</v>
      </c>
      <c r="C108">
        <v>35.35</v>
      </c>
      <c r="D108">
        <v>35.799999999999997</v>
      </c>
      <c r="E108">
        <v>33.65</v>
      </c>
      <c r="F108">
        <v>33.75</v>
      </c>
      <c r="G108">
        <f>_xll.TA_TYPPRICE(D108,E108,F108)</f>
        <v>34.4</v>
      </c>
      <c r="H108">
        <v>33.550680150963515</v>
      </c>
      <c r="I108" t="str">
        <f t="shared" si="20"/>
        <v>UP</v>
      </c>
      <c r="J108">
        <v>33.504689172243744</v>
      </c>
      <c r="K108">
        <v>32.209287155943571</v>
      </c>
      <c r="L108" t="str">
        <f t="shared" si="21"/>
        <v>UP</v>
      </c>
      <c r="M108" t="str">
        <f t="shared" si="22"/>
        <v>UP</v>
      </c>
      <c r="N108">
        <v>79.017650519482686</v>
      </c>
      <c r="O108" t="str">
        <f t="shared" si="23"/>
        <v>UP</v>
      </c>
      <c r="P108" t="str">
        <f t="shared" si="24"/>
        <v>UP</v>
      </c>
      <c r="Q108">
        <f t="shared" si="25"/>
        <v>0.10000000000000142</v>
      </c>
      <c r="R108">
        <f t="shared" si="26"/>
        <v>2.1499999999999986</v>
      </c>
      <c r="S108">
        <f t="shared" si="27"/>
        <v>4.6511627906977437E-2</v>
      </c>
      <c r="T108" t="str">
        <f t="shared" si="28"/>
        <v>DOWN</v>
      </c>
      <c r="U108" t="str">
        <f t="shared" si="29"/>
        <v>No T+M+I</v>
      </c>
      <c r="V108">
        <v>32.621351103414142</v>
      </c>
      <c r="W108">
        <v>32.43638976801094</v>
      </c>
      <c r="X108">
        <f t="shared" si="30"/>
        <v>0.18496133540320159</v>
      </c>
      <c r="Y108">
        <v>7.6678688781972454E-2</v>
      </c>
      <c r="Z108" t="str">
        <f t="shared" si="31"/>
        <v>UP</v>
      </c>
      <c r="AA108" t="str">
        <f t="shared" si="32"/>
        <v>No TMIM</v>
      </c>
      <c r="AB108" t="str">
        <f t="shared" si="33"/>
        <v>UP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43013</v>
      </c>
      <c r="C109">
        <v>33.9</v>
      </c>
      <c r="D109">
        <v>33.9</v>
      </c>
      <c r="E109">
        <v>32.799999999999997</v>
      </c>
      <c r="F109">
        <v>32.799999999999997</v>
      </c>
      <c r="G109">
        <f>_xll.TA_TYPPRICE(D109,E109,F109)</f>
        <v>33.166666666666664</v>
      </c>
      <c r="H109">
        <v>33.358673408815093</v>
      </c>
      <c r="I109" t="str">
        <f t="shared" si="20"/>
        <v>DOWN</v>
      </c>
      <c r="J109">
        <v>33.592536022856244</v>
      </c>
      <c r="K109">
        <v>32.340556676844997</v>
      </c>
      <c r="L109" t="str">
        <f t="shared" si="21"/>
        <v>No Confirmation</v>
      </c>
      <c r="M109" t="str">
        <f t="shared" si="22"/>
        <v>No Trend</v>
      </c>
      <c r="N109">
        <v>51.636089505302593</v>
      </c>
      <c r="O109" t="str">
        <f t="shared" si="23"/>
        <v>No Momentum</v>
      </c>
      <c r="P109" t="str">
        <f t="shared" si="24"/>
        <v>No Trend + Momentum</v>
      </c>
      <c r="Q109">
        <f t="shared" si="25"/>
        <v>0</v>
      </c>
      <c r="R109">
        <f t="shared" si="26"/>
        <v>1.1000000000000014</v>
      </c>
      <c r="S109">
        <f t="shared" si="27"/>
        <v>0</v>
      </c>
      <c r="T109" t="str">
        <f t="shared" si="28"/>
        <v>DOWN</v>
      </c>
      <c r="U109" t="str">
        <f t="shared" si="29"/>
        <v>No T+M+I</v>
      </c>
      <c r="V109">
        <v>32.648835549042737</v>
      </c>
      <c r="W109">
        <v>32.463323859269387</v>
      </c>
      <c r="X109">
        <f t="shared" si="30"/>
        <v>0.18551168977334953</v>
      </c>
      <c r="Y109">
        <v>9.8445288980247875E-2</v>
      </c>
      <c r="Z109" t="str">
        <f t="shared" si="31"/>
        <v>UP</v>
      </c>
      <c r="AA109" t="str">
        <f t="shared" si="32"/>
        <v>No TMIM</v>
      </c>
      <c r="AB109" t="str">
        <f t="shared" si="33"/>
        <v>No Confirmation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43014</v>
      </c>
      <c r="C110">
        <v>32.799999999999997</v>
      </c>
      <c r="D110">
        <v>33.200000000000003</v>
      </c>
      <c r="E110">
        <v>32.6</v>
      </c>
      <c r="F110">
        <v>32.65</v>
      </c>
      <c r="G110">
        <f>_xll.TA_TYPPRICE(D110,E110,F110)</f>
        <v>32.81666666666667</v>
      </c>
      <c r="H110">
        <v>33.087670037740878</v>
      </c>
      <c r="I110" t="str">
        <f t="shared" si="20"/>
        <v>DOWN</v>
      </c>
      <c r="J110">
        <v>33.505305795554854</v>
      </c>
      <c r="K110">
        <v>32.39821074865722</v>
      </c>
      <c r="L110" t="str">
        <f t="shared" si="21"/>
        <v>No Confirmation</v>
      </c>
      <c r="M110" t="str">
        <f t="shared" si="22"/>
        <v>No Trend</v>
      </c>
      <c r="N110">
        <v>48.330613094113808</v>
      </c>
      <c r="O110" t="str">
        <f t="shared" si="23"/>
        <v>No Momentum</v>
      </c>
      <c r="P110" t="str">
        <f t="shared" si="24"/>
        <v>No Trend + Momentum</v>
      </c>
      <c r="Q110">
        <f t="shared" si="25"/>
        <v>4.9999999999997158E-2</v>
      </c>
      <c r="R110">
        <f t="shared" si="26"/>
        <v>0.60000000000000142</v>
      </c>
      <c r="S110">
        <f t="shared" si="27"/>
        <v>8.3333333333328402E-2</v>
      </c>
      <c r="T110" t="str">
        <f t="shared" si="28"/>
        <v>DOWN</v>
      </c>
      <c r="U110" t="str">
        <f t="shared" si="29"/>
        <v>No T+M+I</v>
      </c>
      <c r="V110">
        <v>32.649014695343851</v>
      </c>
      <c r="W110">
        <v>32.477151721545731</v>
      </c>
      <c r="X110">
        <f t="shared" si="30"/>
        <v>0.17186297379812032</v>
      </c>
      <c r="Y110">
        <v>0.11312882594382237</v>
      </c>
      <c r="Z110" t="str">
        <f t="shared" si="31"/>
        <v>UP</v>
      </c>
      <c r="AA110" t="str">
        <f t="shared" si="32"/>
        <v>No TMIM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43017</v>
      </c>
      <c r="C111">
        <v>32.75</v>
      </c>
      <c r="D111">
        <v>33</v>
      </c>
      <c r="E111">
        <v>32.049999999999997</v>
      </c>
      <c r="F111">
        <v>32.1</v>
      </c>
      <c r="G111">
        <f>_xll.TA_TYPPRICE(D111,E111,F111)</f>
        <v>32.383333333333333</v>
      </c>
      <c r="H111">
        <v>32.735501685537102</v>
      </c>
      <c r="I111" t="str">
        <f t="shared" si="20"/>
        <v>DOWN</v>
      </c>
      <c r="J111">
        <v>33.393015618764885</v>
      </c>
      <c r="K111">
        <v>32.320830582288949</v>
      </c>
      <c r="L111" t="str">
        <f t="shared" si="21"/>
        <v>DOWN</v>
      </c>
      <c r="M111" t="str">
        <f t="shared" si="22"/>
        <v>DOWN</v>
      </c>
      <c r="N111">
        <v>37.367064567017508</v>
      </c>
      <c r="O111" t="str">
        <f t="shared" si="23"/>
        <v>DOWN</v>
      </c>
      <c r="P111" t="str">
        <f t="shared" si="24"/>
        <v>DOWN</v>
      </c>
      <c r="Q111">
        <f t="shared" si="25"/>
        <v>5.0000000000004263E-2</v>
      </c>
      <c r="R111">
        <f t="shared" si="26"/>
        <v>0.95000000000000284</v>
      </c>
      <c r="S111">
        <f t="shared" si="27"/>
        <v>5.2631578947372748E-2</v>
      </c>
      <c r="T111" t="str">
        <f t="shared" si="28"/>
        <v>DOWN</v>
      </c>
      <c r="U111" t="str">
        <f t="shared" si="29"/>
        <v>DOWN</v>
      </c>
      <c r="V111">
        <v>32.564550896060183</v>
      </c>
      <c r="W111">
        <v>32.449214556986789</v>
      </c>
      <c r="X111">
        <f t="shared" si="30"/>
        <v>0.11533633907339436</v>
      </c>
      <c r="Y111">
        <v>0.11357032856973677</v>
      </c>
      <c r="Z111" t="str">
        <f t="shared" si="31"/>
        <v>UP</v>
      </c>
      <c r="AA111" t="str">
        <f t="shared" si="32"/>
        <v>No TMIM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43018</v>
      </c>
      <c r="C112">
        <v>32.15</v>
      </c>
      <c r="D112">
        <v>33.799999999999997</v>
      </c>
      <c r="E112">
        <v>32.049999999999997</v>
      </c>
      <c r="F112">
        <v>33</v>
      </c>
      <c r="G112">
        <f>_xll.TA_TYPPRICE(D112,E112,F112)</f>
        <v>32.949999999999996</v>
      </c>
      <c r="H112">
        <v>32.842750842768552</v>
      </c>
      <c r="I112" t="str">
        <f t="shared" si="20"/>
        <v>UP</v>
      </c>
      <c r="J112">
        <v>33.48345659237269</v>
      </c>
      <c r="K112">
        <v>32.260646008446962</v>
      </c>
      <c r="L112" t="str">
        <f t="shared" si="21"/>
        <v>No Confirmation</v>
      </c>
      <c r="M112" t="str">
        <f t="shared" si="22"/>
        <v>No Trend</v>
      </c>
      <c r="N112">
        <v>57.217961859730259</v>
      </c>
      <c r="O112" t="str">
        <f t="shared" si="23"/>
        <v>No Momentum</v>
      </c>
      <c r="P112" t="str">
        <f t="shared" si="24"/>
        <v>No Trend + Momentum</v>
      </c>
      <c r="Q112">
        <f t="shared" si="25"/>
        <v>0.95000000000000284</v>
      </c>
      <c r="R112">
        <f t="shared" si="26"/>
        <v>1.75</v>
      </c>
      <c r="S112">
        <f t="shared" si="27"/>
        <v>0.54285714285714448</v>
      </c>
      <c r="T112" t="str">
        <f t="shared" si="28"/>
        <v>No Indication</v>
      </c>
      <c r="U112" t="str">
        <f t="shared" si="29"/>
        <v>No T+M+I</v>
      </c>
      <c r="V112">
        <v>32.631543065897077</v>
      </c>
      <c r="W112">
        <v>32.490013478691473</v>
      </c>
      <c r="X112">
        <f t="shared" si="30"/>
        <v>0.14152958720560349</v>
      </c>
      <c r="Y112">
        <v>0.11916218029691011</v>
      </c>
      <c r="Z112" t="str">
        <f t="shared" si="31"/>
        <v>UP</v>
      </c>
      <c r="AA112" t="str">
        <f t="shared" si="32"/>
        <v>No TMIM</v>
      </c>
      <c r="AB112" t="str">
        <f t="shared" si="33"/>
        <v>No Confirmation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43019</v>
      </c>
      <c r="C113">
        <v>33</v>
      </c>
      <c r="D113">
        <v>33.6</v>
      </c>
      <c r="E113">
        <v>32.450000000000003</v>
      </c>
      <c r="F113">
        <v>32.549999999999997</v>
      </c>
      <c r="G113">
        <f>_xll.TA_TYPPRICE(D113,E113,F113)</f>
        <v>32.866666666666667</v>
      </c>
      <c r="H113">
        <v>32.854708754717606</v>
      </c>
      <c r="I113" t="str">
        <f t="shared" si="20"/>
        <v>DOWN</v>
      </c>
      <c r="J113">
        <v>33.50935512740098</v>
      </c>
      <c r="K113">
        <v>32.302724673236526</v>
      </c>
      <c r="L113" t="str">
        <f t="shared" si="21"/>
        <v>No Confirmation</v>
      </c>
      <c r="M113" t="str">
        <f t="shared" si="22"/>
        <v>No Trend</v>
      </c>
      <c r="N113">
        <v>47.757742933473686</v>
      </c>
      <c r="O113" t="str">
        <f t="shared" si="23"/>
        <v>No Momentum</v>
      </c>
      <c r="P113" t="str">
        <f t="shared" si="24"/>
        <v>No Trend + Momentum</v>
      </c>
      <c r="Q113">
        <f t="shared" si="25"/>
        <v>9.9999999999994316E-2</v>
      </c>
      <c r="R113">
        <f t="shared" si="26"/>
        <v>1.1499999999999986</v>
      </c>
      <c r="S113">
        <f t="shared" si="27"/>
        <v>8.6956521739125603E-2</v>
      </c>
      <c r="T113" t="str">
        <f t="shared" si="28"/>
        <v>DOWN</v>
      </c>
      <c r="U113" t="str">
        <f t="shared" si="29"/>
        <v>No T+M+I</v>
      </c>
      <c r="V113">
        <v>32.618997978835985</v>
      </c>
      <c r="W113">
        <v>32.494456924714328</v>
      </c>
      <c r="X113">
        <f t="shared" si="30"/>
        <v>0.12454105412165717</v>
      </c>
      <c r="Y113">
        <v>0.12023795506185952</v>
      </c>
      <c r="Z113" t="str">
        <f t="shared" si="31"/>
        <v>UP</v>
      </c>
      <c r="AA113" t="str">
        <f t="shared" si="32"/>
        <v>No TMIM</v>
      </c>
      <c r="AB113" t="str">
        <f t="shared" si="33"/>
        <v>No Confirmation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43020</v>
      </c>
      <c r="C114">
        <v>32.75</v>
      </c>
      <c r="D114">
        <v>33.4</v>
      </c>
      <c r="E114">
        <v>32.5</v>
      </c>
      <c r="F114">
        <v>32.85</v>
      </c>
      <c r="G114">
        <f>_xll.TA_TYPPRICE(D114,E114,F114)</f>
        <v>32.916666666666664</v>
      </c>
      <c r="H114">
        <v>32.885687710692139</v>
      </c>
      <c r="I114" t="str">
        <f t="shared" si="20"/>
        <v>DOWN</v>
      </c>
      <c r="J114">
        <v>33.485053987978539</v>
      </c>
      <c r="K114">
        <v>32.346563634739518</v>
      </c>
      <c r="L114" t="str">
        <f t="shared" si="21"/>
        <v>No Confirmation</v>
      </c>
      <c r="M114" t="str">
        <f t="shared" si="22"/>
        <v>No Trend</v>
      </c>
      <c r="N114">
        <v>54.084061052904786</v>
      </c>
      <c r="O114" t="str">
        <f t="shared" si="23"/>
        <v>No Momentum</v>
      </c>
      <c r="P114" t="str">
        <f t="shared" si="24"/>
        <v>No Trend + Momentum</v>
      </c>
      <c r="Q114">
        <f t="shared" si="25"/>
        <v>0.35000000000000142</v>
      </c>
      <c r="R114">
        <f t="shared" si="26"/>
        <v>0.89999999999999858</v>
      </c>
      <c r="S114">
        <f t="shared" si="27"/>
        <v>0.38888888888889106</v>
      </c>
      <c r="T114" t="str">
        <f t="shared" si="28"/>
        <v>No Indication</v>
      </c>
      <c r="U114" t="str">
        <f t="shared" si="29"/>
        <v>No T+M+I</v>
      </c>
      <c r="V114">
        <v>32.654536751322759</v>
      </c>
      <c r="W114">
        <v>32.520793448809563</v>
      </c>
      <c r="X114">
        <f t="shared" si="30"/>
        <v>0.13374330251319577</v>
      </c>
      <c r="Y114">
        <v>0.12293902455212677</v>
      </c>
      <c r="Z114" t="str">
        <f t="shared" si="31"/>
        <v>UP</v>
      </c>
      <c r="AA114" t="str">
        <f t="shared" si="32"/>
        <v>No TMIM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43021</v>
      </c>
      <c r="C115">
        <v>32.65</v>
      </c>
      <c r="D115">
        <v>34.4</v>
      </c>
      <c r="E115">
        <v>32.65</v>
      </c>
      <c r="F115">
        <v>34.049999999999997</v>
      </c>
      <c r="G115">
        <f>_xll.TA_TYPPRICE(D115,E115,F115)</f>
        <v>33.699999999999996</v>
      </c>
      <c r="H115">
        <v>33.292843855346064</v>
      </c>
      <c r="I115" t="str">
        <f t="shared" si="20"/>
        <v>UP</v>
      </c>
      <c r="J115">
        <v>33.688375323983308</v>
      </c>
      <c r="K115">
        <v>32.413993938130737</v>
      </c>
      <c r="L115" t="str">
        <f t="shared" si="21"/>
        <v>UP</v>
      </c>
      <c r="M115" t="str">
        <f t="shared" si="22"/>
        <v>UP</v>
      </c>
      <c r="N115">
        <v>71.400474012547605</v>
      </c>
      <c r="O115" t="str">
        <f t="shared" si="23"/>
        <v>UP</v>
      </c>
      <c r="P115" t="str">
        <f t="shared" si="24"/>
        <v>UP</v>
      </c>
      <c r="Q115">
        <f t="shared" si="25"/>
        <v>1.3999999999999986</v>
      </c>
      <c r="R115">
        <f t="shared" si="26"/>
        <v>1.75</v>
      </c>
      <c r="S115">
        <f t="shared" si="27"/>
        <v>0.79999999999999916</v>
      </c>
      <c r="T115" t="str">
        <f t="shared" si="28"/>
        <v>No Indication</v>
      </c>
      <c r="U115" t="str">
        <f t="shared" si="29"/>
        <v>No T+M+I</v>
      </c>
      <c r="V115">
        <v>32.86922340496541</v>
      </c>
      <c r="W115">
        <v>32.634068008157001</v>
      </c>
      <c r="X115">
        <f t="shared" si="30"/>
        <v>0.23515539680840902</v>
      </c>
      <c r="Y115">
        <v>0.14538229900338323</v>
      </c>
      <c r="Z115" t="str">
        <f t="shared" si="31"/>
        <v>UP</v>
      </c>
      <c r="AA115" t="str">
        <f t="shared" si="32"/>
        <v>No TMIM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43024</v>
      </c>
      <c r="C116">
        <v>34.5</v>
      </c>
      <c r="D116">
        <v>35.200000000000003</v>
      </c>
      <c r="E116">
        <v>34.15</v>
      </c>
      <c r="F116">
        <v>34.9</v>
      </c>
      <c r="G116">
        <f>_xll.TA_TYPPRICE(D116,E116,F116)</f>
        <v>34.75</v>
      </c>
      <c r="H116">
        <v>34.021421927673032</v>
      </c>
      <c r="I116" t="str">
        <f t="shared" si="20"/>
        <v>UP</v>
      </c>
      <c r="J116">
        <v>34.024291918653688</v>
      </c>
      <c r="K116">
        <v>32.799773062990575</v>
      </c>
      <c r="L116" t="str">
        <f t="shared" si="21"/>
        <v>UP</v>
      </c>
      <c r="M116" t="str">
        <f t="shared" si="22"/>
        <v>UP</v>
      </c>
      <c r="N116">
        <v>78.559785809479749</v>
      </c>
      <c r="O116" t="str">
        <f t="shared" si="23"/>
        <v>UP</v>
      </c>
      <c r="P116" t="str">
        <f t="shared" si="24"/>
        <v>UP</v>
      </c>
      <c r="Q116">
        <f t="shared" si="25"/>
        <v>0.75</v>
      </c>
      <c r="R116">
        <f t="shared" si="26"/>
        <v>1.0500000000000043</v>
      </c>
      <c r="S116">
        <f t="shared" si="27"/>
        <v>0.71428571428571141</v>
      </c>
      <c r="T116" t="str">
        <f t="shared" si="28"/>
        <v>No Indication</v>
      </c>
      <c r="U116" t="str">
        <f t="shared" si="29"/>
        <v>No T+M+I</v>
      </c>
      <c r="V116">
        <v>33.181650573432272</v>
      </c>
      <c r="W116">
        <v>32.801914822367593</v>
      </c>
      <c r="X116">
        <f t="shared" si="30"/>
        <v>0.37973575106467905</v>
      </c>
      <c r="Y116">
        <v>0.19225298941564239</v>
      </c>
      <c r="Z116" t="str">
        <f t="shared" si="31"/>
        <v>UP</v>
      </c>
      <c r="AA116" t="str">
        <f t="shared" si="32"/>
        <v>No TMIM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43025</v>
      </c>
      <c r="C117">
        <v>34.9</v>
      </c>
      <c r="D117">
        <v>34.950000000000003</v>
      </c>
      <c r="E117">
        <v>34.049999999999997</v>
      </c>
      <c r="F117">
        <v>34.25</v>
      </c>
      <c r="G117">
        <f>_xll.TA_TYPPRICE(D117,E117,F117)</f>
        <v>34.416666666666664</v>
      </c>
      <c r="H117">
        <v>34.219044297169845</v>
      </c>
      <c r="I117" t="str">
        <f t="shared" si="20"/>
        <v>UP</v>
      </c>
      <c r="J117">
        <v>34.230004825619538</v>
      </c>
      <c r="K117">
        <v>33.077601271214888</v>
      </c>
      <c r="L117" t="str">
        <f t="shared" si="21"/>
        <v>UP</v>
      </c>
      <c r="M117" t="str">
        <f t="shared" si="22"/>
        <v>UP</v>
      </c>
      <c r="N117">
        <v>63.391178410507408</v>
      </c>
      <c r="O117" t="str">
        <f t="shared" si="23"/>
        <v>UP</v>
      </c>
      <c r="P117" t="str">
        <f t="shared" si="24"/>
        <v>UP</v>
      </c>
      <c r="Q117">
        <f t="shared" si="25"/>
        <v>0.20000000000000284</v>
      </c>
      <c r="R117">
        <f t="shared" si="26"/>
        <v>0.90000000000000568</v>
      </c>
      <c r="S117">
        <f t="shared" si="27"/>
        <v>0.22222222222222399</v>
      </c>
      <c r="T117" t="str">
        <f t="shared" si="28"/>
        <v>No Indication</v>
      </c>
      <c r="U117" t="str">
        <f t="shared" si="29"/>
        <v>No T+M+I</v>
      </c>
      <c r="V117">
        <v>33.34601202367346</v>
      </c>
      <c r="W117">
        <v>32.909180391081101</v>
      </c>
      <c r="X117">
        <f t="shared" si="30"/>
        <v>0.43683163259235869</v>
      </c>
      <c r="Y117">
        <v>0.24116871805098566</v>
      </c>
      <c r="Z117" t="str">
        <f t="shared" si="31"/>
        <v>UP</v>
      </c>
      <c r="AA117" t="str">
        <f t="shared" si="32"/>
        <v>No TMIM</v>
      </c>
      <c r="AB117" t="str">
        <f t="shared" si="33"/>
        <v>No Confirmation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43026</v>
      </c>
      <c r="C118">
        <v>34.1</v>
      </c>
      <c r="D118">
        <v>34.4</v>
      </c>
      <c r="E118">
        <v>34</v>
      </c>
      <c r="F118">
        <v>34.299999999999997</v>
      </c>
      <c r="G118">
        <f>_xll.TA_TYPPRICE(D118,E118,F118)</f>
        <v>34.233333333333334</v>
      </c>
      <c r="H118">
        <v>34.226188815251589</v>
      </c>
      <c r="I118" t="str">
        <f t="shared" si="20"/>
        <v>UP</v>
      </c>
      <c r="J118">
        <v>34.267781531037421</v>
      </c>
      <c r="K118">
        <v>33.282578766500471</v>
      </c>
      <c r="L118" t="str">
        <f t="shared" si="21"/>
        <v>UP</v>
      </c>
      <c r="M118" t="str">
        <f t="shared" si="22"/>
        <v>UP</v>
      </c>
      <c r="N118">
        <v>64.058459426363115</v>
      </c>
      <c r="O118" t="str">
        <f t="shared" si="23"/>
        <v>UP</v>
      </c>
      <c r="P118" t="str">
        <f t="shared" si="24"/>
        <v>UP</v>
      </c>
      <c r="Q118">
        <f t="shared" si="25"/>
        <v>0.29999999999999716</v>
      </c>
      <c r="R118">
        <f t="shared" si="26"/>
        <v>0.39999999999999858</v>
      </c>
      <c r="S118">
        <f t="shared" si="27"/>
        <v>0.74999999999999556</v>
      </c>
      <c r="T118" t="str">
        <f t="shared" si="28"/>
        <v>No Indication</v>
      </c>
      <c r="U118" t="str">
        <f t="shared" si="29"/>
        <v>No T+M+I</v>
      </c>
      <c r="V118">
        <v>33.492779404646775</v>
      </c>
      <c r="W118">
        <v>33.012204065815837</v>
      </c>
      <c r="X118">
        <f t="shared" si="30"/>
        <v>0.48057533883093839</v>
      </c>
      <c r="Y118">
        <v>0.28905004220697622</v>
      </c>
      <c r="Z118" t="str">
        <f t="shared" si="31"/>
        <v>UP</v>
      </c>
      <c r="AA118" t="str">
        <f t="shared" si="32"/>
        <v>No TMIM</v>
      </c>
      <c r="AB118" t="str">
        <f t="shared" si="33"/>
        <v>No Confirmation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43027</v>
      </c>
      <c r="C119">
        <v>34.049999999999997</v>
      </c>
      <c r="D119">
        <v>34.6</v>
      </c>
      <c r="E119">
        <v>34</v>
      </c>
      <c r="F119">
        <v>34</v>
      </c>
      <c r="G119">
        <f>_xll.TA_TYPPRICE(D119,E119,F119)</f>
        <v>34.199999999999996</v>
      </c>
      <c r="H119">
        <v>34.213094407625789</v>
      </c>
      <c r="I119" t="str">
        <f t="shared" si="20"/>
        <v>DOWN</v>
      </c>
      <c r="J119">
        <v>34.341607857473548</v>
      </c>
      <c r="K119">
        <v>33.442005707278142</v>
      </c>
      <c r="L119" t="str">
        <f t="shared" si="21"/>
        <v>No Confirmation</v>
      </c>
      <c r="M119" t="str">
        <f t="shared" si="22"/>
        <v>No Trend</v>
      </c>
      <c r="N119">
        <v>56.354517208677954</v>
      </c>
      <c r="O119" t="str">
        <f t="shared" si="23"/>
        <v>No Momentum</v>
      </c>
      <c r="P119" t="str">
        <f t="shared" si="24"/>
        <v>No Trend + Momentum</v>
      </c>
      <c r="Q119">
        <f t="shared" si="25"/>
        <v>0</v>
      </c>
      <c r="R119">
        <f t="shared" si="26"/>
        <v>0.60000000000000142</v>
      </c>
      <c r="S119">
        <f t="shared" si="27"/>
        <v>0</v>
      </c>
      <c r="T119" t="str">
        <f t="shared" si="28"/>
        <v>DOWN</v>
      </c>
      <c r="U119" t="str">
        <f t="shared" si="29"/>
        <v>No T+M+I</v>
      </c>
      <c r="V119">
        <v>33.570813342393429</v>
      </c>
      <c r="W119">
        <v>33.085374135014661</v>
      </c>
      <c r="X119">
        <f t="shared" si="30"/>
        <v>0.48543920737876789</v>
      </c>
      <c r="Y119">
        <v>0.32832787524133455</v>
      </c>
      <c r="Z119" t="str">
        <f t="shared" si="31"/>
        <v>UP</v>
      </c>
      <c r="AA119" t="str">
        <f t="shared" si="32"/>
        <v>No TMIM</v>
      </c>
      <c r="AB119" t="str">
        <f t="shared" si="33"/>
        <v>No Confirmation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43031</v>
      </c>
      <c r="C120">
        <v>34</v>
      </c>
      <c r="D120">
        <v>34.35</v>
      </c>
      <c r="E120">
        <v>33.75</v>
      </c>
      <c r="F120">
        <v>33.75</v>
      </c>
      <c r="G120">
        <f>_xll.TA_TYPPRICE(D120,E120,F120)</f>
        <v>33.949999999999996</v>
      </c>
      <c r="H120">
        <v>34.081547203812889</v>
      </c>
      <c r="I120" t="str">
        <f t="shared" si="20"/>
        <v>DOWN</v>
      </c>
      <c r="J120">
        <v>34.343472778034979</v>
      </c>
      <c r="K120">
        <v>33.510448883438556</v>
      </c>
      <c r="L120" t="str">
        <f t="shared" si="21"/>
        <v>No Confirmation</v>
      </c>
      <c r="M120" t="str">
        <f t="shared" si="22"/>
        <v>No Trend</v>
      </c>
      <c r="N120">
        <v>50.080650917456239</v>
      </c>
      <c r="O120" t="str">
        <f t="shared" si="23"/>
        <v>No Momentum</v>
      </c>
      <c r="P120" t="str">
        <f t="shared" si="24"/>
        <v>No Trend + Momentum</v>
      </c>
      <c r="Q120">
        <f t="shared" si="25"/>
        <v>0</v>
      </c>
      <c r="R120">
        <f t="shared" si="26"/>
        <v>0.60000000000000142</v>
      </c>
      <c r="S120">
        <f t="shared" si="27"/>
        <v>0</v>
      </c>
      <c r="T120" t="str">
        <f t="shared" si="28"/>
        <v>DOWN</v>
      </c>
      <c r="U120" t="str">
        <f t="shared" si="29"/>
        <v>No T+M+I</v>
      </c>
      <c r="V120">
        <v>33.598380520486749</v>
      </c>
      <c r="W120">
        <v>33.13460568056913</v>
      </c>
      <c r="X120">
        <f t="shared" si="30"/>
        <v>0.46377483991761892</v>
      </c>
      <c r="Y120">
        <v>0.35541726817659142</v>
      </c>
      <c r="Z120" t="str">
        <f t="shared" si="31"/>
        <v>UP</v>
      </c>
      <c r="AA120" t="str">
        <f t="shared" si="32"/>
        <v>No TMIM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43032</v>
      </c>
      <c r="C121">
        <v>34</v>
      </c>
      <c r="D121">
        <v>34.65</v>
      </c>
      <c r="E121">
        <v>33.5</v>
      </c>
      <c r="F121">
        <v>34.549999999999997</v>
      </c>
      <c r="G121">
        <f>_xll.TA_TYPPRICE(D121,E121,F121)</f>
        <v>34.233333333333334</v>
      </c>
      <c r="H121">
        <v>34.157440268573112</v>
      </c>
      <c r="I121" t="str">
        <f t="shared" si="20"/>
        <v>UP</v>
      </c>
      <c r="J121">
        <v>34.41158993847165</v>
      </c>
      <c r="K121">
        <v>33.508126909341101</v>
      </c>
      <c r="L121" t="str">
        <f t="shared" si="21"/>
        <v>UP</v>
      </c>
      <c r="M121" t="str">
        <f t="shared" si="22"/>
        <v>UP</v>
      </c>
      <c r="N121">
        <v>65.461247075343067</v>
      </c>
      <c r="O121" t="str">
        <f t="shared" si="23"/>
        <v>UP</v>
      </c>
      <c r="P121" t="str">
        <f t="shared" si="24"/>
        <v>UP</v>
      </c>
      <c r="Q121">
        <f t="shared" si="25"/>
        <v>1.0499999999999972</v>
      </c>
      <c r="R121">
        <f t="shared" si="26"/>
        <v>1.1499999999999986</v>
      </c>
      <c r="S121">
        <f t="shared" si="27"/>
        <v>0.91304347826086818</v>
      </c>
      <c r="T121" t="str">
        <f t="shared" si="28"/>
        <v>UP</v>
      </c>
      <c r="U121" t="str">
        <f t="shared" si="29"/>
        <v>UP</v>
      </c>
      <c r="V121">
        <v>33.744783517334945</v>
      </c>
      <c r="W121">
        <v>33.23944970423068</v>
      </c>
      <c r="X121">
        <f t="shared" si="30"/>
        <v>0.50533381310426506</v>
      </c>
      <c r="Y121">
        <v>0.38540057716212617</v>
      </c>
      <c r="Z121" t="str">
        <f t="shared" si="31"/>
        <v>UP</v>
      </c>
      <c r="AA121" t="str">
        <f t="shared" si="32"/>
        <v>UP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43033</v>
      </c>
      <c r="C122">
        <v>35.5</v>
      </c>
      <c r="D122">
        <v>35.700000000000003</v>
      </c>
      <c r="E122">
        <v>34.450000000000003</v>
      </c>
      <c r="F122">
        <v>35.4</v>
      </c>
      <c r="G122">
        <f>_xll.TA_TYPPRICE(D122,E122,F122)</f>
        <v>35.183333333333337</v>
      </c>
      <c r="H122">
        <v>34.670386800953224</v>
      </c>
      <c r="I122" t="str">
        <f t="shared" si="20"/>
        <v>UP</v>
      </c>
      <c r="J122">
        <v>34.697903285477949</v>
      </c>
      <c r="K122">
        <v>33.717432040598638</v>
      </c>
      <c r="L122" t="str">
        <f t="shared" si="21"/>
        <v>UP</v>
      </c>
      <c r="M122" t="str">
        <f t="shared" si="22"/>
        <v>UP</v>
      </c>
      <c r="N122">
        <v>75.490648717008142</v>
      </c>
      <c r="O122" t="str">
        <f t="shared" si="23"/>
        <v>UP</v>
      </c>
      <c r="P122" t="str">
        <f t="shared" si="24"/>
        <v>UP</v>
      </c>
      <c r="Q122">
        <f t="shared" si="25"/>
        <v>0.94999999999999574</v>
      </c>
      <c r="R122">
        <f t="shared" si="26"/>
        <v>1.25</v>
      </c>
      <c r="S122">
        <f t="shared" si="27"/>
        <v>0.75999999999999657</v>
      </c>
      <c r="T122" t="str">
        <f t="shared" si="28"/>
        <v>No Indication</v>
      </c>
      <c r="U122" t="str">
        <f t="shared" si="29"/>
        <v>No T+M+I</v>
      </c>
      <c r="V122">
        <v>33.999432206975719</v>
      </c>
      <c r="W122">
        <v>33.399490466880259</v>
      </c>
      <c r="X122">
        <f t="shared" si="30"/>
        <v>0.59994174009545986</v>
      </c>
      <c r="Y122">
        <v>0.42830880974879293</v>
      </c>
      <c r="Z122" t="str">
        <f t="shared" si="31"/>
        <v>UP</v>
      </c>
      <c r="AA122" t="str">
        <f t="shared" si="32"/>
        <v>No TMIM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43034</v>
      </c>
      <c r="C123">
        <v>35.450000000000003</v>
      </c>
      <c r="D123">
        <v>35.9</v>
      </c>
      <c r="E123">
        <v>35.049999999999997</v>
      </c>
      <c r="F123">
        <v>35.4</v>
      </c>
      <c r="G123">
        <f>_xll.TA_TYPPRICE(D123,E123,F123)</f>
        <v>35.449999999999996</v>
      </c>
      <c r="H123">
        <v>35.060193400476606</v>
      </c>
      <c r="I123" t="str">
        <f t="shared" si="20"/>
        <v>UP</v>
      </c>
      <c r="J123">
        <v>34.965035888705074</v>
      </c>
      <c r="K123">
        <v>34.013558253798941</v>
      </c>
      <c r="L123" t="str">
        <f t="shared" si="21"/>
        <v>UP</v>
      </c>
      <c r="M123" t="str">
        <f t="shared" si="22"/>
        <v>UP</v>
      </c>
      <c r="N123">
        <v>75.490648717008142</v>
      </c>
      <c r="O123" t="str">
        <f t="shared" si="23"/>
        <v>UP</v>
      </c>
      <c r="P123" t="str">
        <f t="shared" si="24"/>
        <v>UP</v>
      </c>
      <c r="Q123">
        <f t="shared" si="25"/>
        <v>0.35000000000000142</v>
      </c>
      <c r="R123">
        <f t="shared" si="26"/>
        <v>0.85000000000000142</v>
      </c>
      <c r="S123">
        <f t="shared" si="27"/>
        <v>0.41176470588235392</v>
      </c>
      <c r="T123" t="str">
        <f t="shared" si="28"/>
        <v>No Indication</v>
      </c>
      <c r="U123" t="str">
        <f t="shared" si="29"/>
        <v>No T+M+I</v>
      </c>
      <c r="V123">
        <v>34.214904175133299</v>
      </c>
      <c r="W123">
        <v>33.547676358222461</v>
      </c>
      <c r="X123">
        <f t="shared" si="30"/>
        <v>0.6672278169108381</v>
      </c>
      <c r="Y123">
        <v>0.47609261118120194</v>
      </c>
      <c r="Z123" t="str">
        <f t="shared" si="31"/>
        <v>UP</v>
      </c>
      <c r="AA123" t="str">
        <f t="shared" si="32"/>
        <v>No TMIM</v>
      </c>
      <c r="AB123" t="str">
        <f t="shared" si="33"/>
        <v>UP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43035</v>
      </c>
      <c r="C124">
        <v>35.950000000000003</v>
      </c>
      <c r="D124">
        <v>35.950000000000003</v>
      </c>
      <c r="E124">
        <v>35.049999999999997</v>
      </c>
      <c r="F124">
        <v>35.15</v>
      </c>
      <c r="G124">
        <f>_xll.TA_TYPPRICE(D124,E124,F124)</f>
        <v>35.383333333333333</v>
      </c>
      <c r="H124">
        <v>35.221763366904966</v>
      </c>
      <c r="I124" t="str">
        <f t="shared" si="20"/>
        <v>DOWN</v>
      </c>
      <c r="J124">
        <v>35.183916802326166</v>
      </c>
      <c r="K124">
        <v>34.243878641843622</v>
      </c>
      <c r="L124" t="str">
        <f t="shared" si="21"/>
        <v>No Confirmation</v>
      </c>
      <c r="M124" t="str">
        <f t="shared" si="22"/>
        <v>No Trend</v>
      </c>
      <c r="N124">
        <v>66.602704058932375</v>
      </c>
      <c r="O124" t="str">
        <f t="shared" si="23"/>
        <v>UP</v>
      </c>
      <c r="P124" t="str">
        <f t="shared" si="24"/>
        <v>No Trend + Momentum</v>
      </c>
      <c r="Q124">
        <f t="shared" si="25"/>
        <v>0.10000000000000142</v>
      </c>
      <c r="R124">
        <f t="shared" si="26"/>
        <v>0.90000000000000568</v>
      </c>
      <c r="S124">
        <f t="shared" si="27"/>
        <v>0.11111111111111199</v>
      </c>
      <c r="T124" t="str">
        <f t="shared" si="28"/>
        <v>DOWN</v>
      </c>
      <c r="U124" t="str">
        <f t="shared" si="29"/>
        <v>No T+M+I</v>
      </c>
      <c r="V124">
        <v>34.358765071266639</v>
      </c>
      <c r="W124">
        <v>33.666366998354128</v>
      </c>
      <c r="X124">
        <f t="shared" si="30"/>
        <v>0.69239807291251054</v>
      </c>
      <c r="Y124">
        <v>0.51935370352746368</v>
      </c>
      <c r="Z124" t="str">
        <f t="shared" si="31"/>
        <v>UP</v>
      </c>
      <c r="AA124" t="str">
        <f t="shared" si="32"/>
        <v>No TMIM</v>
      </c>
      <c r="AB124" t="str">
        <f t="shared" si="33"/>
        <v>UP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43038</v>
      </c>
      <c r="C125">
        <v>35.549999999999997</v>
      </c>
      <c r="D125">
        <v>36.549999999999997</v>
      </c>
      <c r="E125">
        <v>35.450000000000003</v>
      </c>
      <c r="F125">
        <v>36</v>
      </c>
      <c r="G125">
        <f>_xll.TA_TYPPRICE(D125,E125,F125)</f>
        <v>36</v>
      </c>
      <c r="H125">
        <v>35.610881683452483</v>
      </c>
      <c r="I125" t="str">
        <f t="shared" si="20"/>
        <v>UP</v>
      </c>
      <c r="J125">
        <v>35.487490846253685</v>
      </c>
      <c r="K125">
        <v>34.51190561032282</v>
      </c>
      <c r="L125" t="str">
        <f t="shared" si="21"/>
        <v>UP</v>
      </c>
      <c r="M125" t="str">
        <f t="shared" si="22"/>
        <v>UP</v>
      </c>
      <c r="N125">
        <v>77.740726696322426</v>
      </c>
      <c r="O125" t="str">
        <f t="shared" si="23"/>
        <v>UP</v>
      </c>
      <c r="P125" t="str">
        <f t="shared" si="24"/>
        <v>UP</v>
      </c>
      <c r="Q125">
        <f t="shared" si="25"/>
        <v>0.54999999999999716</v>
      </c>
      <c r="R125">
        <f t="shared" si="26"/>
        <v>1.0999999999999943</v>
      </c>
      <c r="S125">
        <f t="shared" si="27"/>
        <v>0.5</v>
      </c>
      <c r="T125" t="str">
        <f t="shared" si="28"/>
        <v>No Indication</v>
      </c>
      <c r="U125" t="str">
        <f t="shared" si="29"/>
        <v>No T+M+I</v>
      </c>
      <c r="V125">
        <v>34.61126275261023</v>
      </c>
      <c r="W125">
        <v>33.839228702179746</v>
      </c>
      <c r="X125">
        <f t="shared" si="30"/>
        <v>0.77203405043048434</v>
      </c>
      <c r="Y125">
        <v>0.56988977290806786</v>
      </c>
      <c r="Z125" t="str">
        <f t="shared" si="31"/>
        <v>UP</v>
      </c>
      <c r="AA125" t="str">
        <f t="shared" si="32"/>
        <v>No TMIM</v>
      </c>
      <c r="AB125" t="str">
        <f t="shared" si="33"/>
        <v>UP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43039</v>
      </c>
      <c r="C126">
        <v>36</v>
      </c>
      <c r="D126">
        <v>36.35</v>
      </c>
      <c r="E126">
        <v>35.4</v>
      </c>
      <c r="F126">
        <v>35.6</v>
      </c>
      <c r="G126">
        <f>_xll.TA_TYPPRICE(D126,E126,F126)</f>
        <v>35.783333333333331</v>
      </c>
      <c r="H126">
        <v>35.697107508392904</v>
      </c>
      <c r="I126" t="str">
        <f t="shared" si="20"/>
        <v>DOWN</v>
      </c>
      <c r="J126">
        <v>35.679159547086201</v>
      </c>
      <c r="K126">
        <v>34.709259919139974</v>
      </c>
      <c r="L126" t="str">
        <f t="shared" si="21"/>
        <v>No Confirmation</v>
      </c>
      <c r="M126" t="str">
        <f t="shared" si="22"/>
        <v>No Trend</v>
      </c>
      <c r="N126">
        <v>64.990994748749131</v>
      </c>
      <c r="O126" t="str">
        <f t="shared" si="23"/>
        <v>UP</v>
      </c>
      <c r="P126" t="str">
        <f t="shared" si="24"/>
        <v>No Trend + Momentum</v>
      </c>
      <c r="Q126">
        <f t="shared" si="25"/>
        <v>0.20000000000000284</v>
      </c>
      <c r="R126">
        <f t="shared" si="26"/>
        <v>0.95000000000000284</v>
      </c>
      <c r="S126">
        <f t="shared" si="27"/>
        <v>0.21052631578947606</v>
      </c>
      <c r="T126" t="str">
        <f t="shared" si="28"/>
        <v>No Indication</v>
      </c>
      <c r="U126" t="str">
        <f t="shared" si="29"/>
        <v>No T+M+I</v>
      </c>
      <c r="V126">
        <v>34.763376175285579</v>
      </c>
      <c r="W126">
        <v>33.969656205721989</v>
      </c>
      <c r="X126">
        <f t="shared" si="30"/>
        <v>0.7937199695635897</v>
      </c>
      <c r="Y126">
        <v>0.61465581223917221</v>
      </c>
      <c r="Z126" t="str">
        <f t="shared" si="31"/>
        <v>UP</v>
      </c>
      <c r="AA126" t="str">
        <f t="shared" si="32"/>
        <v>No TMIM</v>
      </c>
      <c r="AB126" t="str">
        <f t="shared" si="33"/>
        <v>UP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2017-07-05T08:54:20Z</dcterms:created>
  <dcterms:modified xsi:type="dcterms:W3CDTF">2017-11-01T04:19:45Z</dcterms:modified>
</cp:coreProperties>
</file>