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83" i="1"/>
  <c r="Y85" i="1"/>
  <c r="Y87" i="1"/>
  <c r="Y89" i="1"/>
  <c r="Y91" i="1"/>
  <c r="Y93" i="1"/>
  <c r="Y95" i="1"/>
  <c r="Y97" i="1"/>
  <c r="Y99" i="1"/>
  <c r="Y101" i="1"/>
  <c r="Y103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84" i="1"/>
  <c r="Y86" i="1"/>
  <c r="Y88" i="1"/>
  <c r="Y90" i="1"/>
  <c r="Y92" i="1"/>
  <c r="Y94" i="1"/>
  <c r="Y96" i="1"/>
  <c r="Y98" i="1"/>
  <c r="Y100" i="1"/>
  <c r="Y102" i="1"/>
  <c r="Y104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83" i="1"/>
  <c r="W85" i="1"/>
  <c r="W87" i="1"/>
  <c r="W89" i="1"/>
  <c r="W91" i="1"/>
  <c r="W93" i="1"/>
  <c r="W95" i="1"/>
  <c r="W97" i="1"/>
  <c r="W99" i="1"/>
  <c r="W101" i="1"/>
  <c r="W103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W84" i="1"/>
  <c r="W86" i="1"/>
  <c r="W88" i="1"/>
  <c r="W90" i="1"/>
  <c r="W92" i="1"/>
  <c r="W94" i="1"/>
  <c r="W96" i="1"/>
  <c r="W98" i="1"/>
  <c r="W100" i="1"/>
  <c r="W102" i="1"/>
  <c r="W104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83" i="1"/>
  <c r="V85" i="1"/>
  <c r="V87" i="1"/>
  <c r="V89" i="1"/>
  <c r="V91" i="1"/>
  <c r="V93" i="1"/>
  <c r="V95" i="1"/>
  <c r="V97" i="1"/>
  <c r="V99" i="1"/>
  <c r="V101" i="1"/>
  <c r="V103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84" i="1"/>
  <c r="V86" i="1"/>
  <c r="V88" i="1"/>
  <c r="V90" i="1"/>
  <c r="V92" i="1"/>
  <c r="V94" i="1"/>
  <c r="V96" i="1"/>
  <c r="V98" i="1"/>
  <c r="V100" i="1"/>
  <c r="V102" i="1"/>
  <c r="V104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83" i="1"/>
  <c r="N85" i="1"/>
  <c r="N87" i="1"/>
  <c r="N89" i="1"/>
  <c r="N91" i="1"/>
  <c r="N93" i="1"/>
  <c r="N95" i="1"/>
  <c r="N97" i="1"/>
  <c r="N99" i="1"/>
  <c r="N10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84" i="1"/>
  <c r="N86" i="1"/>
  <c r="N88" i="1"/>
  <c r="N90" i="1"/>
  <c r="N92" i="1"/>
  <c r="N94" i="1"/>
  <c r="N96" i="1"/>
  <c r="N98" i="1"/>
  <c r="N100" i="1"/>
  <c r="N102" i="1"/>
  <c r="N104" i="1"/>
  <c r="N103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84" i="1"/>
  <c r="K86" i="1"/>
  <c r="K88" i="1"/>
  <c r="K90" i="1"/>
  <c r="K92" i="1"/>
  <c r="K94" i="1"/>
  <c r="K96" i="1"/>
  <c r="K98" i="1"/>
  <c r="K100" i="1"/>
  <c r="K102" i="1"/>
  <c r="K104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3" i="1"/>
  <c r="K77" i="1"/>
  <c r="K81" i="1"/>
  <c r="K85" i="1"/>
  <c r="K89" i="1"/>
  <c r="K93" i="1"/>
  <c r="K97" i="1"/>
  <c r="K101" i="1"/>
  <c r="K71" i="1"/>
  <c r="K75" i="1"/>
  <c r="K79" i="1"/>
  <c r="K83" i="1"/>
  <c r="K87" i="1"/>
  <c r="K91" i="1"/>
  <c r="K95" i="1"/>
  <c r="K99" i="1"/>
  <c r="K103" i="1"/>
  <c r="J3" i="1"/>
  <c r="J5" i="1"/>
  <c r="J7" i="1"/>
  <c r="J9" i="1"/>
  <c r="J11" i="1"/>
  <c r="J13" i="1"/>
  <c r="J15" i="1"/>
  <c r="J19" i="1"/>
  <c r="J23" i="1"/>
  <c r="J29" i="1"/>
  <c r="J39" i="1"/>
  <c r="J59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84" i="1"/>
  <c r="J86" i="1"/>
  <c r="J88" i="1"/>
  <c r="J90" i="1"/>
  <c r="J92" i="1"/>
  <c r="J94" i="1"/>
  <c r="J96" i="1"/>
  <c r="J98" i="1"/>
  <c r="J100" i="1"/>
  <c r="J102" i="1"/>
  <c r="J104" i="1"/>
  <c r="J17" i="1"/>
  <c r="J21" i="1"/>
  <c r="J25" i="1"/>
  <c r="J27" i="1"/>
  <c r="J31" i="1"/>
  <c r="J33" i="1"/>
  <c r="J35" i="1"/>
  <c r="J37" i="1"/>
  <c r="J41" i="1"/>
  <c r="J43" i="1"/>
  <c r="J45" i="1"/>
  <c r="J47" i="1"/>
  <c r="J49" i="1"/>
  <c r="J51" i="1"/>
  <c r="J53" i="1"/>
  <c r="J55" i="1"/>
  <c r="J57" i="1"/>
  <c r="J61" i="1"/>
  <c r="J63" i="1"/>
  <c r="J65" i="1"/>
  <c r="J67" i="1"/>
  <c r="J69" i="1"/>
  <c r="J71" i="1"/>
  <c r="J73" i="1"/>
  <c r="J75" i="1"/>
  <c r="J77" i="1"/>
  <c r="J79" i="1"/>
  <c r="J81" i="1"/>
  <c r="J85" i="1"/>
  <c r="J87" i="1"/>
  <c r="J89" i="1"/>
  <c r="J91" i="1"/>
  <c r="J93" i="1"/>
  <c r="J83" i="1"/>
  <c r="J97" i="1"/>
  <c r="J101" i="1"/>
  <c r="J95" i="1"/>
  <c r="J99" i="1"/>
  <c r="J103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9" i="1"/>
  <c r="G73" i="1"/>
  <c r="G77" i="1"/>
  <c r="G81" i="1"/>
  <c r="G85" i="1"/>
  <c r="G91" i="1"/>
  <c r="G95" i="1"/>
  <c r="G99" i="1"/>
  <c r="G103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84" i="1"/>
  <c r="G86" i="1"/>
  <c r="G88" i="1"/>
  <c r="G90" i="1"/>
  <c r="G92" i="1"/>
  <c r="G94" i="1"/>
  <c r="G96" i="1"/>
  <c r="G98" i="1"/>
  <c r="G100" i="1"/>
  <c r="G102" i="1"/>
  <c r="G104" i="1"/>
  <c r="G67" i="1"/>
  <c r="G71" i="1"/>
  <c r="G75" i="1"/>
  <c r="G79" i="1"/>
  <c r="G83" i="1"/>
  <c r="G87" i="1"/>
  <c r="G89" i="1"/>
  <c r="G93" i="1"/>
  <c r="G97" i="1"/>
  <c r="G101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84" i="1"/>
  <c r="H86" i="1"/>
  <c r="H88" i="1"/>
  <c r="H90" i="1"/>
  <c r="H92" i="1"/>
  <c r="H94" i="1"/>
  <c r="H96" i="1"/>
  <c r="H98" i="1"/>
  <c r="H100" i="1"/>
  <c r="H102" i="1"/>
  <c r="H104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3" i="1"/>
  <c r="H77" i="1"/>
  <c r="H81" i="1"/>
  <c r="H85" i="1"/>
  <c r="H89" i="1"/>
  <c r="H93" i="1"/>
  <c r="H97" i="1"/>
  <c r="H101" i="1"/>
  <c r="H75" i="1"/>
  <c r="H79" i="1"/>
  <c r="H83" i="1"/>
  <c r="H91" i="1"/>
  <c r="H99" i="1"/>
  <c r="H71" i="1"/>
  <c r="H87" i="1"/>
  <c r="H95" i="1"/>
  <c r="H103" i="1"/>
  <c r="AH43" i="1" l="1"/>
  <c r="AH47" i="1"/>
  <c r="AH51" i="1"/>
  <c r="AH10" i="1"/>
  <c r="AH14" i="1"/>
  <c r="AH34" i="1"/>
  <c r="AH50" i="1"/>
  <c r="AH5" i="1"/>
  <c r="AH21" i="1"/>
  <c r="AH41" i="1"/>
  <c r="AH55" i="1"/>
  <c r="AH52" i="1"/>
  <c r="AH31" i="1"/>
  <c r="AH19" i="1"/>
  <c r="AH18" i="1"/>
  <c r="AH27" i="1"/>
  <c r="AH23" i="1"/>
  <c r="AH7" i="1" l="1"/>
  <c r="AH8" i="1"/>
  <c r="AH39" i="1"/>
  <c r="AH15" i="1"/>
  <c r="AH56" i="1"/>
  <c r="AH40" i="1"/>
  <c r="AH24" i="1"/>
  <c r="AH35" i="1"/>
  <c r="AH11" i="1"/>
  <c r="AH3" i="1"/>
  <c r="AH36" i="1"/>
  <c r="AH20" i="1"/>
  <c r="AH4" i="1"/>
  <c r="AH53" i="1"/>
  <c r="AH37" i="1"/>
  <c r="AH54" i="1"/>
  <c r="AH46" i="1"/>
  <c r="AH38" i="1"/>
  <c r="AH30" i="1"/>
  <c r="AH22" i="1"/>
  <c r="AH6" i="1"/>
  <c r="AH49" i="1"/>
  <c r="AH33" i="1"/>
  <c r="AH25" i="1"/>
  <c r="AH17" i="1"/>
  <c r="AH9" i="1"/>
  <c r="AH42" i="1"/>
  <c r="AH26" i="1"/>
  <c r="AH2" i="1"/>
  <c r="AH48" i="1"/>
  <c r="AH32" i="1"/>
  <c r="AH16" i="1"/>
  <c r="AH29" i="1"/>
  <c r="AH44" i="1"/>
  <c r="AH28" i="1"/>
  <c r="AH12" i="1"/>
  <c r="AH45" i="1"/>
  <c r="AH13" i="1"/>
</calcChain>
</file>

<file path=xl/sharedStrings.xml><?xml version="1.0" encoding="utf-8"?>
<sst xmlns="http://schemas.openxmlformats.org/spreadsheetml/2006/main" count="137" uniqueCount="35">
  <si>
    <t>Scrip</t>
  </si>
  <si>
    <t>Date</t>
  </si>
  <si>
    <t>Open</t>
  </si>
  <si>
    <t>High</t>
  </si>
  <si>
    <t>Low</t>
  </si>
  <si>
    <t>BLUEDART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</si>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</sst>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4870</v>
      </c>
      <c r="D2">
        <v>4925</v>
      </c>
      <c r="E2">
        <v>4753.7</v>
      </c>
      <c r="F2">
        <v>4800</v>
      </c>
      <c r="G2">
        <f>_xll.TA_TYPPRICE(D2,E2,F2)</f>
        <v>4826.2333333333336</v>
      </c>
      <c r="H2" t="e">
        <f t="array" ref="H2:H104">_xll.TA_EMA(G2:G104,3)</f>
        <v>#N/A</v>
      </c>
      <c r="I2" t="e">
        <f>IF(F2&gt;H2,"UP","DOWN")</f>
        <v>#N/A</v>
      </c>
      <c r="J2" t="e">
        <f t="array" ref="J2:J104">_xll.TA_EMA(D2:D104,8)</f>
        <v>#N/A</v>
      </c>
      <c r="K2" t="e">
        <f t="array" ref="K2:K104">_xll.TA_EMA(E2:E104,8)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04">_xll.TA_RSI(F2:F104,5)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46.300000000000182</v>
      </c>
      <c r="R2">
        <f>D2-E2</f>
        <v>171.30000000000018</v>
      </c>
      <c r="S2">
        <f>Q2/R2</f>
        <v>0.27028604786923605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04">_xll.TA_EMA(F2:F104,12)</f>
        <v>#N/A</v>
      </c>
      <c r="W2" t="e">
        <f t="array" ref="W2:W104">_xll.TA_EMA(F2:F104,26)</f>
        <v>#N/A</v>
      </c>
      <c r="X2" t="e">
        <f>V2-W2</f>
        <v>#N/A</v>
      </c>
      <c r="Y2" t="e">
        <f t="array" ref="Y2:Y104">_xll.TA_EMA(X2:X104,9)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4815.05</v>
      </c>
      <c r="D3">
        <v>4824.95</v>
      </c>
      <c r="E3">
        <v>4651.05</v>
      </c>
      <c r="F3">
        <v>4720</v>
      </c>
      <c r="G3">
        <f>_xll.TA_TYPPRICE(D3,E3,F3)</f>
        <v>4732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68.949999999999818</v>
      </c>
      <c r="R3">
        <f t="shared" ref="R3:R66" si="6">D3-E3</f>
        <v>173.89999999999964</v>
      </c>
      <c r="S3">
        <f t="shared" ref="S3:S66" si="7">Q3/R3</f>
        <v>0.39649223691776864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4730</v>
      </c>
      <c r="D4">
        <v>4830</v>
      </c>
      <c r="E4">
        <v>4730</v>
      </c>
      <c r="F4">
        <v>4790</v>
      </c>
      <c r="G4">
        <f>_xll.TA_TYPPRICE(D4,E4,F4)</f>
        <v>4783.333333333333</v>
      </c>
      <c r="H4">
        <v>4780.5222222222219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60</v>
      </c>
      <c r="R4">
        <f t="shared" si="6"/>
        <v>100</v>
      </c>
      <c r="S4">
        <f t="shared" si="7"/>
        <v>0.6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4847.8999999999996</v>
      </c>
      <c r="D5">
        <v>4848</v>
      </c>
      <c r="E5">
        <v>4735.55</v>
      </c>
      <c r="F5">
        <v>4820</v>
      </c>
      <c r="G5">
        <f>_xll.TA_TYPPRICE(D5,E5,F5)</f>
        <v>4801.1833333333334</v>
      </c>
      <c r="H5">
        <v>4790.8527777777781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84.449999999999818</v>
      </c>
      <c r="R5">
        <f t="shared" si="6"/>
        <v>112.44999999999982</v>
      </c>
      <c r="S5">
        <f t="shared" si="7"/>
        <v>0.75100044464206273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4730.05</v>
      </c>
      <c r="D6">
        <v>4750</v>
      </c>
      <c r="E6">
        <v>4675</v>
      </c>
      <c r="F6">
        <v>4675</v>
      </c>
      <c r="G6">
        <f>_xll.TA_TYPPRICE(D6,E6,F6)</f>
        <v>4700</v>
      </c>
      <c r="H6">
        <v>4745.4263888888891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75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4660</v>
      </c>
      <c r="D7">
        <v>4761.1499999999996</v>
      </c>
      <c r="E7">
        <v>4600.25</v>
      </c>
      <c r="F7">
        <v>4600</v>
      </c>
      <c r="G7">
        <f>_xll.TA_TYPPRICE(D7,E7,F7)</f>
        <v>4653.8</v>
      </c>
      <c r="H7">
        <v>4699.6131944444442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-0.25</v>
      </c>
      <c r="R7">
        <f t="shared" si="6"/>
        <v>160.89999999999964</v>
      </c>
      <c r="S7">
        <f t="shared" si="7"/>
        <v>-1.5537600994406499E-3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4615</v>
      </c>
      <c r="D8">
        <v>4699</v>
      </c>
      <c r="E8">
        <v>4615</v>
      </c>
      <c r="F8">
        <v>4677</v>
      </c>
      <c r="G8">
        <f>_xll.TA_TYPPRICE(D8,E8,F8)</f>
        <v>4663.666666666667</v>
      </c>
      <c r="H8">
        <v>4681.6399305555551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39.54659949622166</v>
      </c>
      <c r="O8" t="str">
        <f t="shared" si="3"/>
        <v>DOWN</v>
      </c>
      <c r="P8" t="e">
        <f t="shared" si="4"/>
        <v>#N/A</v>
      </c>
      <c r="Q8">
        <f t="shared" si="5"/>
        <v>62</v>
      </c>
      <c r="R8">
        <f t="shared" si="6"/>
        <v>84</v>
      </c>
      <c r="S8">
        <f t="shared" si="7"/>
        <v>0.73809523809523814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4670</v>
      </c>
      <c r="D9">
        <v>4700</v>
      </c>
      <c r="E9">
        <v>4567</v>
      </c>
      <c r="F9">
        <v>4592</v>
      </c>
      <c r="G9">
        <f>_xll.TA_TYPPRICE(D9,E9,F9)</f>
        <v>4619.666666666667</v>
      </c>
      <c r="H9">
        <v>4650.6532986111106</v>
      </c>
      <c r="I9" t="str">
        <f t="shared" si="0"/>
        <v>DOWN</v>
      </c>
      <c r="J9">
        <v>4792.2624999999998</v>
      </c>
      <c r="K9">
        <v>4665.9437500000004</v>
      </c>
      <c r="L9" t="str">
        <f t="shared" si="1"/>
        <v>DOWN</v>
      </c>
      <c r="M9" t="str">
        <f t="shared" si="2"/>
        <v>DOWN</v>
      </c>
      <c r="N9">
        <v>31.197218082463984</v>
      </c>
      <c r="O9" t="str">
        <f t="shared" si="3"/>
        <v>DOWN</v>
      </c>
      <c r="P9" t="str">
        <f t="shared" si="4"/>
        <v>DOWN</v>
      </c>
      <c r="Q9">
        <f t="shared" si="5"/>
        <v>25</v>
      </c>
      <c r="R9">
        <f t="shared" si="6"/>
        <v>133</v>
      </c>
      <c r="S9">
        <f t="shared" si="7"/>
        <v>0.18796992481203006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4634.8500000000004</v>
      </c>
      <c r="D10">
        <v>4659.6000000000004</v>
      </c>
      <c r="E10">
        <v>4488.05</v>
      </c>
      <c r="F10">
        <v>4500</v>
      </c>
      <c r="G10">
        <f>_xll.TA_TYPPRICE(D10,E10,F10)</f>
        <v>4549.2166666666672</v>
      </c>
      <c r="H10">
        <v>4599.9349826388889</v>
      </c>
      <c r="I10" t="str">
        <f t="shared" si="0"/>
        <v>DOWN</v>
      </c>
      <c r="J10">
        <v>4762.781944444444</v>
      </c>
      <c r="K10">
        <v>4626.4118055555555</v>
      </c>
      <c r="L10" t="str">
        <f t="shared" si="1"/>
        <v>DOWN</v>
      </c>
      <c r="M10" t="str">
        <f t="shared" si="2"/>
        <v>DOWN</v>
      </c>
      <c r="N10">
        <v>24.265842349304478</v>
      </c>
      <c r="O10" t="str">
        <f t="shared" si="3"/>
        <v>DOWN</v>
      </c>
      <c r="P10" t="str">
        <f t="shared" si="4"/>
        <v>DOWN</v>
      </c>
      <c r="Q10">
        <f t="shared" si="5"/>
        <v>11.949999999999818</v>
      </c>
      <c r="R10">
        <f t="shared" si="6"/>
        <v>171.55000000000018</v>
      </c>
      <c r="S10">
        <f t="shared" si="7"/>
        <v>6.9658991547652607E-2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4549</v>
      </c>
      <c r="D11">
        <v>4590</v>
      </c>
      <c r="E11">
        <v>4491.05</v>
      </c>
      <c r="F11">
        <v>4555</v>
      </c>
      <c r="G11">
        <f>_xll.TA_TYPPRICE(D11,E11,F11)</f>
        <v>4545.3499999999995</v>
      </c>
      <c r="H11">
        <v>4572.6424913194442</v>
      </c>
      <c r="I11" t="str">
        <f t="shared" si="0"/>
        <v>DOWN</v>
      </c>
      <c r="J11">
        <v>4724.3859567901227</v>
      </c>
      <c r="K11">
        <v>4596.3314043209875</v>
      </c>
      <c r="L11" t="str">
        <f t="shared" si="1"/>
        <v>DOWN</v>
      </c>
      <c r="M11" t="str">
        <f t="shared" si="2"/>
        <v>DOWN</v>
      </c>
      <c r="N11">
        <v>35.049603380071652</v>
      </c>
      <c r="O11" t="str">
        <f t="shared" si="3"/>
        <v>DOWN</v>
      </c>
      <c r="P11" t="str">
        <f t="shared" si="4"/>
        <v>DOWN</v>
      </c>
      <c r="Q11">
        <f t="shared" si="5"/>
        <v>63.949999999999818</v>
      </c>
      <c r="R11">
        <f t="shared" si="6"/>
        <v>98.949999999999818</v>
      </c>
      <c r="S11">
        <f t="shared" si="7"/>
        <v>0.64628600303183359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4580</v>
      </c>
      <c r="D12">
        <v>4600.05</v>
      </c>
      <c r="E12">
        <v>4490</v>
      </c>
      <c r="F12">
        <v>4499</v>
      </c>
      <c r="G12">
        <f>_xll.TA_TYPPRICE(D12,E12,F12)</f>
        <v>4529.6833333333334</v>
      </c>
      <c r="H12">
        <v>4551.1629123263883</v>
      </c>
      <c r="I12" t="str">
        <f t="shared" si="0"/>
        <v>DOWN</v>
      </c>
      <c r="J12">
        <v>4696.7557441700956</v>
      </c>
      <c r="K12">
        <v>4572.7022033607682</v>
      </c>
      <c r="L12" t="str">
        <f t="shared" si="1"/>
        <v>DOWN</v>
      </c>
      <c r="M12" t="str">
        <f t="shared" si="2"/>
        <v>DOWN</v>
      </c>
      <c r="N12">
        <v>29.672294987112725</v>
      </c>
      <c r="O12" t="str">
        <f t="shared" si="3"/>
        <v>DOWN</v>
      </c>
      <c r="P12" t="str">
        <f t="shared" si="4"/>
        <v>DOWN</v>
      </c>
      <c r="Q12">
        <f t="shared" si="5"/>
        <v>9</v>
      </c>
      <c r="R12">
        <f t="shared" si="6"/>
        <v>110.05000000000018</v>
      </c>
      <c r="S12">
        <f t="shared" si="7"/>
        <v>8.1781008632439658E-2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4580</v>
      </c>
      <c r="D13">
        <v>4580</v>
      </c>
      <c r="E13">
        <v>4380</v>
      </c>
      <c r="F13">
        <v>4381</v>
      </c>
      <c r="G13">
        <f>_xll.TA_TYPPRICE(D13,E13,F13)</f>
        <v>4447</v>
      </c>
      <c r="H13">
        <v>4499.0814561631942</v>
      </c>
      <c r="I13" t="str">
        <f t="shared" si="0"/>
        <v>DOWN</v>
      </c>
      <c r="J13">
        <v>4670.8100232434081</v>
      </c>
      <c r="K13">
        <v>4529.8794915028193</v>
      </c>
      <c r="L13" t="str">
        <f t="shared" si="1"/>
        <v>DOWN</v>
      </c>
      <c r="M13" t="str">
        <f t="shared" si="2"/>
        <v>DOWN</v>
      </c>
      <c r="N13">
        <v>21.132650369396806</v>
      </c>
      <c r="O13" t="str">
        <f t="shared" si="3"/>
        <v>DOWN</v>
      </c>
      <c r="P13" t="str">
        <f t="shared" si="4"/>
        <v>DOWN</v>
      </c>
      <c r="Q13">
        <f t="shared" si="5"/>
        <v>1</v>
      </c>
      <c r="R13">
        <f t="shared" si="6"/>
        <v>200</v>
      </c>
      <c r="S13">
        <f t="shared" si="7"/>
        <v>5.0000000000000001E-3</v>
      </c>
      <c r="T13" t="str">
        <f t="shared" si="8"/>
        <v>DOWN</v>
      </c>
      <c r="U13" t="str">
        <f t="shared" si="9"/>
        <v>DOWN</v>
      </c>
      <c r="V13">
        <v>4634.083333333333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4420</v>
      </c>
      <c r="D14">
        <v>4445.95</v>
      </c>
      <c r="E14">
        <v>4286.55</v>
      </c>
      <c r="F14">
        <v>4360</v>
      </c>
      <c r="G14">
        <f>_xll.TA_TYPPRICE(D14,E14,F14)</f>
        <v>4364.166666666667</v>
      </c>
      <c r="H14">
        <v>4431.6240614149301</v>
      </c>
      <c r="I14" t="str">
        <f t="shared" si="0"/>
        <v>DOWN</v>
      </c>
      <c r="J14">
        <v>4620.8411291893171</v>
      </c>
      <c r="K14">
        <v>4475.8062711688599</v>
      </c>
      <c r="L14" t="str">
        <f t="shared" si="1"/>
        <v>DOWN</v>
      </c>
      <c r="M14" t="str">
        <f t="shared" si="2"/>
        <v>DOWN</v>
      </c>
      <c r="N14">
        <v>19.861084343115838</v>
      </c>
      <c r="O14" t="str">
        <f t="shared" si="3"/>
        <v>DOWN</v>
      </c>
      <c r="P14" t="str">
        <f t="shared" si="4"/>
        <v>DOWN</v>
      </c>
      <c r="Q14">
        <f t="shared" si="5"/>
        <v>73.449999999999818</v>
      </c>
      <c r="R14">
        <f t="shared" si="6"/>
        <v>159.39999999999964</v>
      </c>
      <c r="S14">
        <f t="shared" si="7"/>
        <v>0.46079046424090331</v>
      </c>
      <c r="T14" t="str">
        <f t="shared" si="8"/>
        <v>No Indication</v>
      </c>
      <c r="U14" t="str">
        <f t="shared" si="9"/>
        <v>No T+M+I</v>
      </c>
      <c r="V14">
        <v>4591.9166666666661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4378</v>
      </c>
      <c r="D15">
        <v>4418.6499999999996</v>
      </c>
      <c r="E15">
        <v>4300</v>
      </c>
      <c r="F15">
        <v>4320</v>
      </c>
      <c r="G15">
        <f>_xll.TA_TYPPRICE(D15,E15,F15)</f>
        <v>4346.2166666666662</v>
      </c>
      <c r="H15">
        <v>4388.9203640407977</v>
      </c>
      <c r="I15" t="str">
        <f t="shared" si="0"/>
        <v>DOWN</v>
      </c>
      <c r="J15">
        <v>4575.9097671472464</v>
      </c>
      <c r="K15">
        <v>4436.7382109091131</v>
      </c>
      <c r="L15" t="str">
        <f t="shared" si="1"/>
        <v>DOWN</v>
      </c>
      <c r="M15" t="str">
        <f t="shared" si="2"/>
        <v>DOWN</v>
      </c>
      <c r="N15">
        <v>17.372271367315388</v>
      </c>
      <c r="O15" t="str">
        <f t="shared" si="3"/>
        <v>DOWN</v>
      </c>
      <c r="P15" t="str">
        <f t="shared" si="4"/>
        <v>DOWN</v>
      </c>
      <c r="Q15">
        <f t="shared" si="5"/>
        <v>20</v>
      </c>
      <c r="R15">
        <f t="shared" si="6"/>
        <v>118.64999999999964</v>
      </c>
      <c r="S15">
        <f t="shared" si="7"/>
        <v>0.16856300042140801</v>
      </c>
      <c r="T15" t="str">
        <f t="shared" si="8"/>
        <v>DOWN</v>
      </c>
      <c r="U15" t="str">
        <f t="shared" si="9"/>
        <v>DOWN</v>
      </c>
      <c r="V15">
        <v>4550.083333333333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4358</v>
      </c>
      <c r="D16">
        <v>4394.95</v>
      </c>
      <c r="E16">
        <v>4212</v>
      </c>
      <c r="F16">
        <v>4250</v>
      </c>
      <c r="G16">
        <f>_xll.TA_TYPPRICE(D16,E16,F16)</f>
        <v>4285.6500000000005</v>
      </c>
      <c r="H16">
        <v>4337.2851820203996</v>
      </c>
      <c r="I16" t="str">
        <f t="shared" si="0"/>
        <v>DOWN</v>
      </c>
      <c r="J16">
        <v>4535.6964855589695</v>
      </c>
      <c r="K16">
        <v>4386.7963862626439</v>
      </c>
      <c r="L16" t="str">
        <f t="shared" si="1"/>
        <v>DOWN</v>
      </c>
      <c r="M16" t="str">
        <f t="shared" si="2"/>
        <v>DOWN</v>
      </c>
      <c r="N16">
        <v>13.634744167501955</v>
      </c>
      <c r="O16" t="str">
        <f t="shared" si="3"/>
        <v>DOWN</v>
      </c>
      <c r="P16" t="str">
        <f t="shared" si="4"/>
        <v>DOWN</v>
      </c>
      <c r="Q16">
        <f t="shared" si="5"/>
        <v>38</v>
      </c>
      <c r="R16">
        <f t="shared" si="6"/>
        <v>182.94999999999982</v>
      </c>
      <c r="S16">
        <f t="shared" si="7"/>
        <v>0.20770702377698846</v>
      </c>
      <c r="T16" t="str">
        <f t="shared" si="8"/>
        <v>No Indication</v>
      </c>
      <c r="U16" t="str">
        <f t="shared" si="9"/>
        <v>No T+M+I</v>
      </c>
      <c r="V16">
        <v>4503.9166666666661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4250</v>
      </c>
      <c r="D17">
        <v>4275</v>
      </c>
      <c r="E17">
        <v>4180.5</v>
      </c>
      <c r="F17">
        <v>4200</v>
      </c>
      <c r="G17">
        <f>_xll.TA_TYPPRICE(D17,E17,F17)</f>
        <v>4218.5</v>
      </c>
      <c r="H17">
        <v>4277.8925910101998</v>
      </c>
      <c r="I17" t="str">
        <f t="shared" si="0"/>
        <v>DOWN</v>
      </c>
      <c r="J17">
        <v>4477.7639332125318</v>
      </c>
      <c r="K17">
        <v>4340.952744870945</v>
      </c>
      <c r="L17" t="str">
        <f t="shared" si="1"/>
        <v>DOWN</v>
      </c>
      <c r="M17" t="str">
        <f t="shared" si="2"/>
        <v>DOWN</v>
      </c>
      <c r="N17">
        <v>11.437659056129341</v>
      </c>
      <c r="O17" t="str">
        <f t="shared" si="3"/>
        <v>DOWN</v>
      </c>
      <c r="P17" t="str">
        <f t="shared" si="4"/>
        <v>DOWN</v>
      </c>
      <c r="Q17">
        <f t="shared" si="5"/>
        <v>19.5</v>
      </c>
      <c r="R17">
        <f t="shared" si="6"/>
        <v>94.5</v>
      </c>
      <c r="S17">
        <f t="shared" si="7"/>
        <v>0.20634920634920634</v>
      </c>
      <c r="T17" t="str">
        <f t="shared" si="8"/>
        <v>No Indication</v>
      </c>
      <c r="U17" t="str">
        <f t="shared" si="9"/>
        <v>No T+M+I</v>
      </c>
      <c r="V17">
        <v>4457.1602564102559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4212.1000000000004</v>
      </c>
      <c r="D18">
        <v>4409.1000000000004</v>
      </c>
      <c r="E18">
        <v>4197</v>
      </c>
      <c r="F18">
        <v>4370</v>
      </c>
      <c r="G18">
        <f>_xll.TA_TYPPRICE(D18,E18,F18)</f>
        <v>4325.3666666666668</v>
      </c>
      <c r="H18">
        <v>4301.6296288384328</v>
      </c>
      <c r="I18" t="str">
        <f t="shared" si="0"/>
        <v>UP</v>
      </c>
      <c r="J18">
        <v>4462.5052813875245</v>
      </c>
      <c r="K18">
        <v>4308.963246010735</v>
      </c>
      <c r="L18" t="str">
        <f t="shared" si="1"/>
        <v>No Confirmation</v>
      </c>
      <c r="M18" t="str">
        <f t="shared" si="2"/>
        <v>No Trend</v>
      </c>
      <c r="N18">
        <v>47.435741141095512</v>
      </c>
      <c r="O18" t="str">
        <f t="shared" si="3"/>
        <v>No Momentum</v>
      </c>
      <c r="P18" t="str">
        <f t="shared" si="4"/>
        <v>No Trend + Momentum</v>
      </c>
      <c r="Q18">
        <f t="shared" si="5"/>
        <v>173</v>
      </c>
      <c r="R18">
        <f t="shared" si="6"/>
        <v>212.10000000000036</v>
      </c>
      <c r="S18">
        <f t="shared" si="7"/>
        <v>0.81565299387081425</v>
      </c>
      <c r="T18" t="str">
        <f t="shared" si="8"/>
        <v>UP</v>
      </c>
      <c r="U18" t="str">
        <f t="shared" si="9"/>
        <v>No T+M+I</v>
      </c>
      <c r="V18">
        <v>4443.7509861932931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4363</v>
      </c>
      <c r="D19">
        <v>4395</v>
      </c>
      <c r="E19">
        <v>4280</v>
      </c>
      <c r="F19">
        <v>4299</v>
      </c>
      <c r="G19">
        <f>_xll.TA_TYPPRICE(D19,E19,F19)</f>
        <v>4324.666666666667</v>
      </c>
      <c r="H19">
        <v>4313.1481477525504</v>
      </c>
      <c r="I19" t="str">
        <f t="shared" si="0"/>
        <v>DOWN</v>
      </c>
      <c r="J19">
        <v>4447.5041077458527</v>
      </c>
      <c r="K19">
        <v>4302.5269691194608</v>
      </c>
      <c r="L19" t="str">
        <f t="shared" si="1"/>
        <v>DOWN</v>
      </c>
      <c r="M19" t="str">
        <f t="shared" si="2"/>
        <v>DOWN</v>
      </c>
      <c r="N19">
        <v>39.131874470878294</v>
      </c>
      <c r="O19" t="str">
        <f t="shared" si="3"/>
        <v>DOWN</v>
      </c>
      <c r="P19" t="str">
        <f t="shared" si="4"/>
        <v>DOWN</v>
      </c>
      <c r="Q19">
        <f t="shared" si="5"/>
        <v>19</v>
      </c>
      <c r="R19">
        <f t="shared" si="6"/>
        <v>115</v>
      </c>
      <c r="S19">
        <f t="shared" si="7"/>
        <v>0.16521739130434782</v>
      </c>
      <c r="T19" t="str">
        <f t="shared" si="8"/>
        <v>DOWN</v>
      </c>
      <c r="U19" t="str">
        <f t="shared" si="9"/>
        <v>DOWN</v>
      </c>
      <c r="V19">
        <v>4421.4816037020173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4362.75</v>
      </c>
      <c r="D20">
        <v>4473.8999999999996</v>
      </c>
      <c r="E20">
        <v>4311.1000000000004</v>
      </c>
      <c r="F20">
        <v>4390</v>
      </c>
      <c r="G20">
        <f>_xll.TA_TYPPRICE(D20,E20,F20)</f>
        <v>4391.666666666667</v>
      </c>
      <c r="H20">
        <v>4352.4074072096082</v>
      </c>
      <c r="I20" t="str">
        <f t="shared" si="0"/>
        <v>UP</v>
      </c>
      <c r="J20">
        <v>4453.3698615801077</v>
      </c>
      <c r="K20">
        <v>4304.4320870929141</v>
      </c>
      <c r="L20" t="str">
        <f t="shared" si="1"/>
        <v>No Confirmation</v>
      </c>
      <c r="M20" t="str">
        <f t="shared" si="2"/>
        <v>No Trend</v>
      </c>
      <c r="N20">
        <v>52.463783605658563</v>
      </c>
      <c r="O20" t="str">
        <f t="shared" si="3"/>
        <v>No Momentum</v>
      </c>
      <c r="P20" t="str">
        <f t="shared" si="4"/>
        <v>No Trend + Momentum</v>
      </c>
      <c r="Q20">
        <f t="shared" si="5"/>
        <v>78.899999999999636</v>
      </c>
      <c r="R20">
        <f t="shared" si="6"/>
        <v>162.79999999999927</v>
      </c>
      <c r="S20">
        <f t="shared" si="7"/>
        <v>0.48464373464373456</v>
      </c>
      <c r="T20" t="str">
        <f t="shared" si="8"/>
        <v>No Indication</v>
      </c>
      <c r="U20" t="str">
        <f t="shared" si="9"/>
        <v>No T+M+I</v>
      </c>
      <c r="V20">
        <v>4416.638280055553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4478</v>
      </c>
      <c r="D21">
        <v>4490</v>
      </c>
      <c r="E21">
        <v>4401</v>
      </c>
      <c r="F21">
        <v>4403</v>
      </c>
      <c r="G21">
        <f>_xll.TA_TYPPRICE(D21,E21,F21)</f>
        <v>4431.333333333333</v>
      </c>
      <c r="H21">
        <v>4391.8703702714702</v>
      </c>
      <c r="I21" t="str">
        <f t="shared" si="0"/>
        <v>UP</v>
      </c>
      <c r="J21">
        <v>4461.5098923400838</v>
      </c>
      <c r="K21">
        <v>4325.8916232944885</v>
      </c>
      <c r="L21" t="str">
        <f t="shared" si="1"/>
        <v>No Confirmation</v>
      </c>
      <c r="M21" t="str">
        <f t="shared" si="2"/>
        <v>No Trend</v>
      </c>
      <c r="N21">
        <v>54.253056065095237</v>
      </c>
      <c r="O21" t="str">
        <f t="shared" si="3"/>
        <v>No Momentum</v>
      </c>
      <c r="P21" t="str">
        <f t="shared" si="4"/>
        <v>No Trend + Momentum</v>
      </c>
      <c r="Q21">
        <f t="shared" si="5"/>
        <v>2</v>
      </c>
      <c r="R21">
        <f t="shared" si="6"/>
        <v>89</v>
      </c>
      <c r="S21">
        <f t="shared" si="7"/>
        <v>2.247191011235955E-2</v>
      </c>
      <c r="T21" t="str">
        <f t="shared" si="8"/>
        <v>DOWN</v>
      </c>
      <c r="U21" t="str">
        <f t="shared" si="9"/>
        <v>No T+M+I</v>
      </c>
      <c r="V21">
        <v>4414.5400831239294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4401</v>
      </c>
      <c r="D22">
        <v>4443.8999999999996</v>
      </c>
      <c r="E22">
        <v>4400.1499999999996</v>
      </c>
      <c r="F22">
        <v>4412</v>
      </c>
      <c r="G22">
        <f>_xll.TA_TYPPRICE(D22,E22,F22)</f>
        <v>4418.6833333333334</v>
      </c>
      <c r="H22">
        <v>4405.2768518024022</v>
      </c>
      <c r="I22" t="str">
        <f t="shared" si="0"/>
        <v>UP</v>
      </c>
      <c r="J22">
        <v>4457.5965829311763</v>
      </c>
      <c r="K22">
        <v>4342.3934847846022</v>
      </c>
      <c r="L22" t="str">
        <f t="shared" si="1"/>
        <v>No Confirmation</v>
      </c>
      <c r="M22" t="str">
        <f t="shared" si="2"/>
        <v>No Trend</v>
      </c>
      <c r="N22">
        <v>55.696175430905768</v>
      </c>
      <c r="O22" t="str">
        <f t="shared" si="3"/>
        <v>No Momentum</v>
      </c>
      <c r="P22" t="str">
        <f t="shared" si="4"/>
        <v>No Trend + Momentum</v>
      </c>
      <c r="Q22">
        <f t="shared" si="5"/>
        <v>11.850000000000364</v>
      </c>
      <c r="R22">
        <f t="shared" si="6"/>
        <v>43.75</v>
      </c>
      <c r="S22">
        <f t="shared" si="7"/>
        <v>0.27085714285715118</v>
      </c>
      <c r="T22" t="str">
        <f t="shared" si="8"/>
        <v>No Indication</v>
      </c>
      <c r="U22" t="str">
        <f t="shared" si="9"/>
        <v>No T+M+I</v>
      </c>
      <c r="V22">
        <v>4414.1493011048633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4450</v>
      </c>
      <c r="D23">
        <v>4450</v>
      </c>
      <c r="E23">
        <v>4402.5</v>
      </c>
      <c r="F23">
        <v>4403</v>
      </c>
      <c r="G23">
        <f>_xll.TA_TYPPRICE(D23,E23,F23)</f>
        <v>4418.5</v>
      </c>
      <c r="H23">
        <v>4411.8884259012011</v>
      </c>
      <c r="I23" t="str">
        <f t="shared" si="0"/>
        <v>DOWN</v>
      </c>
      <c r="J23">
        <v>4455.9084533909145</v>
      </c>
      <c r="K23">
        <v>4355.7504881658015</v>
      </c>
      <c r="L23" t="str">
        <f t="shared" si="1"/>
        <v>No Confirmation</v>
      </c>
      <c r="M23" t="str">
        <f t="shared" si="2"/>
        <v>No Trend</v>
      </c>
      <c r="N23">
        <v>53.583273112706834</v>
      </c>
      <c r="O23" t="str">
        <f t="shared" si="3"/>
        <v>No Momentum</v>
      </c>
      <c r="P23" t="str">
        <f t="shared" si="4"/>
        <v>No Trend + Momentum</v>
      </c>
      <c r="Q23">
        <f t="shared" si="5"/>
        <v>0.5</v>
      </c>
      <c r="R23">
        <f t="shared" si="6"/>
        <v>47.5</v>
      </c>
      <c r="S23">
        <f t="shared" si="7"/>
        <v>1.0526315789473684E-2</v>
      </c>
      <c r="T23" t="str">
        <f t="shared" si="8"/>
        <v>DOWN</v>
      </c>
      <c r="U23" t="str">
        <f t="shared" si="9"/>
        <v>No T+M+I</v>
      </c>
      <c r="V23">
        <v>4412.4340240118072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4449.75</v>
      </c>
      <c r="D24">
        <v>4449.8</v>
      </c>
      <c r="E24">
        <v>4403</v>
      </c>
      <c r="F24">
        <v>4405</v>
      </c>
      <c r="G24">
        <f>_xll.TA_TYPPRICE(D24,E24,F24)</f>
        <v>4419.2666666666664</v>
      </c>
      <c r="H24">
        <v>4415.5775462839338</v>
      </c>
      <c r="I24" t="str">
        <f t="shared" si="0"/>
        <v>DOWN</v>
      </c>
      <c r="J24">
        <v>4454.5510193040445</v>
      </c>
      <c r="K24">
        <v>4366.2503796845122</v>
      </c>
      <c r="L24" t="str">
        <f t="shared" si="1"/>
        <v>No Confirmation</v>
      </c>
      <c r="M24" t="str">
        <f t="shared" si="2"/>
        <v>No Trend</v>
      </c>
      <c r="N24">
        <v>54.06730444760808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46.800000000000182</v>
      </c>
      <c r="S24">
        <f t="shared" si="7"/>
        <v>4.2735042735042569E-2</v>
      </c>
      <c r="T24" t="str">
        <f t="shared" si="8"/>
        <v>DOWN</v>
      </c>
      <c r="U24" t="str">
        <f t="shared" si="9"/>
        <v>No T+M+I</v>
      </c>
      <c r="V24">
        <v>4411.2903280099908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4416.2</v>
      </c>
      <c r="D25">
        <v>4471.75</v>
      </c>
      <c r="E25">
        <v>4401</v>
      </c>
      <c r="F25">
        <v>4465</v>
      </c>
      <c r="G25">
        <f>_xll.TA_TYPPRICE(D25,E25,F25)</f>
        <v>4445.916666666667</v>
      </c>
      <c r="H25">
        <v>4430.7471064753008</v>
      </c>
      <c r="I25" t="str">
        <f t="shared" si="0"/>
        <v>UP</v>
      </c>
      <c r="J25">
        <v>4458.3730150142565</v>
      </c>
      <c r="K25">
        <v>4373.9725175323983</v>
      </c>
      <c r="L25" t="str">
        <f t="shared" si="1"/>
        <v>UP</v>
      </c>
      <c r="M25" t="str">
        <f t="shared" si="2"/>
        <v>UP</v>
      </c>
      <c r="N25">
        <v>66.979794597744771</v>
      </c>
      <c r="O25" t="str">
        <f t="shared" si="3"/>
        <v>UP</v>
      </c>
      <c r="P25" t="str">
        <f t="shared" si="4"/>
        <v>UP</v>
      </c>
      <c r="Q25">
        <f t="shared" si="5"/>
        <v>64</v>
      </c>
      <c r="R25">
        <f t="shared" si="6"/>
        <v>70.75</v>
      </c>
      <c r="S25">
        <f t="shared" si="7"/>
        <v>0.90459363957597172</v>
      </c>
      <c r="T25" t="str">
        <f t="shared" si="8"/>
        <v>UP</v>
      </c>
      <c r="U25" t="str">
        <f t="shared" si="9"/>
        <v>UP</v>
      </c>
      <c r="V25">
        <v>4419.553354469992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4500</v>
      </c>
      <c r="D26">
        <v>4500</v>
      </c>
      <c r="E26">
        <v>4427.95</v>
      </c>
      <c r="F26">
        <v>4451</v>
      </c>
      <c r="G26">
        <f>_xll.TA_TYPPRICE(D26,E26,F26)</f>
        <v>4459.6500000000005</v>
      </c>
      <c r="H26">
        <v>4445.1985532376511</v>
      </c>
      <c r="I26" t="str">
        <f t="shared" si="0"/>
        <v>UP</v>
      </c>
      <c r="J26">
        <v>4467.6234561221991</v>
      </c>
      <c r="K26">
        <v>4385.9675136363094</v>
      </c>
      <c r="L26" t="str">
        <f t="shared" si="1"/>
        <v>No Confirmation</v>
      </c>
      <c r="M26" t="str">
        <f t="shared" si="2"/>
        <v>No Trend</v>
      </c>
      <c r="N26">
        <v>61.904112962812661</v>
      </c>
      <c r="O26" t="str">
        <f t="shared" si="3"/>
        <v>UP</v>
      </c>
      <c r="P26" t="str">
        <f t="shared" si="4"/>
        <v>No Trend + Momentum</v>
      </c>
      <c r="Q26">
        <f t="shared" si="5"/>
        <v>23.050000000000182</v>
      </c>
      <c r="R26">
        <f t="shared" si="6"/>
        <v>72.050000000000182</v>
      </c>
      <c r="S26">
        <f t="shared" si="7"/>
        <v>0.31991672449687891</v>
      </c>
      <c r="T26" t="str">
        <f t="shared" si="8"/>
        <v>No Indication</v>
      </c>
      <c r="U26" t="str">
        <f t="shared" si="9"/>
        <v>No T+M+I</v>
      </c>
      <c r="V26">
        <v>4424.3912999361473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4430.5</v>
      </c>
      <c r="D27">
        <v>4480</v>
      </c>
      <c r="E27">
        <v>4410.3</v>
      </c>
      <c r="F27">
        <v>4411</v>
      </c>
      <c r="G27">
        <f>_xll.TA_TYPPRICE(D27,E27,F27)</f>
        <v>4433.7666666666664</v>
      </c>
      <c r="H27">
        <v>4439.4826099521588</v>
      </c>
      <c r="I27" t="str">
        <f t="shared" si="0"/>
        <v>DOWN</v>
      </c>
      <c r="J27">
        <v>4470.3737992061551</v>
      </c>
      <c r="K27">
        <v>4391.3747328282407</v>
      </c>
      <c r="L27" t="str">
        <f t="shared" si="1"/>
        <v>No Confirmation</v>
      </c>
      <c r="M27" t="str">
        <f t="shared" si="2"/>
        <v>No Trend</v>
      </c>
      <c r="N27">
        <v>48.7188317528759</v>
      </c>
      <c r="O27" t="str">
        <f t="shared" si="3"/>
        <v>No Momentum</v>
      </c>
      <c r="P27" t="str">
        <f t="shared" si="4"/>
        <v>No Trend + Momentum</v>
      </c>
      <c r="Q27">
        <f t="shared" si="5"/>
        <v>0.6999999999998181</v>
      </c>
      <c r="R27">
        <f t="shared" si="6"/>
        <v>69.699999999999818</v>
      </c>
      <c r="S27">
        <f t="shared" si="7"/>
        <v>1.0043041606884073E-2</v>
      </c>
      <c r="T27" t="str">
        <f t="shared" si="8"/>
        <v>DOWN</v>
      </c>
      <c r="U27" t="str">
        <f t="shared" si="9"/>
        <v>No T+M+I</v>
      </c>
      <c r="V27">
        <v>4422.3310999459709</v>
      </c>
      <c r="W27">
        <v>4490.3076923076924</v>
      </c>
      <c r="X27">
        <f t="shared" si="10"/>
        <v>-67.976592361721487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4405</v>
      </c>
      <c r="D28">
        <v>4459.1000000000004</v>
      </c>
      <c r="E28">
        <v>4351</v>
      </c>
      <c r="F28">
        <v>4354</v>
      </c>
      <c r="G28">
        <f>_xll.TA_TYPPRICE(D28,E28,F28)</f>
        <v>4388.0333333333338</v>
      </c>
      <c r="H28">
        <v>4413.7579716427463</v>
      </c>
      <c r="I28" t="str">
        <f t="shared" si="0"/>
        <v>DOWN</v>
      </c>
      <c r="J28">
        <v>4467.8685104936767</v>
      </c>
      <c r="K28">
        <v>4382.4025699775202</v>
      </c>
      <c r="L28" t="str">
        <f t="shared" si="1"/>
        <v>DOWN</v>
      </c>
      <c r="M28" t="str">
        <f t="shared" si="2"/>
        <v>DOWN</v>
      </c>
      <c r="N28">
        <v>35.318914499437788</v>
      </c>
      <c r="O28" t="str">
        <f t="shared" si="3"/>
        <v>DOWN</v>
      </c>
      <c r="P28" t="str">
        <f t="shared" si="4"/>
        <v>DOWN</v>
      </c>
      <c r="Q28">
        <f t="shared" si="5"/>
        <v>3</v>
      </c>
      <c r="R28">
        <f t="shared" si="6"/>
        <v>108.10000000000036</v>
      </c>
      <c r="S28">
        <f t="shared" si="7"/>
        <v>2.7752081406105366E-2</v>
      </c>
      <c r="T28" t="str">
        <f t="shared" si="8"/>
        <v>DOWN</v>
      </c>
      <c r="U28" t="str">
        <f t="shared" si="9"/>
        <v>DOWN</v>
      </c>
      <c r="V28">
        <v>4411.8186230312058</v>
      </c>
      <c r="W28">
        <v>4480.2108262108259</v>
      </c>
      <c r="X28">
        <f t="shared" si="10"/>
        <v>-68.392203179620083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4398</v>
      </c>
      <c r="D29">
        <v>4410</v>
      </c>
      <c r="E29">
        <v>4388.05</v>
      </c>
      <c r="F29">
        <v>4390</v>
      </c>
      <c r="G29">
        <f>_xll.TA_TYPPRICE(D29,E29,F29)</f>
        <v>4396.0166666666664</v>
      </c>
      <c r="H29">
        <v>4404.8873191547063</v>
      </c>
      <c r="I29" t="str">
        <f t="shared" si="0"/>
        <v>DOWN</v>
      </c>
      <c r="J29">
        <v>4455.0088414950815</v>
      </c>
      <c r="K29">
        <v>4383.6575544269599</v>
      </c>
      <c r="L29" t="str">
        <f t="shared" si="1"/>
        <v>No Confirmation</v>
      </c>
      <c r="M29" t="str">
        <f t="shared" si="2"/>
        <v>No Trend</v>
      </c>
      <c r="N29">
        <v>46.858205478444852</v>
      </c>
      <c r="O29" t="str">
        <f t="shared" si="3"/>
        <v>No Momentum</v>
      </c>
      <c r="P29" t="str">
        <f t="shared" si="4"/>
        <v>No Trend + Momentum</v>
      </c>
      <c r="Q29">
        <f t="shared" si="5"/>
        <v>1.9499999999998181</v>
      </c>
      <c r="R29">
        <f t="shared" si="6"/>
        <v>21.949999999999818</v>
      </c>
      <c r="S29">
        <f t="shared" si="7"/>
        <v>8.8838268792703151E-2</v>
      </c>
      <c r="T29" t="str">
        <f t="shared" si="8"/>
        <v>DOWN</v>
      </c>
      <c r="U29" t="str">
        <f t="shared" si="9"/>
        <v>No T+M+I</v>
      </c>
      <c r="V29">
        <v>4408.4619117956354</v>
      </c>
      <c r="W29">
        <v>4473.5285427878016</v>
      </c>
      <c r="X29">
        <f t="shared" si="10"/>
        <v>-65.06663099216621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4400</v>
      </c>
      <c r="D30">
        <v>4407.1000000000004</v>
      </c>
      <c r="E30">
        <v>4350</v>
      </c>
      <c r="F30">
        <v>4395</v>
      </c>
      <c r="G30">
        <f>_xll.TA_TYPPRICE(D30,E30,F30)</f>
        <v>4384.0333333333338</v>
      </c>
      <c r="H30">
        <v>4394.4603262440196</v>
      </c>
      <c r="I30" t="str">
        <f t="shared" si="0"/>
        <v>UP</v>
      </c>
      <c r="J30">
        <v>4444.3624322739524</v>
      </c>
      <c r="K30">
        <v>4376.1780978876359</v>
      </c>
      <c r="L30" t="str">
        <f t="shared" si="1"/>
        <v>No Confirmation</v>
      </c>
      <c r="M30" t="str">
        <f t="shared" si="2"/>
        <v>No Trend</v>
      </c>
      <c r="N30">
        <v>48.454703496664067</v>
      </c>
      <c r="O30" t="str">
        <f t="shared" si="3"/>
        <v>No Momentum</v>
      </c>
      <c r="P30" t="str">
        <f t="shared" si="4"/>
        <v>No Trend + Momentum</v>
      </c>
      <c r="Q30">
        <f t="shared" si="5"/>
        <v>45</v>
      </c>
      <c r="R30">
        <f t="shared" si="6"/>
        <v>57.100000000000364</v>
      </c>
      <c r="S30">
        <f t="shared" si="7"/>
        <v>0.78809106830122089</v>
      </c>
      <c r="T30" t="str">
        <f t="shared" si="8"/>
        <v>No Indication</v>
      </c>
      <c r="U30" t="str">
        <f t="shared" si="9"/>
        <v>No T+M+I</v>
      </c>
      <c r="V30">
        <v>4406.390848442461</v>
      </c>
      <c r="W30">
        <v>4467.7116136924087</v>
      </c>
      <c r="X30">
        <f t="shared" si="10"/>
        <v>-61.320765249947726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4450</v>
      </c>
      <c r="D31">
        <v>4450</v>
      </c>
      <c r="E31">
        <v>4330</v>
      </c>
      <c r="F31">
        <v>4368</v>
      </c>
      <c r="G31">
        <f>_xll.TA_TYPPRICE(D31,E31,F31)</f>
        <v>4382.666666666667</v>
      </c>
      <c r="H31">
        <v>4388.5634964553428</v>
      </c>
      <c r="I31" t="str">
        <f t="shared" si="0"/>
        <v>DOWN</v>
      </c>
      <c r="J31">
        <v>4445.615225101963</v>
      </c>
      <c r="K31">
        <v>4365.9162983570504</v>
      </c>
      <c r="L31" t="str">
        <f t="shared" si="1"/>
        <v>No Confirmation</v>
      </c>
      <c r="M31" t="str">
        <f t="shared" si="2"/>
        <v>No Trend</v>
      </c>
      <c r="N31">
        <v>40.285422048157258</v>
      </c>
      <c r="O31" t="str">
        <f t="shared" si="3"/>
        <v>No Momentum</v>
      </c>
      <c r="P31" t="str">
        <f t="shared" si="4"/>
        <v>No Trend + Momentum</v>
      </c>
      <c r="Q31">
        <f t="shared" si="5"/>
        <v>38</v>
      </c>
      <c r="R31">
        <f t="shared" si="6"/>
        <v>120</v>
      </c>
      <c r="S31">
        <f t="shared" si="7"/>
        <v>0.31666666666666665</v>
      </c>
      <c r="T31" t="str">
        <f t="shared" si="8"/>
        <v>No Indication</v>
      </c>
      <c r="U31" t="str">
        <f t="shared" si="9"/>
        <v>No T+M+I</v>
      </c>
      <c r="V31">
        <v>4400.4845640666981</v>
      </c>
      <c r="W31">
        <v>4460.3255682337121</v>
      </c>
      <c r="X31">
        <f t="shared" si="10"/>
        <v>-59.841004167014034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4355.55</v>
      </c>
      <c r="D32">
        <v>4389.95</v>
      </c>
      <c r="E32">
        <v>4311.05</v>
      </c>
      <c r="F32">
        <v>4311</v>
      </c>
      <c r="G32">
        <f>_xll.TA_TYPPRICE(D32,E32,F32)</f>
        <v>4337.333333333333</v>
      </c>
      <c r="H32">
        <v>4362.9484148943375</v>
      </c>
      <c r="I32" t="str">
        <f t="shared" si="0"/>
        <v>DOWN</v>
      </c>
      <c r="J32">
        <v>4433.2451750793043</v>
      </c>
      <c r="K32">
        <v>4353.7237876110394</v>
      </c>
      <c r="L32" t="str">
        <f t="shared" si="1"/>
        <v>DOWN</v>
      </c>
      <c r="M32" t="str">
        <f t="shared" si="2"/>
        <v>DOWN</v>
      </c>
      <c r="N32">
        <v>27.880983494946854</v>
      </c>
      <c r="O32" t="str">
        <f t="shared" si="3"/>
        <v>DOWN</v>
      </c>
      <c r="P32" t="str">
        <f t="shared" si="4"/>
        <v>DOWN</v>
      </c>
      <c r="Q32">
        <f t="shared" si="5"/>
        <v>-5.0000000000181899E-2</v>
      </c>
      <c r="R32">
        <f t="shared" si="6"/>
        <v>78.899999999999636</v>
      </c>
      <c r="S32">
        <f t="shared" si="7"/>
        <v>-6.337135614725238E-4</v>
      </c>
      <c r="T32" t="str">
        <f t="shared" si="8"/>
        <v>DOWN</v>
      </c>
      <c r="U32" t="str">
        <f t="shared" si="9"/>
        <v>DOWN</v>
      </c>
      <c r="V32">
        <v>4386.717708056437</v>
      </c>
      <c r="W32">
        <v>4449.2644150312153</v>
      </c>
      <c r="X32">
        <f t="shared" si="10"/>
        <v>-62.546706974778317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4335</v>
      </c>
      <c r="D33">
        <v>4340</v>
      </c>
      <c r="E33">
        <v>4280</v>
      </c>
      <c r="F33">
        <v>4299</v>
      </c>
      <c r="G33">
        <f>_xll.TA_TYPPRICE(D33,E33,F33)</f>
        <v>4306.333333333333</v>
      </c>
      <c r="H33">
        <v>4334.6408741138348</v>
      </c>
      <c r="I33" t="str">
        <f t="shared" si="0"/>
        <v>DOWN</v>
      </c>
      <c r="J33">
        <v>4412.5240250616807</v>
      </c>
      <c r="K33">
        <v>4337.3407236974754</v>
      </c>
      <c r="L33" t="str">
        <f t="shared" si="1"/>
        <v>DOWN</v>
      </c>
      <c r="M33" t="str">
        <f t="shared" si="2"/>
        <v>DOWN</v>
      </c>
      <c r="N33">
        <v>25.791129437640052</v>
      </c>
      <c r="O33" t="str">
        <f t="shared" si="3"/>
        <v>DOWN</v>
      </c>
      <c r="P33" t="str">
        <f t="shared" si="4"/>
        <v>DOWN</v>
      </c>
      <c r="Q33">
        <f t="shared" si="5"/>
        <v>19</v>
      </c>
      <c r="R33">
        <f t="shared" si="6"/>
        <v>60</v>
      </c>
      <c r="S33">
        <f t="shared" si="7"/>
        <v>0.31666666666666665</v>
      </c>
      <c r="T33" t="str">
        <f t="shared" si="8"/>
        <v>No Indication</v>
      </c>
      <c r="U33" t="str">
        <f t="shared" si="9"/>
        <v>No T+M+I</v>
      </c>
      <c r="V33">
        <v>4373.2226760477542</v>
      </c>
      <c r="W33">
        <v>4438.1337176214956</v>
      </c>
      <c r="X33">
        <f t="shared" si="10"/>
        <v>-64.911041573741386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4330</v>
      </c>
      <c r="D34">
        <v>4330</v>
      </c>
      <c r="E34">
        <v>4201.3</v>
      </c>
      <c r="F34">
        <v>4280</v>
      </c>
      <c r="G34">
        <f>_xll.TA_TYPPRICE(D34,E34,F34)</f>
        <v>4270.4333333333334</v>
      </c>
      <c r="H34">
        <v>4302.5371037235836</v>
      </c>
      <c r="I34" t="str">
        <f t="shared" si="0"/>
        <v>DOWN</v>
      </c>
      <c r="J34">
        <v>4394.1853528257516</v>
      </c>
      <c r="K34">
        <v>4307.1094517647034</v>
      </c>
      <c r="L34" t="str">
        <f t="shared" si="1"/>
        <v>DOWN</v>
      </c>
      <c r="M34" t="str">
        <f t="shared" si="2"/>
        <v>DOWN</v>
      </c>
      <c r="N34">
        <v>22.459275330959468</v>
      </c>
      <c r="O34" t="str">
        <f t="shared" si="3"/>
        <v>DOWN</v>
      </c>
      <c r="P34" t="str">
        <f t="shared" si="4"/>
        <v>DOWN</v>
      </c>
      <c r="Q34">
        <f t="shared" si="5"/>
        <v>78.699999999999818</v>
      </c>
      <c r="R34">
        <f t="shared" si="6"/>
        <v>128.69999999999982</v>
      </c>
      <c r="S34">
        <f t="shared" si="7"/>
        <v>0.61149961149961096</v>
      </c>
      <c r="T34" t="str">
        <f t="shared" si="8"/>
        <v>No Indication</v>
      </c>
      <c r="U34" t="str">
        <f t="shared" si="9"/>
        <v>No T+M+I</v>
      </c>
      <c r="V34">
        <v>4358.8807258865609</v>
      </c>
      <c r="W34">
        <v>4426.4201089087919</v>
      </c>
      <c r="X34">
        <f t="shared" si="10"/>
        <v>-67.53938302223105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4261</v>
      </c>
      <c r="D35">
        <v>4262.8500000000004</v>
      </c>
      <c r="E35">
        <v>4164.95</v>
      </c>
      <c r="F35">
        <v>4208</v>
      </c>
      <c r="G35">
        <f>_xll.TA_TYPPRICE(D35,E35,F35)</f>
        <v>4211.9333333333334</v>
      </c>
      <c r="H35">
        <v>4257.2352185284581</v>
      </c>
      <c r="I35" t="str">
        <f t="shared" si="0"/>
        <v>DOWN</v>
      </c>
      <c r="J35">
        <v>4364.9997188644738</v>
      </c>
      <c r="K35">
        <v>4275.5184624836584</v>
      </c>
      <c r="L35" t="str">
        <f t="shared" si="1"/>
        <v>DOWN</v>
      </c>
      <c r="M35" t="str">
        <f t="shared" si="2"/>
        <v>DOWN</v>
      </c>
      <c r="N35">
        <v>13.933124128378408</v>
      </c>
      <c r="O35" t="str">
        <f t="shared" si="3"/>
        <v>DOWN</v>
      </c>
      <c r="P35" t="str">
        <f t="shared" si="4"/>
        <v>DOWN</v>
      </c>
      <c r="Q35">
        <f t="shared" si="5"/>
        <v>43.050000000000182</v>
      </c>
      <c r="R35">
        <f t="shared" si="6"/>
        <v>97.900000000000546</v>
      </c>
      <c r="S35">
        <f t="shared" si="7"/>
        <v>0.43973442288048969</v>
      </c>
      <c r="T35" t="str">
        <f t="shared" si="8"/>
        <v>No Indication</v>
      </c>
      <c r="U35" t="str">
        <f t="shared" si="9"/>
        <v>No T+M+I</v>
      </c>
      <c r="V35">
        <v>4335.6683065193974</v>
      </c>
      <c r="W35">
        <v>4410.2408415822147</v>
      </c>
      <c r="X35">
        <f t="shared" si="10"/>
        <v>-74.572535062817224</v>
      </c>
      <c r="Y35">
        <v>-65.796318064893057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4284.95</v>
      </c>
      <c r="D36">
        <v>4395</v>
      </c>
      <c r="E36">
        <v>4210</v>
      </c>
      <c r="F36">
        <v>4240</v>
      </c>
      <c r="G36">
        <f>_xll.TA_TYPPRICE(D36,E36,F36)</f>
        <v>4281.666666666667</v>
      </c>
      <c r="H36">
        <v>4269.450942597563</v>
      </c>
      <c r="I36" t="str">
        <f t="shared" si="0"/>
        <v>DOWN</v>
      </c>
      <c r="J36">
        <v>4371.6664480057016</v>
      </c>
      <c r="K36">
        <v>4260.9588041539564</v>
      </c>
      <c r="L36" t="str">
        <f t="shared" si="1"/>
        <v>DOWN</v>
      </c>
      <c r="M36" t="str">
        <f t="shared" si="2"/>
        <v>DOWN</v>
      </c>
      <c r="N36">
        <v>28.92345145783176</v>
      </c>
      <c r="O36" t="str">
        <f t="shared" si="3"/>
        <v>DOWN</v>
      </c>
      <c r="P36" t="str">
        <f t="shared" si="4"/>
        <v>DOWN</v>
      </c>
      <c r="Q36">
        <f t="shared" si="5"/>
        <v>30</v>
      </c>
      <c r="R36">
        <f t="shared" si="6"/>
        <v>185</v>
      </c>
      <c r="S36">
        <f t="shared" si="7"/>
        <v>0.16216216216216217</v>
      </c>
      <c r="T36" t="str">
        <f t="shared" si="8"/>
        <v>DOWN</v>
      </c>
      <c r="U36" t="str">
        <f t="shared" si="9"/>
        <v>DOWN</v>
      </c>
      <c r="V36">
        <v>4320.9501055164128</v>
      </c>
      <c r="W36">
        <v>4397.630408872421</v>
      </c>
      <c r="X36">
        <f t="shared" si="10"/>
        <v>-76.680303356008153</v>
      </c>
      <c r="Y36">
        <v>-67.973115123116074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4263.1000000000004</v>
      </c>
      <c r="D37">
        <v>4348</v>
      </c>
      <c r="E37">
        <v>4230</v>
      </c>
      <c r="F37">
        <v>4236</v>
      </c>
      <c r="G37">
        <f>_xll.TA_TYPPRICE(D37,E37,F37)</f>
        <v>4271.333333333333</v>
      </c>
      <c r="H37">
        <v>4270.3921379654475</v>
      </c>
      <c r="I37" t="str">
        <f t="shared" si="0"/>
        <v>DOWN</v>
      </c>
      <c r="J37">
        <v>4366.4072373377676</v>
      </c>
      <c r="K37">
        <v>4254.0790698975215</v>
      </c>
      <c r="L37" t="str">
        <f t="shared" si="1"/>
        <v>DOWN</v>
      </c>
      <c r="M37" t="str">
        <f t="shared" si="2"/>
        <v>DOWN</v>
      </c>
      <c r="N37">
        <v>28.157177232282628</v>
      </c>
      <c r="O37" t="str">
        <f t="shared" si="3"/>
        <v>DOWN</v>
      </c>
      <c r="P37" t="str">
        <f t="shared" si="4"/>
        <v>DOWN</v>
      </c>
      <c r="Q37">
        <f t="shared" si="5"/>
        <v>6</v>
      </c>
      <c r="R37">
        <f t="shared" si="6"/>
        <v>118</v>
      </c>
      <c r="S37">
        <f t="shared" si="7"/>
        <v>5.0847457627118647E-2</v>
      </c>
      <c r="T37" t="str">
        <f t="shared" si="8"/>
        <v>DOWN</v>
      </c>
      <c r="U37" t="str">
        <f t="shared" si="9"/>
        <v>DOWN</v>
      </c>
      <c r="V37">
        <v>4307.8808585138877</v>
      </c>
      <c r="W37">
        <v>4385.6577859929821</v>
      </c>
      <c r="X37">
        <f t="shared" si="10"/>
        <v>-77.776927479094411</v>
      </c>
      <c r="Y37">
        <v>-69.933877594311738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4270</v>
      </c>
      <c r="D38">
        <v>4349.95</v>
      </c>
      <c r="E38">
        <v>4235.1000000000004</v>
      </c>
      <c r="F38">
        <v>4300</v>
      </c>
      <c r="G38">
        <f>_xll.TA_TYPPRICE(D38,E38,F38)</f>
        <v>4295.0166666666664</v>
      </c>
      <c r="H38">
        <v>4282.704402316057</v>
      </c>
      <c r="I38" t="str">
        <f t="shared" si="0"/>
        <v>UP</v>
      </c>
      <c r="J38">
        <v>4362.75007348493</v>
      </c>
      <c r="K38">
        <v>4249.8614988091831</v>
      </c>
      <c r="L38" t="str">
        <f t="shared" si="1"/>
        <v>No Confirmation</v>
      </c>
      <c r="M38" t="str">
        <f t="shared" si="2"/>
        <v>No Trend</v>
      </c>
      <c r="N38">
        <v>53.039720584916154</v>
      </c>
      <c r="O38" t="str">
        <f t="shared" si="3"/>
        <v>No Momentum</v>
      </c>
      <c r="P38" t="str">
        <f t="shared" si="4"/>
        <v>No Trend + Momentum</v>
      </c>
      <c r="Q38">
        <f t="shared" si="5"/>
        <v>64.899999999999636</v>
      </c>
      <c r="R38">
        <f t="shared" si="6"/>
        <v>114.84999999999945</v>
      </c>
      <c r="S38">
        <f t="shared" si="7"/>
        <v>0.56508489333913747</v>
      </c>
      <c r="T38" t="str">
        <f t="shared" si="8"/>
        <v>No Indication</v>
      </c>
      <c r="U38" t="str">
        <f t="shared" si="9"/>
        <v>No T+M+I</v>
      </c>
      <c r="V38">
        <v>4306.6684187425208</v>
      </c>
      <c r="W38">
        <v>4379.3127648083164</v>
      </c>
      <c r="X38">
        <f t="shared" si="10"/>
        <v>-72.644346065795617</v>
      </c>
      <c r="Y38">
        <v>-70.47597128860852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4300.05</v>
      </c>
      <c r="D39">
        <v>4319.3</v>
      </c>
      <c r="E39">
        <v>4250.25</v>
      </c>
      <c r="F39">
        <v>4252</v>
      </c>
      <c r="G39">
        <f>_xll.TA_TYPPRICE(D39,E39,F39)</f>
        <v>4273.8499999999995</v>
      </c>
      <c r="H39">
        <v>4278.2772011580282</v>
      </c>
      <c r="I39" t="str">
        <f t="shared" si="0"/>
        <v>DOWN</v>
      </c>
      <c r="J39">
        <v>4353.0945015993902</v>
      </c>
      <c r="K39">
        <v>4249.9478324071424</v>
      </c>
      <c r="L39" t="str">
        <f t="shared" si="1"/>
        <v>No Confirmation</v>
      </c>
      <c r="M39" t="str">
        <f t="shared" si="2"/>
        <v>No Trend</v>
      </c>
      <c r="N39">
        <v>40.039034896631598</v>
      </c>
      <c r="O39" t="str">
        <f t="shared" si="3"/>
        <v>No Momentum</v>
      </c>
      <c r="P39" t="str">
        <f t="shared" si="4"/>
        <v>No Trend + Momentum</v>
      </c>
      <c r="Q39">
        <f t="shared" si="5"/>
        <v>1.75</v>
      </c>
      <c r="R39">
        <f t="shared" si="6"/>
        <v>69.050000000000182</v>
      </c>
      <c r="S39">
        <f t="shared" si="7"/>
        <v>2.534395365677039E-2</v>
      </c>
      <c r="T39" t="str">
        <f t="shared" si="8"/>
        <v>DOWN</v>
      </c>
      <c r="U39" t="str">
        <f t="shared" si="9"/>
        <v>No T+M+I</v>
      </c>
      <c r="V39">
        <v>4298.2578927821332</v>
      </c>
      <c r="W39">
        <v>4369.8821896373302</v>
      </c>
      <c r="X39">
        <f t="shared" si="10"/>
        <v>-71.624296855196917</v>
      </c>
      <c r="Y39">
        <v>-70.705636401926199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4290</v>
      </c>
      <c r="D40">
        <v>4290</v>
      </c>
      <c r="E40">
        <v>4230</v>
      </c>
      <c r="F40">
        <v>4240</v>
      </c>
      <c r="G40">
        <f>_xll.TA_TYPPRICE(D40,E40,F40)</f>
        <v>4253.333333333333</v>
      </c>
      <c r="H40">
        <v>4265.8052672456806</v>
      </c>
      <c r="I40" t="str">
        <f t="shared" si="0"/>
        <v>DOWN</v>
      </c>
      <c r="J40">
        <v>4339.07350124397</v>
      </c>
      <c r="K40">
        <v>4245.5149807611106</v>
      </c>
      <c r="L40" t="str">
        <f t="shared" si="1"/>
        <v>DOWN</v>
      </c>
      <c r="M40" t="str">
        <f t="shared" si="2"/>
        <v>DOWN</v>
      </c>
      <c r="N40">
        <v>37.190344483917904</v>
      </c>
      <c r="O40" t="str">
        <f t="shared" si="3"/>
        <v>DOWN</v>
      </c>
      <c r="P40" t="str">
        <f t="shared" si="4"/>
        <v>DOWN</v>
      </c>
      <c r="Q40">
        <f t="shared" si="5"/>
        <v>10</v>
      </c>
      <c r="R40">
        <f t="shared" si="6"/>
        <v>60</v>
      </c>
      <c r="S40">
        <f t="shared" si="7"/>
        <v>0.16666666666666666</v>
      </c>
      <c r="T40" t="str">
        <f t="shared" si="8"/>
        <v>DOWN</v>
      </c>
      <c r="U40" t="str">
        <f t="shared" si="9"/>
        <v>DOWN</v>
      </c>
      <c r="V40">
        <v>4289.2951400464208</v>
      </c>
      <c r="W40">
        <v>4360.2612867012313</v>
      </c>
      <c r="X40">
        <f t="shared" si="10"/>
        <v>-70.966146654810473</v>
      </c>
      <c r="Y40">
        <v>-70.757738452503048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4225</v>
      </c>
      <c r="D41">
        <v>4272.2</v>
      </c>
      <c r="E41">
        <v>4175</v>
      </c>
      <c r="F41">
        <v>4250</v>
      </c>
      <c r="G41">
        <f>_xll.TA_TYPPRICE(D41,E41,F41)</f>
        <v>4232.4000000000005</v>
      </c>
      <c r="H41">
        <v>4249.1026336228406</v>
      </c>
      <c r="I41" t="str">
        <f t="shared" si="0"/>
        <v>UP</v>
      </c>
      <c r="J41">
        <v>4324.2127231897548</v>
      </c>
      <c r="K41">
        <v>4229.8449850364195</v>
      </c>
      <c r="L41" t="str">
        <f t="shared" si="1"/>
        <v>No Confirmation</v>
      </c>
      <c r="M41" t="str">
        <f t="shared" si="2"/>
        <v>No Trend</v>
      </c>
      <c r="N41">
        <v>41.524127197891318</v>
      </c>
      <c r="O41" t="str">
        <f t="shared" si="3"/>
        <v>No Momentum</v>
      </c>
      <c r="P41" t="str">
        <f t="shared" si="4"/>
        <v>No Trend + Momentum</v>
      </c>
      <c r="Q41">
        <f t="shared" si="5"/>
        <v>75</v>
      </c>
      <c r="R41">
        <f t="shared" si="6"/>
        <v>97.199999999999818</v>
      </c>
      <c r="S41">
        <f t="shared" si="7"/>
        <v>0.77160493827160637</v>
      </c>
      <c r="T41" t="str">
        <f t="shared" si="8"/>
        <v>No Indication</v>
      </c>
      <c r="U41" t="str">
        <f t="shared" si="9"/>
        <v>No T+M+I</v>
      </c>
      <c r="V41">
        <v>4283.2497338854328</v>
      </c>
      <c r="W41">
        <v>4352.093783982622</v>
      </c>
      <c r="X41">
        <f t="shared" si="10"/>
        <v>-68.844050097189211</v>
      </c>
      <c r="Y41">
        <v>-70.375000781440278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4249.95</v>
      </c>
      <c r="D42">
        <v>4316.95</v>
      </c>
      <c r="E42">
        <v>4213</v>
      </c>
      <c r="F42">
        <v>4291</v>
      </c>
      <c r="G42">
        <f>_xll.TA_TYPPRICE(D42,E42,F42)</f>
        <v>4273.6500000000005</v>
      </c>
      <c r="H42">
        <v>4261.3763168114201</v>
      </c>
      <c r="I42" t="str">
        <f t="shared" si="0"/>
        <v>UP</v>
      </c>
      <c r="J42">
        <v>4322.5987847031429</v>
      </c>
      <c r="K42">
        <v>4226.1016550283266</v>
      </c>
      <c r="L42" t="str">
        <f t="shared" si="1"/>
        <v>No Confirmation</v>
      </c>
      <c r="M42" t="str">
        <f t="shared" si="2"/>
        <v>No Trend</v>
      </c>
      <c r="N42">
        <v>56.800319740913196</v>
      </c>
      <c r="O42" t="str">
        <f t="shared" si="3"/>
        <v>No Momentum</v>
      </c>
      <c r="P42" t="str">
        <f t="shared" si="4"/>
        <v>No Trend + Momentum</v>
      </c>
      <c r="Q42">
        <f t="shared" si="5"/>
        <v>78</v>
      </c>
      <c r="R42">
        <f t="shared" si="6"/>
        <v>103.94999999999982</v>
      </c>
      <c r="S42">
        <f t="shared" si="7"/>
        <v>0.75036075036075167</v>
      </c>
      <c r="T42" t="str">
        <f t="shared" si="8"/>
        <v>No Indication</v>
      </c>
      <c r="U42" t="str">
        <f t="shared" si="9"/>
        <v>No T+M+I</v>
      </c>
      <c r="V42">
        <v>4284.4420825184434</v>
      </c>
      <c r="W42">
        <v>4347.5683185024282</v>
      </c>
      <c r="X42">
        <f t="shared" si="10"/>
        <v>-63.12623598398477</v>
      </c>
      <c r="Y42">
        <v>-68.925247821949171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4303.05</v>
      </c>
      <c r="D43">
        <v>4450</v>
      </c>
      <c r="E43">
        <v>4302.6000000000004</v>
      </c>
      <c r="F43">
        <v>4446</v>
      </c>
      <c r="G43">
        <f>_xll.TA_TYPPRICE(D43,E43,F43)</f>
        <v>4399.5333333333338</v>
      </c>
      <c r="H43">
        <v>4330.4548250723765</v>
      </c>
      <c r="I43" t="str">
        <f t="shared" si="0"/>
        <v>UP</v>
      </c>
      <c r="J43">
        <v>4350.9101658802219</v>
      </c>
      <c r="K43">
        <v>4243.1012872442543</v>
      </c>
      <c r="L43" t="str">
        <f t="shared" si="1"/>
        <v>UP</v>
      </c>
      <c r="M43" t="str">
        <f t="shared" si="2"/>
        <v>UP</v>
      </c>
      <c r="N43">
        <v>80.667086112100193</v>
      </c>
      <c r="O43" t="str">
        <f t="shared" si="3"/>
        <v>UP</v>
      </c>
      <c r="P43" t="str">
        <f t="shared" si="4"/>
        <v>UP</v>
      </c>
      <c r="Q43">
        <f t="shared" si="5"/>
        <v>143.39999999999964</v>
      </c>
      <c r="R43">
        <f t="shared" si="6"/>
        <v>147.39999999999964</v>
      </c>
      <c r="S43">
        <f t="shared" si="7"/>
        <v>0.9728629579375847</v>
      </c>
      <c r="T43" t="str">
        <f t="shared" si="8"/>
        <v>UP</v>
      </c>
      <c r="U43" t="str">
        <f t="shared" si="9"/>
        <v>UP</v>
      </c>
      <c r="V43">
        <v>4309.2971467463749</v>
      </c>
      <c r="W43">
        <v>4354.8595541689147</v>
      </c>
      <c r="X43">
        <f t="shared" si="10"/>
        <v>-45.562407422539764</v>
      </c>
      <c r="Y43">
        <v>-64.252679742067286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4470</v>
      </c>
      <c r="D44">
        <v>4788</v>
      </c>
      <c r="E44">
        <v>4444.8999999999996</v>
      </c>
      <c r="F44">
        <v>4765</v>
      </c>
      <c r="G44">
        <f>_xll.TA_TYPPRICE(D44,E44,F44)</f>
        <v>4665.9666666666662</v>
      </c>
      <c r="H44">
        <v>4498.2107458695209</v>
      </c>
      <c r="I44" t="str">
        <f t="shared" si="0"/>
        <v>UP</v>
      </c>
      <c r="J44">
        <v>4448.0412401290614</v>
      </c>
      <c r="K44">
        <v>4287.9454456344201</v>
      </c>
      <c r="L44" t="str">
        <f t="shared" si="1"/>
        <v>UP</v>
      </c>
      <c r="M44" t="str">
        <f t="shared" si="2"/>
        <v>UP</v>
      </c>
      <c r="N44">
        <v>92.015441788264226</v>
      </c>
      <c r="O44" t="str">
        <f t="shared" si="3"/>
        <v>UP</v>
      </c>
      <c r="P44" t="str">
        <f t="shared" si="4"/>
        <v>UP</v>
      </c>
      <c r="Q44">
        <f t="shared" si="5"/>
        <v>320.10000000000036</v>
      </c>
      <c r="R44">
        <f t="shared" si="6"/>
        <v>343.10000000000036</v>
      </c>
      <c r="S44">
        <f t="shared" si="7"/>
        <v>0.93296415039347136</v>
      </c>
      <c r="T44" t="str">
        <f t="shared" si="8"/>
        <v>UP</v>
      </c>
      <c r="U44" t="str">
        <f t="shared" si="9"/>
        <v>UP</v>
      </c>
      <c r="V44">
        <v>4379.4052780161637</v>
      </c>
      <c r="W44">
        <v>4385.2403279341806</v>
      </c>
      <c r="X44">
        <f t="shared" si="10"/>
        <v>-5.8350499180169209</v>
      </c>
      <c r="Y44">
        <v>-52.569153777257213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4484</v>
      </c>
      <c r="AE44">
        <f t="shared" si="16"/>
        <v>4575.95</v>
      </c>
      <c r="AF44">
        <f t="shared" si="17"/>
        <v>4616.45</v>
      </c>
      <c r="AG44">
        <f t="shared" si="18"/>
        <v>4656.95</v>
      </c>
      <c r="AH44">
        <f t="shared" si="19"/>
        <v>4656.95</v>
      </c>
    </row>
    <row r="45" spans="1:34" x14ac:dyDescent="0.25">
      <c r="A45" t="s">
        <v>5</v>
      </c>
      <c r="B45" s="1">
        <v>42919</v>
      </c>
      <c r="C45">
        <v>4800</v>
      </c>
      <c r="D45">
        <v>4867.95</v>
      </c>
      <c r="E45">
        <v>4780</v>
      </c>
      <c r="F45">
        <v>4832</v>
      </c>
      <c r="G45">
        <f>_xll.TA_TYPPRICE(D45,E45,F45)</f>
        <v>4826.6500000000005</v>
      </c>
      <c r="H45">
        <v>4662.4303729347612</v>
      </c>
      <c r="I45" t="str">
        <f t="shared" si="0"/>
        <v>UP</v>
      </c>
      <c r="J45">
        <v>4541.3542978781588</v>
      </c>
      <c r="K45">
        <v>4397.2909021601045</v>
      </c>
      <c r="L45" t="str">
        <f t="shared" si="1"/>
        <v>UP</v>
      </c>
      <c r="M45" t="str">
        <f t="shared" si="2"/>
        <v>UP</v>
      </c>
      <c r="N45">
        <v>93.08162928363069</v>
      </c>
      <c r="O45" t="str">
        <f t="shared" si="3"/>
        <v>UP</v>
      </c>
      <c r="P45" t="str">
        <f t="shared" si="4"/>
        <v>UP</v>
      </c>
      <c r="Q45">
        <f t="shared" si="5"/>
        <v>52</v>
      </c>
      <c r="R45">
        <f t="shared" si="6"/>
        <v>87.949999999999818</v>
      </c>
      <c r="S45">
        <f t="shared" si="7"/>
        <v>0.59124502558271863</v>
      </c>
      <c r="T45" t="str">
        <f t="shared" si="8"/>
        <v>No Indication</v>
      </c>
      <c r="U45" t="str">
        <f t="shared" si="9"/>
        <v>No T+M+I</v>
      </c>
      <c r="V45">
        <v>4449.0352352444461</v>
      </c>
      <c r="W45">
        <v>4418.3336369760927</v>
      </c>
      <c r="X45">
        <f t="shared" si="10"/>
        <v>30.701598268353337</v>
      </c>
      <c r="Y45">
        <v>-35.915003368135103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4832</v>
      </c>
      <c r="D46">
        <v>4855</v>
      </c>
      <c r="E46">
        <v>4651.1000000000004</v>
      </c>
      <c r="F46">
        <v>4670</v>
      </c>
      <c r="G46">
        <f>_xll.TA_TYPPRICE(D46,E46,F46)</f>
        <v>4725.3666666666668</v>
      </c>
      <c r="H46">
        <v>4693.898519800714</v>
      </c>
      <c r="I46" t="str">
        <f t="shared" si="0"/>
        <v>DOWN</v>
      </c>
      <c r="J46">
        <v>4611.0533427941236</v>
      </c>
      <c r="K46">
        <v>4453.6929239023038</v>
      </c>
      <c r="L46" t="str">
        <f t="shared" si="1"/>
        <v>UP</v>
      </c>
      <c r="M46" t="str">
        <f t="shared" si="2"/>
        <v>No Trend</v>
      </c>
      <c r="N46">
        <v>66.317151157235088</v>
      </c>
      <c r="O46" t="str">
        <f t="shared" si="3"/>
        <v>UP</v>
      </c>
      <c r="P46" t="str">
        <f t="shared" si="4"/>
        <v>No Trend + Momentum</v>
      </c>
      <c r="Q46">
        <f t="shared" si="5"/>
        <v>18.899999999999636</v>
      </c>
      <c r="R46">
        <f t="shared" si="6"/>
        <v>203.89999999999964</v>
      </c>
      <c r="S46">
        <f t="shared" si="7"/>
        <v>9.2692496321724716E-2</v>
      </c>
      <c r="T46" t="str">
        <f t="shared" si="8"/>
        <v>DOWN</v>
      </c>
      <c r="U46" t="str">
        <f t="shared" si="9"/>
        <v>No T+M+I</v>
      </c>
      <c r="V46">
        <v>4483.0298144376084</v>
      </c>
      <c r="W46">
        <v>4436.9755897926789</v>
      </c>
      <c r="X46">
        <f t="shared" si="10"/>
        <v>46.054224644929491</v>
      </c>
      <c r="Y46">
        <v>-19.521157765522183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4675</v>
      </c>
      <c r="D47">
        <v>4810</v>
      </c>
      <c r="E47">
        <v>4675</v>
      </c>
      <c r="F47">
        <v>4698</v>
      </c>
      <c r="G47">
        <f>_xll.TA_TYPPRICE(D47,E47,F47)</f>
        <v>4727.666666666667</v>
      </c>
      <c r="H47">
        <v>4710.7825932336909</v>
      </c>
      <c r="I47" t="str">
        <f t="shared" si="0"/>
        <v>DOWN</v>
      </c>
      <c r="J47">
        <v>4655.2637110620963</v>
      </c>
      <c r="K47">
        <v>4502.8722741462361</v>
      </c>
      <c r="L47" t="str">
        <f t="shared" si="1"/>
        <v>UP</v>
      </c>
      <c r="M47" t="str">
        <f t="shared" si="2"/>
        <v>No Trend</v>
      </c>
      <c r="N47">
        <v>68.287223182275</v>
      </c>
      <c r="O47" t="str">
        <f t="shared" si="3"/>
        <v>UP</v>
      </c>
      <c r="P47" t="str">
        <f t="shared" si="4"/>
        <v>No Trend + Momentum</v>
      </c>
      <c r="Q47">
        <f t="shared" si="5"/>
        <v>23</v>
      </c>
      <c r="R47">
        <f t="shared" si="6"/>
        <v>135</v>
      </c>
      <c r="S47">
        <f t="shared" si="7"/>
        <v>0.17037037037037037</v>
      </c>
      <c r="T47" t="str">
        <f t="shared" si="8"/>
        <v>DOWN</v>
      </c>
      <c r="U47" t="str">
        <f t="shared" si="9"/>
        <v>No T+M+I</v>
      </c>
      <c r="V47">
        <v>4516.1021506779762</v>
      </c>
      <c r="W47">
        <v>4456.3107312895172</v>
      </c>
      <c r="X47">
        <f t="shared" si="10"/>
        <v>59.791419388458962</v>
      </c>
      <c r="Y47">
        <v>-3.6586423347259522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4701</v>
      </c>
      <c r="D48">
        <v>4799.45</v>
      </c>
      <c r="E48">
        <v>4690.05</v>
      </c>
      <c r="F48">
        <v>4786</v>
      </c>
      <c r="G48">
        <f>_xll.TA_TYPPRICE(D48,E48,F48)</f>
        <v>4758.5</v>
      </c>
      <c r="H48">
        <v>4734.6412966168455</v>
      </c>
      <c r="I48" t="str">
        <f t="shared" si="0"/>
        <v>UP</v>
      </c>
      <c r="J48">
        <v>4687.3051086038522</v>
      </c>
      <c r="K48">
        <v>4544.4673243359612</v>
      </c>
      <c r="L48" t="str">
        <f t="shared" si="1"/>
        <v>UP</v>
      </c>
      <c r="M48" t="str">
        <f t="shared" si="2"/>
        <v>UP</v>
      </c>
      <c r="N48">
        <v>74.212594723333979</v>
      </c>
      <c r="O48" t="str">
        <f t="shared" si="3"/>
        <v>UP</v>
      </c>
      <c r="P48" t="str">
        <f t="shared" si="4"/>
        <v>UP</v>
      </c>
      <c r="Q48">
        <f t="shared" si="5"/>
        <v>95.949999999999818</v>
      </c>
      <c r="R48">
        <f t="shared" si="6"/>
        <v>109.39999999999964</v>
      </c>
      <c r="S48">
        <f t="shared" si="7"/>
        <v>0.87705667276051313</v>
      </c>
      <c r="T48" t="str">
        <f t="shared" si="8"/>
        <v>UP</v>
      </c>
      <c r="U48" t="str">
        <f t="shared" si="9"/>
        <v>UP</v>
      </c>
      <c r="V48">
        <v>4557.6248967275187</v>
      </c>
      <c r="W48">
        <v>4480.732158601405</v>
      </c>
      <c r="X48">
        <f t="shared" si="10"/>
        <v>76.892738126113727</v>
      </c>
      <c r="Y48">
        <v>12.451633757441984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4702.5</v>
      </c>
      <c r="AE48">
        <f t="shared" si="16"/>
        <v>4731.8500000000004</v>
      </c>
      <c r="AF48">
        <f t="shared" si="17"/>
        <v>4744.75</v>
      </c>
      <c r="AG48">
        <f t="shared" si="18"/>
        <v>4757.6500000000005</v>
      </c>
      <c r="AH48">
        <f t="shared" si="19"/>
        <v>4757.6500000000005</v>
      </c>
    </row>
    <row r="49" spans="1:34" x14ac:dyDescent="0.25">
      <c r="A49" t="s">
        <v>5</v>
      </c>
      <c r="B49" s="1">
        <v>42923</v>
      </c>
      <c r="C49">
        <v>4737.1499999999996</v>
      </c>
      <c r="D49">
        <v>4920</v>
      </c>
      <c r="E49">
        <v>4720.05</v>
      </c>
      <c r="F49">
        <v>4815</v>
      </c>
      <c r="G49">
        <f>_xll.TA_TYPPRICE(D49,E49,F49)</f>
        <v>4818.3499999999995</v>
      </c>
      <c r="H49">
        <v>4776.4956483084225</v>
      </c>
      <c r="I49" t="str">
        <f t="shared" si="0"/>
        <v>UP</v>
      </c>
      <c r="J49">
        <v>4739.0150844696627</v>
      </c>
      <c r="K49">
        <v>4583.4856967057476</v>
      </c>
      <c r="L49" t="str">
        <f t="shared" si="1"/>
        <v>UP</v>
      </c>
      <c r="M49" t="str">
        <f t="shared" si="2"/>
        <v>UP</v>
      </c>
      <c r="N49">
        <v>76.055537093480012</v>
      </c>
      <c r="O49" t="str">
        <f t="shared" si="3"/>
        <v>UP</v>
      </c>
      <c r="P49" t="str">
        <f t="shared" si="4"/>
        <v>UP</v>
      </c>
      <c r="Q49">
        <f t="shared" si="5"/>
        <v>94.949999999999818</v>
      </c>
      <c r="R49">
        <f t="shared" si="6"/>
        <v>199.94999999999982</v>
      </c>
      <c r="S49">
        <f t="shared" si="7"/>
        <v>0.47486871717929435</v>
      </c>
      <c r="T49" t="str">
        <f t="shared" si="8"/>
        <v>No Indication</v>
      </c>
      <c r="U49" t="str">
        <f t="shared" si="9"/>
        <v>No T+M+I</v>
      </c>
      <c r="V49">
        <v>4597.2210664617469</v>
      </c>
      <c r="W49">
        <v>4505.4927394457454</v>
      </c>
      <c r="X49">
        <f t="shared" si="10"/>
        <v>91.728327016001458</v>
      </c>
      <c r="Y49">
        <v>28.306972409153879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4920</v>
      </c>
      <c r="D50">
        <v>4998</v>
      </c>
      <c r="E50">
        <v>4774</v>
      </c>
      <c r="F50">
        <v>4848</v>
      </c>
      <c r="G50">
        <f>_xll.TA_TYPPRICE(D50,E50,F50)</f>
        <v>4873.333333333333</v>
      </c>
      <c r="H50">
        <v>4824.9144908208782</v>
      </c>
      <c r="I50" t="str">
        <f t="shared" si="0"/>
        <v>UP</v>
      </c>
      <c r="J50">
        <v>4796.5672879208487</v>
      </c>
      <c r="K50">
        <v>4625.8222085489151</v>
      </c>
      <c r="L50" t="str">
        <f t="shared" si="1"/>
        <v>UP</v>
      </c>
      <c r="M50" t="str">
        <f t="shared" si="2"/>
        <v>UP</v>
      </c>
      <c r="N50">
        <v>78.265013825365799</v>
      </c>
      <c r="O50" t="str">
        <f t="shared" si="3"/>
        <v>UP</v>
      </c>
      <c r="P50" t="str">
        <f t="shared" si="4"/>
        <v>UP</v>
      </c>
      <c r="Q50">
        <f t="shared" si="5"/>
        <v>74</v>
      </c>
      <c r="R50">
        <f t="shared" si="6"/>
        <v>224</v>
      </c>
      <c r="S50">
        <f t="shared" si="7"/>
        <v>0.33035714285714285</v>
      </c>
      <c r="T50" t="str">
        <f t="shared" si="8"/>
        <v>No Indication</v>
      </c>
      <c r="U50" t="str">
        <f t="shared" si="9"/>
        <v>No T+M+I</v>
      </c>
      <c r="V50">
        <v>4635.8024408522469</v>
      </c>
      <c r="W50">
        <v>4530.8636476349493</v>
      </c>
      <c r="X50">
        <f t="shared" si="10"/>
        <v>104.93879321729764</v>
      </c>
      <c r="Y50">
        <v>43.633336570782632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4800</v>
      </c>
      <c r="D51">
        <v>4868</v>
      </c>
      <c r="E51">
        <v>4678</v>
      </c>
      <c r="F51">
        <v>4703</v>
      </c>
      <c r="G51">
        <f>_xll.TA_TYPPRICE(D51,E51,F51)</f>
        <v>4749.666666666667</v>
      </c>
      <c r="H51">
        <v>4787.2905787437721</v>
      </c>
      <c r="I51" t="str">
        <f t="shared" si="0"/>
        <v>DOWN</v>
      </c>
      <c r="J51">
        <v>4812.4412239384383</v>
      </c>
      <c r="K51">
        <v>4637.417273315823</v>
      </c>
      <c r="L51" t="str">
        <f t="shared" si="1"/>
        <v>No Confirmation</v>
      </c>
      <c r="M51" t="str">
        <f t="shared" si="2"/>
        <v>No Trend</v>
      </c>
      <c r="N51">
        <v>51.940734334454042</v>
      </c>
      <c r="O51" t="str">
        <f t="shared" si="3"/>
        <v>No Momentum</v>
      </c>
      <c r="P51" t="str">
        <f t="shared" si="4"/>
        <v>No Trend + Momentum</v>
      </c>
      <c r="Q51">
        <f t="shared" si="5"/>
        <v>25</v>
      </c>
      <c r="R51">
        <f t="shared" si="6"/>
        <v>190</v>
      </c>
      <c r="S51">
        <f t="shared" si="7"/>
        <v>0.13157894736842105</v>
      </c>
      <c r="T51" t="str">
        <f t="shared" si="8"/>
        <v>DOWN</v>
      </c>
      <c r="U51" t="str">
        <f t="shared" si="9"/>
        <v>No T+M+I</v>
      </c>
      <c r="V51">
        <v>4646.1405268749786</v>
      </c>
      <c r="W51">
        <v>4543.6144885508793</v>
      </c>
      <c r="X51">
        <f t="shared" si="10"/>
        <v>102.52603832409932</v>
      </c>
      <c r="Y51">
        <v>55.411876921445966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4675</v>
      </c>
      <c r="D52">
        <v>4809.95</v>
      </c>
      <c r="E52">
        <v>4675</v>
      </c>
      <c r="F52">
        <v>4705</v>
      </c>
      <c r="G52">
        <f>_xll.TA_TYPPRICE(D52,E52,F52)</f>
        <v>4729.9833333333336</v>
      </c>
      <c r="H52">
        <v>4758.6369560385529</v>
      </c>
      <c r="I52" t="str">
        <f t="shared" si="0"/>
        <v>DOWN</v>
      </c>
      <c r="J52">
        <v>4811.8876186187854</v>
      </c>
      <c r="K52">
        <v>4645.7689903567516</v>
      </c>
      <c r="L52" t="str">
        <f t="shared" si="1"/>
        <v>No Confirmation</v>
      </c>
      <c r="M52" t="str">
        <f t="shared" si="2"/>
        <v>No Trend</v>
      </c>
      <c r="N52">
        <v>52.217828077895689</v>
      </c>
      <c r="O52" t="str">
        <f t="shared" si="3"/>
        <v>No Momentum</v>
      </c>
      <c r="P52" t="str">
        <f t="shared" si="4"/>
        <v>No Trend + Momentum</v>
      </c>
      <c r="Q52">
        <f t="shared" si="5"/>
        <v>30</v>
      </c>
      <c r="R52">
        <f t="shared" si="6"/>
        <v>134.94999999999982</v>
      </c>
      <c r="S52">
        <f t="shared" si="7"/>
        <v>0.22230455724342379</v>
      </c>
      <c r="T52" t="str">
        <f t="shared" si="8"/>
        <v>No Indication</v>
      </c>
      <c r="U52" t="str">
        <f t="shared" si="9"/>
        <v>No T+M+I</v>
      </c>
      <c r="V52">
        <v>4655.1958304326745</v>
      </c>
      <c r="W52">
        <v>4555.5689708804439</v>
      </c>
      <c r="X52">
        <f t="shared" si="10"/>
        <v>99.626859552230599</v>
      </c>
      <c r="Y52">
        <v>64.25487344760289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4719.95</v>
      </c>
      <c r="D53">
        <v>4792</v>
      </c>
      <c r="E53">
        <v>4719.8999999999996</v>
      </c>
      <c r="F53">
        <v>4750</v>
      </c>
      <c r="G53">
        <f>_xll.TA_TYPPRICE(D53,E53,F53)</f>
        <v>4753.9666666666662</v>
      </c>
      <c r="H53">
        <v>4756.3018113526095</v>
      </c>
      <c r="I53" t="str">
        <f t="shared" si="0"/>
        <v>DOWN</v>
      </c>
      <c r="J53">
        <v>4807.4681478146113</v>
      </c>
      <c r="K53">
        <v>4662.2425480552511</v>
      </c>
      <c r="L53" t="str">
        <f t="shared" si="1"/>
        <v>No Confirmation</v>
      </c>
      <c r="M53" t="str">
        <f t="shared" si="2"/>
        <v>No Trend</v>
      </c>
      <c r="N53">
        <v>58.885010050401618</v>
      </c>
      <c r="O53" t="str">
        <f t="shared" si="3"/>
        <v>No Momentum</v>
      </c>
      <c r="P53" t="str">
        <f t="shared" si="4"/>
        <v>No Trend + Momentum</v>
      </c>
      <c r="Q53">
        <f t="shared" si="5"/>
        <v>30.100000000000364</v>
      </c>
      <c r="R53">
        <f t="shared" si="6"/>
        <v>72.100000000000364</v>
      </c>
      <c r="S53">
        <f t="shared" si="7"/>
        <v>0.41747572815534273</v>
      </c>
      <c r="T53" t="str">
        <f t="shared" si="8"/>
        <v>No Indication</v>
      </c>
      <c r="U53" t="str">
        <f t="shared" si="9"/>
        <v>No T+M+I</v>
      </c>
      <c r="V53">
        <v>4669.781087289186</v>
      </c>
      <c r="W53">
        <v>4569.9712693337442</v>
      </c>
      <c r="X53">
        <f t="shared" si="10"/>
        <v>99.809817955441758</v>
      </c>
      <c r="Y53">
        <v>71.365862349170669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4600</v>
      </c>
      <c r="D54">
        <v>4780</v>
      </c>
      <c r="E54">
        <v>4600</v>
      </c>
      <c r="F54">
        <v>4701</v>
      </c>
      <c r="G54">
        <f>_xll.TA_TYPPRICE(D54,E54,F54)</f>
        <v>4693.666666666667</v>
      </c>
      <c r="H54">
        <v>4724.9842390096383</v>
      </c>
      <c r="I54" t="str">
        <f t="shared" si="0"/>
        <v>DOWN</v>
      </c>
      <c r="J54">
        <v>4801.3641149669202</v>
      </c>
      <c r="K54">
        <v>4648.4108707096393</v>
      </c>
      <c r="L54" t="str">
        <f t="shared" si="1"/>
        <v>No Confirmation</v>
      </c>
      <c r="M54" t="str">
        <f t="shared" si="2"/>
        <v>No Trend</v>
      </c>
      <c r="N54">
        <v>49.486541280989954</v>
      </c>
      <c r="O54" t="str">
        <f t="shared" si="3"/>
        <v>No Momentum</v>
      </c>
      <c r="P54" t="str">
        <f t="shared" si="4"/>
        <v>No Trend + Momentum</v>
      </c>
      <c r="Q54">
        <f t="shared" si="5"/>
        <v>101</v>
      </c>
      <c r="R54">
        <f t="shared" si="6"/>
        <v>180</v>
      </c>
      <c r="S54">
        <f t="shared" si="7"/>
        <v>0.56111111111111112</v>
      </c>
      <c r="T54" t="str">
        <f t="shared" si="8"/>
        <v>No Indication</v>
      </c>
      <c r="U54" t="str">
        <f t="shared" si="9"/>
        <v>No T+M+I</v>
      </c>
      <c r="V54">
        <v>4674.5839969370036</v>
      </c>
      <c r="W54">
        <v>4579.6771012349482</v>
      </c>
      <c r="X54">
        <f t="shared" si="10"/>
        <v>94.906895702055408</v>
      </c>
      <c r="Y54">
        <v>76.074069019747611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4714.8</v>
      </c>
      <c r="D55">
        <v>4900</v>
      </c>
      <c r="E55">
        <v>4700</v>
      </c>
      <c r="F55">
        <v>4735</v>
      </c>
      <c r="G55">
        <f>_xll.TA_TYPPRICE(D55,E55,F55)</f>
        <v>4778.333333333333</v>
      </c>
      <c r="H55">
        <v>4751.6587861714852</v>
      </c>
      <c r="I55" t="str">
        <f t="shared" si="0"/>
        <v>DOWN</v>
      </c>
      <c r="J55">
        <v>4823.2832005298269</v>
      </c>
      <c r="K55">
        <v>4659.8751216630526</v>
      </c>
      <c r="L55" t="str">
        <f t="shared" si="1"/>
        <v>No Confirmation</v>
      </c>
      <c r="M55" t="str">
        <f t="shared" si="2"/>
        <v>No Trend</v>
      </c>
      <c r="N55">
        <v>55.629026950913072</v>
      </c>
      <c r="O55" t="str">
        <f t="shared" si="3"/>
        <v>No Momentum</v>
      </c>
      <c r="P55" t="str">
        <f t="shared" si="4"/>
        <v>No Trend + Momentum</v>
      </c>
      <c r="Q55">
        <f t="shared" si="5"/>
        <v>35</v>
      </c>
      <c r="R55">
        <f t="shared" si="6"/>
        <v>200</v>
      </c>
      <c r="S55">
        <f t="shared" si="7"/>
        <v>0.17499999999999999</v>
      </c>
      <c r="T55" t="str">
        <f t="shared" si="8"/>
        <v>DOWN</v>
      </c>
      <c r="U55" t="str">
        <f t="shared" si="9"/>
        <v>No T+M+I</v>
      </c>
      <c r="V55">
        <v>4683.8787666390026</v>
      </c>
      <c r="W55">
        <v>4591.1825011434703</v>
      </c>
      <c r="X55">
        <f t="shared" si="10"/>
        <v>92.696265495532316</v>
      </c>
      <c r="Y55">
        <v>79.398508314904547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4759.8500000000004</v>
      </c>
      <c r="D56">
        <v>4760</v>
      </c>
      <c r="E56">
        <v>4578.6499999999996</v>
      </c>
      <c r="F56">
        <v>4589</v>
      </c>
      <c r="G56">
        <f>_xll.TA_TYPPRICE(D56,E56,F56)</f>
        <v>4642.55</v>
      </c>
      <c r="H56">
        <v>4697.1043930857431</v>
      </c>
      <c r="I56" t="str">
        <f t="shared" si="0"/>
        <v>DOWN</v>
      </c>
      <c r="J56">
        <v>4809.2202670787547</v>
      </c>
      <c r="K56">
        <v>4641.825094626819</v>
      </c>
      <c r="L56" t="str">
        <f t="shared" si="1"/>
        <v>DOWN</v>
      </c>
      <c r="M56" t="str">
        <f t="shared" si="2"/>
        <v>DOWN</v>
      </c>
      <c r="N56">
        <v>33.659256596267397</v>
      </c>
      <c r="O56" t="str">
        <f t="shared" si="3"/>
        <v>DOWN</v>
      </c>
      <c r="P56" t="str">
        <f t="shared" si="4"/>
        <v>DOWN</v>
      </c>
      <c r="Q56">
        <f t="shared" si="5"/>
        <v>10.350000000000364</v>
      </c>
      <c r="R56">
        <f t="shared" si="6"/>
        <v>181.35000000000036</v>
      </c>
      <c r="S56">
        <f t="shared" si="7"/>
        <v>5.7071960297768641E-2</v>
      </c>
      <c r="T56" t="str">
        <f t="shared" si="8"/>
        <v>DOWN</v>
      </c>
      <c r="U56" t="str">
        <f t="shared" si="9"/>
        <v>DOWN</v>
      </c>
      <c r="V56">
        <v>4669.2820333099253</v>
      </c>
      <c r="W56">
        <v>4591.0208343921022</v>
      </c>
      <c r="X56">
        <f t="shared" si="10"/>
        <v>78.261198917823094</v>
      </c>
      <c r="Y56">
        <v>79.17104643548825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4600</v>
      </c>
      <c r="D57">
        <v>4649.95</v>
      </c>
      <c r="E57">
        <v>4501.3</v>
      </c>
      <c r="F57">
        <v>4523</v>
      </c>
      <c r="G57">
        <f>_xll.TA_TYPPRICE(D57,E57,F57)</f>
        <v>4558.083333333333</v>
      </c>
      <c r="H57">
        <v>4627.5938632095385</v>
      </c>
      <c r="I57" t="str">
        <f t="shared" si="0"/>
        <v>DOWN</v>
      </c>
      <c r="J57">
        <v>4773.8268743945873</v>
      </c>
      <c r="K57">
        <v>4610.5972958208595</v>
      </c>
      <c r="L57" t="str">
        <f t="shared" si="1"/>
        <v>DOWN</v>
      </c>
      <c r="M57" t="str">
        <f t="shared" si="2"/>
        <v>DOWN</v>
      </c>
      <c r="N57">
        <v>27.518176075041563</v>
      </c>
      <c r="O57" t="str">
        <f t="shared" si="3"/>
        <v>DOWN</v>
      </c>
      <c r="P57" t="str">
        <f t="shared" si="4"/>
        <v>DOWN</v>
      </c>
      <c r="Q57">
        <f t="shared" si="5"/>
        <v>21.699999999999818</v>
      </c>
      <c r="R57">
        <f t="shared" si="6"/>
        <v>148.64999999999964</v>
      </c>
      <c r="S57">
        <f t="shared" si="7"/>
        <v>0.14598049108644381</v>
      </c>
      <c r="T57" t="str">
        <f t="shared" si="8"/>
        <v>DOWN</v>
      </c>
      <c r="U57" t="str">
        <f t="shared" si="9"/>
        <v>DOWN</v>
      </c>
      <c r="V57">
        <v>4646.7771051083982</v>
      </c>
      <c r="W57">
        <v>4585.982254066761</v>
      </c>
      <c r="X57">
        <f t="shared" si="10"/>
        <v>60.79485104163723</v>
      </c>
      <c r="Y57">
        <v>75.495807356718046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4579</v>
      </c>
      <c r="D58">
        <v>4589.95</v>
      </c>
      <c r="E58">
        <v>4452.1000000000004</v>
      </c>
      <c r="F58">
        <v>4480</v>
      </c>
      <c r="G58">
        <f>_xll.TA_TYPPRICE(D58,E58,F58)</f>
        <v>4507.3499999999995</v>
      </c>
      <c r="H58">
        <v>4567.4719316047685</v>
      </c>
      <c r="I58" t="str">
        <f t="shared" si="0"/>
        <v>DOWN</v>
      </c>
      <c r="J58">
        <v>4732.9653467513454</v>
      </c>
      <c r="K58">
        <v>4575.3756745273349</v>
      </c>
      <c r="L58" t="str">
        <f t="shared" si="1"/>
        <v>DOWN</v>
      </c>
      <c r="M58" t="str">
        <f t="shared" si="2"/>
        <v>DOWN</v>
      </c>
      <c r="N58">
        <v>23.958329088162227</v>
      </c>
      <c r="O58" t="str">
        <f t="shared" si="3"/>
        <v>DOWN</v>
      </c>
      <c r="P58" t="str">
        <f t="shared" si="4"/>
        <v>DOWN</v>
      </c>
      <c r="Q58">
        <f t="shared" si="5"/>
        <v>27.899999999999636</v>
      </c>
      <c r="R58">
        <f t="shared" si="6"/>
        <v>137.84999999999945</v>
      </c>
      <c r="S58">
        <f t="shared" si="7"/>
        <v>0.20239390642001992</v>
      </c>
      <c r="T58" t="str">
        <f t="shared" si="8"/>
        <v>No Indication</v>
      </c>
      <c r="U58" t="str">
        <f t="shared" si="9"/>
        <v>No T+M+I</v>
      </c>
      <c r="V58">
        <v>4621.1190889378759</v>
      </c>
      <c r="W58">
        <v>4578.1317167284824</v>
      </c>
      <c r="X58">
        <f t="shared" si="10"/>
        <v>42.98737220939347</v>
      </c>
      <c r="Y58">
        <v>68.994120327253128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4471</v>
      </c>
      <c r="D59">
        <v>4555</v>
      </c>
      <c r="E59">
        <v>4425</v>
      </c>
      <c r="F59">
        <v>4500</v>
      </c>
      <c r="G59">
        <f>_xll.TA_TYPPRICE(D59,E59,F59)</f>
        <v>4493.333333333333</v>
      </c>
      <c r="H59">
        <v>4530.4026324690512</v>
      </c>
      <c r="I59" t="str">
        <f t="shared" si="0"/>
        <v>DOWN</v>
      </c>
      <c r="J59">
        <v>4693.4174919177131</v>
      </c>
      <c r="K59">
        <v>4541.9588579657047</v>
      </c>
      <c r="L59" t="str">
        <f t="shared" si="1"/>
        <v>DOWN</v>
      </c>
      <c r="M59" t="str">
        <f t="shared" si="2"/>
        <v>DOWN</v>
      </c>
      <c r="N59">
        <v>29.27746466892232</v>
      </c>
      <c r="O59" t="str">
        <f t="shared" si="3"/>
        <v>DOWN</v>
      </c>
      <c r="P59" t="str">
        <f t="shared" si="4"/>
        <v>DOWN</v>
      </c>
      <c r="Q59">
        <f t="shared" si="5"/>
        <v>75</v>
      </c>
      <c r="R59">
        <f t="shared" si="6"/>
        <v>130</v>
      </c>
      <c r="S59">
        <f t="shared" si="7"/>
        <v>0.57692307692307687</v>
      </c>
      <c r="T59" t="str">
        <f t="shared" si="8"/>
        <v>No Indication</v>
      </c>
      <c r="U59" t="str">
        <f t="shared" si="9"/>
        <v>No T+M+I</v>
      </c>
      <c r="V59">
        <v>4602.4853829474332</v>
      </c>
      <c r="W59">
        <v>4572.3441821560018</v>
      </c>
      <c r="X59">
        <f t="shared" si="10"/>
        <v>30.141200791431402</v>
      </c>
      <c r="Y59">
        <v>61.223536420088784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4456.6000000000004</v>
      </c>
      <c r="D60">
        <v>4500</v>
      </c>
      <c r="E60">
        <v>4375.05</v>
      </c>
      <c r="F60">
        <v>4380</v>
      </c>
      <c r="G60">
        <f>_xll.TA_TYPPRICE(D60,E60,F60)</f>
        <v>4418.3499999999995</v>
      </c>
      <c r="H60">
        <v>4474.3763162345258</v>
      </c>
      <c r="I60" t="str">
        <f t="shared" si="0"/>
        <v>DOWN</v>
      </c>
      <c r="J60">
        <v>4650.4358270471103</v>
      </c>
      <c r="K60">
        <v>4504.8680006399927</v>
      </c>
      <c r="L60" t="str">
        <f t="shared" si="1"/>
        <v>DOWN</v>
      </c>
      <c r="M60" t="str">
        <f t="shared" si="2"/>
        <v>DOWN</v>
      </c>
      <c r="N60">
        <v>19.203033836035313</v>
      </c>
      <c r="O60" t="str">
        <f t="shared" si="3"/>
        <v>DOWN</v>
      </c>
      <c r="P60" t="str">
        <f t="shared" si="4"/>
        <v>DOWN</v>
      </c>
      <c r="Q60">
        <f t="shared" si="5"/>
        <v>4.9499999999998181</v>
      </c>
      <c r="R60">
        <f t="shared" si="6"/>
        <v>124.94999999999982</v>
      </c>
      <c r="S60">
        <f t="shared" si="7"/>
        <v>3.9615846338534016E-2</v>
      </c>
      <c r="T60" t="str">
        <f t="shared" si="8"/>
        <v>DOWN</v>
      </c>
      <c r="U60" t="str">
        <f t="shared" si="9"/>
        <v>DOWN</v>
      </c>
      <c r="V60">
        <v>4568.2568624939822</v>
      </c>
      <c r="W60">
        <v>4558.0964649592606</v>
      </c>
      <c r="X60">
        <f t="shared" si="10"/>
        <v>10.160397534721596</v>
      </c>
      <c r="Y60">
        <v>51.010908643015348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4485.75</v>
      </c>
      <c r="AE60">
        <f t="shared" si="16"/>
        <v>4452.25</v>
      </c>
      <c r="AF60">
        <f t="shared" si="17"/>
        <v>4437.5</v>
      </c>
      <c r="AG60">
        <f t="shared" si="18"/>
        <v>4422.8</v>
      </c>
    </row>
    <row r="61" spans="1:34" x14ac:dyDescent="0.25">
      <c r="A61" t="s">
        <v>5</v>
      </c>
      <c r="B61" s="1">
        <v>42941</v>
      </c>
      <c r="C61">
        <v>4435.7</v>
      </c>
      <c r="D61">
        <v>4435.7</v>
      </c>
      <c r="E61">
        <v>4335.05</v>
      </c>
      <c r="F61">
        <v>4367</v>
      </c>
      <c r="G61">
        <f>_xll.TA_TYPPRICE(D61,E61,F61)</f>
        <v>4379.25</v>
      </c>
      <c r="H61">
        <v>4426.8131581172629</v>
      </c>
      <c r="I61" t="str">
        <f t="shared" si="0"/>
        <v>DOWN</v>
      </c>
      <c r="J61">
        <v>4602.7167543699743</v>
      </c>
      <c r="K61">
        <v>4467.1306671644388</v>
      </c>
      <c r="L61" t="str">
        <f t="shared" si="1"/>
        <v>DOWN</v>
      </c>
      <c r="M61" t="str">
        <f t="shared" si="2"/>
        <v>DOWN</v>
      </c>
      <c r="N61">
        <v>18.348066583002751</v>
      </c>
      <c r="O61" t="str">
        <f t="shared" si="3"/>
        <v>DOWN</v>
      </c>
      <c r="P61" t="str">
        <f t="shared" si="4"/>
        <v>DOWN</v>
      </c>
      <c r="Q61">
        <f t="shared" si="5"/>
        <v>31.949999999999818</v>
      </c>
      <c r="R61">
        <f t="shared" si="6"/>
        <v>100.64999999999964</v>
      </c>
      <c r="S61">
        <f t="shared" si="7"/>
        <v>0.31743666169895612</v>
      </c>
      <c r="T61" t="str">
        <f t="shared" si="8"/>
        <v>No Indication</v>
      </c>
      <c r="U61" t="str">
        <f t="shared" si="9"/>
        <v>No T+M+I</v>
      </c>
      <c r="V61">
        <v>4537.2942682641387</v>
      </c>
      <c r="W61">
        <v>4543.9411712585743</v>
      </c>
      <c r="X61">
        <f t="shared" si="10"/>
        <v>-6.6469029944355498</v>
      </c>
      <c r="Y61">
        <v>39.47934631552517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4444</v>
      </c>
      <c r="D62">
        <v>4444</v>
      </c>
      <c r="E62">
        <v>4354.8999999999996</v>
      </c>
      <c r="F62">
        <v>4379</v>
      </c>
      <c r="G62">
        <f>_xll.TA_TYPPRICE(D62,E62,F62)</f>
        <v>4392.6333333333332</v>
      </c>
      <c r="H62">
        <v>4409.7232457252976</v>
      </c>
      <c r="I62" t="str">
        <f t="shared" si="0"/>
        <v>DOWN</v>
      </c>
      <c r="J62">
        <v>4567.4463645099804</v>
      </c>
      <c r="K62">
        <v>4442.1905189056743</v>
      </c>
      <c r="L62" t="str">
        <f t="shared" si="1"/>
        <v>DOWN</v>
      </c>
      <c r="M62" t="str">
        <f t="shared" si="2"/>
        <v>DOWN</v>
      </c>
      <c r="N62">
        <v>22.337741902624124</v>
      </c>
      <c r="O62" t="str">
        <f t="shared" si="3"/>
        <v>DOWN</v>
      </c>
      <c r="P62" t="str">
        <f t="shared" si="4"/>
        <v>DOWN</v>
      </c>
      <c r="Q62">
        <f t="shared" si="5"/>
        <v>24.100000000000364</v>
      </c>
      <c r="R62">
        <f t="shared" si="6"/>
        <v>89.100000000000364</v>
      </c>
      <c r="S62">
        <f t="shared" si="7"/>
        <v>0.27048260381594014</v>
      </c>
      <c r="T62" t="str">
        <f t="shared" si="8"/>
        <v>No Indication</v>
      </c>
      <c r="U62" t="str">
        <f t="shared" si="9"/>
        <v>No T+M+I</v>
      </c>
      <c r="V62">
        <v>4512.9413039158098</v>
      </c>
      <c r="W62">
        <v>4531.7233067209017</v>
      </c>
      <c r="X62">
        <f t="shared" si="10"/>
        <v>-18.782002805091906</v>
      </c>
      <c r="Y62">
        <v>27.827076491401755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4424.8999999999996</v>
      </c>
      <c r="D63">
        <v>4424.95</v>
      </c>
      <c r="E63">
        <v>4360</v>
      </c>
      <c r="F63">
        <v>4360</v>
      </c>
      <c r="G63">
        <f>_xll.TA_TYPPRICE(D63,E63,F63)</f>
        <v>4381.6500000000005</v>
      </c>
      <c r="H63">
        <v>4395.6866228626495</v>
      </c>
      <c r="I63" t="str">
        <f t="shared" si="0"/>
        <v>DOWN</v>
      </c>
      <c r="J63">
        <v>4535.7805057299847</v>
      </c>
      <c r="K63">
        <v>4423.9259591488581</v>
      </c>
      <c r="L63" t="str">
        <f t="shared" si="1"/>
        <v>DOWN</v>
      </c>
      <c r="M63" t="str">
        <f t="shared" si="2"/>
        <v>DOWN</v>
      </c>
      <c r="N63">
        <v>20.368030967568185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64.949999999999818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4489.4118725441467</v>
      </c>
      <c r="W63">
        <v>4519.0030617786124</v>
      </c>
      <c r="X63">
        <f t="shared" si="10"/>
        <v>-29.591189234465674</v>
      </c>
      <c r="Y63">
        <v>16.343423346228271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4417.55</v>
      </c>
      <c r="AE63">
        <f t="shared" si="16"/>
        <v>4400.1500000000005</v>
      </c>
      <c r="AF63">
        <f t="shared" si="17"/>
        <v>4392.5</v>
      </c>
      <c r="AG63">
        <f t="shared" si="18"/>
        <v>4384.8</v>
      </c>
    </row>
    <row r="64" spans="1:34" x14ac:dyDescent="0.25">
      <c r="A64" t="s">
        <v>5</v>
      </c>
      <c r="B64" s="1">
        <v>42944</v>
      </c>
      <c r="C64">
        <v>4325.1000000000004</v>
      </c>
      <c r="D64">
        <v>4350</v>
      </c>
      <c r="E64">
        <v>4236</v>
      </c>
      <c r="F64">
        <v>4260.05</v>
      </c>
      <c r="G64">
        <f>_xll.TA_TYPPRICE(D64,E64,F64)</f>
        <v>4282.0166666666664</v>
      </c>
      <c r="H64">
        <v>4338.851644764658</v>
      </c>
      <c r="I64" t="str">
        <f t="shared" si="0"/>
        <v>DOWN</v>
      </c>
      <c r="J64">
        <v>4494.4959489010989</v>
      </c>
      <c r="K64">
        <v>4382.1646348935565</v>
      </c>
      <c r="L64" t="str">
        <f t="shared" si="1"/>
        <v>DOWN</v>
      </c>
      <c r="M64" t="str">
        <f t="shared" si="2"/>
        <v>DOWN</v>
      </c>
      <c r="N64">
        <v>12.892526879322554</v>
      </c>
      <c r="O64" t="str">
        <f t="shared" si="3"/>
        <v>DOWN</v>
      </c>
      <c r="P64" t="str">
        <f t="shared" si="4"/>
        <v>DOWN</v>
      </c>
      <c r="Q64">
        <f t="shared" si="5"/>
        <v>24.050000000000182</v>
      </c>
      <c r="R64">
        <f t="shared" si="6"/>
        <v>114</v>
      </c>
      <c r="S64">
        <f t="shared" si="7"/>
        <v>0.21096491228070335</v>
      </c>
      <c r="T64" t="str">
        <f t="shared" si="8"/>
        <v>No Indication</v>
      </c>
      <c r="U64" t="str">
        <f t="shared" si="9"/>
        <v>No T+M+I</v>
      </c>
      <c r="V64">
        <v>4454.1254306142782</v>
      </c>
      <c r="W64">
        <v>4499.8213534987153</v>
      </c>
      <c r="X64">
        <f t="shared" si="10"/>
        <v>-45.695922884437095</v>
      </c>
      <c r="Y64">
        <v>3.9355541000951959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4349.95</v>
      </c>
      <c r="D65">
        <v>4349.95</v>
      </c>
      <c r="E65">
        <v>4250</v>
      </c>
      <c r="F65">
        <v>4258.95</v>
      </c>
      <c r="G65">
        <f>_xll.TA_TYPPRICE(D65,E65,F65)</f>
        <v>4286.3</v>
      </c>
      <c r="H65">
        <v>4312.5758223823286</v>
      </c>
      <c r="I65" t="str">
        <f t="shared" si="0"/>
        <v>DOWN</v>
      </c>
      <c r="J65">
        <v>4462.3746269230769</v>
      </c>
      <c r="K65">
        <v>4352.794716028322</v>
      </c>
      <c r="L65" t="str">
        <f t="shared" si="1"/>
        <v>DOWN</v>
      </c>
      <c r="M65" t="str">
        <f t="shared" si="2"/>
        <v>DOWN</v>
      </c>
      <c r="N65">
        <v>12.827758636277453</v>
      </c>
      <c r="O65" t="str">
        <f t="shared" si="3"/>
        <v>DOWN</v>
      </c>
      <c r="P65" t="str">
        <f t="shared" si="4"/>
        <v>DOWN</v>
      </c>
      <c r="Q65">
        <f t="shared" si="5"/>
        <v>8.9499999999998181</v>
      </c>
      <c r="R65">
        <f t="shared" si="6"/>
        <v>99.949999999999818</v>
      </c>
      <c r="S65">
        <f t="shared" si="7"/>
        <v>8.9544772386191435E-2</v>
      </c>
      <c r="T65" t="str">
        <f t="shared" si="8"/>
        <v>DOWN</v>
      </c>
      <c r="U65" t="str">
        <f t="shared" si="9"/>
        <v>DOWN</v>
      </c>
      <c r="V65">
        <v>4424.0984412890048</v>
      </c>
      <c r="W65">
        <v>4481.9790310173294</v>
      </c>
      <c r="X65">
        <f t="shared" si="10"/>
        <v>-57.880589728324594</v>
      </c>
      <c r="Y65">
        <v>-8.4276746655887624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4338.55</v>
      </c>
      <c r="AE65">
        <f t="shared" si="16"/>
        <v>4311.75</v>
      </c>
      <c r="AF65">
        <f t="shared" si="17"/>
        <v>4300</v>
      </c>
      <c r="AG65">
        <f t="shared" si="18"/>
        <v>4288.2</v>
      </c>
    </row>
    <row r="66" spans="1:33" x14ac:dyDescent="0.25">
      <c r="A66" t="s">
        <v>5</v>
      </c>
      <c r="B66" s="1">
        <v>42948</v>
      </c>
      <c r="C66">
        <v>4319</v>
      </c>
      <c r="D66">
        <v>4319</v>
      </c>
      <c r="E66">
        <v>4229.2</v>
      </c>
      <c r="F66">
        <v>4250</v>
      </c>
      <c r="G66">
        <f>_xll.TA_TYPPRICE(D66,E66,F66)</f>
        <v>4266.0666666666666</v>
      </c>
      <c r="H66">
        <v>4289.3212445244972</v>
      </c>
      <c r="I66" t="str">
        <f t="shared" si="0"/>
        <v>DOWN</v>
      </c>
      <c r="J66">
        <v>4430.5135987179483</v>
      </c>
      <c r="K66">
        <v>4325.3292235775834</v>
      </c>
      <c r="L66" t="str">
        <f t="shared" si="1"/>
        <v>DOWN</v>
      </c>
      <c r="M66" t="str">
        <f t="shared" si="2"/>
        <v>DOWN</v>
      </c>
      <c r="N66">
        <v>12.204204847356451</v>
      </c>
      <c r="O66" t="str">
        <f t="shared" si="3"/>
        <v>DOWN</v>
      </c>
      <c r="P66" t="str">
        <f t="shared" si="4"/>
        <v>DOWN</v>
      </c>
      <c r="Q66">
        <f t="shared" si="5"/>
        <v>20.800000000000182</v>
      </c>
      <c r="R66">
        <f t="shared" si="6"/>
        <v>89.800000000000182</v>
      </c>
      <c r="S66">
        <f t="shared" si="7"/>
        <v>0.23162583518931112</v>
      </c>
      <c r="T66" t="str">
        <f t="shared" si="8"/>
        <v>No Indication</v>
      </c>
      <c r="U66" t="str">
        <f t="shared" si="9"/>
        <v>No T+M+I</v>
      </c>
      <c r="V66">
        <v>4397.3140657060812</v>
      </c>
      <c r="W66">
        <v>4464.7953990901196</v>
      </c>
      <c r="X66">
        <f t="shared" si="10"/>
        <v>-67.481333384038408</v>
      </c>
      <c r="Y66">
        <v>-20.238406409278692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4251</v>
      </c>
      <c r="D67">
        <v>4313</v>
      </c>
      <c r="E67">
        <v>4200</v>
      </c>
      <c r="F67">
        <v>4215</v>
      </c>
      <c r="G67">
        <f>_xll.TA_TYPPRICE(D67,E67,F67)</f>
        <v>4242.666666666667</v>
      </c>
      <c r="H67">
        <v>4265.9939555955825</v>
      </c>
      <c r="I67" t="str">
        <f t="shared" ref="I67:I104" si="20">IF(F67&gt;H67,"UP","DOWN")</f>
        <v>DOWN</v>
      </c>
      <c r="J67">
        <v>4404.3994656695149</v>
      </c>
      <c r="K67">
        <v>4297.4782850047868</v>
      </c>
      <c r="L67" t="str">
        <f t="shared" ref="L67:L104" si="21">IF(F67&gt;J67,"UP",IF(F67&lt;K67,"DOWN","No Confirmation"))</f>
        <v>DOWN</v>
      </c>
      <c r="M67" t="str">
        <f t="shared" ref="M67:M104" si="22">IF(AND(I67="UP",L67="UP"),"UP",IF(AND(I67="DOWN",L67="DOWN"),"DOWN","No Trend"))</f>
        <v>DOWN</v>
      </c>
      <c r="N67">
        <v>9.8610485362993661</v>
      </c>
      <c r="O67" t="str">
        <f t="shared" ref="O67:O104" si="23">IF(N67&gt;60,"UP",IF(N67&lt;40,"DOWN","No Momentum"))</f>
        <v>DOWN</v>
      </c>
      <c r="P67" t="str">
        <f t="shared" ref="P67:P104" si="24">IF(AND(M67="UP",O67="UP"),"UP",IF(AND(M67="DOWN",O67="DOWN"),"DOWN","No Trend + Momentum"))</f>
        <v>DOWN</v>
      </c>
      <c r="Q67">
        <f t="shared" ref="Q67:Q104" si="25">F67-E67</f>
        <v>15</v>
      </c>
      <c r="R67">
        <f t="shared" ref="R67:R104" si="26">D67-E67</f>
        <v>113</v>
      </c>
      <c r="S67">
        <f t="shared" ref="S67:S104" si="27">Q67/R67</f>
        <v>0.13274336283185842</v>
      </c>
      <c r="T67" t="str">
        <f t="shared" ref="T67:T104" si="28">IF(S67&gt;0.8,"UP",IF(S67&lt;0.2,"DOWN","No Indication"))</f>
        <v>DOWN</v>
      </c>
      <c r="U67" t="str">
        <f t="shared" ref="U67:U104" si="29">IF(AND(P67="UP",T67="UP"),"UP",IF(AND(P67="DOWN",T67="DOWN"),"DOWN","No T+M+I"))</f>
        <v>DOWN</v>
      </c>
      <c r="V67">
        <v>4369.2657479051459</v>
      </c>
      <c r="W67">
        <v>4446.2920361945553</v>
      </c>
      <c r="X67">
        <f t="shared" ref="X67:X104" si="30">V67-W67</f>
        <v>-77.026288289409422</v>
      </c>
      <c r="Y67">
        <v>-31.595982785304837</v>
      </c>
      <c r="Z67" t="str">
        <f t="shared" ref="Z67:Z104" si="31">IF(X67&gt;Y67,"UP",IF(X67&lt;Y67,"DOWN","No Indication"))</f>
        <v>DOWN</v>
      </c>
      <c r="AA67" t="str">
        <f t="shared" ref="AA67:AA104" si="32">IF(AND(U67="UP",Z67="UP"),"UP",IF(AND(U67="DOWN",Z67="DOWN"),"DOWN","No TMIM"))</f>
        <v>DOWN</v>
      </c>
      <c r="AB67" t="str">
        <f t="shared" ref="AB67:AB104" si="33">IF(H67&gt;J67,"UP",IF(H67&lt;K67,"DOWN","No Confirmation"))</f>
        <v>DOWN</v>
      </c>
      <c r="AC67" t="str">
        <f t="shared" ref="AC67:AC104" si="34">IF(AND(AA67="UP",AB67="UP"),"UP",IF(AND(AA67="DOWN",AB67="DOWN"),"DOWN","No Alert"))</f>
        <v>DOWN</v>
      </c>
      <c r="AD67">
        <f t="shared" ref="AD67:AD104" si="35">IF(AC67="UP",MROUND(D67-((D67-E67)*0.886),0.05),IF(AC67="DOWN",MROUND(E67+((D67-E67)*0.886),0.05),"No Alert"))</f>
        <v>4300.1000000000004</v>
      </c>
      <c r="AE67">
        <f t="shared" ref="AE67:AE104" si="36">IF(AC67="UP",MROUND(D67-((D67-E67)*0.618),0.05),IF(AC67="DOWN",MROUND(E67+((D67-E67)*0.618),0.05),"No Alert"))</f>
        <v>4269.8500000000004</v>
      </c>
      <c r="AF67">
        <f t="shared" ref="AF67:AF104" si="37">IF(AC67="UP",MROUND(D67-((D67-E67)*0.5),0.05),IF(AC67="DOWN",MROUND(E67+((D67-E67)*0.5),0.05),"No Alert"))</f>
        <v>4256.5</v>
      </c>
      <c r="AG67">
        <f t="shared" ref="AG67:AG104" si="38">IF(AC67="UP",MROUND(D67-((D67-E67)*0.382),0.05),IF(AC67="DOWN",MROUND(E67+((D67-E67)*0.382),0.05),"No Alert"))</f>
        <v>4243.1500000000005</v>
      </c>
    </row>
    <row r="68" spans="1:33" x14ac:dyDescent="0.25">
      <c r="A68" t="s">
        <v>5</v>
      </c>
      <c r="B68" s="1">
        <v>42950</v>
      </c>
      <c r="C68">
        <v>4265.95</v>
      </c>
      <c r="D68">
        <v>4280</v>
      </c>
      <c r="E68">
        <v>4170</v>
      </c>
      <c r="F68">
        <v>4185</v>
      </c>
      <c r="G68">
        <f>_xll.TA_TYPPRICE(D68,E68,F68)</f>
        <v>4211.666666666667</v>
      </c>
      <c r="H68">
        <v>4238.8303111311252</v>
      </c>
      <c r="I68" t="str">
        <f t="shared" si="20"/>
        <v>DOWN</v>
      </c>
      <c r="J68">
        <v>4376.7551399651784</v>
      </c>
      <c r="K68">
        <v>4269.1497772259454</v>
      </c>
      <c r="L68" t="str">
        <f t="shared" si="21"/>
        <v>DOWN</v>
      </c>
      <c r="M68" t="str">
        <f t="shared" si="22"/>
        <v>DOWN</v>
      </c>
      <c r="N68">
        <v>8.1786251403373704</v>
      </c>
      <c r="O68" t="str">
        <f t="shared" si="23"/>
        <v>DOWN</v>
      </c>
      <c r="P68" t="str">
        <f t="shared" si="24"/>
        <v>DOWN</v>
      </c>
      <c r="Q68">
        <f t="shared" si="25"/>
        <v>15</v>
      </c>
      <c r="R68">
        <f t="shared" si="26"/>
        <v>110</v>
      </c>
      <c r="S68">
        <f t="shared" si="27"/>
        <v>0.13636363636363635</v>
      </c>
      <c r="T68" t="str">
        <f t="shared" si="28"/>
        <v>DOWN</v>
      </c>
      <c r="U68" t="str">
        <f t="shared" si="29"/>
        <v>DOWN</v>
      </c>
      <c r="V68">
        <v>4340.9171713043543</v>
      </c>
      <c r="W68">
        <v>4426.9370705505144</v>
      </c>
      <c r="X68">
        <f t="shared" si="30"/>
        <v>-86.019899246160094</v>
      </c>
      <c r="Y68">
        <v>-42.480766077475892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4267.45</v>
      </c>
      <c r="AE68">
        <f t="shared" si="36"/>
        <v>4238</v>
      </c>
      <c r="AF68">
        <f t="shared" si="37"/>
        <v>4225</v>
      </c>
      <c r="AG68">
        <f t="shared" si="38"/>
        <v>4212</v>
      </c>
    </row>
    <row r="69" spans="1:33" x14ac:dyDescent="0.25">
      <c r="A69" t="s">
        <v>5</v>
      </c>
      <c r="B69" s="1">
        <v>42951</v>
      </c>
      <c r="C69">
        <v>4217</v>
      </c>
      <c r="D69">
        <v>4235</v>
      </c>
      <c r="E69">
        <v>4165</v>
      </c>
      <c r="F69">
        <v>4181.2</v>
      </c>
      <c r="G69">
        <f>_xll.TA_TYPPRICE(D69,E69,F69)</f>
        <v>4193.7333333333336</v>
      </c>
      <c r="H69">
        <v>4216.2818222322294</v>
      </c>
      <c r="I69" t="str">
        <f t="shared" si="20"/>
        <v>DOWN</v>
      </c>
      <c r="J69">
        <v>4345.253997750694</v>
      </c>
      <c r="K69">
        <v>4246.0053822868467</v>
      </c>
      <c r="L69" t="str">
        <f t="shared" si="21"/>
        <v>DOWN</v>
      </c>
      <c r="M69" t="str">
        <f t="shared" si="22"/>
        <v>DOWN</v>
      </c>
      <c r="N69">
        <v>7.963501265924922</v>
      </c>
      <c r="O69" t="str">
        <f t="shared" si="23"/>
        <v>DOWN</v>
      </c>
      <c r="P69" t="str">
        <f t="shared" si="24"/>
        <v>DOWN</v>
      </c>
      <c r="Q69">
        <f t="shared" si="25"/>
        <v>16.199999999999818</v>
      </c>
      <c r="R69">
        <f t="shared" si="26"/>
        <v>70</v>
      </c>
      <c r="S69">
        <f t="shared" si="27"/>
        <v>0.23142857142856882</v>
      </c>
      <c r="T69" t="str">
        <f t="shared" si="28"/>
        <v>No Indication</v>
      </c>
      <c r="U69" t="str">
        <f t="shared" si="29"/>
        <v>No T+M+I</v>
      </c>
      <c r="V69">
        <v>4316.3452987959918</v>
      </c>
      <c r="W69">
        <v>4408.7343245838092</v>
      </c>
      <c r="X69">
        <f t="shared" si="30"/>
        <v>-92.389025787817445</v>
      </c>
      <c r="Y69">
        <v>-52.462418019544202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4200.05</v>
      </c>
      <c r="D70">
        <v>4224.8</v>
      </c>
      <c r="E70">
        <v>4134.1000000000004</v>
      </c>
      <c r="F70">
        <v>4150</v>
      </c>
      <c r="G70">
        <f>_xll.TA_TYPPRICE(D70,E70,F70)</f>
        <v>4169.6333333333341</v>
      </c>
      <c r="H70">
        <v>4192.9575777827813</v>
      </c>
      <c r="I70" t="str">
        <f t="shared" si="20"/>
        <v>DOWN</v>
      </c>
      <c r="J70">
        <v>4318.4864426949844</v>
      </c>
      <c r="K70">
        <v>4221.137519556436</v>
      </c>
      <c r="L70" t="str">
        <f t="shared" si="21"/>
        <v>DOWN</v>
      </c>
      <c r="M70" t="str">
        <f t="shared" si="22"/>
        <v>DOWN</v>
      </c>
      <c r="N70">
        <v>6.270701942665287</v>
      </c>
      <c r="O70" t="str">
        <f t="shared" si="23"/>
        <v>DOWN</v>
      </c>
      <c r="P70" t="str">
        <f t="shared" si="24"/>
        <v>DOWN</v>
      </c>
      <c r="Q70">
        <f t="shared" si="25"/>
        <v>15.899999999999636</v>
      </c>
      <c r="R70">
        <f t="shared" si="26"/>
        <v>90.699999999999818</v>
      </c>
      <c r="S70">
        <f t="shared" si="27"/>
        <v>0.17530319735391034</v>
      </c>
      <c r="T70" t="str">
        <f t="shared" si="28"/>
        <v>DOWN</v>
      </c>
      <c r="U70" t="str">
        <f t="shared" si="29"/>
        <v>DOWN</v>
      </c>
      <c r="V70">
        <v>4290.7537143658392</v>
      </c>
      <c r="W70">
        <v>4389.5688190590827</v>
      </c>
      <c r="X70">
        <f t="shared" si="30"/>
        <v>-98.815104693243484</v>
      </c>
      <c r="Y70">
        <v>-61.732955354284059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4214.45</v>
      </c>
      <c r="AE70">
        <f t="shared" si="36"/>
        <v>4190.1500000000005</v>
      </c>
      <c r="AF70">
        <f t="shared" si="37"/>
        <v>4179.45</v>
      </c>
      <c r="AG70">
        <f t="shared" si="38"/>
        <v>4168.75</v>
      </c>
    </row>
    <row r="71" spans="1:33" x14ac:dyDescent="0.25">
      <c r="A71" t="s">
        <v>5</v>
      </c>
      <c r="B71" s="1">
        <v>42955</v>
      </c>
      <c r="C71">
        <v>4199</v>
      </c>
      <c r="D71">
        <v>4199</v>
      </c>
      <c r="E71">
        <v>4078</v>
      </c>
      <c r="F71">
        <v>4094</v>
      </c>
      <c r="G71">
        <f>_xll.TA_TYPPRICE(D71,E71,F71)</f>
        <v>4123.666666666667</v>
      </c>
      <c r="H71">
        <v>4158.3121222247246</v>
      </c>
      <c r="I71" t="str">
        <f t="shared" si="20"/>
        <v>DOWN</v>
      </c>
      <c r="J71">
        <v>4291.9338998738767</v>
      </c>
      <c r="K71">
        <v>4189.3291818772277</v>
      </c>
      <c r="L71" t="str">
        <f t="shared" si="21"/>
        <v>DOWN</v>
      </c>
      <c r="M71" t="str">
        <f t="shared" si="22"/>
        <v>DOWN</v>
      </c>
      <c r="N71">
        <v>4.2457987215552562</v>
      </c>
      <c r="O71" t="str">
        <f t="shared" si="23"/>
        <v>DOWN</v>
      </c>
      <c r="P71" t="str">
        <f t="shared" si="24"/>
        <v>DOWN</v>
      </c>
      <c r="Q71">
        <f t="shared" si="25"/>
        <v>16</v>
      </c>
      <c r="R71">
        <f t="shared" si="26"/>
        <v>121</v>
      </c>
      <c r="S71">
        <f t="shared" si="27"/>
        <v>0.13223140495867769</v>
      </c>
      <c r="T71" t="str">
        <f t="shared" si="28"/>
        <v>DOWN</v>
      </c>
      <c r="U71" t="str">
        <f t="shared" si="29"/>
        <v>DOWN</v>
      </c>
      <c r="V71">
        <v>4260.4839121557097</v>
      </c>
      <c r="W71">
        <v>4367.674832462114</v>
      </c>
      <c r="X71">
        <f t="shared" si="30"/>
        <v>-107.19092030640422</v>
      </c>
      <c r="Y71">
        <v>-70.824548344708091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4185.2</v>
      </c>
      <c r="AE71">
        <f t="shared" si="36"/>
        <v>4152.8</v>
      </c>
      <c r="AF71">
        <f t="shared" si="37"/>
        <v>4138.5</v>
      </c>
      <c r="AG71">
        <f t="shared" si="38"/>
        <v>4124.2</v>
      </c>
    </row>
    <row r="72" spans="1:33" x14ac:dyDescent="0.25">
      <c r="A72" t="s">
        <v>5</v>
      </c>
      <c r="B72" s="1">
        <v>42956</v>
      </c>
      <c r="C72">
        <v>4082.1</v>
      </c>
      <c r="D72">
        <v>4136.8999999999996</v>
      </c>
      <c r="E72">
        <v>3933.05</v>
      </c>
      <c r="F72">
        <v>3946.95</v>
      </c>
      <c r="G72">
        <f>_xll.TA_TYPPRICE(D72,E72,F72)</f>
        <v>4005.6333333333332</v>
      </c>
      <c r="H72">
        <v>4081.9727277790289</v>
      </c>
      <c r="I72" t="str">
        <f t="shared" si="20"/>
        <v>DOWN</v>
      </c>
      <c r="J72">
        <v>4257.481922124126</v>
      </c>
      <c r="K72">
        <v>4132.3782525711767</v>
      </c>
      <c r="L72" t="str">
        <f t="shared" si="21"/>
        <v>DOWN</v>
      </c>
      <c r="M72" t="str">
        <f t="shared" si="22"/>
        <v>DOWN</v>
      </c>
      <c r="N72">
        <v>2.0611424022068845</v>
      </c>
      <c r="O72" t="str">
        <f t="shared" si="23"/>
        <v>DOWN</v>
      </c>
      <c r="P72" t="str">
        <f t="shared" si="24"/>
        <v>DOWN</v>
      </c>
      <c r="Q72">
        <f t="shared" si="25"/>
        <v>13.899999999999636</v>
      </c>
      <c r="R72">
        <f t="shared" si="26"/>
        <v>203.84999999999945</v>
      </c>
      <c r="S72">
        <f t="shared" si="27"/>
        <v>6.8187392690702342E-2</v>
      </c>
      <c r="T72" t="str">
        <f t="shared" si="28"/>
        <v>DOWN</v>
      </c>
      <c r="U72" t="str">
        <f t="shared" si="29"/>
        <v>DOWN</v>
      </c>
      <c r="V72">
        <v>4212.2479256702163</v>
      </c>
      <c r="W72">
        <v>4336.5100300575132</v>
      </c>
      <c r="X72">
        <f t="shared" si="30"/>
        <v>-124.26210438729686</v>
      </c>
      <c r="Y72">
        <v>-81.512059553225839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4113.6500000000005</v>
      </c>
      <c r="AE72">
        <f t="shared" si="36"/>
        <v>4059.05</v>
      </c>
      <c r="AF72">
        <f t="shared" si="37"/>
        <v>4035</v>
      </c>
      <c r="AG72">
        <f t="shared" si="38"/>
        <v>4010.9</v>
      </c>
    </row>
    <row r="73" spans="1:33" x14ac:dyDescent="0.25">
      <c r="A73" t="s">
        <v>5</v>
      </c>
      <c r="B73" s="1">
        <v>42957</v>
      </c>
      <c r="C73">
        <v>3997</v>
      </c>
      <c r="D73">
        <v>4038</v>
      </c>
      <c r="E73">
        <v>3843.1</v>
      </c>
      <c r="F73">
        <v>3900</v>
      </c>
      <c r="G73">
        <f>_xll.TA_TYPPRICE(D73,E73,F73)</f>
        <v>3927.0333333333333</v>
      </c>
      <c r="H73">
        <v>4004.5030305561813</v>
      </c>
      <c r="I73" t="str">
        <f t="shared" si="20"/>
        <v>DOWN</v>
      </c>
      <c r="J73">
        <v>4208.7081616520982</v>
      </c>
      <c r="K73">
        <v>4068.0941964442486</v>
      </c>
      <c r="L73" t="str">
        <f t="shared" si="21"/>
        <v>DOWN</v>
      </c>
      <c r="M73" t="str">
        <f t="shared" si="22"/>
        <v>DOWN</v>
      </c>
      <c r="N73">
        <v>1.7099885033631284</v>
      </c>
      <c r="O73" t="str">
        <f t="shared" si="23"/>
        <v>DOWN</v>
      </c>
      <c r="P73" t="str">
        <f t="shared" si="24"/>
        <v>DOWN</v>
      </c>
      <c r="Q73">
        <f t="shared" si="25"/>
        <v>56.900000000000091</v>
      </c>
      <c r="R73">
        <f t="shared" si="26"/>
        <v>194.90000000000009</v>
      </c>
      <c r="S73">
        <f t="shared" si="27"/>
        <v>0.29194458696767606</v>
      </c>
      <c r="T73" t="str">
        <f t="shared" si="28"/>
        <v>No Indication</v>
      </c>
      <c r="U73" t="str">
        <f t="shared" si="29"/>
        <v>No T+M+I</v>
      </c>
      <c r="V73">
        <v>4164.2097832594136</v>
      </c>
      <c r="W73">
        <v>4304.1759537569569</v>
      </c>
      <c r="X73">
        <f t="shared" si="30"/>
        <v>-139.96617049754332</v>
      </c>
      <c r="Y73">
        <v>-93.202881742089332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3885</v>
      </c>
      <c r="D74">
        <v>3980</v>
      </c>
      <c r="E74">
        <v>3830</v>
      </c>
      <c r="F74">
        <v>3960</v>
      </c>
      <c r="G74">
        <f>_xll.TA_TYPPRICE(D74,E74,F74)</f>
        <v>3923.3333333333335</v>
      </c>
      <c r="H74">
        <v>3963.9181819447576</v>
      </c>
      <c r="I74" t="str">
        <f t="shared" si="20"/>
        <v>DOWN</v>
      </c>
      <c r="J74">
        <v>4157.8841257294098</v>
      </c>
      <c r="K74">
        <v>4015.1843750121934</v>
      </c>
      <c r="L74" t="str">
        <f t="shared" si="21"/>
        <v>DOWN</v>
      </c>
      <c r="M74" t="str">
        <f t="shared" si="22"/>
        <v>DOWN</v>
      </c>
      <c r="N74">
        <v>22.73734933233893</v>
      </c>
      <c r="O74" t="str">
        <f t="shared" si="23"/>
        <v>DOWN</v>
      </c>
      <c r="P74" t="str">
        <f t="shared" si="24"/>
        <v>DOWN</v>
      </c>
      <c r="Q74">
        <f t="shared" si="25"/>
        <v>130</v>
      </c>
      <c r="R74">
        <f t="shared" si="26"/>
        <v>150</v>
      </c>
      <c r="S74">
        <f t="shared" si="27"/>
        <v>0.8666666666666667</v>
      </c>
      <c r="T74" t="str">
        <f t="shared" si="28"/>
        <v>UP</v>
      </c>
      <c r="U74" t="str">
        <f t="shared" si="29"/>
        <v>No T+M+I</v>
      </c>
      <c r="V74">
        <v>4132.7928935271957</v>
      </c>
      <c r="W74">
        <v>4278.6814386638489</v>
      </c>
      <c r="X74">
        <f t="shared" si="30"/>
        <v>-145.88854513665319</v>
      </c>
      <c r="Y74">
        <v>-103.7400144210021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4020</v>
      </c>
      <c r="D75">
        <v>4020</v>
      </c>
      <c r="E75">
        <v>3870</v>
      </c>
      <c r="F75">
        <v>3940</v>
      </c>
      <c r="G75">
        <f>_xll.TA_TYPPRICE(D75,E75,F75)</f>
        <v>3943.3333333333335</v>
      </c>
      <c r="H75">
        <v>3953.6257576390453</v>
      </c>
      <c r="I75" t="str">
        <f t="shared" si="20"/>
        <v>DOWN</v>
      </c>
      <c r="J75">
        <v>4127.2432089006525</v>
      </c>
      <c r="K75">
        <v>3982.9211805650393</v>
      </c>
      <c r="L75" t="str">
        <f t="shared" si="21"/>
        <v>DOWN</v>
      </c>
      <c r="M75" t="str">
        <f t="shared" si="22"/>
        <v>DOWN</v>
      </c>
      <c r="N75">
        <v>20.876458225289131</v>
      </c>
      <c r="O75" t="str">
        <f t="shared" si="23"/>
        <v>DOWN</v>
      </c>
      <c r="P75" t="str">
        <f t="shared" si="24"/>
        <v>DOWN</v>
      </c>
      <c r="Q75">
        <f t="shared" si="25"/>
        <v>70</v>
      </c>
      <c r="R75">
        <f t="shared" si="26"/>
        <v>150</v>
      </c>
      <c r="S75">
        <f t="shared" si="27"/>
        <v>0.46666666666666667</v>
      </c>
      <c r="T75" t="str">
        <f t="shared" si="28"/>
        <v>No Indication</v>
      </c>
      <c r="U75" t="str">
        <f t="shared" si="29"/>
        <v>No T+M+I</v>
      </c>
      <c r="V75">
        <v>4103.132448369166</v>
      </c>
      <c r="W75">
        <v>4253.5939246887492</v>
      </c>
      <c r="X75">
        <f t="shared" si="30"/>
        <v>-150.4614763195832</v>
      </c>
      <c r="Y75">
        <v>-113.08430680071832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3989</v>
      </c>
      <c r="D76">
        <v>4024</v>
      </c>
      <c r="E76">
        <v>3951</v>
      </c>
      <c r="F76">
        <v>4001</v>
      </c>
      <c r="G76">
        <f>_xll.TA_TYPPRICE(D76,E76,F76)</f>
        <v>3992</v>
      </c>
      <c r="H76">
        <v>3972.8128788195227</v>
      </c>
      <c r="I76" t="str">
        <f t="shared" si="20"/>
        <v>UP</v>
      </c>
      <c r="J76">
        <v>4104.3002735893961</v>
      </c>
      <c r="K76">
        <v>3975.8275848839194</v>
      </c>
      <c r="L76" t="str">
        <f t="shared" si="21"/>
        <v>No Confirmation</v>
      </c>
      <c r="M76" t="str">
        <f t="shared" si="22"/>
        <v>No Trend</v>
      </c>
      <c r="N76">
        <v>39.693623958054189</v>
      </c>
      <c r="O76" t="str">
        <f t="shared" si="23"/>
        <v>DOWN</v>
      </c>
      <c r="P76" t="str">
        <f t="shared" si="24"/>
        <v>No Trend + Momentum</v>
      </c>
      <c r="Q76">
        <f t="shared" si="25"/>
        <v>50</v>
      </c>
      <c r="R76">
        <f t="shared" si="26"/>
        <v>73</v>
      </c>
      <c r="S76">
        <f t="shared" si="27"/>
        <v>0.68493150684931503</v>
      </c>
      <c r="T76" t="str">
        <f t="shared" si="28"/>
        <v>No Indication</v>
      </c>
      <c r="U76" t="str">
        <f t="shared" si="29"/>
        <v>No T+M+I</v>
      </c>
      <c r="V76">
        <v>4087.4197640046791</v>
      </c>
      <c r="W76">
        <v>4234.8832636006937</v>
      </c>
      <c r="X76">
        <f t="shared" si="30"/>
        <v>-147.46349959601457</v>
      </c>
      <c r="Y76">
        <v>-119.96014535977757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4001.05</v>
      </c>
      <c r="D77">
        <v>4069.95</v>
      </c>
      <c r="E77">
        <v>3990.1</v>
      </c>
      <c r="F77">
        <v>4000.1</v>
      </c>
      <c r="G77">
        <f>_xll.TA_TYPPRICE(D77,E77,F77)</f>
        <v>4020.0499999999997</v>
      </c>
      <c r="H77">
        <v>3996.431439409761</v>
      </c>
      <c r="I77" t="str">
        <f t="shared" si="20"/>
        <v>UP</v>
      </c>
      <c r="J77">
        <v>4096.6668794584193</v>
      </c>
      <c r="K77">
        <v>3978.9992326874926</v>
      </c>
      <c r="L77" t="str">
        <f t="shared" si="21"/>
        <v>No Confirmation</v>
      </c>
      <c r="M77" t="str">
        <f t="shared" si="22"/>
        <v>No Trend</v>
      </c>
      <c r="N77">
        <v>39.520286961316259</v>
      </c>
      <c r="O77" t="str">
        <f t="shared" si="23"/>
        <v>DOWN</v>
      </c>
      <c r="P77" t="str">
        <f t="shared" si="24"/>
        <v>No Trend + Momentum</v>
      </c>
      <c r="Q77">
        <f t="shared" si="25"/>
        <v>10</v>
      </c>
      <c r="R77">
        <f t="shared" si="26"/>
        <v>79.849999999999909</v>
      </c>
      <c r="S77">
        <f t="shared" si="27"/>
        <v>0.1252348152786476</v>
      </c>
      <c r="T77" t="str">
        <f t="shared" si="28"/>
        <v>DOWN</v>
      </c>
      <c r="U77" t="str">
        <f t="shared" si="29"/>
        <v>No T+M+I</v>
      </c>
      <c r="V77">
        <v>4073.9859541578053</v>
      </c>
      <c r="W77">
        <v>4217.4919107413834</v>
      </c>
      <c r="X77">
        <f t="shared" si="30"/>
        <v>-143.50595658357815</v>
      </c>
      <c r="Y77">
        <v>-124.66930760453769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3998.55</v>
      </c>
      <c r="D78">
        <v>4080</v>
      </c>
      <c r="E78">
        <v>3975.05</v>
      </c>
      <c r="F78">
        <v>4079</v>
      </c>
      <c r="G78">
        <f>_xll.TA_TYPPRICE(D78,E78,F78)</f>
        <v>4044.6833333333329</v>
      </c>
      <c r="H78">
        <v>4020.5573863715472</v>
      </c>
      <c r="I78" t="str">
        <f t="shared" si="20"/>
        <v>UP</v>
      </c>
      <c r="J78">
        <v>4092.9631284676593</v>
      </c>
      <c r="K78">
        <v>3978.1216254236056</v>
      </c>
      <c r="L78" t="str">
        <f t="shared" si="21"/>
        <v>No Confirmation</v>
      </c>
      <c r="M78" t="str">
        <f t="shared" si="22"/>
        <v>No Trend</v>
      </c>
      <c r="N78">
        <v>59.094878558592193</v>
      </c>
      <c r="O78" t="str">
        <f t="shared" si="23"/>
        <v>No Momentum</v>
      </c>
      <c r="P78" t="str">
        <f t="shared" si="24"/>
        <v>No Trend + Momentum</v>
      </c>
      <c r="Q78">
        <f t="shared" si="25"/>
        <v>103.94999999999982</v>
      </c>
      <c r="R78">
        <f t="shared" si="26"/>
        <v>104.94999999999982</v>
      </c>
      <c r="S78">
        <f t="shared" si="27"/>
        <v>0.99047165316817531</v>
      </c>
      <c r="T78" t="str">
        <f t="shared" si="28"/>
        <v>UP</v>
      </c>
      <c r="U78" t="str">
        <f t="shared" si="29"/>
        <v>No T+M+I</v>
      </c>
      <c r="V78">
        <v>4074.7573458258353</v>
      </c>
      <c r="W78">
        <v>4207.2332506864659</v>
      </c>
      <c r="X78">
        <f t="shared" si="30"/>
        <v>-132.47590486063064</v>
      </c>
      <c r="Y78">
        <v>-126.23062705575629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4099.8999999999996</v>
      </c>
      <c r="D79">
        <v>4137</v>
      </c>
      <c r="E79">
        <v>4062.1</v>
      </c>
      <c r="F79">
        <v>4090</v>
      </c>
      <c r="G79">
        <f>_xll.TA_TYPPRICE(D79,E79,F79)</f>
        <v>4096.3666666666668</v>
      </c>
      <c r="H79">
        <v>4058.462026519107</v>
      </c>
      <c r="I79" t="str">
        <f t="shared" si="20"/>
        <v>UP</v>
      </c>
      <c r="J79">
        <v>4102.7490999192905</v>
      </c>
      <c r="K79">
        <v>3996.7834864405822</v>
      </c>
      <c r="L79" t="str">
        <f t="shared" si="21"/>
        <v>No Confirmation</v>
      </c>
      <c r="M79" t="str">
        <f t="shared" si="22"/>
        <v>No Trend</v>
      </c>
      <c r="N79">
        <v>61.278897484111241</v>
      </c>
      <c r="O79" t="str">
        <f t="shared" si="23"/>
        <v>UP</v>
      </c>
      <c r="P79" t="str">
        <f t="shared" si="24"/>
        <v>No Trend + Momentum</v>
      </c>
      <c r="Q79">
        <f t="shared" si="25"/>
        <v>27.900000000000091</v>
      </c>
      <c r="R79">
        <f t="shared" si="26"/>
        <v>74.900000000000091</v>
      </c>
      <c r="S79">
        <f t="shared" si="27"/>
        <v>0.37249666221628913</v>
      </c>
      <c r="T79" t="str">
        <f t="shared" si="28"/>
        <v>No Indication</v>
      </c>
      <c r="U79" t="str">
        <f t="shared" si="29"/>
        <v>No T+M+I</v>
      </c>
      <c r="V79">
        <v>4077.1023695449376</v>
      </c>
      <c r="W79">
        <v>4198.549306191172</v>
      </c>
      <c r="X79">
        <f t="shared" si="30"/>
        <v>-121.44693664623446</v>
      </c>
      <c r="Y79">
        <v>-125.27388897385192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4092</v>
      </c>
      <c r="D80">
        <v>4148.95</v>
      </c>
      <c r="E80">
        <v>4032.05</v>
      </c>
      <c r="F80">
        <v>4097</v>
      </c>
      <c r="G80">
        <f>_xll.TA_TYPPRICE(D80,E80,F80)</f>
        <v>4092.6666666666665</v>
      </c>
      <c r="H80">
        <v>4075.564346592887</v>
      </c>
      <c r="I80" t="str">
        <f t="shared" si="20"/>
        <v>UP</v>
      </c>
      <c r="J80">
        <v>4113.0159666038926</v>
      </c>
      <c r="K80">
        <v>4004.6204894537864</v>
      </c>
      <c r="L80" t="str">
        <f t="shared" si="21"/>
        <v>No Confirmation</v>
      </c>
      <c r="M80" t="str">
        <f t="shared" si="22"/>
        <v>No Trend</v>
      </c>
      <c r="N80">
        <v>62.856427917287974</v>
      </c>
      <c r="O80" t="str">
        <f t="shared" si="23"/>
        <v>UP</v>
      </c>
      <c r="P80" t="str">
        <f t="shared" si="24"/>
        <v>No Trend + Momentum</v>
      </c>
      <c r="Q80">
        <f t="shared" si="25"/>
        <v>64.949999999999818</v>
      </c>
      <c r="R80">
        <f t="shared" si="26"/>
        <v>116.89999999999964</v>
      </c>
      <c r="S80">
        <f t="shared" si="27"/>
        <v>0.55560307955517552</v>
      </c>
      <c r="T80" t="str">
        <f t="shared" si="28"/>
        <v>No Indication</v>
      </c>
      <c r="U80" t="str">
        <f t="shared" si="29"/>
        <v>No T+M+I</v>
      </c>
      <c r="V80">
        <v>4080.1635434611012</v>
      </c>
      <c r="W80">
        <v>4191.0271353621965</v>
      </c>
      <c r="X80">
        <f t="shared" si="30"/>
        <v>-110.86359190109533</v>
      </c>
      <c r="Y80">
        <v>-122.3918295593006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4098.3500000000004</v>
      </c>
      <c r="D81">
        <v>4150</v>
      </c>
      <c r="E81">
        <v>4089.05</v>
      </c>
      <c r="F81">
        <v>4139</v>
      </c>
      <c r="G81">
        <f>_xll.TA_TYPPRICE(D81,E81,F81)</f>
        <v>4126.0166666666664</v>
      </c>
      <c r="H81">
        <v>4100.7905066297772</v>
      </c>
      <c r="I81" t="str">
        <f t="shared" si="20"/>
        <v>UP</v>
      </c>
      <c r="J81">
        <v>4121.2346406919169</v>
      </c>
      <c r="K81">
        <v>4023.3826029085008</v>
      </c>
      <c r="L81" t="str">
        <f t="shared" si="21"/>
        <v>UP</v>
      </c>
      <c r="M81" t="str">
        <f t="shared" si="22"/>
        <v>UP</v>
      </c>
      <c r="N81">
        <v>71.549621390944026</v>
      </c>
      <c r="O81" t="str">
        <f t="shared" si="23"/>
        <v>UP</v>
      </c>
      <c r="P81" t="str">
        <f t="shared" si="24"/>
        <v>UP</v>
      </c>
      <c r="Q81">
        <f t="shared" si="25"/>
        <v>49.949999999999818</v>
      </c>
      <c r="R81">
        <f t="shared" si="26"/>
        <v>60.949999999999818</v>
      </c>
      <c r="S81">
        <f t="shared" si="27"/>
        <v>0.81952420016406835</v>
      </c>
      <c r="T81" t="str">
        <f t="shared" si="28"/>
        <v>UP</v>
      </c>
      <c r="U81" t="str">
        <f t="shared" si="29"/>
        <v>UP</v>
      </c>
      <c r="V81">
        <v>4089.2153060055471</v>
      </c>
      <c r="W81">
        <v>4187.173273483515</v>
      </c>
      <c r="X81">
        <f t="shared" si="30"/>
        <v>-97.957967477967941</v>
      </c>
      <c r="Y81">
        <v>-117.50505714303407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4134.95</v>
      </c>
      <c r="D82">
        <v>4159.3999999999996</v>
      </c>
      <c r="E82">
        <v>4090</v>
      </c>
      <c r="F82">
        <v>4105</v>
      </c>
      <c r="G82">
        <f>_xll.TA_TYPPRICE(D82,E82,F82)</f>
        <v>4118.1333333333332</v>
      </c>
      <c r="H82">
        <v>4109.4619199815552</v>
      </c>
      <c r="I82" t="str">
        <f t="shared" si="20"/>
        <v>DOWN</v>
      </c>
      <c r="J82">
        <v>4129.7158316492687</v>
      </c>
      <c r="K82">
        <v>4038.1864689288341</v>
      </c>
      <c r="L82" t="str">
        <f t="shared" si="21"/>
        <v>No Confirmation</v>
      </c>
      <c r="M82" t="str">
        <f t="shared" si="22"/>
        <v>No Trend</v>
      </c>
      <c r="N82">
        <v>57.84923188578589</v>
      </c>
      <c r="O82" t="str">
        <f t="shared" si="23"/>
        <v>No Momentum</v>
      </c>
      <c r="P82" t="str">
        <f t="shared" si="24"/>
        <v>No Trend + Momentum</v>
      </c>
      <c r="Q82">
        <f t="shared" si="25"/>
        <v>15</v>
      </c>
      <c r="R82">
        <f t="shared" si="26"/>
        <v>69.399999999999636</v>
      </c>
      <c r="S82">
        <f t="shared" si="27"/>
        <v>0.21613832853026049</v>
      </c>
      <c r="T82" t="str">
        <f t="shared" si="28"/>
        <v>No Indication</v>
      </c>
      <c r="U82" t="str">
        <f t="shared" si="29"/>
        <v>No T+M+I</v>
      </c>
      <c r="V82">
        <v>4091.643720466232</v>
      </c>
      <c r="W82">
        <v>4181.0863643365883</v>
      </c>
      <c r="X82">
        <f t="shared" si="30"/>
        <v>-89.442643870356278</v>
      </c>
      <c r="Y82">
        <v>-111.89257448849851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4140</v>
      </c>
      <c r="D83">
        <v>4274.8999999999996</v>
      </c>
      <c r="E83">
        <v>4100</v>
      </c>
      <c r="F83">
        <v>4221</v>
      </c>
      <c r="G83">
        <f>_xll.TA_TYPPRICE(D83,E83,F83)</f>
        <v>4198.6333333333332</v>
      </c>
      <c r="H83">
        <v>4154.0476266574442</v>
      </c>
      <c r="I83" t="str">
        <f t="shared" si="20"/>
        <v>UP</v>
      </c>
      <c r="J83">
        <v>4161.9789801716533</v>
      </c>
      <c r="K83">
        <v>4051.922809166871</v>
      </c>
      <c r="L83" t="str">
        <f t="shared" si="21"/>
        <v>UP</v>
      </c>
      <c r="M83" t="str">
        <f t="shared" si="22"/>
        <v>UP</v>
      </c>
      <c r="N83">
        <v>76.797017736615004</v>
      </c>
      <c r="O83" t="str">
        <f t="shared" si="23"/>
        <v>UP</v>
      </c>
      <c r="P83" t="str">
        <f t="shared" si="24"/>
        <v>UP</v>
      </c>
      <c r="Q83">
        <f t="shared" si="25"/>
        <v>121</v>
      </c>
      <c r="R83">
        <f t="shared" si="26"/>
        <v>174.89999999999964</v>
      </c>
      <c r="S83">
        <f t="shared" si="27"/>
        <v>0.69182389937107058</v>
      </c>
      <c r="T83" t="str">
        <f t="shared" si="28"/>
        <v>No Indication</v>
      </c>
      <c r="U83" t="str">
        <f t="shared" si="29"/>
        <v>No T+M+I</v>
      </c>
      <c r="V83">
        <v>4111.54468654835</v>
      </c>
      <c r="W83">
        <v>4184.0429299412854</v>
      </c>
      <c r="X83">
        <f t="shared" si="30"/>
        <v>-72.498243392935365</v>
      </c>
      <c r="Y83">
        <v>-104.01370826938589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4202</v>
      </c>
      <c r="D84">
        <v>4225</v>
      </c>
      <c r="E84">
        <v>4193.1499999999996</v>
      </c>
      <c r="F84">
        <v>4200.1499999999996</v>
      </c>
      <c r="G84">
        <f>_xll.TA_TYPPRICE(D84,E84,F84)</f>
        <v>4206.0999999999995</v>
      </c>
      <c r="H84">
        <v>4180.0738133287214</v>
      </c>
      <c r="I84" t="str">
        <f t="shared" si="20"/>
        <v>UP</v>
      </c>
      <c r="J84">
        <v>4175.9836512446191</v>
      </c>
      <c r="K84">
        <v>4083.3066293520105</v>
      </c>
      <c r="L84" t="str">
        <f t="shared" si="21"/>
        <v>UP</v>
      </c>
      <c r="M84" t="str">
        <f t="shared" si="22"/>
        <v>UP</v>
      </c>
      <c r="N84">
        <v>69.752211699178062</v>
      </c>
      <c r="O84" t="str">
        <f t="shared" si="23"/>
        <v>UP</v>
      </c>
      <c r="P84" t="str">
        <f t="shared" si="24"/>
        <v>UP</v>
      </c>
      <c r="Q84">
        <f t="shared" si="25"/>
        <v>7</v>
      </c>
      <c r="R84">
        <f t="shared" si="26"/>
        <v>31.850000000000364</v>
      </c>
      <c r="S84">
        <f t="shared" si="27"/>
        <v>0.21978021978021728</v>
      </c>
      <c r="T84" t="str">
        <f t="shared" si="28"/>
        <v>No Indication</v>
      </c>
      <c r="U84" t="str">
        <f t="shared" si="29"/>
        <v>No T+M+I</v>
      </c>
      <c r="V84">
        <v>4125.176273233219</v>
      </c>
      <c r="W84">
        <v>4185.236046241931</v>
      </c>
      <c r="X84">
        <f t="shared" si="30"/>
        <v>-60.059773008712</v>
      </c>
      <c r="Y84">
        <v>-95.222921217251113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4159.6000000000004</v>
      </c>
      <c r="D85">
        <v>4217.95</v>
      </c>
      <c r="E85">
        <v>4156.25</v>
      </c>
      <c r="F85">
        <v>4205</v>
      </c>
      <c r="G85">
        <f>_xll.TA_TYPPRICE(D85,E85,F85)</f>
        <v>4193.0666666666666</v>
      </c>
      <c r="H85">
        <v>4186.5702399976944</v>
      </c>
      <c r="I85" t="str">
        <f t="shared" si="20"/>
        <v>UP</v>
      </c>
      <c r="J85">
        <v>4185.309506523593</v>
      </c>
      <c r="K85">
        <v>4099.5162672737861</v>
      </c>
      <c r="L85" t="str">
        <f t="shared" si="21"/>
        <v>UP</v>
      </c>
      <c r="M85" t="str">
        <f t="shared" si="22"/>
        <v>UP</v>
      </c>
      <c r="N85">
        <v>70.538047661907171</v>
      </c>
      <c r="O85" t="str">
        <f t="shared" si="23"/>
        <v>UP</v>
      </c>
      <c r="P85" t="str">
        <f t="shared" si="24"/>
        <v>UP</v>
      </c>
      <c r="Q85">
        <f t="shared" si="25"/>
        <v>48.75</v>
      </c>
      <c r="R85">
        <f t="shared" si="26"/>
        <v>61.699999999999818</v>
      </c>
      <c r="S85">
        <f t="shared" si="27"/>
        <v>0.79011345218800877</v>
      </c>
      <c r="T85" t="str">
        <f t="shared" si="28"/>
        <v>No Indication</v>
      </c>
      <c r="U85" t="str">
        <f t="shared" si="29"/>
        <v>No T+M+I</v>
      </c>
      <c r="V85">
        <v>4137.4568465819548</v>
      </c>
      <c r="W85">
        <v>4186.7000428166029</v>
      </c>
      <c r="X85">
        <f t="shared" si="30"/>
        <v>-49.243196234648167</v>
      </c>
      <c r="Y85">
        <v>-86.026976220730518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4164.05</v>
      </c>
      <c r="D86">
        <v>4275</v>
      </c>
      <c r="E86">
        <v>4164.05</v>
      </c>
      <c r="F86">
        <v>4230</v>
      </c>
      <c r="G86">
        <f>_xll.TA_TYPPRICE(D86,E86,F86)</f>
        <v>4223.0166666666664</v>
      </c>
      <c r="H86">
        <v>4204.7934533321804</v>
      </c>
      <c r="I86" t="str">
        <f t="shared" si="20"/>
        <v>UP</v>
      </c>
      <c r="J86">
        <v>4205.2407272961282</v>
      </c>
      <c r="K86">
        <v>4113.8570967685</v>
      </c>
      <c r="L86" t="str">
        <f t="shared" si="21"/>
        <v>UP</v>
      </c>
      <c r="M86" t="str">
        <f t="shared" si="22"/>
        <v>UP</v>
      </c>
      <c r="N86">
        <v>74.762687278298458</v>
      </c>
      <c r="O86" t="str">
        <f t="shared" si="23"/>
        <v>UP</v>
      </c>
      <c r="P86" t="str">
        <f t="shared" si="24"/>
        <v>UP</v>
      </c>
      <c r="Q86">
        <f t="shared" si="25"/>
        <v>65.949999999999818</v>
      </c>
      <c r="R86">
        <f t="shared" si="26"/>
        <v>110.94999999999982</v>
      </c>
      <c r="S86">
        <f t="shared" si="27"/>
        <v>0.59441189725101329</v>
      </c>
      <c r="T86" t="str">
        <f t="shared" si="28"/>
        <v>No Indication</v>
      </c>
      <c r="U86" t="str">
        <f t="shared" si="29"/>
        <v>No T+M+I</v>
      </c>
      <c r="V86">
        <v>4151.6942548001152</v>
      </c>
      <c r="W86">
        <v>4189.9074470524101</v>
      </c>
      <c r="X86">
        <f t="shared" si="30"/>
        <v>-38.213192252294903</v>
      </c>
      <c r="Y86">
        <v>-76.464219427043389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4277.95</v>
      </c>
      <c r="D87">
        <v>4277.95</v>
      </c>
      <c r="E87">
        <v>4200</v>
      </c>
      <c r="F87">
        <v>4252.45</v>
      </c>
      <c r="G87">
        <f>_xll.TA_TYPPRICE(D87,E87,F87)</f>
        <v>4243.4666666666672</v>
      </c>
      <c r="H87">
        <v>4224.1300599994238</v>
      </c>
      <c r="I87" t="str">
        <f t="shared" si="20"/>
        <v>UP</v>
      </c>
      <c r="J87">
        <v>4221.3983434525444</v>
      </c>
      <c r="K87">
        <v>4132.9999641532777</v>
      </c>
      <c r="L87" t="str">
        <f t="shared" si="21"/>
        <v>UP</v>
      </c>
      <c r="M87" t="str">
        <f t="shared" si="22"/>
        <v>UP</v>
      </c>
      <c r="N87">
        <v>78.26166218434129</v>
      </c>
      <c r="O87" t="str">
        <f t="shared" si="23"/>
        <v>UP</v>
      </c>
      <c r="P87" t="str">
        <f t="shared" si="24"/>
        <v>UP</v>
      </c>
      <c r="Q87">
        <f t="shared" si="25"/>
        <v>52.449999999999818</v>
      </c>
      <c r="R87">
        <f t="shared" si="26"/>
        <v>77.949999999999818</v>
      </c>
      <c r="S87">
        <f t="shared" si="27"/>
        <v>0.67286722257857523</v>
      </c>
      <c r="T87" t="str">
        <f t="shared" si="28"/>
        <v>No Indication</v>
      </c>
      <c r="U87" t="str">
        <f t="shared" si="29"/>
        <v>No T+M+I</v>
      </c>
      <c r="V87">
        <v>4167.1951386770206</v>
      </c>
      <c r="W87">
        <v>4194.540228752232</v>
      </c>
      <c r="X87">
        <f t="shared" si="30"/>
        <v>-27.345090075211374</v>
      </c>
      <c r="Y87">
        <v>-66.640393556676983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4274</v>
      </c>
      <c r="D88">
        <v>4369.8999999999996</v>
      </c>
      <c r="E88">
        <v>4245.1000000000004</v>
      </c>
      <c r="F88">
        <v>4355</v>
      </c>
      <c r="G88">
        <f>_xll.TA_TYPPRICE(D88,E88,F88)</f>
        <v>4323.333333333333</v>
      </c>
      <c r="H88">
        <v>4273.7316966663784</v>
      </c>
      <c r="I88" t="str">
        <f t="shared" si="20"/>
        <v>UP</v>
      </c>
      <c r="J88">
        <v>4254.3987115742011</v>
      </c>
      <c r="K88">
        <v>4157.9110832303268</v>
      </c>
      <c r="L88" t="str">
        <f t="shared" si="21"/>
        <v>UP</v>
      </c>
      <c r="M88" t="str">
        <f t="shared" si="22"/>
        <v>UP</v>
      </c>
      <c r="N88">
        <v>87.86678527170217</v>
      </c>
      <c r="O88" t="str">
        <f t="shared" si="23"/>
        <v>UP</v>
      </c>
      <c r="P88" t="str">
        <f t="shared" si="24"/>
        <v>UP</v>
      </c>
      <c r="Q88">
        <f t="shared" si="25"/>
        <v>109.89999999999964</v>
      </c>
      <c r="R88">
        <f t="shared" si="26"/>
        <v>124.79999999999927</v>
      </c>
      <c r="S88">
        <f t="shared" si="27"/>
        <v>0.88060897435897656</v>
      </c>
      <c r="T88" t="str">
        <f t="shared" si="28"/>
        <v>UP</v>
      </c>
      <c r="U88" t="str">
        <f t="shared" si="29"/>
        <v>UP</v>
      </c>
      <c r="V88">
        <v>4196.0881942651713</v>
      </c>
      <c r="W88">
        <v>4206.4261377335479</v>
      </c>
      <c r="X88">
        <f t="shared" si="30"/>
        <v>-10.337943468376579</v>
      </c>
      <c r="Y88">
        <v>-55.379903539016901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4259.3500000000004</v>
      </c>
      <c r="AE88">
        <f t="shared" si="36"/>
        <v>4292.75</v>
      </c>
      <c r="AF88">
        <f t="shared" si="37"/>
        <v>4307.5</v>
      </c>
      <c r="AG88">
        <f t="shared" si="38"/>
        <v>4322.25</v>
      </c>
    </row>
    <row r="89" spans="1:33" x14ac:dyDescent="0.25">
      <c r="A89" t="s">
        <v>5</v>
      </c>
      <c r="B89" s="1">
        <v>42983</v>
      </c>
      <c r="C89">
        <v>4350</v>
      </c>
      <c r="D89">
        <v>4390</v>
      </c>
      <c r="E89">
        <v>4266.05</v>
      </c>
      <c r="F89">
        <v>4341.05</v>
      </c>
      <c r="G89">
        <f>_xll.TA_TYPPRICE(D89,E89,F89)</f>
        <v>4332.3666666666659</v>
      </c>
      <c r="H89">
        <v>4303.0491816665217</v>
      </c>
      <c r="I89" t="str">
        <f t="shared" si="20"/>
        <v>UP</v>
      </c>
      <c r="J89">
        <v>4284.532331224379</v>
      </c>
      <c r="K89">
        <v>4181.9419536235873</v>
      </c>
      <c r="L89" t="str">
        <f t="shared" si="21"/>
        <v>UP</v>
      </c>
      <c r="M89" t="str">
        <f t="shared" si="22"/>
        <v>UP</v>
      </c>
      <c r="N89">
        <v>81.726506458279644</v>
      </c>
      <c r="O89" t="str">
        <f t="shared" si="23"/>
        <v>UP</v>
      </c>
      <c r="P89" t="str">
        <f t="shared" si="24"/>
        <v>UP</v>
      </c>
      <c r="Q89">
        <f t="shared" si="25"/>
        <v>75</v>
      </c>
      <c r="R89">
        <f t="shared" si="26"/>
        <v>123.94999999999982</v>
      </c>
      <c r="S89">
        <f t="shared" si="27"/>
        <v>0.60508269463493436</v>
      </c>
      <c r="T89" t="str">
        <f t="shared" si="28"/>
        <v>No Indication</v>
      </c>
      <c r="U89" t="str">
        <f t="shared" si="29"/>
        <v>No T+M+I</v>
      </c>
      <c r="V89">
        <v>4218.3900105320681</v>
      </c>
      <c r="W89">
        <v>4216.3982756792111</v>
      </c>
      <c r="X89">
        <f t="shared" si="30"/>
        <v>1.9917348528570074</v>
      </c>
      <c r="Y89">
        <v>-43.905575860642116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4341</v>
      </c>
      <c r="D90">
        <v>4365</v>
      </c>
      <c r="E90">
        <v>4282.05</v>
      </c>
      <c r="F90">
        <v>4325</v>
      </c>
      <c r="G90">
        <f>_xll.TA_TYPPRICE(D90,E90,F90)</f>
        <v>4324.0166666666664</v>
      </c>
      <c r="H90">
        <v>4313.5329241665941</v>
      </c>
      <c r="I90" t="str">
        <f t="shared" si="20"/>
        <v>UP</v>
      </c>
      <c r="J90">
        <v>4302.4140353967396</v>
      </c>
      <c r="K90">
        <v>4204.1881861516795</v>
      </c>
      <c r="L90" t="str">
        <f t="shared" si="21"/>
        <v>UP</v>
      </c>
      <c r="M90" t="str">
        <f t="shared" si="22"/>
        <v>UP</v>
      </c>
      <c r="N90">
        <v>74.262941082289728</v>
      </c>
      <c r="O90" t="str">
        <f t="shared" si="23"/>
        <v>UP</v>
      </c>
      <c r="P90" t="str">
        <f t="shared" si="24"/>
        <v>UP</v>
      </c>
      <c r="Q90">
        <f t="shared" si="25"/>
        <v>42.949999999999818</v>
      </c>
      <c r="R90">
        <f t="shared" si="26"/>
        <v>82.949999999999818</v>
      </c>
      <c r="S90">
        <f t="shared" si="27"/>
        <v>0.51778179626280785</v>
      </c>
      <c r="T90" t="str">
        <f t="shared" si="28"/>
        <v>No Indication</v>
      </c>
      <c r="U90" t="str">
        <f t="shared" si="29"/>
        <v>No T+M+I</v>
      </c>
      <c r="V90">
        <v>4234.7915473732883</v>
      </c>
      <c r="W90">
        <v>4224.4428478511218</v>
      </c>
      <c r="X90">
        <f t="shared" si="30"/>
        <v>10.348699522166498</v>
      </c>
      <c r="Y90">
        <v>-33.054720784080395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4348</v>
      </c>
      <c r="D91">
        <v>4348</v>
      </c>
      <c r="E91">
        <v>4276</v>
      </c>
      <c r="F91">
        <v>4276</v>
      </c>
      <c r="G91">
        <f>_xll.TA_TYPPRICE(D91,E91,F91)</f>
        <v>4300</v>
      </c>
      <c r="H91">
        <v>4306.7664620832966</v>
      </c>
      <c r="I91" t="str">
        <f t="shared" si="20"/>
        <v>DOWN</v>
      </c>
      <c r="J91">
        <v>4312.5442497530194</v>
      </c>
      <c r="K91">
        <v>4220.1463670068615</v>
      </c>
      <c r="L91" t="str">
        <f t="shared" si="21"/>
        <v>No Confirmation</v>
      </c>
      <c r="M91" t="str">
        <f t="shared" si="22"/>
        <v>No Trend</v>
      </c>
      <c r="N91">
        <v>55.070392953498725</v>
      </c>
      <c r="O91" t="str">
        <f t="shared" si="23"/>
        <v>No Momentum</v>
      </c>
      <c r="P91" t="str">
        <f t="shared" si="24"/>
        <v>No Trend + Momentum</v>
      </c>
      <c r="Q91">
        <f t="shared" si="25"/>
        <v>0</v>
      </c>
      <c r="R91">
        <f t="shared" si="26"/>
        <v>72</v>
      </c>
      <c r="S91">
        <f t="shared" si="27"/>
        <v>0</v>
      </c>
      <c r="T91" t="str">
        <f t="shared" si="28"/>
        <v>DOWN</v>
      </c>
      <c r="U91" t="str">
        <f t="shared" si="29"/>
        <v>No T+M+I</v>
      </c>
      <c r="V91">
        <v>4241.1313093158597</v>
      </c>
      <c r="W91">
        <v>4228.2618961584458</v>
      </c>
      <c r="X91">
        <f t="shared" si="30"/>
        <v>12.869413157413874</v>
      </c>
      <c r="Y91">
        <v>-23.869893995781538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4277</v>
      </c>
      <c r="D92">
        <v>4299</v>
      </c>
      <c r="E92">
        <v>4259.95</v>
      </c>
      <c r="F92">
        <v>4280</v>
      </c>
      <c r="G92">
        <f>_xll.TA_TYPPRICE(D92,E92,F92)</f>
        <v>4279.6500000000005</v>
      </c>
      <c r="H92">
        <v>4293.2082310416481</v>
      </c>
      <c r="I92" t="str">
        <f t="shared" si="20"/>
        <v>DOWN</v>
      </c>
      <c r="J92">
        <v>4309.5344164745702</v>
      </c>
      <c r="K92">
        <v>4228.9916187831141</v>
      </c>
      <c r="L92" t="str">
        <f t="shared" si="21"/>
        <v>No Confirmation</v>
      </c>
      <c r="M92" t="str">
        <f t="shared" si="22"/>
        <v>No Trend</v>
      </c>
      <c r="N92">
        <v>56.224809291612942</v>
      </c>
      <c r="O92" t="str">
        <f t="shared" si="23"/>
        <v>No Momentum</v>
      </c>
      <c r="P92" t="str">
        <f t="shared" si="24"/>
        <v>No Trend + Momentum</v>
      </c>
      <c r="Q92">
        <f t="shared" si="25"/>
        <v>20.050000000000182</v>
      </c>
      <c r="R92">
        <f t="shared" si="26"/>
        <v>39.050000000000182</v>
      </c>
      <c r="S92">
        <f t="shared" si="27"/>
        <v>0.51344430217669879</v>
      </c>
      <c r="T92" t="str">
        <f t="shared" si="28"/>
        <v>No Indication</v>
      </c>
      <c r="U92" t="str">
        <f t="shared" si="29"/>
        <v>No T+M+I</v>
      </c>
      <c r="V92">
        <v>4247.1111078826507</v>
      </c>
      <c r="W92">
        <v>4232.0943482948569</v>
      </c>
      <c r="X92">
        <f t="shared" si="30"/>
        <v>15.016759587793786</v>
      </c>
      <c r="Y92">
        <v>-16.092563279066475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4261.1000000000004</v>
      </c>
      <c r="D93">
        <v>4315</v>
      </c>
      <c r="E93">
        <v>4188</v>
      </c>
      <c r="F93">
        <v>4197.95</v>
      </c>
      <c r="G93">
        <f>_xll.TA_TYPPRICE(D93,E93,F93)</f>
        <v>4233.6500000000005</v>
      </c>
      <c r="H93">
        <v>4263.4291155208248</v>
      </c>
      <c r="I93" t="str">
        <f t="shared" si="20"/>
        <v>DOWN</v>
      </c>
      <c r="J93">
        <v>4310.7489905913326</v>
      </c>
      <c r="K93">
        <v>4219.8823701646443</v>
      </c>
      <c r="L93" t="str">
        <f t="shared" si="21"/>
        <v>DOWN</v>
      </c>
      <c r="M93" t="str">
        <f t="shared" si="22"/>
        <v>DOWN</v>
      </c>
      <c r="N93">
        <v>33.894718689589297</v>
      </c>
      <c r="O93" t="str">
        <f t="shared" si="23"/>
        <v>DOWN</v>
      </c>
      <c r="P93" t="str">
        <f t="shared" si="24"/>
        <v>DOWN</v>
      </c>
      <c r="Q93">
        <f t="shared" si="25"/>
        <v>9.9499999999998181</v>
      </c>
      <c r="R93">
        <f t="shared" si="26"/>
        <v>127</v>
      </c>
      <c r="S93">
        <f t="shared" si="27"/>
        <v>7.8346456692911959E-2</v>
      </c>
      <c r="T93" t="str">
        <f t="shared" si="28"/>
        <v>DOWN</v>
      </c>
      <c r="U93" t="str">
        <f t="shared" si="29"/>
        <v>DOWN</v>
      </c>
      <c r="V93">
        <v>4239.5478605160888</v>
      </c>
      <c r="W93">
        <v>4229.5651373100527</v>
      </c>
      <c r="X93">
        <f t="shared" si="30"/>
        <v>9.9827232060360984</v>
      </c>
      <c r="Y93">
        <v>-10.87750598204596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4230</v>
      </c>
      <c r="D94">
        <v>4248.95</v>
      </c>
      <c r="E94">
        <v>4190</v>
      </c>
      <c r="F94">
        <v>4200</v>
      </c>
      <c r="G94">
        <f>_xll.TA_TYPPRICE(D94,E94,F94)</f>
        <v>4212.9833333333336</v>
      </c>
      <c r="H94">
        <v>4238.2062244270792</v>
      </c>
      <c r="I94" t="str">
        <f t="shared" si="20"/>
        <v>DOWN</v>
      </c>
      <c r="J94">
        <v>4297.0158815710365</v>
      </c>
      <c r="K94">
        <v>4213.2418434613901</v>
      </c>
      <c r="L94" t="str">
        <f t="shared" si="21"/>
        <v>DOWN</v>
      </c>
      <c r="M94" t="str">
        <f t="shared" si="22"/>
        <v>DOWN</v>
      </c>
      <c r="N94">
        <v>34.704616564385709</v>
      </c>
      <c r="O94" t="str">
        <f t="shared" si="23"/>
        <v>DOWN</v>
      </c>
      <c r="P94" t="str">
        <f t="shared" si="24"/>
        <v>DOWN</v>
      </c>
      <c r="Q94">
        <f t="shared" si="25"/>
        <v>10</v>
      </c>
      <c r="R94">
        <f t="shared" si="26"/>
        <v>58.949999999999818</v>
      </c>
      <c r="S94">
        <f t="shared" si="27"/>
        <v>0.16963528413910145</v>
      </c>
      <c r="T94" t="str">
        <f t="shared" si="28"/>
        <v>DOWN</v>
      </c>
      <c r="U94" t="str">
        <f t="shared" si="29"/>
        <v>DOWN</v>
      </c>
      <c r="V94">
        <v>4233.4635742828441</v>
      </c>
      <c r="W94">
        <v>4227.3751271389374</v>
      </c>
      <c r="X94">
        <f t="shared" si="30"/>
        <v>6.0884471439067056</v>
      </c>
      <c r="Y94">
        <v>-7.4843153568554275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4202.45</v>
      </c>
      <c r="D95">
        <v>4288</v>
      </c>
      <c r="E95">
        <v>4168.6499999999996</v>
      </c>
      <c r="F95">
        <v>4197</v>
      </c>
      <c r="G95">
        <f>_xll.TA_TYPPRICE(D95,E95,F95)</f>
        <v>4217.8833333333332</v>
      </c>
      <c r="H95">
        <v>4228.0447788802066</v>
      </c>
      <c r="I95" t="str">
        <f t="shared" si="20"/>
        <v>DOWN</v>
      </c>
      <c r="J95">
        <v>4295.0123523330285</v>
      </c>
      <c r="K95">
        <v>4203.332544914414</v>
      </c>
      <c r="L95" t="str">
        <f t="shared" si="21"/>
        <v>DOWN</v>
      </c>
      <c r="M95" t="str">
        <f t="shared" si="22"/>
        <v>DOWN</v>
      </c>
      <c r="N95">
        <v>33.943882225751878</v>
      </c>
      <c r="O95" t="str">
        <f t="shared" si="23"/>
        <v>DOWN</v>
      </c>
      <c r="P95" t="str">
        <f t="shared" si="24"/>
        <v>DOWN</v>
      </c>
      <c r="Q95">
        <f t="shared" si="25"/>
        <v>28.350000000000364</v>
      </c>
      <c r="R95">
        <f t="shared" si="26"/>
        <v>119.35000000000036</v>
      </c>
      <c r="S95">
        <f t="shared" si="27"/>
        <v>0.23753665689149792</v>
      </c>
      <c r="T95" t="str">
        <f t="shared" si="28"/>
        <v>No Indication</v>
      </c>
      <c r="U95" t="str">
        <f t="shared" si="29"/>
        <v>No T+M+I</v>
      </c>
      <c r="V95">
        <v>4227.8537936239454</v>
      </c>
      <c r="W95">
        <v>4225.125117721238</v>
      </c>
      <c r="X95">
        <f t="shared" si="30"/>
        <v>2.7286759027074368</v>
      </c>
      <c r="Y95">
        <v>-5.441717104942855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4280.95</v>
      </c>
      <c r="D96">
        <v>4280.95</v>
      </c>
      <c r="E96">
        <v>4188.1000000000004</v>
      </c>
      <c r="F96">
        <v>4210</v>
      </c>
      <c r="G96">
        <f>_xll.TA_TYPPRICE(D96,E96,F96)</f>
        <v>4226.3499999999995</v>
      </c>
      <c r="H96">
        <v>4227.1973894401035</v>
      </c>
      <c r="I96" t="str">
        <f t="shared" si="20"/>
        <v>DOWN</v>
      </c>
      <c r="J96">
        <v>4291.8873851479111</v>
      </c>
      <c r="K96">
        <v>4199.9475349334334</v>
      </c>
      <c r="L96" t="str">
        <f t="shared" si="21"/>
        <v>No Confirmation</v>
      </c>
      <c r="M96" t="str">
        <f t="shared" si="22"/>
        <v>No Trend</v>
      </c>
      <c r="N96">
        <v>40.954621140311211</v>
      </c>
      <c r="O96" t="str">
        <f t="shared" si="23"/>
        <v>No Momentum</v>
      </c>
      <c r="P96" t="str">
        <f t="shared" si="24"/>
        <v>No Trend + Momentum</v>
      </c>
      <c r="Q96">
        <f t="shared" si="25"/>
        <v>21.899999999999636</v>
      </c>
      <c r="R96">
        <f t="shared" si="26"/>
        <v>92.849999999999454</v>
      </c>
      <c r="S96">
        <f t="shared" si="27"/>
        <v>0.23586429725363237</v>
      </c>
      <c r="T96" t="str">
        <f t="shared" si="28"/>
        <v>No Indication</v>
      </c>
      <c r="U96" t="str">
        <f t="shared" si="29"/>
        <v>No T+M+I</v>
      </c>
      <c r="V96">
        <v>4225.107056143338</v>
      </c>
      <c r="W96">
        <v>4224.004738630776</v>
      </c>
      <c r="X96">
        <f t="shared" si="30"/>
        <v>1.1023175125619673</v>
      </c>
      <c r="Y96">
        <v>-4.1329101814418907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4155.05</v>
      </c>
      <c r="D97">
        <v>4340</v>
      </c>
      <c r="E97">
        <v>4155.05</v>
      </c>
      <c r="F97">
        <v>4300</v>
      </c>
      <c r="G97">
        <f>_xll.TA_TYPPRICE(D97,E97,F97)</f>
        <v>4265.0166666666664</v>
      </c>
      <c r="H97">
        <v>4246.107028053385</v>
      </c>
      <c r="I97" t="str">
        <f t="shared" si="20"/>
        <v>UP</v>
      </c>
      <c r="J97">
        <v>4302.5790773372646</v>
      </c>
      <c r="K97">
        <v>4189.9703049482259</v>
      </c>
      <c r="L97" t="str">
        <f t="shared" si="21"/>
        <v>No Confirmation</v>
      </c>
      <c r="M97" t="str">
        <f t="shared" si="22"/>
        <v>No Trend</v>
      </c>
      <c r="N97">
        <v>69.222501243556295</v>
      </c>
      <c r="O97" t="str">
        <f t="shared" si="23"/>
        <v>UP</v>
      </c>
      <c r="P97" t="str">
        <f t="shared" si="24"/>
        <v>No Trend + Momentum</v>
      </c>
      <c r="Q97">
        <f t="shared" si="25"/>
        <v>144.94999999999982</v>
      </c>
      <c r="R97">
        <f t="shared" si="26"/>
        <v>184.94999999999982</v>
      </c>
      <c r="S97">
        <f t="shared" si="27"/>
        <v>0.7837253311705864</v>
      </c>
      <c r="T97" t="str">
        <f t="shared" si="28"/>
        <v>No Indication</v>
      </c>
      <c r="U97" t="str">
        <f t="shared" si="29"/>
        <v>No T+M+I</v>
      </c>
      <c r="V97">
        <v>4236.6290475059013</v>
      </c>
      <c r="W97">
        <v>4229.6340172507189</v>
      </c>
      <c r="X97">
        <f t="shared" si="30"/>
        <v>6.9950302551824279</v>
      </c>
      <c r="Y97">
        <v>-1.9073220941170272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4346.3999999999996</v>
      </c>
      <c r="D98">
        <v>4363</v>
      </c>
      <c r="E98">
        <v>4280</v>
      </c>
      <c r="F98">
        <v>4332</v>
      </c>
      <c r="G98">
        <f>_xll.TA_TYPPRICE(D98,E98,F98)</f>
        <v>4325</v>
      </c>
      <c r="H98">
        <v>4285.5535140266929</v>
      </c>
      <c r="I98" t="str">
        <f t="shared" si="20"/>
        <v>UP</v>
      </c>
      <c r="J98">
        <v>4316.0059490400945</v>
      </c>
      <c r="K98">
        <v>4209.9769038486202</v>
      </c>
      <c r="L98" t="str">
        <f t="shared" si="21"/>
        <v>UP</v>
      </c>
      <c r="M98" t="str">
        <f t="shared" si="22"/>
        <v>UP</v>
      </c>
      <c r="N98">
        <v>74.622294807474987</v>
      </c>
      <c r="O98" t="str">
        <f t="shared" si="23"/>
        <v>UP</v>
      </c>
      <c r="P98" t="str">
        <f t="shared" si="24"/>
        <v>UP</v>
      </c>
      <c r="Q98">
        <f t="shared" si="25"/>
        <v>52</v>
      </c>
      <c r="R98">
        <f t="shared" si="26"/>
        <v>83</v>
      </c>
      <c r="S98">
        <f t="shared" si="27"/>
        <v>0.62650602409638556</v>
      </c>
      <c r="T98" t="str">
        <f t="shared" si="28"/>
        <v>No Indication</v>
      </c>
      <c r="U98" t="str">
        <f t="shared" si="29"/>
        <v>No T+M+I</v>
      </c>
      <c r="V98">
        <v>4251.3015017357629</v>
      </c>
      <c r="W98">
        <v>4237.2166826395542</v>
      </c>
      <c r="X98">
        <f t="shared" si="30"/>
        <v>14.084819096208776</v>
      </c>
      <c r="Y98">
        <v>1.2911061439481335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4326.45</v>
      </c>
      <c r="D99">
        <v>4399</v>
      </c>
      <c r="E99">
        <v>4263.05</v>
      </c>
      <c r="F99">
        <v>4297</v>
      </c>
      <c r="G99">
        <f>_xll.TA_TYPPRICE(D99,E99,F99)</f>
        <v>4319.6833333333334</v>
      </c>
      <c r="H99">
        <v>4302.6184236800127</v>
      </c>
      <c r="I99" t="str">
        <f t="shared" si="20"/>
        <v>DOWN</v>
      </c>
      <c r="J99">
        <v>4334.4490714756294</v>
      </c>
      <c r="K99">
        <v>4221.7709252155937</v>
      </c>
      <c r="L99" t="str">
        <f t="shared" si="21"/>
        <v>No Confirmation</v>
      </c>
      <c r="M99" t="str">
        <f t="shared" si="22"/>
        <v>No Trend</v>
      </c>
      <c r="N99">
        <v>60.185687606777449</v>
      </c>
      <c r="O99" t="str">
        <f t="shared" si="23"/>
        <v>UP</v>
      </c>
      <c r="P99" t="str">
        <f t="shared" si="24"/>
        <v>No Trend + Momentum</v>
      </c>
      <c r="Q99">
        <f t="shared" si="25"/>
        <v>33.949999999999818</v>
      </c>
      <c r="R99">
        <f t="shared" si="26"/>
        <v>135.94999999999982</v>
      </c>
      <c r="S99">
        <f t="shared" si="27"/>
        <v>0.24972416329532815</v>
      </c>
      <c r="T99" t="str">
        <f t="shared" si="28"/>
        <v>No Indication</v>
      </c>
      <c r="U99" t="str">
        <f t="shared" si="29"/>
        <v>No T+M+I</v>
      </c>
      <c r="V99">
        <v>4258.3320399302611</v>
      </c>
      <c r="W99">
        <v>4241.6450765181053</v>
      </c>
      <c r="X99">
        <f t="shared" si="30"/>
        <v>16.686963412155819</v>
      </c>
      <c r="Y99">
        <v>4.3702775975896708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4299.95</v>
      </c>
      <c r="D100">
        <v>4325</v>
      </c>
      <c r="E100">
        <v>4249.1000000000004</v>
      </c>
      <c r="F100">
        <v>4250</v>
      </c>
      <c r="G100">
        <f>_xll.TA_TYPPRICE(D100,E100,F100)</f>
        <v>4274.7</v>
      </c>
      <c r="H100">
        <v>4288.6592118400058</v>
      </c>
      <c r="I100" t="str">
        <f t="shared" si="20"/>
        <v>DOWN</v>
      </c>
      <c r="J100">
        <v>4332.3492778143782</v>
      </c>
      <c r="K100">
        <v>4227.844052945462</v>
      </c>
      <c r="L100" t="str">
        <f t="shared" si="21"/>
        <v>No Confirmation</v>
      </c>
      <c r="M100" t="str">
        <f t="shared" si="22"/>
        <v>No Trend</v>
      </c>
      <c r="N100">
        <v>45.432060560619412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0.8999999999996362</v>
      </c>
      <c r="R100">
        <f t="shared" si="26"/>
        <v>75.899999999999636</v>
      </c>
      <c r="S100">
        <f t="shared" si="27"/>
        <v>1.1857707509876686E-2</v>
      </c>
      <c r="T100" t="str">
        <f t="shared" si="28"/>
        <v>DOWN</v>
      </c>
      <c r="U100" t="str">
        <f t="shared" si="29"/>
        <v>No T+M+I</v>
      </c>
      <c r="V100">
        <v>4257.0501876332983</v>
      </c>
      <c r="W100">
        <v>4242.2639597389862</v>
      </c>
      <c r="X100">
        <f t="shared" si="30"/>
        <v>14.786227894312105</v>
      </c>
      <c r="Y100">
        <v>6.4534676569341585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4310</v>
      </c>
      <c r="D101">
        <v>4420</v>
      </c>
      <c r="E101">
        <v>4250</v>
      </c>
      <c r="F101">
        <v>4281.2</v>
      </c>
      <c r="G101">
        <f>_xll.TA_TYPPRICE(D101,E101,F101)</f>
        <v>4317.0666666666666</v>
      </c>
      <c r="H101">
        <v>4302.8629392533367</v>
      </c>
      <c r="I101" t="str">
        <f t="shared" si="20"/>
        <v>DOWN</v>
      </c>
      <c r="J101">
        <v>4351.8272160778497</v>
      </c>
      <c r="K101">
        <v>4232.7675967353589</v>
      </c>
      <c r="L101" t="str">
        <f t="shared" si="21"/>
        <v>No Confirmation</v>
      </c>
      <c r="M101" t="str">
        <f t="shared" si="22"/>
        <v>No Trend</v>
      </c>
      <c r="N101">
        <v>54.655571301428743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31.199999999999818</v>
      </c>
      <c r="R101">
        <f t="shared" si="26"/>
        <v>170</v>
      </c>
      <c r="S101">
        <f t="shared" si="27"/>
        <v>0.1835294117647048</v>
      </c>
      <c r="T101" t="str">
        <f t="shared" si="28"/>
        <v>DOWN</v>
      </c>
      <c r="U101" t="str">
        <f t="shared" si="29"/>
        <v>No T+M+I</v>
      </c>
      <c r="V101">
        <v>4260.7655433820219</v>
      </c>
      <c r="W101">
        <v>4245.1481108694315</v>
      </c>
      <c r="X101">
        <f t="shared" si="30"/>
        <v>15.617432512590312</v>
      </c>
      <c r="Y101">
        <v>8.2862606280653885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4280</v>
      </c>
      <c r="D102">
        <v>4319</v>
      </c>
      <c r="E102">
        <v>4134.45</v>
      </c>
      <c r="F102">
        <v>4159.95</v>
      </c>
      <c r="G102">
        <f>_xll.TA_TYPPRICE(D102,E102,F102)</f>
        <v>4204.4666666666672</v>
      </c>
      <c r="H102">
        <v>4253.6648029600019</v>
      </c>
      <c r="I102" t="str">
        <f t="shared" si="20"/>
        <v>DOWN</v>
      </c>
      <c r="J102">
        <v>4344.5322791716608</v>
      </c>
      <c r="K102">
        <v>4210.9192419052788</v>
      </c>
      <c r="L102" t="str">
        <f t="shared" si="21"/>
        <v>DOWN</v>
      </c>
      <c r="M102" t="str">
        <f t="shared" si="22"/>
        <v>DOWN</v>
      </c>
      <c r="N102">
        <v>30.01240001129122</v>
      </c>
      <c r="O102" t="str">
        <f t="shared" si="23"/>
        <v>DOWN</v>
      </c>
      <c r="P102" t="str">
        <f t="shared" si="24"/>
        <v>DOWN</v>
      </c>
      <c r="Q102">
        <f t="shared" si="25"/>
        <v>25.5</v>
      </c>
      <c r="R102">
        <f t="shared" si="26"/>
        <v>184.55000000000018</v>
      </c>
      <c r="S102">
        <f t="shared" si="27"/>
        <v>0.13817393660254659</v>
      </c>
      <c r="T102" t="str">
        <f t="shared" si="28"/>
        <v>DOWN</v>
      </c>
      <c r="U102" t="str">
        <f t="shared" si="29"/>
        <v>DOWN</v>
      </c>
      <c r="V102">
        <v>4245.2554597847875</v>
      </c>
      <c r="W102">
        <v>4238.8371396939183</v>
      </c>
      <c r="X102">
        <f t="shared" si="30"/>
        <v>6.4183200908692015</v>
      </c>
      <c r="Y102">
        <v>7.9126725206261508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4190</v>
      </c>
      <c r="D103">
        <v>4207.5</v>
      </c>
      <c r="E103">
        <v>4095</v>
      </c>
      <c r="F103">
        <v>4120</v>
      </c>
      <c r="G103">
        <f>_xll.TA_TYPPRICE(D103,E103,F103)</f>
        <v>4140.833333333333</v>
      </c>
      <c r="H103">
        <v>4197.2490681466679</v>
      </c>
      <c r="I103" t="str">
        <f t="shared" si="20"/>
        <v>DOWN</v>
      </c>
      <c r="J103">
        <v>4314.0806615779584</v>
      </c>
      <c r="K103">
        <v>4185.1594103707721</v>
      </c>
      <c r="L103" t="str">
        <f t="shared" si="21"/>
        <v>DOWN</v>
      </c>
      <c r="M103" t="str">
        <f t="shared" si="22"/>
        <v>DOWN</v>
      </c>
      <c r="N103">
        <v>25.312010496532356</v>
      </c>
      <c r="O103" t="str">
        <f t="shared" si="23"/>
        <v>DOWN</v>
      </c>
      <c r="P103" t="str">
        <f t="shared" si="24"/>
        <v>DOWN</v>
      </c>
      <c r="Q103">
        <f t="shared" si="25"/>
        <v>25</v>
      </c>
      <c r="R103">
        <f t="shared" si="26"/>
        <v>112.5</v>
      </c>
      <c r="S103">
        <f t="shared" si="27"/>
        <v>0.22222222222222221</v>
      </c>
      <c r="T103" t="str">
        <f t="shared" si="28"/>
        <v>No Indication</v>
      </c>
      <c r="U103" t="str">
        <f t="shared" si="29"/>
        <v>No T+M+I</v>
      </c>
      <c r="V103">
        <v>4225.9853890486665</v>
      </c>
      <c r="W103">
        <v>4230.0343886054798</v>
      </c>
      <c r="X103">
        <f t="shared" si="30"/>
        <v>-4.0489995568132144</v>
      </c>
      <c r="Y103">
        <v>5.5203381051382774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4090.4</v>
      </c>
      <c r="D104">
        <v>4195</v>
      </c>
      <c r="E104">
        <v>4075.5</v>
      </c>
      <c r="F104">
        <v>4130</v>
      </c>
      <c r="G104">
        <f>_xll.TA_TYPPRICE(D104,E104,F104)</f>
        <v>4133.5</v>
      </c>
      <c r="H104">
        <v>4165.374534073334</v>
      </c>
      <c r="I104" t="str">
        <f t="shared" si="20"/>
        <v>DOWN</v>
      </c>
      <c r="J104">
        <v>4287.6182923384122</v>
      </c>
      <c r="K104">
        <v>4160.7906525106009</v>
      </c>
      <c r="L104" t="str">
        <f t="shared" si="21"/>
        <v>DOWN</v>
      </c>
      <c r="M104" t="str">
        <f t="shared" si="22"/>
        <v>DOWN</v>
      </c>
      <c r="N104">
        <v>28.801004465247726</v>
      </c>
      <c r="O104" t="str">
        <f t="shared" si="23"/>
        <v>DOWN</v>
      </c>
      <c r="P104" t="str">
        <f t="shared" si="24"/>
        <v>DOWN</v>
      </c>
      <c r="Q104">
        <f t="shared" si="25"/>
        <v>54.5</v>
      </c>
      <c r="R104">
        <f t="shared" si="26"/>
        <v>119.5</v>
      </c>
      <c r="S104">
        <f t="shared" si="27"/>
        <v>0.45606694560669458</v>
      </c>
      <c r="T104" t="str">
        <f t="shared" si="28"/>
        <v>No Indication</v>
      </c>
      <c r="U104" t="str">
        <f t="shared" si="29"/>
        <v>No T+M+I</v>
      </c>
      <c r="V104">
        <v>4211.2184061181024</v>
      </c>
      <c r="W104">
        <v>4222.6244338939623</v>
      </c>
      <c r="X104">
        <f t="shared" si="30"/>
        <v>-11.406027775859911</v>
      </c>
      <c r="Y104">
        <v>2.1350649289386392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B105" s="1"/>
    </row>
    <row r="106" spans="1:33" x14ac:dyDescent="0.25">
      <c r="B106" s="1"/>
    </row>
    <row r="107" spans="1:33" x14ac:dyDescent="0.25">
      <c r="B107" s="1"/>
    </row>
    <row r="108" spans="1:33" x14ac:dyDescent="0.25">
      <c r="B108" s="1"/>
    </row>
    <row r="109" spans="1:33" x14ac:dyDescent="0.25">
      <c r="B109" s="1"/>
    </row>
    <row r="110" spans="1:33" x14ac:dyDescent="0.25">
      <c r="B110" s="1"/>
    </row>
    <row r="111" spans="1:33" x14ac:dyDescent="0.25">
      <c r="B111" s="1"/>
    </row>
    <row r="112" spans="1:33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2017-07-05T05:18:33Z</dcterms:created>
  <dcterms:modified xsi:type="dcterms:W3CDTF">2017-09-26T15:48:21Z</dcterms:modified>
</cp:coreProperties>
</file>