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N5" i="1"/>
  <c r="N2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3" i="1"/>
  <c r="N7" i="1"/>
  <c r="N9" i="1"/>
  <c r="N11" i="1"/>
  <c r="N13" i="1"/>
  <c r="N15" i="1"/>
  <c r="N17" i="1"/>
  <c r="N19" i="1"/>
  <c r="N21" i="1"/>
  <c r="N25" i="1"/>
  <c r="N27" i="1"/>
  <c r="N29" i="1"/>
  <c r="N31" i="1"/>
  <c r="N33" i="1"/>
  <c r="N35" i="1"/>
  <c r="N37" i="1"/>
  <c r="N39" i="1"/>
  <c r="N41" i="1"/>
  <c r="N43" i="1"/>
  <c r="K3" i="1"/>
  <c r="K7" i="1"/>
  <c r="K19" i="1"/>
  <c r="K3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5" i="1"/>
  <c r="K9" i="1"/>
  <c r="K11" i="1"/>
  <c r="K13" i="1"/>
  <c r="K15" i="1"/>
  <c r="K17" i="1"/>
  <c r="K21" i="1"/>
  <c r="K23" i="1"/>
  <c r="K25" i="1"/>
  <c r="K27" i="1"/>
  <c r="K29" i="1"/>
  <c r="K31" i="1"/>
  <c r="K33" i="1"/>
  <c r="K35" i="1"/>
  <c r="K39" i="1"/>
  <c r="K41" i="1"/>
  <c r="K4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H2" i="1" a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</calcChain>
</file>

<file path=xl/sharedStrings.xml><?xml version="1.0" encoding="utf-8"?>
<sst xmlns="http://schemas.openxmlformats.org/spreadsheetml/2006/main" count="75" uniqueCount="34">
  <si>
    <t>Scrip</t>
  </si>
  <si>
    <t>Date</t>
  </si>
  <si>
    <t>Open</t>
  </si>
  <si>
    <t>High</t>
  </si>
  <si>
    <t>Low</t>
  </si>
  <si>
    <t>Close</t>
  </si>
  <si>
    <t>CANFINHOME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</si>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</sst>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6</v>
      </c>
      <c r="B2" s="1">
        <v>42948</v>
      </c>
      <c r="C2">
        <v>3111.9</v>
      </c>
      <c r="D2">
        <v>3129</v>
      </c>
      <c r="E2">
        <v>3065</v>
      </c>
      <c r="F2">
        <v>3076</v>
      </c>
      <c r="G2">
        <f>_xll.TA_TYPPRICE(D2,E2,F2)</f>
        <v>3090</v>
      </c>
      <c r="H2" t="e">
        <f t="array" ref="H2:H43">_xll.TA_EMA(G2:G43,3)</f>
        <v>#N/A</v>
      </c>
      <c r="I2" t="e">
        <f>IF(F2&gt;H2,"UP","DOWN")</f>
        <v>#N/A</v>
      </c>
      <c r="J2" t="e">
        <f t="array" ref="J2:J43">_xll.TA_EMA(D2:D43,8)</f>
        <v>#N/A</v>
      </c>
      <c r="K2" t="e">
        <f t="array" ref="K2:K43">_xll.TA_EMA(E2:E43,8)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43">_xll.TA_RSI(F2:F43,5)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11</v>
      </c>
      <c r="R2">
        <f>D2-E2</f>
        <v>64</v>
      </c>
      <c r="S2">
        <f>Q2/R2</f>
        <v>0.171875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43">_xll.TA_EMA(F2:F43,12)</f>
        <v>#N/A</v>
      </c>
      <c r="W2" t="e">
        <f t="array" ref="W2:W43">_xll.TA_EMA(F2:F43,26)</f>
        <v>#N/A</v>
      </c>
      <c r="X2" t="e">
        <f>V2-W2</f>
        <v>#N/A</v>
      </c>
      <c r="Y2" t="e">
        <f t="array" ref="Y2:Y43">_xll.TA_EMA(X2:X43,9)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</row>
    <row r="3" spans="1:33" x14ac:dyDescent="0.25">
      <c r="A3" t="s">
        <v>6</v>
      </c>
      <c r="B3" s="1">
        <v>42949</v>
      </c>
      <c r="C3">
        <v>3098.95</v>
      </c>
      <c r="D3">
        <v>3104.85</v>
      </c>
      <c r="E3">
        <v>3053.05</v>
      </c>
      <c r="F3">
        <v>3070</v>
      </c>
      <c r="G3">
        <f>_xll.TA_TYPPRICE(D3,E3,F3)</f>
        <v>3075.9666666666667</v>
      </c>
      <c r="H3" t="e">
        <v>#N/A</v>
      </c>
      <c r="I3" t="e">
        <f t="shared" ref="I3:I43" si="0">IF(F3&gt;H3,"UP","DOWN")</f>
        <v>#N/A</v>
      </c>
      <c r="J3" t="e">
        <v>#N/A</v>
      </c>
      <c r="K3" t="e">
        <v>#N/A</v>
      </c>
      <c r="L3" t="e">
        <f t="shared" ref="L3:L43" si="1">IF(F3&gt;J3,"UP",IF(F3&lt;K3,"DOWN","No Confirmation"))</f>
        <v>#N/A</v>
      </c>
      <c r="M3" t="e">
        <f t="shared" ref="M3:M43" si="2">IF(AND(I3="UP",L3="UP"),"UP",IF(AND(I3="DOWN",L3="DOWN"),"DOWN","No Trend"))</f>
        <v>#N/A</v>
      </c>
      <c r="N3" t="e">
        <v>#N/A</v>
      </c>
      <c r="O3" t="e">
        <f t="shared" ref="O3:O43" si="3">IF(N3&gt;60,"UP",IF(N3&lt;40,"DOWN","No Momentum"))</f>
        <v>#N/A</v>
      </c>
      <c r="P3" t="e">
        <f t="shared" ref="P3:P43" si="4">IF(AND(M3="UP",O3="UP"),"UP",IF(AND(M3="DOWN",O3="DOWN"),"DOWN","No Trend + Momentum"))</f>
        <v>#N/A</v>
      </c>
      <c r="Q3">
        <f t="shared" ref="Q3:Q43" si="5">F3-E3</f>
        <v>16.949999999999818</v>
      </c>
      <c r="R3">
        <f t="shared" ref="R3:R43" si="6">D3-E3</f>
        <v>51.799999999999727</v>
      </c>
      <c r="S3">
        <f t="shared" ref="S3:S43" si="7">Q3/R3</f>
        <v>0.32722007722007546</v>
      </c>
      <c r="T3" t="str">
        <f t="shared" ref="T3:T43" si="8">IF(S3&gt;0.8,"UP",IF(S3&lt;0.2,"DOWN","No Indication"))</f>
        <v>No Indication</v>
      </c>
      <c r="U3" t="e">
        <f t="shared" ref="U3:U43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43" si="10">V3-W3</f>
        <v>#N/A</v>
      </c>
      <c r="Y3" t="e">
        <v>#N/A</v>
      </c>
      <c r="Z3" t="e">
        <f t="shared" ref="Z3:Z43" si="11">IF(X3&gt;Y3,"UP",IF(X3&lt;Y3,"DOWN","No Indication"))</f>
        <v>#N/A</v>
      </c>
      <c r="AA3" t="e">
        <f t="shared" ref="AA3:AA43" si="12">IF(AND(U3="UP",Z3="UP"),"UP",IF(AND(U3="DOWN",Z3="DOWN"),"DOWN","No TMIM"))</f>
        <v>#N/A</v>
      </c>
      <c r="AB3" t="e">
        <f t="shared" ref="AB3:AB43" si="13">IF(H3&gt;J3,"UP",IF(H3&lt;K3,"DOWN","No Confirmation"))</f>
        <v>#N/A</v>
      </c>
      <c r="AC3" t="e">
        <f t="shared" ref="AC3:AC43" si="14">IF(AND(AA3="UP",AB3="UP"),"UP",IF(AND(AA3="DOWN",AB3="DOWN"),"DOWN","No Alert"))</f>
        <v>#N/A</v>
      </c>
      <c r="AD3" t="e">
        <f t="shared" ref="AD3:AD43" si="15">IF(AC3="UP",MROUND(D3-((D3-E3)*0.886),0.05),IF(AC3="DOWN",MROUND(E3+((D3-E3)*0.886),0.05),"No Alert"))</f>
        <v>#N/A</v>
      </c>
      <c r="AE3" t="e">
        <f t="shared" ref="AE3:AE43" si="16">IF(AC3="UP",MROUND(D3-((D3-E3)*0.618),0.05),IF(AC3="DOWN",MROUND(E3+((D3-E3)*0.618),0.05),"No Alert"))</f>
        <v>#N/A</v>
      </c>
      <c r="AF3" t="e">
        <f t="shared" ref="AF3:AF43" si="17">IF(AC3="UP",MROUND(D3-((D3-E3)*0.5),0.05),IF(AC3="DOWN",MROUND(E3+((D3-E3)*0.5),0.05),"No Alert"))</f>
        <v>#N/A</v>
      </c>
      <c r="AG3" t="e">
        <f t="shared" ref="AG3:AG43" si="18">IF(AC3="UP",MROUND(D3-((D3-E3)*0.382),0.05),IF(AC3="DOWN",MROUND(E3+((D3-E3)*0.382),0.05),"No Alert"))</f>
        <v>#N/A</v>
      </c>
    </row>
    <row r="4" spans="1:33" x14ac:dyDescent="0.25">
      <c r="A4" t="s">
        <v>6</v>
      </c>
      <c r="B4" s="1">
        <v>42950</v>
      </c>
      <c r="C4">
        <v>3055</v>
      </c>
      <c r="D4">
        <v>3068.35</v>
      </c>
      <c r="E4">
        <v>2972.6</v>
      </c>
      <c r="F4">
        <v>2981.45</v>
      </c>
      <c r="G4">
        <f>_xll.TA_TYPPRICE(D4,E4,F4)</f>
        <v>3007.4666666666667</v>
      </c>
      <c r="H4">
        <v>3057.8111111111116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8.8499999999999091</v>
      </c>
      <c r="R4">
        <f t="shared" si="6"/>
        <v>95.75</v>
      </c>
      <c r="S4">
        <f t="shared" si="7"/>
        <v>9.2428198433419415E-2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</row>
    <row r="5" spans="1:33" x14ac:dyDescent="0.25">
      <c r="A5" t="s">
        <v>6</v>
      </c>
      <c r="B5" s="1">
        <v>42951</v>
      </c>
      <c r="C5">
        <v>2971</v>
      </c>
      <c r="D5">
        <v>3009</v>
      </c>
      <c r="E5">
        <v>2933.65</v>
      </c>
      <c r="F5">
        <v>2986.1</v>
      </c>
      <c r="G5">
        <f>_xll.TA_TYPPRICE(D5,E5,F5)</f>
        <v>2976.25</v>
      </c>
      <c r="H5">
        <v>3017.030555555556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52.449999999999818</v>
      </c>
      <c r="R5">
        <f t="shared" si="6"/>
        <v>75.349999999999909</v>
      </c>
      <c r="S5">
        <f t="shared" si="7"/>
        <v>0.69608493696084783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</row>
    <row r="6" spans="1:33" x14ac:dyDescent="0.25">
      <c r="A6" t="s">
        <v>6</v>
      </c>
      <c r="B6" s="1">
        <v>42954</v>
      </c>
      <c r="C6">
        <v>3000</v>
      </c>
      <c r="D6">
        <v>3001</v>
      </c>
      <c r="E6">
        <v>2895</v>
      </c>
      <c r="F6">
        <v>2941</v>
      </c>
      <c r="G6">
        <f>_xll.TA_TYPPRICE(D6,E6,F6)</f>
        <v>2945.6666666666665</v>
      </c>
      <c r="H6">
        <v>2981.3486111111115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46</v>
      </c>
      <c r="R6">
        <f t="shared" si="6"/>
        <v>106</v>
      </c>
      <c r="S6">
        <f t="shared" si="7"/>
        <v>0.43396226415094341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</row>
    <row r="7" spans="1:33" x14ac:dyDescent="0.25">
      <c r="A7" t="s">
        <v>6</v>
      </c>
      <c r="B7" s="1">
        <v>42955</v>
      </c>
      <c r="C7">
        <v>2965</v>
      </c>
      <c r="D7">
        <v>2969.4</v>
      </c>
      <c r="E7">
        <v>2902.8</v>
      </c>
      <c r="F7">
        <v>2918.05</v>
      </c>
      <c r="G7">
        <f>_xll.TA_TYPPRICE(D7,E7,F7)</f>
        <v>2930.0833333333335</v>
      </c>
      <c r="H7">
        <v>2955.7159722222223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2.7802690582960183</v>
      </c>
      <c r="O7" t="str">
        <f t="shared" si="3"/>
        <v>DOWN</v>
      </c>
      <c r="P7" t="e">
        <f t="shared" si="4"/>
        <v>#N/A</v>
      </c>
      <c r="Q7">
        <f t="shared" si="5"/>
        <v>15.25</v>
      </c>
      <c r="R7">
        <f t="shared" si="6"/>
        <v>66.599999999999909</v>
      </c>
      <c r="S7">
        <f t="shared" si="7"/>
        <v>0.22897897897897929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</row>
    <row r="8" spans="1:33" x14ac:dyDescent="0.25">
      <c r="A8" t="s">
        <v>6</v>
      </c>
      <c r="B8" s="1">
        <v>42956</v>
      </c>
      <c r="C8">
        <v>2916</v>
      </c>
      <c r="D8">
        <v>2945</v>
      </c>
      <c r="E8">
        <v>2830.5</v>
      </c>
      <c r="F8">
        <v>2858</v>
      </c>
      <c r="G8">
        <f>_xll.TA_TYPPRICE(D8,E8,F8)</f>
        <v>2877.8333333333335</v>
      </c>
      <c r="H8">
        <v>2916.7746527777781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1.9190095434614747</v>
      </c>
      <c r="O8" t="str">
        <f t="shared" si="3"/>
        <v>DOWN</v>
      </c>
      <c r="P8" t="e">
        <f t="shared" si="4"/>
        <v>#N/A</v>
      </c>
      <c r="Q8">
        <f t="shared" si="5"/>
        <v>27.5</v>
      </c>
      <c r="R8">
        <f t="shared" si="6"/>
        <v>114.5</v>
      </c>
      <c r="S8">
        <f t="shared" si="7"/>
        <v>0.24017467248908297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</row>
    <row r="9" spans="1:33" x14ac:dyDescent="0.25">
      <c r="A9" t="s">
        <v>6</v>
      </c>
      <c r="B9" s="1">
        <v>42957</v>
      </c>
      <c r="C9">
        <v>2859</v>
      </c>
      <c r="D9">
        <v>2910</v>
      </c>
      <c r="E9">
        <v>2771</v>
      </c>
      <c r="F9">
        <v>2864</v>
      </c>
      <c r="G9">
        <f>_xll.TA_TYPPRICE(D9,E9,F9)</f>
        <v>2848.3333333333335</v>
      </c>
      <c r="H9">
        <v>2882.553993055556</v>
      </c>
      <c r="I9" t="str">
        <f t="shared" si="0"/>
        <v>DOWN</v>
      </c>
      <c r="J9">
        <v>3017.0750000000003</v>
      </c>
      <c r="K9">
        <v>2927.95</v>
      </c>
      <c r="L9" t="str">
        <f t="shared" si="1"/>
        <v>DOWN</v>
      </c>
      <c r="M9" t="str">
        <f t="shared" si="2"/>
        <v>DOWN</v>
      </c>
      <c r="N9">
        <v>5.5723863918550096</v>
      </c>
      <c r="O9" t="str">
        <f t="shared" si="3"/>
        <v>DOWN</v>
      </c>
      <c r="P9" t="str">
        <f t="shared" si="4"/>
        <v>DOWN</v>
      </c>
      <c r="Q9">
        <f t="shared" si="5"/>
        <v>93</v>
      </c>
      <c r="R9">
        <f t="shared" si="6"/>
        <v>139</v>
      </c>
      <c r="S9">
        <f t="shared" si="7"/>
        <v>0.6690647482014388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</row>
    <row r="10" spans="1:33" x14ac:dyDescent="0.25">
      <c r="A10" t="s">
        <v>6</v>
      </c>
      <c r="B10" s="1">
        <v>42958</v>
      </c>
      <c r="C10">
        <v>2800</v>
      </c>
      <c r="D10">
        <v>2895.85</v>
      </c>
      <c r="E10">
        <v>2753.3</v>
      </c>
      <c r="F10">
        <v>2889</v>
      </c>
      <c r="G10">
        <f>_xll.TA_TYPPRICE(D10,E10,F10)</f>
        <v>2846.0499999999997</v>
      </c>
      <c r="H10">
        <v>2864.3019965277781</v>
      </c>
      <c r="I10" t="str">
        <f t="shared" si="0"/>
        <v>UP</v>
      </c>
      <c r="J10">
        <v>2990.1361111111114</v>
      </c>
      <c r="K10">
        <v>2889.1388888888887</v>
      </c>
      <c r="L10" t="str">
        <f t="shared" si="1"/>
        <v>DOWN</v>
      </c>
      <c r="M10" t="str">
        <f t="shared" si="2"/>
        <v>No Trend</v>
      </c>
      <c r="N10">
        <v>20.915093849113518</v>
      </c>
      <c r="O10" t="str">
        <f t="shared" si="3"/>
        <v>DOWN</v>
      </c>
      <c r="P10" t="str">
        <f t="shared" si="4"/>
        <v>No Trend + Momentum</v>
      </c>
      <c r="Q10">
        <f t="shared" si="5"/>
        <v>135.69999999999982</v>
      </c>
      <c r="R10">
        <f t="shared" si="6"/>
        <v>142.54999999999973</v>
      </c>
      <c r="S10">
        <f t="shared" si="7"/>
        <v>0.95194668537355365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</row>
    <row r="11" spans="1:33" x14ac:dyDescent="0.25">
      <c r="A11" t="s">
        <v>6</v>
      </c>
      <c r="B11" s="1">
        <v>42961</v>
      </c>
      <c r="C11">
        <v>2920</v>
      </c>
      <c r="D11">
        <v>2966</v>
      </c>
      <c r="E11">
        <v>2901.6</v>
      </c>
      <c r="F11">
        <v>2927</v>
      </c>
      <c r="G11">
        <f>_xll.TA_TYPPRICE(D11,E11,F11)</f>
        <v>2931.5333333333333</v>
      </c>
      <c r="H11">
        <v>2897.9176649305555</v>
      </c>
      <c r="I11" t="str">
        <f t="shared" si="0"/>
        <v>UP</v>
      </c>
      <c r="J11">
        <v>2984.772530864198</v>
      </c>
      <c r="K11">
        <v>2891.9080246913577</v>
      </c>
      <c r="L11" t="str">
        <f t="shared" si="1"/>
        <v>No Confirmation</v>
      </c>
      <c r="M11" t="str">
        <f t="shared" si="2"/>
        <v>No Trend</v>
      </c>
      <c r="N11">
        <v>39.570528992272699</v>
      </c>
      <c r="O11" t="str">
        <f t="shared" si="3"/>
        <v>DOWN</v>
      </c>
      <c r="P11" t="str">
        <f t="shared" si="4"/>
        <v>No Trend + Momentum</v>
      </c>
      <c r="Q11">
        <f t="shared" si="5"/>
        <v>25.400000000000091</v>
      </c>
      <c r="R11">
        <f t="shared" si="6"/>
        <v>64.400000000000091</v>
      </c>
      <c r="S11">
        <f t="shared" si="7"/>
        <v>0.39440993788819961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</row>
    <row r="12" spans="1:33" x14ac:dyDescent="0.25">
      <c r="A12" t="s">
        <v>6</v>
      </c>
      <c r="B12" s="1">
        <v>42963</v>
      </c>
      <c r="C12">
        <v>2950</v>
      </c>
      <c r="D12">
        <v>2980.05</v>
      </c>
      <c r="E12">
        <v>2875</v>
      </c>
      <c r="F12">
        <v>2969.5</v>
      </c>
      <c r="G12">
        <f>_xll.TA_TYPPRICE(D12,E12,F12)</f>
        <v>2941.5166666666664</v>
      </c>
      <c r="H12">
        <v>2919.7171657986109</v>
      </c>
      <c r="I12" t="str">
        <f t="shared" si="0"/>
        <v>UP</v>
      </c>
      <c r="J12">
        <v>2983.7230795610431</v>
      </c>
      <c r="K12">
        <v>2888.1506858710559</v>
      </c>
      <c r="L12" t="str">
        <f t="shared" si="1"/>
        <v>No Confirmation</v>
      </c>
      <c r="M12" t="str">
        <f t="shared" si="2"/>
        <v>No Trend</v>
      </c>
      <c r="N12">
        <v>54.556863579878645</v>
      </c>
      <c r="O12" t="str">
        <f t="shared" si="3"/>
        <v>No Momentum</v>
      </c>
      <c r="P12" t="str">
        <f t="shared" si="4"/>
        <v>No Trend + Momentum</v>
      </c>
      <c r="Q12">
        <f t="shared" si="5"/>
        <v>94.5</v>
      </c>
      <c r="R12">
        <f t="shared" si="6"/>
        <v>105.05000000000018</v>
      </c>
      <c r="S12">
        <f t="shared" si="7"/>
        <v>0.89957163255592421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</row>
    <row r="13" spans="1:33" x14ac:dyDescent="0.25">
      <c r="A13" t="s">
        <v>6</v>
      </c>
      <c r="B13" s="1">
        <v>42964</v>
      </c>
      <c r="C13">
        <v>2979.95</v>
      </c>
      <c r="D13">
        <v>3017.95</v>
      </c>
      <c r="E13">
        <v>2941.05</v>
      </c>
      <c r="F13">
        <v>2950.9</v>
      </c>
      <c r="G13">
        <f>_xll.TA_TYPPRICE(D13,E13,F13)</f>
        <v>2969.9666666666667</v>
      </c>
      <c r="H13">
        <v>2944.8419162326391</v>
      </c>
      <c r="I13" t="str">
        <f t="shared" si="0"/>
        <v>UP</v>
      </c>
      <c r="J13">
        <v>2991.3290618808114</v>
      </c>
      <c r="K13">
        <v>2899.9060890108212</v>
      </c>
      <c r="L13" t="str">
        <f t="shared" si="1"/>
        <v>No Confirmation</v>
      </c>
      <c r="M13" t="str">
        <f t="shared" si="2"/>
        <v>No Trend</v>
      </c>
      <c r="N13">
        <v>48.039405011618385</v>
      </c>
      <c r="O13" t="str">
        <f t="shared" si="3"/>
        <v>No Momentum</v>
      </c>
      <c r="P13" t="str">
        <f t="shared" si="4"/>
        <v>No Trend + Momentum</v>
      </c>
      <c r="Q13">
        <f t="shared" si="5"/>
        <v>9.8499999999999091</v>
      </c>
      <c r="R13">
        <f t="shared" si="6"/>
        <v>76.899999999999636</v>
      </c>
      <c r="S13">
        <f t="shared" si="7"/>
        <v>0.12808842652795782</v>
      </c>
      <c r="T13" t="str">
        <f t="shared" si="8"/>
        <v>DOWN</v>
      </c>
      <c r="U13" t="str">
        <f t="shared" si="9"/>
        <v>No T+M+I</v>
      </c>
      <c r="V13">
        <v>2952.5833333333335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</row>
    <row r="14" spans="1:33" x14ac:dyDescent="0.25">
      <c r="A14" t="s">
        <v>6</v>
      </c>
      <c r="B14" s="1">
        <v>42965</v>
      </c>
      <c r="C14">
        <v>2939</v>
      </c>
      <c r="D14">
        <v>2939</v>
      </c>
      <c r="E14">
        <v>2880.4</v>
      </c>
      <c r="F14">
        <v>2895.5</v>
      </c>
      <c r="G14">
        <f>_xll.TA_TYPPRICE(D14,E14,F14)</f>
        <v>2904.9666666666667</v>
      </c>
      <c r="H14">
        <v>2924.9042914496531</v>
      </c>
      <c r="I14" t="str">
        <f t="shared" si="0"/>
        <v>DOWN</v>
      </c>
      <c r="J14">
        <v>2979.7003814628533</v>
      </c>
      <c r="K14">
        <v>2895.5714025639722</v>
      </c>
      <c r="L14" t="str">
        <f t="shared" si="1"/>
        <v>DOWN</v>
      </c>
      <c r="M14" t="str">
        <f t="shared" si="2"/>
        <v>DOWN</v>
      </c>
      <c r="N14">
        <v>33.250550010658451</v>
      </c>
      <c r="O14" t="str">
        <f t="shared" si="3"/>
        <v>DOWN</v>
      </c>
      <c r="P14" t="str">
        <f t="shared" si="4"/>
        <v>DOWN</v>
      </c>
      <c r="Q14">
        <f t="shared" si="5"/>
        <v>15.099999999999909</v>
      </c>
      <c r="R14">
        <f t="shared" si="6"/>
        <v>58.599999999999909</v>
      </c>
      <c r="S14">
        <f t="shared" si="7"/>
        <v>0.25767918088737085</v>
      </c>
      <c r="T14" t="str">
        <f t="shared" si="8"/>
        <v>No Indication</v>
      </c>
      <c r="U14" t="str">
        <f t="shared" si="9"/>
        <v>No T+M+I</v>
      </c>
      <c r="V14">
        <v>2943.8012820512822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</row>
    <row r="15" spans="1:33" x14ac:dyDescent="0.25">
      <c r="A15" t="s">
        <v>6</v>
      </c>
      <c r="B15" s="1">
        <v>42968</v>
      </c>
      <c r="C15">
        <v>2890.05</v>
      </c>
      <c r="D15">
        <v>2927.1</v>
      </c>
      <c r="E15">
        <v>2775</v>
      </c>
      <c r="F15">
        <v>2792</v>
      </c>
      <c r="G15">
        <f>_xll.TA_TYPPRICE(D15,E15,F15)</f>
        <v>2831.3666666666668</v>
      </c>
      <c r="H15">
        <v>2878.1354790581599</v>
      </c>
      <c r="I15" t="str">
        <f t="shared" si="0"/>
        <v>DOWN</v>
      </c>
      <c r="J15">
        <v>2968.0114078044417</v>
      </c>
      <c r="K15">
        <v>2868.7777575497562</v>
      </c>
      <c r="L15" t="str">
        <f t="shared" si="1"/>
        <v>DOWN</v>
      </c>
      <c r="M15" t="str">
        <f t="shared" si="2"/>
        <v>DOWN</v>
      </c>
      <c r="N15">
        <v>19.343917834771769</v>
      </c>
      <c r="O15" t="str">
        <f t="shared" si="3"/>
        <v>DOWN</v>
      </c>
      <c r="P15" t="str">
        <f t="shared" si="4"/>
        <v>DOWN</v>
      </c>
      <c r="Q15">
        <f t="shared" si="5"/>
        <v>17</v>
      </c>
      <c r="R15">
        <f t="shared" si="6"/>
        <v>152.09999999999991</v>
      </c>
      <c r="S15">
        <f t="shared" si="7"/>
        <v>0.11176857330703491</v>
      </c>
      <c r="T15" t="str">
        <f t="shared" si="8"/>
        <v>DOWN</v>
      </c>
      <c r="U15" t="str">
        <f t="shared" si="9"/>
        <v>DOWN</v>
      </c>
      <c r="V15">
        <v>2920.4472386587772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</row>
    <row r="16" spans="1:33" x14ac:dyDescent="0.25">
      <c r="A16" t="s">
        <v>6</v>
      </c>
      <c r="B16" s="1">
        <v>42969</v>
      </c>
      <c r="C16">
        <v>2792.3</v>
      </c>
      <c r="D16">
        <v>2831.9</v>
      </c>
      <c r="E16">
        <v>2695.3</v>
      </c>
      <c r="F16">
        <v>2708.95</v>
      </c>
      <c r="G16">
        <f>_xll.TA_TYPPRICE(D16,E16,F16)</f>
        <v>2745.3833333333337</v>
      </c>
      <c r="H16">
        <v>2811.759406195747</v>
      </c>
      <c r="I16" t="str">
        <f t="shared" si="0"/>
        <v>DOWN</v>
      </c>
      <c r="J16">
        <v>2937.7644282923434</v>
      </c>
      <c r="K16">
        <v>2830.2271447609214</v>
      </c>
      <c r="L16" t="str">
        <f t="shared" si="1"/>
        <v>DOWN</v>
      </c>
      <c r="M16" t="str">
        <f t="shared" si="2"/>
        <v>DOWN</v>
      </c>
      <c r="N16">
        <v>13.627271333912248</v>
      </c>
      <c r="O16" t="str">
        <f t="shared" si="3"/>
        <v>DOWN</v>
      </c>
      <c r="P16" t="str">
        <f t="shared" si="4"/>
        <v>DOWN</v>
      </c>
      <c r="Q16">
        <f t="shared" si="5"/>
        <v>13.649999999999636</v>
      </c>
      <c r="R16">
        <f t="shared" si="6"/>
        <v>136.59999999999991</v>
      </c>
      <c r="S16">
        <f t="shared" si="7"/>
        <v>9.992679355783049E-2</v>
      </c>
      <c r="T16" t="str">
        <f t="shared" si="8"/>
        <v>DOWN</v>
      </c>
      <c r="U16" t="str">
        <f t="shared" si="9"/>
        <v>DOWN</v>
      </c>
      <c r="V16">
        <v>2887.9092019420423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</row>
    <row r="17" spans="1:33" x14ac:dyDescent="0.25">
      <c r="A17" t="s">
        <v>6</v>
      </c>
      <c r="B17" s="1">
        <v>42970</v>
      </c>
      <c r="C17">
        <v>2733</v>
      </c>
      <c r="D17">
        <v>2805</v>
      </c>
      <c r="E17">
        <v>2672</v>
      </c>
      <c r="F17">
        <v>2796</v>
      </c>
      <c r="G17">
        <f>_xll.TA_TYPPRICE(D17,E17,F17)</f>
        <v>2757.6666666666665</v>
      </c>
      <c r="H17">
        <v>2784.713036431207</v>
      </c>
      <c r="I17" t="str">
        <f t="shared" si="0"/>
        <v>UP</v>
      </c>
      <c r="J17">
        <v>2908.261222005156</v>
      </c>
      <c r="K17">
        <v>2795.0655570362724</v>
      </c>
      <c r="L17" t="str">
        <f t="shared" si="1"/>
        <v>No Confirmation</v>
      </c>
      <c r="M17" t="str">
        <f t="shared" si="2"/>
        <v>No Trend</v>
      </c>
      <c r="N17">
        <v>37.735950329679739</v>
      </c>
      <c r="O17" t="str">
        <f t="shared" si="3"/>
        <v>DOWN</v>
      </c>
      <c r="P17" t="str">
        <f t="shared" si="4"/>
        <v>No Trend + Momentum</v>
      </c>
      <c r="Q17">
        <f t="shared" si="5"/>
        <v>124</v>
      </c>
      <c r="R17">
        <f t="shared" si="6"/>
        <v>133</v>
      </c>
      <c r="S17">
        <f t="shared" si="7"/>
        <v>0.93233082706766912</v>
      </c>
      <c r="T17" t="str">
        <f t="shared" si="8"/>
        <v>UP</v>
      </c>
      <c r="U17" t="str">
        <f t="shared" si="9"/>
        <v>No T+M+I</v>
      </c>
      <c r="V17">
        <v>2873.7693247201896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</row>
    <row r="18" spans="1:33" x14ac:dyDescent="0.25">
      <c r="A18" t="s">
        <v>6</v>
      </c>
      <c r="B18" s="1">
        <v>42971</v>
      </c>
      <c r="C18">
        <v>2800</v>
      </c>
      <c r="D18">
        <v>2819.45</v>
      </c>
      <c r="E18">
        <v>2759.75</v>
      </c>
      <c r="F18">
        <v>2764</v>
      </c>
      <c r="G18">
        <f>_xll.TA_TYPPRICE(D18,E18,F18)</f>
        <v>2781.0666666666671</v>
      </c>
      <c r="H18">
        <v>2782.8898515489373</v>
      </c>
      <c r="I18" t="str">
        <f t="shared" si="0"/>
        <v>DOWN</v>
      </c>
      <c r="J18">
        <v>2888.5253948928989</v>
      </c>
      <c r="K18">
        <v>2787.2176554726561</v>
      </c>
      <c r="L18" t="str">
        <f t="shared" si="1"/>
        <v>DOWN</v>
      </c>
      <c r="M18" t="str">
        <f t="shared" si="2"/>
        <v>DOWN</v>
      </c>
      <c r="N18">
        <v>33.446175867939743</v>
      </c>
      <c r="O18" t="str">
        <f t="shared" si="3"/>
        <v>DOWN</v>
      </c>
      <c r="P18" t="str">
        <f t="shared" si="4"/>
        <v>DOWN</v>
      </c>
      <c r="Q18">
        <f t="shared" si="5"/>
        <v>4.25</v>
      </c>
      <c r="R18">
        <f t="shared" si="6"/>
        <v>59.699999999999818</v>
      </c>
      <c r="S18">
        <f t="shared" si="7"/>
        <v>7.1189279731993516E-2</v>
      </c>
      <c r="T18" t="str">
        <f t="shared" si="8"/>
        <v>DOWN</v>
      </c>
      <c r="U18" t="str">
        <f t="shared" si="9"/>
        <v>DOWN</v>
      </c>
      <c r="V18">
        <v>2856.8817363016988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</row>
    <row r="19" spans="1:33" x14ac:dyDescent="0.25">
      <c r="A19" t="s">
        <v>6</v>
      </c>
      <c r="B19" s="1">
        <v>42975</v>
      </c>
      <c r="C19">
        <v>2770</v>
      </c>
      <c r="D19">
        <v>2792.15</v>
      </c>
      <c r="E19">
        <v>2755</v>
      </c>
      <c r="F19">
        <v>2777</v>
      </c>
      <c r="G19">
        <f>_xll.TA_TYPPRICE(D19,E19,F19)</f>
        <v>2774.7166666666667</v>
      </c>
      <c r="H19">
        <v>2778.8032591078018</v>
      </c>
      <c r="I19" t="str">
        <f t="shared" si="0"/>
        <v>DOWN</v>
      </c>
      <c r="J19">
        <v>2867.1086404722546</v>
      </c>
      <c r="K19">
        <v>2780.0581764787325</v>
      </c>
      <c r="L19" t="str">
        <f t="shared" si="1"/>
        <v>DOWN</v>
      </c>
      <c r="M19" t="str">
        <f t="shared" si="2"/>
        <v>DOWN</v>
      </c>
      <c r="N19">
        <v>37.078476484601168</v>
      </c>
      <c r="O19" t="str">
        <f t="shared" si="3"/>
        <v>DOWN</v>
      </c>
      <c r="P19" t="str">
        <f t="shared" si="4"/>
        <v>DOWN</v>
      </c>
      <c r="Q19">
        <f t="shared" si="5"/>
        <v>22</v>
      </c>
      <c r="R19">
        <f t="shared" si="6"/>
        <v>37.150000000000091</v>
      </c>
      <c r="S19">
        <f t="shared" si="7"/>
        <v>0.59219380888290574</v>
      </c>
      <c r="T19" t="str">
        <f t="shared" si="8"/>
        <v>No Indication</v>
      </c>
      <c r="U19" t="str">
        <f t="shared" si="9"/>
        <v>No T+M+I</v>
      </c>
      <c r="V19">
        <v>2844.5922384091295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</row>
    <row r="20" spans="1:33" x14ac:dyDescent="0.25">
      <c r="A20" t="s">
        <v>6</v>
      </c>
      <c r="B20" s="1">
        <v>42976</v>
      </c>
      <c r="C20">
        <v>2756</v>
      </c>
      <c r="D20">
        <v>2778</v>
      </c>
      <c r="E20">
        <v>2681</v>
      </c>
      <c r="F20">
        <v>2689.4</v>
      </c>
      <c r="G20">
        <f>_xll.TA_TYPPRICE(D20,E20,F20)</f>
        <v>2716.1333333333332</v>
      </c>
      <c r="H20">
        <v>2747.4682962205675</v>
      </c>
      <c r="I20" t="str">
        <f t="shared" si="0"/>
        <v>DOWN</v>
      </c>
      <c r="J20">
        <v>2847.306720367309</v>
      </c>
      <c r="K20">
        <v>2758.0452483723475</v>
      </c>
      <c r="L20" t="str">
        <f t="shared" si="1"/>
        <v>DOWN</v>
      </c>
      <c r="M20" t="str">
        <f t="shared" si="2"/>
        <v>DOWN</v>
      </c>
      <c r="N20">
        <v>25.401343540097525</v>
      </c>
      <c r="O20" t="str">
        <f t="shared" si="3"/>
        <v>DOWN</v>
      </c>
      <c r="P20" t="str">
        <f t="shared" si="4"/>
        <v>DOWN</v>
      </c>
      <c r="Q20">
        <f t="shared" si="5"/>
        <v>8.4000000000000909</v>
      </c>
      <c r="R20">
        <f t="shared" si="6"/>
        <v>97</v>
      </c>
      <c r="S20">
        <f t="shared" si="7"/>
        <v>8.6597938144330838E-2</v>
      </c>
      <c r="T20" t="str">
        <f t="shared" si="8"/>
        <v>DOWN</v>
      </c>
      <c r="U20" t="str">
        <f t="shared" si="9"/>
        <v>DOWN</v>
      </c>
      <c r="V20">
        <v>2820.7165094231095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</row>
    <row r="21" spans="1:33" x14ac:dyDescent="0.25">
      <c r="A21" t="s">
        <v>6</v>
      </c>
      <c r="B21" s="1">
        <v>42977</v>
      </c>
      <c r="C21">
        <v>2710</v>
      </c>
      <c r="D21">
        <v>2820</v>
      </c>
      <c r="E21">
        <v>2710</v>
      </c>
      <c r="F21">
        <v>2801</v>
      </c>
      <c r="G21">
        <f>_xll.TA_TYPPRICE(D21,E21,F21)</f>
        <v>2777</v>
      </c>
      <c r="H21">
        <v>2762.234148110284</v>
      </c>
      <c r="I21" t="str">
        <f t="shared" si="0"/>
        <v>UP</v>
      </c>
      <c r="J21">
        <v>2841.2385602856848</v>
      </c>
      <c r="K21">
        <v>2747.3685265118256</v>
      </c>
      <c r="L21" t="str">
        <f t="shared" si="1"/>
        <v>No Confirmation</v>
      </c>
      <c r="M21" t="str">
        <f t="shared" si="2"/>
        <v>No Trend</v>
      </c>
      <c r="N21">
        <v>50.317761232522393</v>
      </c>
      <c r="O21" t="str">
        <f t="shared" si="3"/>
        <v>No Momentum</v>
      </c>
      <c r="P21" t="str">
        <f t="shared" si="4"/>
        <v>No Trend + Momentum</v>
      </c>
      <c r="Q21">
        <f t="shared" si="5"/>
        <v>91</v>
      </c>
      <c r="R21">
        <f t="shared" si="6"/>
        <v>110</v>
      </c>
      <c r="S21">
        <f t="shared" si="7"/>
        <v>0.82727272727272727</v>
      </c>
      <c r="T21" t="str">
        <f t="shared" si="8"/>
        <v>UP</v>
      </c>
      <c r="U21" t="str">
        <f t="shared" si="9"/>
        <v>No T+M+I</v>
      </c>
      <c r="V21">
        <v>2817.6832002810925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</row>
    <row r="22" spans="1:33" x14ac:dyDescent="0.25">
      <c r="A22" t="s">
        <v>6</v>
      </c>
      <c r="B22" s="1">
        <v>42978</v>
      </c>
      <c r="C22">
        <v>2808</v>
      </c>
      <c r="D22">
        <v>2876.2</v>
      </c>
      <c r="E22">
        <v>2767.85</v>
      </c>
      <c r="F22">
        <v>2870</v>
      </c>
      <c r="G22">
        <f>_xll.TA_TYPPRICE(D22,E22,F22)</f>
        <v>2838.0166666666664</v>
      </c>
      <c r="H22">
        <v>2800.1254073884752</v>
      </c>
      <c r="I22" t="str">
        <f t="shared" si="0"/>
        <v>UP</v>
      </c>
      <c r="J22">
        <v>2849.0077691110882</v>
      </c>
      <c r="K22">
        <v>2751.9199650647533</v>
      </c>
      <c r="L22" t="str">
        <f t="shared" si="1"/>
        <v>UP</v>
      </c>
      <c r="M22" t="str">
        <f t="shared" si="2"/>
        <v>UP</v>
      </c>
      <c r="N22">
        <v>60.511250818331163</v>
      </c>
      <c r="O22" t="str">
        <f t="shared" si="3"/>
        <v>UP</v>
      </c>
      <c r="P22" t="str">
        <f t="shared" si="4"/>
        <v>UP</v>
      </c>
      <c r="Q22">
        <f t="shared" si="5"/>
        <v>102.15000000000009</v>
      </c>
      <c r="R22">
        <f t="shared" si="6"/>
        <v>108.34999999999991</v>
      </c>
      <c r="S22">
        <f t="shared" si="7"/>
        <v>0.94277803414859418</v>
      </c>
      <c r="T22" t="str">
        <f t="shared" si="8"/>
        <v>UP</v>
      </c>
      <c r="U22" t="str">
        <f t="shared" si="9"/>
        <v>UP</v>
      </c>
      <c r="V22">
        <v>2825.7319386993859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</row>
    <row r="23" spans="1:33" x14ac:dyDescent="0.25">
      <c r="A23" t="s">
        <v>6</v>
      </c>
      <c r="B23" s="1">
        <v>42979</v>
      </c>
      <c r="C23">
        <v>2860</v>
      </c>
      <c r="D23">
        <v>2895.9</v>
      </c>
      <c r="E23">
        <v>2841.9</v>
      </c>
      <c r="F23">
        <v>2880.4</v>
      </c>
      <c r="G23">
        <f>_xll.TA_TYPPRICE(D23,E23,F23)</f>
        <v>2872.7333333333336</v>
      </c>
      <c r="H23">
        <v>2836.4293703609046</v>
      </c>
      <c r="I23" t="str">
        <f t="shared" si="0"/>
        <v>UP</v>
      </c>
      <c r="J23">
        <v>2859.4282648641797</v>
      </c>
      <c r="K23">
        <v>2771.9155283836972</v>
      </c>
      <c r="L23" t="str">
        <f t="shared" si="1"/>
        <v>UP</v>
      </c>
      <c r="M23" t="str">
        <f t="shared" si="2"/>
        <v>UP</v>
      </c>
      <c r="N23">
        <v>61.9809134955266</v>
      </c>
      <c r="O23" t="str">
        <f t="shared" si="3"/>
        <v>UP</v>
      </c>
      <c r="P23" t="str">
        <f t="shared" si="4"/>
        <v>UP</v>
      </c>
      <c r="Q23">
        <f t="shared" si="5"/>
        <v>38.5</v>
      </c>
      <c r="R23">
        <f t="shared" si="6"/>
        <v>54</v>
      </c>
      <c r="S23">
        <f t="shared" si="7"/>
        <v>0.71296296296296291</v>
      </c>
      <c r="T23" t="str">
        <f t="shared" si="8"/>
        <v>No Indication</v>
      </c>
      <c r="U23" t="str">
        <f t="shared" si="9"/>
        <v>No T+M+I</v>
      </c>
      <c r="V23">
        <v>2834.142409668711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</row>
    <row r="24" spans="1:33" x14ac:dyDescent="0.25">
      <c r="A24" t="s">
        <v>6</v>
      </c>
      <c r="B24" s="1">
        <v>42982</v>
      </c>
      <c r="C24">
        <v>2850.1</v>
      </c>
      <c r="D24">
        <v>2882.95</v>
      </c>
      <c r="E24">
        <v>2801</v>
      </c>
      <c r="F24">
        <v>2811</v>
      </c>
      <c r="G24">
        <f>_xll.TA_TYPPRICE(D24,E24,F24)</f>
        <v>2831.65</v>
      </c>
      <c r="H24">
        <v>2834.0396851804526</v>
      </c>
      <c r="I24" t="str">
        <f t="shared" si="0"/>
        <v>DOWN</v>
      </c>
      <c r="J24">
        <v>2864.6553171165842</v>
      </c>
      <c r="K24">
        <v>2778.3787442984312</v>
      </c>
      <c r="L24" t="str">
        <f t="shared" si="1"/>
        <v>No Confirmation</v>
      </c>
      <c r="M24" t="str">
        <f t="shared" si="2"/>
        <v>No Trend</v>
      </c>
      <c r="N24">
        <v>47.297717012450327</v>
      </c>
      <c r="O24" t="str">
        <f t="shared" si="3"/>
        <v>No Momentum</v>
      </c>
      <c r="P24" t="str">
        <f t="shared" si="4"/>
        <v>No Trend + Momentum</v>
      </c>
      <c r="Q24">
        <f t="shared" si="5"/>
        <v>10</v>
      </c>
      <c r="R24">
        <f t="shared" si="6"/>
        <v>81.949999999999818</v>
      </c>
      <c r="S24">
        <f t="shared" si="7"/>
        <v>0.12202562538133035</v>
      </c>
      <c r="T24" t="str">
        <f t="shared" si="8"/>
        <v>DOWN</v>
      </c>
      <c r="U24" t="str">
        <f t="shared" si="9"/>
        <v>No T+M+I</v>
      </c>
      <c r="V24">
        <v>2830.5820389504479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</row>
    <row r="25" spans="1:33" x14ac:dyDescent="0.25">
      <c r="A25" t="s">
        <v>6</v>
      </c>
      <c r="B25" s="1">
        <v>42983</v>
      </c>
      <c r="C25">
        <v>2802</v>
      </c>
      <c r="D25">
        <v>2887</v>
      </c>
      <c r="E25">
        <v>2802</v>
      </c>
      <c r="F25">
        <v>2868</v>
      </c>
      <c r="G25">
        <f>_xll.TA_TYPPRICE(D25,E25,F25)</f>
        <v>2852.3333333333335</v>
      </c>
      <c r="H25">
        <v>2843.1865092568933</v>
      </c>
      <c r="I25" t="str">
        <f t="shared" si="0"/>
        <v>UP</v>
      </c>
      <c r="J25">
        <v>2869.6208022017877</v>
      </c>
      <c r="K25">
        <v>2783.627912232113</v>
      </c>
      <c r="L25" t="str">
        <f t="shared" si="1"/>
        <v>No Confirmation</v>
      </c>
      <c r="M25" t="str">
        <f t="shared" si="2"/>
        <v>No Trend</v>
      </c>
      <c r="N25">
        <v>57.608025908665653</v>
      </c>
      <c r="O25" t="str">
        <f t="shared" si="3"/>
        <v>No Momentum</v>
      </c>
      <c r="P25" t="str">
        <f t="shared" si="4"/>
        <v>No Trend + Momentum</v>
      </c>
      <c r="Q25">
        <f t="shared" si="5"/>
        <v>66</v>
      </c>
      <c r="R25">
        <f t="shared" si="6"/>
        <v>85</v>
      </c>
      <c r="S25">
        <f t="shared" si="7"/>
        <v>0.77647058823529413</v>
      </c>
      <c r="T25" t="str">
        <f t="shared" si="8"/>
        <v>No Indication</v>
      </c>
      <c r="U25" t="str">
        <f t="shared" si="9"/>
        <v>No T+M+I</v>
      </c>
      <c r="V25">
        <v>2836.3386483426866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</row>
    <row r="26" spans="1:33" x14ac:dyDescent="0.25">
      <c r="A26" t="s">
        <v>6</v>
      </c>
      <c r="B26" s="1">
        <v>42984</v>
      </c>
      <c r="C26">
        <v>2845</v>
      </c>
      <c r="D26">
        <v>2913</v>
      </c>
      <c r="E26">
        <v>2835</v>
      </c>
      <c r="F26">
        <v>2871</v>
      </c>
      <c r="G26">
        <f>_xll.TA_TYPPRICE(D26,E26,F26)</f>
        <v>2873</v>
      </c>
      <c r="H26">
        <v>2858.0932546284466</v>
      </c>
      <c r="I26" t="str">
        <f t="shared" si="0"/>
        <v>UP</v>
      </c>
      <c r="J26">
        <v>2879.2606239347238</v>
      </c>
      <c r="K26">
        <v>2795.0439317360879</v>
      </c>
      <c r="L26" t="str">
        <f t="shared" si="1"/>
        <v>No Confirmation</v>
      </c>
      <c r="M26" t="str">
        <f t="shared" si="2"/>
        <v>No Trend</v>
      </c>
      <c r="N26">
        <v>58.146702790848451</v>
      </c>
      <c r="O26" t="str">
        <f t="shared" si="3"/>
        <v>No Momentum</v>
      </c>
      <c r="P26" t="str">
        <f t="shared" si="4"/>
        <v>No Trend + Momentum</v>
      </c>
      <c r="Q26">
        <f t="shared" si="5"/>
        <v>36</v>
      </c>
      <c r="R26">
        <f t="shared" si="6"/>
        <v>78</v>
      </c>
      <c r="S26">
        <f t="shared" si="7"/>
        <v>0.46153846153846156</v>
      </c>
      <c r="T26" t="str">
        <f t="shared" si="8"/>
        <v>No Indication</v>
      </c>
      <c r="U26" t="str">
        <f t="shared" si="9"/>
        <v>No T+M+I</v>
      </c>
      <c r="V26">
        <v>2841.6711639822734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</row>
    <row r="27" spans="1:33" x14ac:dyDescent="0.25">
      <c r="A27" t="s">
        <v>6</v>
      </c>
      <c r="B27" s="1">
        <v>42985</v>
      </c>
      <c r="C27">
        <v>2876.15</v>
      </c>
      <c r="D27">
        <v>2932</v>
      </c>
      <c r="E27">
        <v>2876.15</v>
      </c>
      <c r="F27">
        <v>2880.95</v>
      </c>
      <c r="G27">
        <f>_xll.TA_TYPPRICE(D27,E27,F27)</f>
        <v>2896.3666666666663</v>
      </c>
      <c r="H27">
        <v>2877.2299606475563</v>
      </c>
      <c r="I27" t="str">
        <f t="shared" si="0"/>
        <v>UP</v>
      </c>
      <c r="J27">
        <v>2890.9804852825628</v>
      </c>
      <c r="K27">
        <v>2813.0675024614015</v>
      </c>
      <c r="L27" t="str">
        <f t="shared" si="1"/>
        <v>No Confirmation</v>
      </c>
      <c r="M27" t="str">
        <f t="shared" si="2"/>
        <v>No Trend</v>
      </c>
      <c r="N27">
        <v>60.24124589604569</v>
      </c>
      <c r="O27" t="str">
        <f t="shared" si="3"/>
        <v>UP</v>
      </c>
      <c r="P27" t="str">
        <f t="shared" si="4"/>
        <v>No Trend + Momentum</v>
      </c>
      <c r="Q27">
        <f t="shared" si="5"/>
        <v>4.7999999999997272</v>
      </c>
      <c r="R27">
        <f t="shared" si="6"/>
        <v>55.849999999999909</v>
      </c>
      <c r="S27">
        <f t="shared" si="7"/>
        <v>8.59444941808368E-2</v>
      </c>
      <c r="T27" t="str">
        <f t="shared" si="8"/>
        <v>DOWN</v>
      </c>
      <c r="U27" t="str">
        <f t="shared" si="9"/>
        <v>No T+M+I</v>
      </c>
      <c r="V27">
        <v>2847.7140618311541</v>
      </c>
      <c r="W27">
        <v>2878.3153846153846</v>
      </c>
      <c r="X27">
        <f t="shared" si="10"/>
        <v>-30.601322784230433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</row>
    <row r="28" spans="1:33" x14ac:dyDescent="0.25">
      <c r="A28" t="s">
        <v>6</v>
      </c>
      <c r="B28" s="1">
        <v>42986</v>
      </c>
      <c r="C28">
        <v>2890</v>
      </c>
      <c r="D28">
        <v>2949.45</v>
      </c>
      <c r="E28">
        <v>2841.5</v>
      </c>
      <c r="F28">
        <v>2855</v>
      </c>
      <c r="G28">
        <f>_xll.TA_TYPPRICE(D28,E28,F28)</f>
        <v>2881.9833333333336</v>
      </c>
      <c r="H28">
        <v>2879.6066469904449</v>
      </c>
      <c r="I28" t="str">
        <f t="shared" si="0"/>
        <v>DOWN</v>
      </c>
      <c r="J28">
        <v>2903.9737107753267</v>
      </c>
      <c r="K28">
        <v>2819.3858352477569</v>
      </c>
      <c r="L28" t="str">
        <f t="shared" si="1"/>
        <v>No Confirmation</v>
      </c>
      <c r="M28" t="str">
        <f t="shared" si="2"/>
        <v>No Trend</v>
      </c>
      <c r="N28">
        <v>51.791520742890675</v>
      </c>
      <c r="O28" t="str">
        <f t="shared" si="3"/>
        <v>No Momentum</v>
      </c>
      <c r="P28" t="str">
        <f t="shared" si="4"/>
        <v>No Trend + Momentum</v>
      </c>
      <c r="Q28">
        <f t="shared" si="5"/>
        <v>13.5</v>
      </c>
      <c r="R28">
        <f t="shared" si="6"/>
        <v>107.94999999999982</v>
      </c>
      <c r="S28">
        <f t="shared" si="7"/>
        <v>0.1250578971746181</v>
      </c>
      <c r="T28" t="str">
        <f t="shared" si="8"/>
        <v>DOWN</v>
      </c>
      <c r="U28" t="str">
        <f t="shared" si="9"/>
        <v>No T+M+I</v>
      </c>
      <c r="V28">
        <v>2848.8349753955918</v>
      </c>
      <c r="W28">
        <v>2876.5883190883192</v>
      </c>
      <c r="X28">
        <f t="shared" si="10"/>
        <v>-27.753343692727412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</row>
    <row r="29" spans="1:33" x14ac:dyDescent="0.25">
      <c r="A29" t="s">
        <v>6</v>
      </c>
      <c r="B29" s="1">
        <v>42989</v>
      </c>
      <c r="C29">
        <v>2865.05</v>
      </c>
      <c r="D29">
        <v>2910</v>
      </c>
      <c r="E29">
        <v>2830</v>
      </c>
      <c r="F29">
        <v>2837.25</v>
      </c>
      <c r="G29">
        <f>_xll.TA_TYPPRICE(D29,E29,F29)</f>
        <v>2859.0833333333335</v>
      </c>
      <c r="H29">
        <v>2869.3449901618892</v>
      </c>
      <c r="I29" t="str">
        <f t="shared" si="0"/>
        <v>DOWN</v>
      </c>
      <c r="J29">
        <v>2905.3128861585874</v>
      </c>
      <c r="K29">
        <v>2821.744538526033</v>
      </c>
      <c r="L29" t="str">
        <f t="shared" si="1"/>
        <v>No Confirmation</v>
      </c>
      <c r="M29" t="str">
        <f t="shared" si="2"/>
        <v>No Trend</v>
      </c>
      <c r="N29">
        <v>46.245412934390089</v>
      </c>
      <c r="O29" t="str">
        <f t="shared" si="3"/>
        <v>No Momentum</v>
      </c>
      <c r="P29" t="str">
        <f t="shared" si="4"/>
        <v>No Trend + Momentum</v>
      </c>
      <c r="Q29">
        <f t="shared" si="5"/>
        <v>7.25</v>
      </c>
      <c r="R29">
        <f t="shared" si="6"/>
        <v>80</v>
      </c>
      <c r="S29">
        <f t="shared" si="7"/>
        <v>9.0624999999999997E-2</v>
      </c>
      <c r="T29" t="str">
        <f t="shared" si="8"/>
        <v>DOWN</v>
      </c>
      <c r="U29" t="str">
        <f t="shared" si="9"/>
        <v>No T+M+I</v>
      </c>
      <c r="V29">
        <v>2847.0526714885777</v>
      </c>
      <c r="W29">
        <v>2873.6743695262217</v>
      </c>
      <c r="X29">
        <f t="shared" si="10"/>
        <v>-26.62169803764391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</row>
    <row r="30" spans="1:33" x14ac:dyDescent="0.25">
      <c r="A30" t="s">
        <v>6</v>
      </c>
      <c r="B30" s="1">
        <v>42990</v>
      </c>
      <c r="C30">
        <v>2845.1</v>
      </c>
      <c r="D30">
        <v>2878</v>
      </c>
      <c r="E30">
        <v>2822</v>
      </c>
      <c r="F30">
        <v>2844.75</v>
      </c>
      <c r="G30">
        <f>_xll.TA_TYPPRICE(D30,E30,F30)</f>
        <v>2848.25</v>
      </c>
      <c r="H30">
        <v>2858.7974950809448</v>
      </c>
      <c r="I30" t="str">
        <f t="shared" si="0"/>
        <v>DOWN</v>
      </c>
      <c r="J30">
        <v>2899.2433559011233</v>
      </c>
      <c r="K30">
        <v>2821.8013077424703</v>
      </c>
      <c r="L30" t="str">
        <f t="shared" si="1"/>
        <v>No Confirmation</v>
      </c>
      <c r="M30" t="str">
        <f t="shared" si="2"/>
        <v>No Trend</v>
      </c>
      <c r="N30">
        <v>49.122972314628747</v>
      </c>
      <c r="O30" t="str">
        <f t="shared" si="3"/>
        <v>No Momentum</v>
      </c>
      <c r="P30" t="str">
        <f t="shared" si="4"/>
        <v>No Trend + Momentum</v>
      </c>
      <c r="Q30">
        <f t="shared" si="5"/>
        <v>22.75</v>
      </c>
      <c r="R30">
        <f t="shared" si="6"/>
        <v>56</v>
      </c>
      <c r="S30">
        <f t="shared" si="7"/>
        <v>0.40625</v>
      </c>
      <c r="T30" t="str">
        <f t="shared" si="8"/>
        <v>No Indication</v>
      </c>
      <c r="U30" t="str">
        <f t="shared" si="9"/>
        <v>No T+M+I</v>
      </c>
      <c r="V30">
        <v>2846.6984143364889</v>
      </c>
      <c r="W30">
        <v>2871.5318236353905</v>
      </c>
      <c r="X30">
        <f t="shared" si="10"/>
        <v>-24.833409298901643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</row>
    <row r="31" spans="1:33" x14ac:dyDescent="0.25">
      <c r="A31" t="s">
        <v>6</v>
      </c>
      <c r="B31" s="1">
        <v>42991</v>
      </c>
      <c r="C31">
        <v>2854</v>
      </c>
      <c r="D31">
        <v>2886</v>
      </c>
      <c r="E31">
        <v>2800</v>
      </c>
      <c r="F31">
        <v>2805</v>
      </c>
      <c r="G31">
        <f>_xll.TA_TYPPRICE(D31,E31,F31)</f>
        <v>2830.3333333333335</v>
      </c>
      <c r="H31">
        <v>2844.5654142071389</v>
      </c>
      <c r="I31" t="str">
        <f t="shared" si="0"/>
        <v>DOWN</v>
      </c>
      <c r="J31">
        <v>2896.300387923096</v>
      </c>
      <c r="K31">
        <v>2816.956572688588</v>
      </c>
      <c r="L31" t="str">
        <f t="shared" si="1"/>
        <v>DOWN</v>
      </c>
      <c r="M31" t="str">
        <f t="shared" si="2"/>
        <v>DOWN</v>
      </c>
      <c r="N31">
        <v>36.262599026388664</v>
      </c>
      <c r="O31" t="str">
        <f t="shared" si="3"/>
        <v>DOWN</v>
      </c>
      <c r="P31" t="str">
        <f t="shared" si="4"/>
        <v>DOWN</v>
      </c>
      <c r="Q31">
        <f t="shared" si="5"/>
        <v>5</v>
      </c>
      <c r="R31">
        <f t="shared" si="6"/>
        <v>86</v>
      </c>
      <c r="S31">
        <f t="shared" si="7"/>
        <v>5.8139534883720929E-2</v>
      </c>
      <c r="T31" t="str">
        <f t="shared" si="8"/>
        <v>DOWN</v>
      </c>
      <c r="U31" t="str">
        <f t="shared" si="9"/>
        <v>DOWN</v>
      </c>
      <c r="V31">
        <v>2840.2832736693367</v>
      </c>
      <c r="W31">
        <v>2866.6035404031395</v>
      </c>
      <c r="X31">
        <f t="shared" si="10"/>
        <v>-26.320266733802782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</row>
    <row r="32" spans="1:33" x14ac:dyDescent="0.25">
      <c r="A32" t="s">
        <v>6</v>
      </c>
      <c r="B32" s="1">
        <v>42992</v>
      </c>
      <c r="C32">
        <v>2805</v>
      </c>
      <c r="D32">
        <v>2827.85</v>
      </c>
      <c r="E32">
        <v>2755</v>
      </c>
      <c r="F32">
        <v>2810</v>
      </c>
      <c r="G32">
        <f>_xll.TA_TYPPRICE(D32,E32,F32)</f>
        <v>2797.6166666666668</v>
      </c>
      <c r="H32">
        <v>2821.0910404369029</v>
      </c>
      <c r="I32" t="str">
        <f t="shared" si="0"/>
        <v>DOWN</v>
      </c>
      <c r="J32">
        <v>2881.0891906068523</v>
      </c>
      <c r="K32">
        <v>2803.1884454244573</v>
      </c>
      <c r="L32" t="str">
        <f t="shared" si="1"/>
        <v>No Confirmation</v>
      </c>
      <c r="M32" t="str">
        <f t="shared" si="2"/>
        <v>No Trend</v>
      </c>
      <c r="N32">
        <v>38.782521943771982</v>
      </c>
      <c r="O32" t="str">
        <f t="shared" si="3"/>
        <v>DOWN</v>
      </c>
      <c r="P32" t="str">
        <f t="shared" si="4"/>
        <v>No Trend + Momentum</v>
      </c>
      <c r="Q32">
        <f t="shared" si="5"/>
        <v>55</v>
      </c>
      <c r="R32">
        <f t="shared" si="6"/>
        <v>72.849999999999909</v>
      </c>
      <c r="S32">
        <f t="shared" si="7"/>
        <v>0.7549759780370634</v>
      </c>
      <c r="T32" t="str">
        <f t="shared" si="8"/>
        <v>No Indication</v>
      </c>
      <c r="U32" t="str">
        <f t="shared" si="9"/>
        <v>No T+M+I</v>
      </c>
      <c r="V32">
        <v>2835.6243084894386</v>
      </c>
      <c r="W32">
        <v>2862.4106855584623</v>
      </c>
      <c r="X32">
        <f t="shared" si="10"/>
        <v>-26.786377069023729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</row>
    <row r="33" spans="1:33" x14ac:dyDescent="0.25">
      <c r="A33" t="s">
        <v>6</v>
      </c>
      <c r="B33" s="1">
        <v>42993</v>
      </c>
      <c r="C33">
        <v>2780.1</v>
      </c>
      <c r="D33">
        <v>2820</v>
      </c>
      <c r="E33">
        <v>2773.8</v>
      </c>
      <c r="F33">
        <v>2794</v>
      </c>
      <c r="G33">
        <f>_xll.TA_TYPPRICE(D33,E33,F33)</f>
        <v>2795.9333333333329</v>
      </c>
      <c r="H33">
        <v>2808.5121868851179</v>
      </c>
      <c r="I33" t="str">
        <f t="shared" si="0"/>
        <v>DOWN</v>
      </c>
      <c r="J33">
        <v>2867.5138149164409</v>
      </c>
      <c r="K33">
        <v>2796.6576797745779</v>
      </c>
      <c r="L33" t="str">
        <f t="shared" si="1"/>
        <v>DOWN</v>
      </c>
      <c r="M33" t="str">
        <f t="shared" si="2"/>
        <v>DOWN</v>
      </c>
      <c r="N33">
        <v>33.486785558569956</v>
      </c>
      <c r="O33" t="str">
        <f t="shared" si="3"/>
        <v>DOWN</v>
      </c>
      <c r="P33" t="str">
        <f t="shared" si="4"/>
        <v>DOWN</v>
      </c>
      <c r="Q33">
        <f t="shared" si="5"/>
        <v>20.199999999999818</v>
      </c>
      <c r="R33">
        <f t="shared" si="6"/>
        <v>46.199999999999818</v>
      </c>
      <c r="S33">
        <f t="shared" si="7"/>
        <v>0.43722943722943503</v>
      </c>
      <c r="T33" t="str">
        <f t="shared" si="8"/>
        <v>No Indication</v>
      </c>
      <c r="U33" t="str">
        <f t="shared" si="9"/>
        <v>No T+M+I</v>
      </c>
      <c r="V33">
        <v>2829.2205687218325</v>
      </c>
      <c r="W33">
        <v>2857.3432273689464</v>
      </c>
      <c r="X33">
        <f t="shared" si="10"/>
        <v>-28.122658647113894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</row>
    <row r="34" spans="1:33" x14ac:dyDescent="0.25">
      <c r="A34" t="s">
        <v>6</v>
      </c>
      <c r="B34" s="1">
        <v>42996</v>
      </c>
      <c r="C34">
        <v>2800</v>
      </c>
      <c r="D34">
        <v>2837.5</v>
      </c>
      <c r="E34">
        <v>2800</v>
      </c>
      <c r="F34">
        <v>2825.7</v>
      </c>
      <c r="G34">
        <f>_xll.TA_TYPPRICE(D34,E34,F34)</f>
        <v>2821.0666666666671</v>
      </c>
      <c r="H34">
        <v>2814.7894267758925</v>
      </c>
      <c r="I34" t="str">
        <f t="shared" si="0"/>
        <v>UP</v>
      </c>
      <c r="J34">
        <v>2860.8440782683429</v>
      </c>
      <c r="K34">
        <v>2797.4004176024496</v>
      </c>
      <c r="L34" t="str">
        <f t="shared" si="1"/>
        <v>No Confirmation</v>
      </c>
      <c r="M34" t="str">
        <f t="shared" si="2"/>
        <v>No Trend</v>
      </c>
      <c r="N34">
        <v>50.295523551306488</v>
      </c>
      <c r="O34" t="str">
        <f t="shared" si="3"/>
        <v>No Momentum</v>
      </c>
      <c r="P34" t="str">
        <f t="shared" si="4"/>
        <v>No Trend + Momentum</v>
      </c>
      <c r="Q34">
        <f t="shared" si="5"/>
        <v>25.699999999999818</v>
      </c>
      <c r="R34">
        <f t="shared" si="6"/>
        <v>37.5</v>
      </c>
      <c r="S34">
        <f t="shared" si="7"/>
        <v>0.68533333333332846</v>
      </c>
      <c r="T34" t="str">
        <f t="shared" si="8"/>
        <v>No Indication</v>
      </c>
      <c r="U34" t="str">
        <f t="shared" si="9"/>
        <v>No T+M+I</v>
      </c>
      <c r="V34">
        <v>2828.6789427646277</v>
      </c>
      <c r="W34">
        <v>2854.9992846008763</v>
      </c>
      <c r="X34">
        <f t="shared" si="10"/>
        <v>-26.320341836248645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</row>
    <row r="35" spans="1:33" x14ac:dyDescent="0.25">
      <c r="A35" t="s">
        <v>6</v>
      </c>
      <c r="B35" s="1">
        <v>42997</v>
      </c>
      <c r="C35">
        <v>2819.8</v>
      </c>
      <c r="D35">
        <v>2894.5</v>
      </c>
      <c r="E35">
        <v>2802.6</v>
      </c>
      <c r="F35">
        <v>2875</v>
      </c>
      <c r="G35">
        <f>_xll.TA_TYPPRICE(D35,E35,F35)</f>
        <v>2857.3666666666668</v>
      </c>
      <c r="H35">
        <v>2836.0780467212799</v>
      </c>
      <c r="I35" t="str">
        <f t="shared" si="0"/>
        <v>UP</v>
      </c>
      <c r="J35">
        <v>2868.3231719864889</v>
      </c>
      <c r="K35">
        <v>2798.5558803574609</v>
      </c>
      <c r="L35" t="str">
        <f t="shared" si="1"/>
        <v>UP</v>
      </c>
      <c r="M35" t="str">
        <f t="shared" si="2"/>
        <v>UP</v>
      </c>
      <c r="N35">
        <v>66.669816235766248</v>
      </c>
      <c r="O35" t="str">
        <f t="shared" si="3"/>
        <v>UP</v>
      </c>
      <c r="P35" t="str">
        <f t="shared" si="4"/>
        <v>UP</v>
      </c>
      <c r="Q35">
        <f t="shared" si="5"/>
        <v>72.400000000000091</v>
      </c>
      <c r="R35">
        <f t="shared" si="6"/>
        <v>91.900000000000091</v>
      </c>
      <c r="S35">
        <f t="shared" si="7"/>
        <v>0.78781284004352581</v>
      </c>
      <c r="T35" t="str">
        <f t="shared" si="8"/>
        <v>No Indication</v>
      </c>
      <c r="U35" t="str">
        <f t="shared" si="9"/>
        <v>No T+M+I</v>
      </c>
      <c r="V35">
        <v>2835.8052592623771</v>
      </c>
      <c r="W35">
        <v>2856.4808190748854</v>
      </c>
      <c r="X35">
        <f t="shared" si="10"/>
        <v>-20.675559812508254</v>
      </c>
      <c r="Y35">
        <v>-26.448330879133412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</row>
    <row r="36" spans="1:33" x14ac:dyDescent="0.25">
      <c r="A36" t="s">
        <v>6</v>
      </c>
      <c r="B36" s="1">
        <v>42998</v>
      </c>
      <c r="C36">
        <v>2888</v>
      </c>
      <c r="D36">
        <v>2888</v>
      </c>
      <c r="E36">
        <v>2818.6</v>
      </c>
      <c r="F36">
        <v>2822.1</v>
      </c>
      <c r="G36">
        <f>_xll.TA_TYPPRICE(D36,E36,F36)</f>
        <v>2842.9</v>
      </c>
      <c r="H36">
        <v>2839.4890233606402</v>
      </c>
      <c r="I36" t="str">
        <f t="shared" si="0"/>
        <v>DOWN</v>
      </c>
      <c r="J36">
        <v>2872.6958004339358</v>
      </c>
      <c r="K36">
        <v>2803.0101291669139</v>
      </c>
      <c r="L36" t="str">
        <f t="shared" si="1"/>
        <v>No Confirmation</v>
      </c>
      <c r="M36" t="str">
        <f t="shared" si="2"/>
        <v>No Trend</v>
      </c>
      <c r="N36">
        <v>46.238721796309612</v>
      </c>
      <c r="O36" t="str">
        <f t="shared" si="3"/>
        <v>No Momentum</v>
      </c>
      <c r="P36" t="str">
        <f t="shared" si="4"/>
        <v>No Trend + Momentum</v>
      </c>
      <c r="Q36">
        <f t="shared" si="5"/>
        <v>3.5</v>
      </c>
      <c r="R36">
        <f t="shared" si="6"/>
        <v>69.400000000000091</v>
      </c>
      <c r="S36">
        <f t="shared" si="7"/>
        <v>5.0432276657060453E-2</v>
      </c>
      <c r="T36" t="str">
        <f t="shared" si="8"/>
        <v>DOWN</v>
      </c>
      <c r="U36" t="str">
        <f t="shared" si="9"/>
        <v>No T+M+I</v>
      </c>
      <c r="V36">
        <v>2833.696757837396</v>
      </c>
      <c r="W36">
        <v>2853.934091736005</v>
      </c>
      <c r="X36">
        <f t="shared" si="10"/>
        <v>-20.237333898608995</v>
      </c>
      <c r="Y36">
        <v>-25.206131483028528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</row>
    <row r="37" spans="1:33" x14ac:dyDescent="0.25">
      <c r="A37" t="s">
        <v>6</v>
      </c>
      <c r="B37" s="1">
        <v>42999</v>
      </c>
      <c r="C37">
        <v>2833.95</v>
      </c>
      <c r="D37">
        <v>2833.95</v>
      </c>
      <c r="E37">
        <v>2754.95</v>
      </c>
      <c r="F37">
        <v>2795</v>
      </c>
      <c r="G37">
        <f>_xll.TA_TYPPRICE(D37,E37,F37)</f>
        <v>2794.6333333333332</v>
      </c>
      <c r="H37">
        <v>2817.0611783469867</v>
      </c>
      <c r="I37" t="str">
        <f t="shared" si="0"/>
        <v>DOWN</v>
      </c>
      <c r="J37">
        <v>2864.0856225597277</v>
      </c>
      <c r="K37">
        <v>2792.3301004631553</v>
      </c>
      <c r="L37" t="str">
        <f t="shared" si="1"/>
        <v>No Confirmation</v>
      </c>
      <c r="M37" t="str">
        <f t="shared" si="2"/>
        <v>No Trend</v>
      </c>
      <c r="N37">
        <v>38.653404435477142</v>
      </c>
      <c r="O37" t="str">
        <f t="shared" si="3"/>
        <v>DOWN</v>
      </c>
      <c r="P37" t="str">
        <f t="shared" si="4"/>
        <v>No Trend + Momentum</v>
      </c>
      <c r="Q37">
        <f t="shared" si="5"/>
        <v>40.050000000000182</v>
      </c>
      <c r="R37">
        <f t="shared" si="6"/>
        <v>79</v>
      </c>
      <c r="S37">
        <f t="shared" si="7"/>
        <v>0.50696202531645795</v>
      </c>
      <c r="T37" t="str">
        <f t="shared" si="8"/>
        <v>No Indication</v>
      </c>
      <c r="U37" t="str">
        <f t="shared" si="9"/>
        <v>No T+M+I</v>
      </c>
      <c r="V37">
        <v>2827.7434104777967</v>
      </c>
      <c r="W37">
        <v>2849.5686034592641</v>
      </c>
      <c r="X37">
        <f t="shared" si="10"/>
        <v>-21.825192981467353</v>
      </c>
      <c r="Y37">
        <v>-24.529943782716295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</row>
    <row r="38" spans="1:33" x14ac:dyDescent="0.25">
      <c r="A38" t="s">
        <v>6</v>
      </c>
      <c r="B38" s="1">
        <v>43000</v>
      </c>
      <c r="C38">
        <v>2785.8</v>
      </c>
      <c r="D38">
        <v>2785.8</v>
      </c>
      <c r="E38">
        <v>2645</v>
      </c>
      <c r="F38">
        <v>2650</v>
      </c>
      <c r="G38">
        <f>_xll.TA_TYPPRICE(D38,E38,F38)</f>
        <v>2693.6</v>
      </c>
      <c r="H38">
        <v>2755.3305891734935</v>
      </c>
      <c r="I38" t="str">
        <f t="shared" si="0"/>
        <v>DOWN</v>
      </c>
      <c r="J38">
        <v>2846.6888175464551</v>
      </c>
      <c r="K38">
        <v>2759.5900781380096</v>
      </c>
      <c r="L38" t="str">
        <f t="shared" si="1"/>
        <v>DOWN</v>
      </c>
      <c r="M38" t="str">
        <f t="shared" si="2"/>
        <v>DOWN</v>
      </c>
      <c r="N38">
        <v>18.431160582888275</v>
      </c>
      <c r="O38" t="str">
        <f t="shared" si="3"/>
        <v>DOWN</v>
      </c>
      <c r="P38" t="str">
        <f t="shared" si="4"/>
        <v>DOWN</v>
      </c>
      <c r="Q38">
        <f t="shared" si="5"/>
        <v>5</v>
      </c>
      <c r="R38">
        <f t="shared" si="6"/>
        <v>140.80000000000018</v>
      </c>
      <c r="S38">
        <f t="shared" si="7"/>
        <v>3.5511363636363591E-2</v>
      </c>
      <c r="T38" t="str">
        <f t="shared" si="8"/>
        <v>DOWN</v>
      </c>
      <c r="U38" t="str">
        <f t="shared" si="9"/>
        <v>DOWN</v>
      </c>
      <c r="V38">
        <v>2800.3982704042896</v>
      </c>
      <c r="W38">
        <v>2834.785743943763</v>
      </c>
      <c r="X38">
        <f t="shared" si="10"/>
        <v>-34.387473539473376</v>
      </c>
      <c r="Y38">
        <v>-26.501449734067712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2769.75</v>
      </c>
      <c r="AE38">
        <f t="shared" si="16"/>
        <v>2732</v>
      </c>
      <c r="AF38">
        <f t="shared" si="17"/>
        <v>2715.4</v>
      </c>
      <c r="AG38">
        <f t="shared" si="18"/>
        <v>2698.8</v>
      </c>
    </row>
    <row r="39" spans="1:33" x14ac:dyDescent="0.25">
      <c r="A39" t="s">
        <v>6</v>
      </c>
      <c r="B39" s="1">
        <v>43003</v>
      </c>
      <c r="C39">
        <v>2660</v>
      </c>
      <c r="D39">
        <v>2665.35</v>
      </c>
      <c r="E39">
        <v>2540.9</v>
      </c>
      <c r="F39">
        <v>2590</v>
      </c>
      <c r="G39">
        <f>_xll.TA_TYPPRICE(D39,E39,F39)</f>
        <v>2598.75</v>
      </c>
      <c r="H39">
        <v>2677.0402945867468</v>
      </c>
      <c r="I39" t="str">
        <f t="shared" si="0"/>
        <v>DOWN</v>
      </c>
      <c r="J39">
        <v>2806.3913025361317</v>
      </c>
      <c r="K39">
        <v>2710.9922829962297</v>
      </c>
      <c r="L39" t="str">
        <f t="shared" si="1"/>
        <v>DOWN</v>
      </c>
      <c r="M39" t="str">
        <f t="shared" si="2"/>
        <v>DOWN</v>
      </c>
      <c r="N39">
        <v>14.505821471616443</v>
      </c>
      <c r="O39" t="str">
        <f t="shared" si="3"/>
        <v>DOWN</v>
      </c>
      <c r="P39" t="str">
        <f t="shared" si="4"/>
        <v>DOWN</v>
      </c>
      <c r="Q39">
        <f t="shared" si="5"/>
        <v>49.099999999999909</v>
      </c>
      <c r="R39">
        <f t="shared" si="6"/>
        <v>124.44999999999982</v>
      </c>
      <c r="S39">
        <f t="shared" si="7"/>
        <v>0.39453595821615089</v>
      </c>
      <c r="T39" t="str">
        <f t="shared" si="8"/>
        <v>No Indication</v>
      </c>
      <c r="U39" t="str">
        <f t="shared" si="9"/>
        <v>No T+M+I</v>
      </c>
      <c r="V39">
        <v>2768.0293057267068</v>
      </c>
      <c r="W39">
        <v>2816.6534666145953</v>
      </c>
      <c r="X39">
        <f t="shared" si="10"/>
        <v>-48.624160887888593</v>
      </c>
      <c r="Y39">
        <v>-30.925991964831887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</row>
    <row r="40" spans="1:33" x14ac:dyDescent="0.25">
      <c r="A40" t="s">
        <v>6</v>
      </c>
      <c r="B40" s="1">
        <v>43004</v>
      </c>
      <c r="C40">
        <v>2600</v>
      </c>
      <c r="D40">
        <v>2693.2</v>
      </c>
      <c r="E40">
        <v>2582.0500000000002</v>
      </c>
      <c r="F40">
        <v>2650</v>
      </c>
      <c r="G40">
        <f>_xll.TA_TYPPRICE(D40,E40,F40)</f>
        <v>2641.75</v>
      </c>
      <c r="H40">
        <v>2659.3951472933732</v>
      </c>
      <c r="I40" t="str">
        <f t="shared" si="0"/>
        <v>DOWN</v>
      </c>
      <c r="J40">
        <v>2781.2376797503248</v>
      </c>
      <c r="K40">
        <v>2682.338442330401</v>
      </c>
      <c r="L40" t="str">
        <f t="shared" si="1"/>
        <v>DOWN</v>
      </c>
      <c r="M40" t="str">
        <f t="shared" si="2"/>
        <v>DOWN</v>
      </c>
      <c r="N40">
        <v>32.480584895278916</v>
      </c>
      <c r="O40" t="str">
        <f t="shared" si="3"/>
        <v>DOWN</v>
      </c>
      <c r="P40" t="str">
        <f t="shared" si="4"/>
        <v>DOWN</v>
      </c>
      <c r="Q40">
        <f t="shared" si="5"/>
        <v>67.949999999999818</v>
      </c>
      <c r="R40">
        <f t="shared" si="6"/>
        <v>111.14999999999964</v>
      </c>
      <c r="S40">
        <f t="shared" si="7"/>
        <v>0.6113360323886643</v>
      </c>
      <c r="T40" t="str">
        <f t="shared" si="8"/>
        <v>No Indication</v>
      </c>
      <c r="U40" t="str">
        <f t="shared" si="9"/>
        <v>No T+M+I</v>
      </c>
      <c r="V40">
        <v>2749.870950999521</v>
      </c>
      <c r="W40">
        <v>2804.3087653838847</v>
      </c>
      <c r="X40">
        <f t="shared" si="10"/>
        <v>-54.437814384363719</v>
      </c>
      <c r="Y40">
        <v>-35.628356448738252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</row>
    <row r="41" spans="1:33" x14ac:dyDescent="0.25">
      <c r="A41" t="s">
        <v>6</v>
      </c>
      <c r="B41" s="1">
        <v>43005</v>
      </c>
      <c r="C41">
        <v>2685.05</v>
      </c>
      <c r="D41">
        <v>2698</v>
      </c>
      <c r="E41">
        <v>2585.4</v>
      </c>
      <c r="F41">
        <v>2599.5500000000002</v>
      </c>
      <c r="G41">
        <f>_xll.TA_TYPPRICE(D41,E41,F41)</f>
        <v>2627.65</v>
      </c>
      <c r="H41">
        <v>2643.5225736466864</v>
      </c>
      <c r="I41" t="str">
        <f t="shared" si="0"/>
        <v>DOWN</v>
      </c>
      <c r="J41">
        <v>2762.7404175835859</v>
      </c>
      <c r="K41">
        <v>2660.7965662569786</v>
      </c>
      <c r="L41" t="str">
        <f t="shared" si="1"/>
        <v>DOWN</v>
      </c>
      <c r="M41" t="str">
        <f t="shared" si="2"/>
        <v>DOWN</v>
      </c>
      <c r="N41">
        <v>26.602132286588027</v>
      </c>
      <c r="O41" t="str">
        <f t="shared" si="3"/>
        <v>DOWN</v>
      </c>
      <c r="P41" t="str">
        <f t="shared" si="4"/>
        <v>DOWN</v>
      </c>
      <c r="Q41">
        <f t="shared" si="5"/>
        <v>14.150000000000091</v>
      </c>
      <c r="R41">
        <f t="shared" si="6"/>
        <v>112.59999999999991</v>
      </c>
      <c r="S41">
        <f t="shared" si="7"/>
        <v>0.12566607460035614</v>
      </c>
      <c r="T41" t="str">
        <f t="shared" si="8"/>
        <v>DOWN</v>
      </c>
      <c r="U41" t="str">
        <f t="shared" si="9"/>
        <v>DOWN</v>
      </c>
      <c r="V41">
        <v>2726.7446508457488</v>
      </c>
      <c r="W41">
        <v>2789.1414494295227</v>
      </c>
      <c r="X41">
        <f t="shared" si="10"/>
        <v>-62.396798583773943</v>
      </c>
      <c r="Y41">
        <v>-40.982044875745387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2685.15</v>
      </c>
      <c r="AE41">
        <f t="shared" si="16"/>
        <v>2655</v>
      </c>
      <c r="AF41">
        <f t="shared" si="17"/>
        <v>2641.7000000000003</v>
      </c>
      <c r="AG41">
        <f t="shared" si="18"/>
        <v>2628.4</v>
      </c>
    </row>
    <row r="42" spans="1:33" x14ac:dyDescent="0.25">
      <c r="A42" t="s">
        <v>6</v>
      </c>
      <c r="B42" s="1">
        <v>43006</v>
      </c>
      <c r="C42">
        <v>2600</v>
      </c>
      <c r="D42">
        <v>2660</v>
      </c>
      <c r="E42">
        <v>2564.8000000000002</v>
      </c>
      <c r="F42">
        <v>2628</v>
      </c>
      <c r="G42">
        <f>_xll.TA_TYPPRICE(D42,E42,F42)</f>
        <v>2617.6</v>
      </c>
      <c r="H42">
        <v>2630.5612868233429</v>
      </c>
      <c r="I42" t="str">
        <f t="shared" si="0"/>
        <v>DOWN</v>
      </c>
      <c r="J42">
        <v>2739.9092136761224</v>
      </c>
      <c r="K42">
        <v>2639.46399597765</v>
      </c>
      <c r="L42" t="str">
        <f t="shared" si="1"/>
        <v>DOWN</v>
      </c>
      <c r="M42" t="str">
        <f t="shared" si="2"/>
        <v>DOWN</v>
      </c>
      <c r="N42">
        <v>34.906522819865081</v>
      </c>
      <c r="O42" t="str">
        <f t="shared" si="3"/>
        <v>DOWN</v>
      </c>
      <c r="P42" t="str">
        <f t="shared" si="4"/>
        <v>DOWN</v>
      </c>
      <c r="Q42">
        <f t="shared" si="5"/>
        <v>63.199999999999818</v>
      </c>
      <c r="R42">
        <f t="shared" si="6"/>
        <v>95.199999999999818</v>
      </c>
      <c r="S42">
        <f t="shared" si="7"/>
        <v>0.6638655462184867</v>
      </c>
      <c r="T42" t="str">
        <f t="shared" si="8"/>
        <v>No Indication</v>
      </c>
      <c r="U42" t="str">
        <f t="shared" si="9"/>
        <v>No T+M+I</v>
      </c>
      <c r="V42">
        <v>2711.5531661002487</v>
      </c>
      <c r="W42">
        <v>2777.2050457680766</v>
      </c>
      <c r="X42">
        <f t="shared" si="10"/>
        <v>-65.65187966782787</v>
      </c>
      <c r="Y42">
        <v>-45.916011834161885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</row>
    <row r="43" spans="1:33" x14ac:dyDescent="0.25">
      <c r="A43" t="s">
        <v>6</v>
      </c>
      <c r="B43" s="1">
        <v>43007</v>
      </c>
      <c r="C43">
        <v>2650</v>
      </c>
      <c r="D43">
        <v>2685</v>
      </c>
      <c r="E43">
        <v>2640.65</v>
      </c>
      <c r="F43">
        <v>2653</v>
      </c>
      <c r="G43">
        <f>_xll.TA_TYPPRICE(D43,E43,F43)</f>
        <v>2659.5499999999997</v>
      </c>
      <c r="H43">
        <v>2645.0556434116716</v>
      </c>
      <c r="I43" t="str">
        <f t="shared" si="0"/>
        <v>UP</v>
      </c>
      <c r="J43">
        <v>2727.7071661925397</v>
      </c>
      <c r="K43">
        <v>2639.7275524270613</v>
      </c>
      <c r="L43" t="str">
        <f t="shared" si="1"/>
        <v>No Confirmation</v>
      </c>
      <c r="M43" t="str">
        <f t="shared" si="2"/>
        <v>No Trend</v>
      </c>
      <c r="N43">
        <v>42.101941554288153</v>
      </c>
      <c r="O43" t="str">
        <f t="shared" si="3"/>
        <v>No Momentum</v>
      </c>
      <c r="P43" t="str">
        <f t="shared" si="4"/>
        <v>No Trend + Momentum</v>
      </c>
      <c r="Q43">
        <f t="shared" si="5"/>
        <v>12.349999999999909</v>
      </c>
      <c r="R43">
        <f t="shared" si="6"/>
        <v>44.349999999999909</v>
      </c>
      <c r="S43">
        <f t="shared" si="7"/>
        <v>0.27846674182637959</v>
      </c>
      <c r="T43" t="str">
        <f t="shared" si="8"/>
        <v>No Indication</v>
      </c>
      <c r="U43" t="str">
        <f t="shared" si="9"/>
        <v>No T+M+I</v>
      </c>
      <c r="V43">
        <v>2702.5449867002103</v>
      </c>
      <c r="W43">
        <v>2768.0046720074783</v>
      </c>
      <c r="X43">
        <f t="shared" si="10"/>
        <v>-65.459685307268046</v>
      </c>
      <c r="Y43">
        <v>-49.824746528783116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</row>
    <row r="44" spans="1:33" x14ac:dyDescent="0.25">
      <c r="B44" s="1"/>
    </row>
    <row r="45" spans="1:33" x14ac:dyDescent="0.25">
      <c r="B45" s="1"/>
    </row>
    <row r="46" spans="1:33" x14ac:dyDescent="0.25">
      <c r="B46" s="1"/>
    </row>
    <row r="47" spans="1:33" x14ac:dyDescent="0.25">
      <c r="B47" s="1"/>
    </row>
    <row r="48" spans="1:33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2017-10-03T07:35:15Z</dcterms:created>
  <dcterms:modified xsi:type="dcterms:W3CDTF">2017-10-03T07:53:42Z</dcterms:modified>
</cp:coreProperties>
</file>