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83" i="1"/>
  <c r="N85" i="1"/>
  <c r="N87" i="1"/>
  <c r="N89" i="1"/>
  <c r="N91" i="1"/>
  <c r="N93" i="1"/>
  <c r="N95" i="1"/>
  <c r="N97" i="1"/>
  <c r="N99" i="1"/>
  <c r="N101" i="1"/>
  <c r="N103" i="1"/>
  <c r="N60" i="1"/>
  <c r="N70" i="1"/>
  <c r="N72" i="1"/>
  <c r="N74" i="1"/>
  <c r="N78" i="1"/>
  <c r="N80" i="1"/>
  <c r="N82" i="1"/>
  <c r="N84" i="1"/>
  <c r="N86" i="1"/>
  <c r="N88" i="1"/>
  <c r="N92" i="1"/>
  <c r="N94" i="1"/>
  <c r="N96" i="1"/>
  <c r="N98" i="1"/>
  <c r="N100" i="1"/>
  <c r="N102" i="1"/>
  <c r="N104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2" i="1"/>
  <c r="N64" i="1"/>
  <c r="N66" i="1"/>
  <c r="N68" i="1"/>
  <c r="N76" i="1"/>
  <c r="N90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83" i="1"/>
  <c r="K85" i="1"/>
  <c r="K87" i="1"/>
  <c r="K89" i="1"/>
  <c r="K91" i="1"/>
  <c r="K93" i="1"/>
  <c r="K95" i="1"/>
  <c r="K97" i="1"/>
  <c r="K99" i="1"/>
  <c r="K101" i="1"/>
  <c r="K103" i="1"/>
  <c r="K76" i="1"/>
  <c r="K82" i="1"/>
  <c r="K84" i="1"/>
  <c r="K88" i="1"/>
  <c r="K90" i="1"/>
  <c r="K92" i="1"/>
  <c r="K94" i="1"/>
  <c r="K96" i="1"/>
  <c r="K100" i="1"/>
  <c r="K102" i="1"/>
  <c r="K104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8" i="1"/>
  <c r="K80" i="1"/>
  <c r="K86" i="1"/>
  <c r="K98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83" i="1"/>
  <c r="J85" i="1"/>
  <c r="J87" i="1"/>
  <c r="J89" i="1"/>
  <c r="J91" i="1"/>
  <c r="J93" i="1"/>
  <c r="J95" i="1"/>
  <c r="J97" i="1"/>
  <c r="J99" i="1"/>
  <c r="J101" i="1"/>
  <c r="J103" i="1"/>
  <c r="J70" i="1"/>
  <c r="J76" i="1"/>
  <c r="J78" i="1"/>
  <c r="J82" i="1"/>
  <c r="J84" i="1"/>
  <c r="J88" i="1"/>
  <c r="J90" i="1"/>
  <c r="J92" i="1"/>
  <c r="J94" i="1"/>
  <c r="J96" i="1"/>
  <c r="J100" i="1"/>
  <c r="J102" i="1"/>
  <c r="J104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2" i="1"/>
  <c r="J74" i="1"/>
  <c r="J80" i="1"/>
  <c r="J86" i="1"/>
  <c r="J98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50" i="1"/>
  <c r="G54" i="1"/>
  <c r="G58" i="1"/>
  <c r="G62" i="1"/>
  <c r="G64" i="1"/>
  <c r="G68" i="1"/>
  <c r="G70" i="1"/>
  <c r="G74" i="1"/>
  <c r="G76" i="1"/>
  <c r="G80" i="1"/>
  <c r="G82" i="1"/>
  <c r="G84" i="1"/>
  <c r="G88" i="1"/>
  <c r="G90" i="1"/>
  <c r="G94" i="1"/>
  <c r="G96" i="1"/>
  <c r="G100" i="1"/>
  <c r="G102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2" i="1"/>
  <c r="G56" i="1"/>
  <c r="G60" i="1"/>
  <c r="G66" i="1"/>
  <c r="G72" i="1"/>
  <c r="G78" i="1"/>
  <c r="G86" i="1"/>
  <c r="G92" i="1"/>
  <c r="G98" i="1"/>
  <c r="G104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H83" i="1"/>
  <c r="H85" i="1"/>
  <c r="H87" i="1"/>
  <c r="H89" i="1"/>
  <c r="H91" i="1"/>
  <c r="H93" i="1"/>
  <c r="H95" i="1"/>
  <c r="H97" i="1"/>
  <c r="H99" i="1"/>
  <c r="H101" i="1"/>
  <c r="H103" i="1"/>
  <c r="H44" i="1"/>
  <c r="H48" i="1"/>
  <c r="H50" i="1"/>
  <c r="H52" i="1"/>
  <c r="H54" i="1"/>
  <c r="H58" i="1"/>
  <c r="H60" i="1"/>
  <c r="H62" i="1"/>
  <c r="H64" i="1"/>
  <c r="H66" i="1"/>
  <c r="H70" i="1"/>
  <c r="H72" i="1"/>
  <c r="H74" i="1"/>
  <c r="H76" i="1"/>
  <c r="H78" i="1"/>
  <c r="H82" i="1"/>
  <c r="H84" i="1"/>
  <c r="H86" i="1"/>
  <c r="H88" i="1"/>
  <c r="H90" i="1"/>
  <c r="H94" i="1"/>
  <c r="H96" i="1"/>
  <c r="H98" i="1"/>
  <c r="H100" i="1"/>
  <c r="H102" i="1"/>
  <c r="H104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6" i="1"/>
  <c r="H56" i="1"/>
  <c r="H68" i="1"/>
  <c r="H80" i="1"/>
  <c r="H92" i="1"/>
  <c r="AH29" i="1" l="1"/>
  <c r="AH21" i="1"/>
  <c r="AH17" i="1"/>
  <c r="AH13" i="1"/>
  <c r="AH5" i="1"/>
  <c r="AH34" i="1"/>
  <c r="AH30" i="1"/>
  <c r="AH22" i="1"/>
  <c r="AH53" i="1"/>
  <c r="AH41" i="1"/>
  <c r="AH33" i="1"/>
  <c r="AH43" i="1"/>
  <c r="AH27" i="1"/>
  <c r="AH19" i="1"/>
  <c r="AH7" i="1"/>
  <c r="AH52" i="1"/>
  <c r="AH48" i="1"/>
  <c r="AH28" i="1"/>
  <c r="AH8" i="1"/>
  <c r="AH14" i="1" l="1"/>
  <c r="AH50" i="1"/>
  <c r="AH42" i="1"/>
  <c r="AH35" i="1"/>
  <c r="AH2" i="1"/>
  <c r="AH20" i="1"/>
  <c r="AH51" i="1"/>
  <c r="AH16" i="1"/>
  <c r="AH45" i="1"/>
  <c r="AH44" i="1"/>
  <c r="AH3" i="1"/>
  <c r="AH6" i="1"/>
  <c r="AH11" i="1"/>
  <c r="AH36" i="1"/>
  <c r="AH4" i="1"/>
  <c r="AH10" i="1"/>
  <c r="AH18" i="1"/>
  <c r="AH25" i="1"/>
  <c r="AH24" i="1"/>
  <c r="AH56" i="1"/>
  <c r="AH12" i="1"/>
  <c r="AH55" i="1"/>
  <c r="AH39" i="1"/>
  <c r="AH38" i="1"/>
  <c r="AH26" i="1"/>
  <c r="AH40" i="1"/>
  <c r="AH31" i="1"/>
  <c r="AH46" i="1"/>
  <c r="AH54" i="1"/>
  <c r="AH9" i="1"/>
  <c r="AH49" i="1"/>
  <c r="AH32" i="1"/>
  <c r="AH37" i="1"/>
  <c r="AH23" i="1"/>
  <c r="AH15" i="1"/>
  <c r="AH47" i="1"/>
</calcChain>
</file>

<file path=xl/sharedStrings.xml><?xml version="1.0" encoding="utf-8"?>
<sst xmlns="http://schemas.openxmlformats.org/spreadsheetml/2006/main" count="137" uniqueCount="35">
  <si>
    <t>Scrip</t>
  </si>
  <si>
    <t>Date</t>
  </si>
  <si>
    <t>Open</t>
  </si>
  <si>
    <t>High</t>
  </si>
  <si>
    <t>Low</t>
  </si>
  <si>
    <t>EDELWEISS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</si>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</sst>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169.3</v>
      </c>
      <c r="D2">
        <v>169.3</v>
      </c>
      <c r="E2">
        <v>163.5</v>
      </c>
      <c r="F2">
        <v>164</v>
      </c>
      <c r="G2">
        <f>_xll.TA_TYPPRICE(D2,E2,F2)</f>
        <v>165.6</v>
      </c>
      <c r="H2" t="e">
        <f t="array" ref="H2:H104">_xll.TA_EMA(G2:G104,3)</f>
        <v>#N/A</v>
      </c>
      <c r="I2" t="e">
        <f>IF(F2&gt;H2,"UP","DOWN")</f>
        <v>#N/A</v>
      </c>
      <c r="J2" t="e">
        <f t="array" ref="J2:J104">_xll.TA_EMA(D2:D104,8)</f>
        <v>#N/A</v>
      </c>
      <c r="K2" t="e">
        <f t="array" ref="K2:K104">_xll.TA_EMA(E2:E104,8)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4">_xll.TA_RSI(F2:F104,5)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0.5</v>
      </c>
      <c r="R2">
        <f>D2-E2</f>
        <v>5.8000000000000114</v>
      </c>
      <c r="S2">
        <f>Q2/R2</f>
        <v>8.6206896551723963E-2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04">_xll.TA_EMA(F2:F104,12)</f>
        <v>#N/A</v>
      </c>
      <c r="W2" t="e">
        <f t="array" ref="W2:W104">_xll.TA_EMA(F2:F104,26)</f>
        <v>#N/A</v>
      </c>
      <c r="X2" t="e">
        <f>V2-W2</f>
        <v>#N/A</v>
      </c>
      <c r="Y2" t="e">
        <f t="array" ref="Y2:Y104">_xll.TA_EMA(X2:X104,9)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165</v>
      </c>
      <c r="D3">
        <v>168.3</v>
      </c>
      <c r="E3">
        <v>162.19999999999999</v>
      </c>
      <c r="F3">
        <v>165</v>
      </c>
      <c r="G3">
        <f>_xll.TA_TYPPRICE(D3,E3,F3)</f>
        <v>165.16666666666666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2.8000000000000114</v>
      </c>
      <c r="R3">
        <f t="shared" ref="R3:R66" si="6">D3-E3</f>
        <v>6.1000000000000227</v>
      </c>
      <c r="S3">
        <f t="shared" ref="S3:S66" si="7">Q3/R3</f>
        <v>0.45901639344262313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166.4</v>
      </c>
      <c r="D4">
        <v>173.1</v>
      </c>
      <c r="E4">
        <v>165.2</v>
      </c>
      <c r="F4">
        <v>167</v>
      </c>
      <c r="G4">
        <f>_xll.TA_TYPPRICE(D4,E4,F4)</f>
        <v>168.43333333333331</v>
      </c>
      <c r="H4">
        <v>166.39999999999998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1.8000000000000114</v>
      </c>
      <c r="R4">
        <f t="shared" si="6"/>
        <v>7.9000000000000057</v>
      </c>
      <c r="S4">
        <f t="shared" si="7"/>
        <v>0.22784810126582405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167.5</v>
      </c>
      <c r="D5">
        <v>170.9</v>
      </c>
      <c r="E5">
        <v>164.6</v>
      </c>
      <c r="F5">
        <v>170</v>
      </c>
      <c r="G5">
        <f>_xll.TA_TYPPRICE(D5,E5,F5)</f>
        <v>168.5</v>
      </c>
      <c r="H5">
        <v>167.45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5.4000000000000057</v>
      </c>
      <c r="R5">
        <f t="shared" si="6"/>
        <v>6.3000000000000114</v>
      </c>
      <c r="S5">
        <f t="shared" si="7"/>
        <v>0.85714285714285654</v>
      </c>
      <c r="T5" t="str">
        <f t="shared" si="8"/>
        <v>UP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170.7</v>
      </c>
      <c r="D6">
        <v>177.3</v>
      </c>
      <c r="E6">
        <v>168.5</v>
      </c>
      <c r="F6">
        <v>176</v>
      </c>
      <c r="G6">
        <f>_xll.TA_TYPPRICE(D6,E6,F6)</f>
        <v>173.93333333333331</v>
      </c>
      <c r="H6">
        <v>170.69166666666666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7.5</v>
      </c>
      <c r="R6">
        <f t="shared" si="6"/>
        <v>8.8000000000000114</v>
      </c>
      <c r="S6">
        <f t="shared" si="7"/>
        <v>0.85227272727272618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177.7</v>
      </c>
      <c r="D7">
        <v>179.75</v>
      </c>
      <c r="E7">
        <v>175.6</v>
      </c>
      <c r="F7">
        <v>179</v>
      </c>
      <c r="G7">
        <f>_xll.TA_TYPPRICE(D7,E7,F7)</f>
        <v>178.11666666666667</v>
      </c>
      <c r="H7">
        <v>174.40416666666667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100</v>
      </c>
      <c r="O7" t="str">
        <f t="shared" si="3"/>
        <v>UP</v>
      </c>
      <c r="P7" t="e">
        <f t="shared" si="4"/>
        <v>#N/A</v>
      </c>
      <c r="Q7">
        <f t="shared" si="5"/>
        <v>3.4000000000000057</v>
      </c>
      <c r="R7">
        <f t="shared" si="6"/>
        <v>4.1500000000000057</v>
      </c>
      <c r="S7">
        <f t="shared" si="7"/>
        <v>0.81927710843373514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179.75</v>
      </c>
      <c r="D8">
        <v>182.6</v>
      </c>
      <c r="E8">
        <v>178.85</v>
      </c>
      <c r="F8">
        <v>181</v>
      </c>
      <c r="G8">
        <f>_xll.TA_TYPPRICE(D8,E8,F8)</f>
        <v>180.81666666666669</v>
      </c>
      <c r="H8">
        <v>177.61041666666668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100</v>
      </c>
      <c r="O8" t="str">
        <f t="shared" si="3"/>
        <v>UP</v>
      </c>
      <c r="P8" t="e">
        <f t="shared" si="4"/>
        <v>#N/A</v>
      </c>
      <c r="Q8">
        <f t="shared" si="5"/>
        <v>2.1500000000000057</v>
      </c>
      <c r="R8">
        <f t="shared" si="6"/>
        <v>3.75</v>
      </c>
      <c r="S8">
        <f t="shared" si="7"/>
        <v>0.5733333333333348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182.4</v>
      </c>
      <c r="D9">
        <v>184.5</v>
      </c>
      <c r="E9">
        <v>178.65</v>
      </c>
      <c r="F9">
        <v>182</v>
      </c>
      <c r="G9">
        <f>_xll.TA_TYPPRICE(D9,E9,F9)</f>
        <v>181.71666666666667</v>
      </c>
      <c r="H9">
        <v>179.66354166666667</v>
      </c>
      <c r="I9" t="str">
        <f t="shared" si="0"/>
        <v>UP</v>
      </c>
      <c r="J9">
        <v>175.71875</v>
      </c>
      <c r="K9">
        <v>169.63750000000002</v>
      </c>
      <c r="L9" t="str">
        <f t="shared" si="1"/>
        <v>UP</v>
      </c>
      <c r="M9" t="str">
        <f t="shared" si="2"/>
        <v>UP</v>
      </c>
      <c r="N9">
        <v>100</v>
      </c>
      <c r="O9" t="str">
        <f t="shared" si="3"/>
        <v>UP</v>
      </c>
      <c r="P9" t="str">
        <f t="shared" si="4"/>
        <v>UP</v>
      </c>
      <c r="Q9">
        <f t="shared" si="5"/>
        <v>3.3499999999999943</v>
      </c>
      <c r="R9">
        <f t="shared" si="6"/>
        <v>5.8499999999999943</v>
      </c>
      <c r="S9">
        <f t="shared" si="7"/>
        <v>0.57264957264957228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182.45</v>
      </c>
      <c r="D10">
        <v>182.8</v>
      </c>
      <c r="E10">
        <v>177.1</v>
      </c>
      <c r="F10">
        <v>180</v>
      </c>
      <c r="G10">
        <f>_xll.TA_TYPPRICE(D10,E10,F10)</f>
        <v>179.96666666666667</v>
      </c>
      <c r="H10">
        <v>179.81510416666669</v>
      </c>
      <c r="I10" t="str">
        <f t="shared" si="0"/>
        <v>UP</v>
      </c>
      <c r="J10">
        <v>177.29236111111112</v>
      </c>
      <c r="K10">
        <v>171.29583333333335</v>
      </c>
      <c r="L10" t="str">
        <f t="shared" si="1"/>
        <v>UP</v>
      </c>
      <c r="M10" t="str">
        <f t="shared" si="2"/>
        <v>UP</v>
      </c>
      <c r="N10">
        <v>82.993197278911566</v>
      </c>
      <c r="O10" t="str">
        <f t="shared" si="3"/>
        <v>UP</v>
      </c>
      <c r="P10" t="str">
        <f t="shared" si="4"/>
        <v>UP</v>
      </c>
      <c r="Q10">
        <f t="shared" si="5"/>
        <v>2.9000000000000057</v>
      </c>
      <c r="R10">
        <f t="shared" si="6"/>
        <v>5.7000000000000171</v>
      </c>
      <c r="S10">
        <f t="shared" si="7"/>
        <v>0.50877192982456088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181.4</v>
      </c>
      <c r="D11">
        <v>189.75</v>
      </c>
      <c r="E11">
        <v>178.4</v>
      </c>
      <c r="F11">
        <v>189</v>
      </c>
      <c r="G11">
        <f>_xll.TA_TYPPRICE(D11,E11,F11)</f>
        <v>185.71666666666667</v>
      </c>
      <c r="H11">
        <v>182.76588541666666</v>
      </c>
      <c r="I11" t="str">
        <f t="shared" si="0"/>
        <v>UP</v>
      </c>
      <c r="J11">
        <v>180.06072530864199</v>
      </c>
      <c r="K11">
        <v>172.87453703703704</v>
      </c>
      <c r="L11" t="str">
        <f t="shared" si="1"/>
        <v>UP</v>
      </c>
      <c r="M11" t="str">
        <f t="shared" si="2"/>
        <v>UP</v>
      </c>
      <c r="N11">
        <v>91.308126901347237</v>
      </c>
      <c r="O11" t="str">
        <f t="shared" si="3"/>
        <v>UP</v>
      </c>
      <c r="P11" t="str">
        <f t="shared" si="4"/>
        <v>UP</v>
      </c>
      <c r="Q11">
        <f t="shared" si="5"/>
        <v>10.599999999999994</v>
      </c>
      <c r="R11">
        <f t="shared" si="6"/>
        <v>11.349999999999994</v>
      </c>
      <c r="S11">
        <f t="shared" si="7"/>
        <v>0.93392070484581491</v>
      </c>
      <c r="T11" t="str">
        <f t="shared" si="8"/>
        <v>UP</v>
      </c>
      <c r="U11" t="str">
        <f t="shared" si="9"/>
        <v>UP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189.85</v>
      </c>
      <c r="D12">
        <v>192.05</v>
      </c>
      <c r="E12">
        <v>188</v>
      </c>
      <c r="F12">
        <v>189</v>
      </c>
      <c r="G12">
        <f>_xll.TA_TYPPRICE(D12,E12,F12)</f>
        <v>189.68333333333331</v>
      </c>
      <c r="H12">
        <v>186.224609375</v>
      </c>
      <c r="I12" t="str">
        <f t="shared" si="0"/>
        <v>UP</v>
      </c>
      <c r="J12">
        <v>182.72500857338821</v>
      </c>
      <c r="K12">
        <v>176.23575102880659</v>
      </c>
      <c r="L12" t="str">
        <f t="shared" si="1"/>
        <v>UP</v>
      </c>
      <c r="M12" t="str">
        <f t="shared" si="2"/>
        <v>UP</v>
      </c>
      <c r="N12">
        <v>91.308126901347237</v>
      </c>
      <c r="O12" t="str">
        <f t="shared" si="3"/>
        <v>UP</v>
      </c>
      <c r="P12" t="str">
        <f t="shared" si="4"/>
        <v>UP</v>
      </c>
      <c r="Q12">
        <f t="shared" si="5"/>
        <v>1</v>
      </c>
      <c r="R12">
        <f t="shared" si="6"/>
        <v>4.0500000000000114</v>
      </c>
      <c r="S12">
        <f t="shared" si="7"/>
        <v>0.2469135802469129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189.95</v>
      </c>
      <c r="D13">
        <v>190.55</v>
      </c>
      <c r="E13">
        <v>177.25</v>
      </c>
      <c r="F13">
        <v>180</v>
      </c>
      <c r="G13">
        <f>_xll.TA_TYPPRICE(D13,E13,F13)</f>
        <v>182.6</v>
      </c>
      <c r="H13">
        <v>184.41230468750001</v>
      </c>
      <c r="I13" t="str">
        <f t="shared" si="0"/>
        <v>DOWN</v>
      </c>
      <c r="J13">
        <v>184.46389555707972</v>
      </c>
      <c r="K13">
        <v>176.46113968907179</v>
      </c>
      <c r="L13" t="str">
        <f t="shared" si="1"/>
        <v>No Confirmation</v>
      </c>
      <c r="M13" t="str">
        <f t="shared" si="2"/>
        <v>No Trend</v>
      </c>
      <c r="N13">
        <v>51.763908778737623</v>
      </c>
      <c r="O13" t="str">
        <f t="shared" si="3"/>
        <v>No Momentum</v>
      </c>
      <c r="P13" t="str">
        <f t="shared" si="4"/>
        <v>No Trend + Momentum</v>
      </c>
      <c r="Q13">
        <f t="shared" si="5"/>
        <v>2.75</v>
      </c>
      <c r="R13">
        <f t="shared" si="6"/>
        <v>13.300000000000011</v>
      </c>
      <c r="S13">
        <f t="shared" si="7"/>
        <v>0.2067669172932329</v>
      </c>
      <c r="T13" t="str">
        <f t="shared" si="8"/>
        <v>No Indication</v>
      </c>
      <c r="U13" t="str">
        <f t="shared" si="9"/>
        <v>No T+M+I</v>
      </c>
      <c r="V13">
        <v>176.83333333333334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178.2</v>
      </c>
      <c r="D14">
        <v>185.9</v>
      </c>
      <c r="E14">
        <v>176.2</v>
      </c>
      <c r="F14">
        <v>178</v>
      </c>
      <c r="G14">
        <f>_xll.TA_TYPPRICE(D14,E14,F14)</f>
        <v>180.03333333333333</v>
      </c>
      <c r="H14">
        <v>182.22281901041669</v>
      </c>
      <c r="I14" t="str">
        <f t="shared" si="0"/>
        <v>DOWN</v>
      </c>
      <c r="J14">
        <v>184.78302987772867</v>
      </c>
      <c r="K14">
        <v>176.40310864705583</v>
      </c>
      <c r="L14" t="str">
        <f t="shared" si="1"/>
        <v>No Confirmation</v>
      </c>
      <c r="M14" t="str">
        <f t="shared" si="2"/>
        <v>No Trend</v>
      </c>
      <c r="N14">
        <v>46.205337200272147</v>
      </c>
      <c r="O14" t="str">
        <f t="shared" si="3"/>
        <v>No Momentum</v>
      </c>
      <c r="P14" t="str">
        <f t="shared" si="4"/>
        <v>No Trend + Momentum</v>
      </c>
      <c r="Q14">
        <f t="shared" si="5"/>
        <v>1.8000000000000114</v>
      </c>
      <c r="R14">
        <f t="shared" si="6"/>
        <v>9.7000000000000171</v>
      </c>
      <c r="S14">
        <f t="shared" si="7"/>
        <v>0.18556701030927919</v>
      </c>
      <c r="T14" t="str">
        <f t="shared" si="8"/>
        <v>DOWN</v>
      </c>
      <c r="U14" t="str">
        <f t="shared" si="9"/>
        <v>No T+M+I</v>
      </c>
      <c r="V14">
        <v>177.01282051282053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179.95</v>
      </c>
      <c r="D15">
        <v>181.65</v>
      </c>
      <c r="E15">
        <v>172.55</v>
      </c>
      <c r="F15">
        <v>176</v>
      </c>
      <c r="G15">
        <f>_xll.TA_TYPPRICE(D15,E15,F15)</f>
        <v>176.73333333333335</v>
      </c>
      <c r="H15">
        <v>179.47807617187502</v>
      </c>
      <c r="I15" t="str">
        <f t="shared" si="0"/>
        <v>DOWN</v>
      </c>
      <c r="J15">
        <v>184.08680101601118</v>
      </c>
      <c r="K15">
        <v>175.54686228104342</v>
      </c>
      <c r="L15" t="str">
        <f t="shared" si="1"/>
        <v>No Confirmation</v>
      </c>
      <c r="M15" t="str">
        <f t="shared" si="2"/>
        <v>No Trend</v>
      </c>
      <c r="N15">
        <v>40.737223037689738</v>
      </c>
      <c r="O15" t="str">
        <f t="shared" si="3"/>
        <v>No Momentum</v>
      </c>
      <c r="P15" t="str">
        <f t="shared" si="4"/>
        <v>No Trend + Momentum</v>
      </c>
      <c r="Q15">
        <f t="shared" si="5"/>
        <v>3.4499999999999886</v>
      </c>
      <c r="R15">
        <f t="shared" si="6"/>
        <v>9.0999999999999943</v>
      </c>
      <c r="S15">
        <f t="shared" si="7"/>
        <v>0.37912087912087811</v>
      </c>
      <c r="T15" t="str">
        <f t="shared" si="8"/>
        <v>No Indication</v>
      </c>
      <c r="U15" t="str">
        <f t="shared" si="9"/>
        <v>No T+M+I</v>
      </c>
      <c r="V15">
        <v>176.8570019723866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176.65</v>
      </c>
      <c r="D16">
        <v>179.35</v>
      </c>
      <c r="E16">
        <v>171</v>
      </c>
      <c r="F16">
        <v>178</v>
      </c>
      <c r="G16">
        <f>_xll.TA_TYPPRICE(D16,E16,F16)</f>
        <v>176.11666666666667</v>
      </c>
      <c r="H16">
        <v>177.79737141927086</v>
      </c>
      <c r="I16" t="str">
        <f t="shared" si="0"/>
        <v>UP</v>
      </c>
      <c r="J16">
        <v>183.03417856800868</v>
      </c>
      <c r="K16">
        <v>174.53644844081154</v>
      </c>
      <c r="L16" t="str">
        <f t="shared" si="1"/>
        <v>No Confirmation</v>
      </c>
      <c r="M16" t="str">
        <f t="shared" si="2"/>
        <v>No Trend</v>
      </c>
      <c r="N16">
        <v>48.374211584247611</v>
      </c>
      <c r="O16" t="str">
        <f t="shared" si="3"/>
        <v>No Momentum</v>
      </c>
      <c r="P16" t="str">
        <f t="shared" si="4"/>
        <v>No Trend + Momentum</v>
      </c>
      <c r="Q16">
        <f t="shared" si="5"/>
        <v>7</v>
      </c>
      <c r="R16">
        <f t="shared" si="6"/>
        <v>8.3499999999999943</v>
      </c>
      <c r="S16">
        <f t="shared" si="7"/>
        <v>0.83832335329341379</v>
      </c>
      <c r="T16" t="str">
        <f t="shared" si="8"/>
        <v>UP</v>
      </c>
      <c r="U16" t="str">
        <f t="shared" si="9"/>
        <v>No T+M+I</v>
      </c>
      <c r="V16">
        <v>177.03284782278865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178.8</v>
      </c>
      <c r="D17">
        <v>180</v>
      </c>
      <c r="E17">
        <v>170.7</v>
      </c>
      <c r="F17">
        <v>173</v>
      </c>
      <c r="G17">
        <f>_xll.TA_TYPPRICE(D17,E17,F17)</f>
        <v>174.56666666666669</v>
      </c>
      <c r="H17">
        <v>176.18201904296876</v>
      </c>
      <c r="I17" t="str">
        <f t="shared" si="0"/>
        <v>DOWN</v>
      </c>
      <c r="J17">
        <v>182.35991666400676</v>
      </c>
      <c r="K17">
        <v>173.68390434285342</v>
      </c>
      <c r="L17" t="str">
        <f t="shared" si="1"/>
        <v>DOWN</v>
      </c>
      <c r="M17" t="str">
        <f t="shared" si="2"/>
        <v>DOWN</v>
      </c>
      <c r="N17">
        <v>34.48630406101968</v>
      </c>
      <c r="O17" t="str">
        <f t="shared" si="3"/>
        <v>DOWN</v>
      </c>
      <c r="P17" t="str">
        <f t="shared" si="4"/>
        <v>DOWN</v>
      </c>
      <c r="Q17">
        <f t="shared" si="5"/>
        <v>2.3000000000000114</v>
      </c>
      <c r="R17">
        <f t="shared" si="6"/>
        <v>9.3000000000000114</v>
      </c>
      <c r="S17">
        <f t="shared" si="7"/>
        <v>0.24731182795699017</v>
      </c>
      <c r="T17" t="str">
        <f t="shared" si="8"/>
        <v>No Indication</v>
      </c>
      <c r="U17" t="str">
        <f t="shared" si="9"/>
        <v>No T+M+I</v>
      </c>
      <c r="V17">
        <v>176.41240969620577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173</v>
      </c>
      <c r="D18">
        <v>174.9</v>
      </c>
      <c r="E18">
        <v>166.25</v>
      </c>
      <c r="F18">
        <v>168</v>
      </c>
      <c r="G18">
        <f>_xll.TA_TYPPRICE(D18,E18,F18)</f>
        <v>169.71666666666667</v>
      </c>
      <c r="H18">
        <v>172.9493428548177</v>
      </c>
      <c r="I18" t="str">
        <f t="shared" si="0"/>
        <v>DOWN</v>
      </c>
      <c r="J18">
        <v>180.7021574053386</v>
      </c>
      <c r="K18">
        <v>172.03192559999709</v>
      </c>
      <c r="L18" t="str">
        <f t="shared" si="1"/>
        <v>DOWN</v>
      </c>
      <c r="M18" t="str">
        <f t="shared" si="2"/>
        <v>DOWN</v>
      </c>
      <c r="N18">
        <v>25.3787284106537</v>
      </c>
      <c r="O18" t="str">
        <f t="shared" si="3"/>
        <v>DOWN</v>
      </c>
      <c r="P18" t="str">
        <f t="shared" si="4"/>
        <v>DOWN</v>
      </c>
      <c r="Q18">
        <f t="shared" si="5"/>
        <v>1.75</v>
      </c>
      <c r="R18">
        <f t="shared" si="6"/>
        <v>8.6500000000000057</v>
      </c>
      <c r="S18">
        <f t="shared" si="7"/>
        <v>0.20231213872832357</v>
      </c>
      <c r="T18" t="str">
        <f t="shared" si="8"/>
        <v>No Indication</v>
      </c>
      <c r="U18" t="str">
        <f t="shared" si="9"/>
        <v>No T+M+I</v>
      </c>
      <c r="V18">
        <v>175.11819281986641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167.4</v>
      </c>
      <c r="D19">
        <v>176.55</v>
      </c>
      <c r="E19">
        <v>167.4</v>
      </c>
      <c r="F19">
        <v>176</v>
      </c>
      <c r="G19">
        <f>_xll.TA_TYPPRICE(D19,E19,F19)</f>
        <v>173.31666666666669</v>
      </c>
      <c r="H19">
        <v>173.13300476074221</v>
      </c>
      <c r="I19" t="str">
        <f t="shared" si="0"/>
        <v>UP</v>
      </c>
      <c r="J19">
        <v>179.77945575970779</v>
      </c>
      <c r="K19">
        <v>171.00260879999774</v>
      </c>
      <c r="L19" t="str">
        <f t="shared" si="1"/>
        <v>No Confirmation</v>
      </c>
      <c r="M19" t="str">
        <f t="shared" si="2"/>
        <v>No Trend</v>
      </c>
      <c r="N19">
        <v>51.170003868284184</v>
      </c>
      <c r="O19" t="str">
        <f t="shared" si="3"/>
        <v>No Momentum</v>
      </c>
      <c r="P19" t="str">
        <f t="shared" si="4"/>
        <v>No Trend + Momentum</v>
      </c>
      <c r="Q19">
        <f t="shared" si="5"/>
        <v>8.5999999999999943</v>
      </c>
      <c r="R19">
        <f t="shared" si="6"/>
        <v>9.1500000000000057</v>
      </c>
      <c r="S19">
        <f t="shared" si="7"/>
        <v>0.93989071038251248</v>
      </c>
      <c r="T19" t="str">
        <f t="shared" si="8"/>
        <v>UP</v>
      </c>
      <c r="U19" t="str">
        <f t="shared" si="9"/>
        <v>No T+M+I</v>
      </c>
      <c r="V19">
        <v>175.25385546296388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174.95</v>
      </c>
      <c r="D20">
        <v>180</v>
      </c>
      <c r="E20">
        <v>174.5</v>
      </c>
      <c r="F20">
        <v>178</v>
      </c>
      <c r="G20">
        <f>_xll.TA_TYPPRICE(D20,E20,F20)</f>
        <v>177.5</v>
      </c>
      <c r="H20">
        <v>175.31650238037111</v>
      </c>
      <c r="I20" t="str">
        <f t="shared" si="0"/>
        <v>UP</v>
      </c>
      <c r="J20">
        <v>179.82846559088384</v>
      </c>
      <c r="K20">
        <v>171.7798068444427</v>
      </c>
      <c r="L20" t="str">
        <f t="shared" si="1"/>
        <v>No Confirmation</v>
      </c>
      <c r="M20" t="str">
        <f t="shared" si="2"/>
        <v>No Trend</v>
      </c>
      <c r="N20">
        <v>55.929966831382671</v>
      </c>
      <c r="O20" t="str">
        <f t="shared" si="3"/>
        <v>No Momentum</v>
      </c>
      <c r="P20" t="str">
        <f t="shared" si="4"/>
        <v>No Trend + Momentum</v>
      </c>
      <c r="Q20">
        <f t="shared" si="5"/>
        <v>3.5</v>
      </c>
      <c r="R20">
        <f t="shared" si="6"/>
        <v>5.5</v>
      </c>
      <c r="S20">
        <f t="shared" si="7"/>
        <v>0.63636363636363635</v>
      </c>
      <c r="T20" t="str">
        <f t="shared" si="8"/>
        <v>No Indication</v>
      </c>
      <c r="U20" t="str">
        <f t="shared" si="9"/>
        <v>No T+M+I</v>
      </c>
      <c r="V20">
        <v>175.67633923789251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179.95</v>
      </c>
      <c r="D21">
        <v>179.95</v>
      </c>
      <c r="E21">
        <v>175</v>
      </c>
      <c r="F21">
        <v>177</v>
      </c>
      <c r="G21">
        <f>_xll.TA_TYPPRICE(D21,E21,F21)</f>
        <v>177.31666666666669</v>
      </c>
      <c r="H21">
        <v>176.31658452351888</v>
      </c>
      <c r="I21" t="str">
        <f t="shared" si="0"/>
        <v>UP</v>
      </c>
      <c r="J21">
        <v>179.85547323735409</v>
      </c>
      <c r="K21">
        <v>172.49540532345543</v>
      </c>
      <c r="L21" t="str">
        <f t="shared" si="1"/>
        <v>No Confirmation</v>
      </c>
      <c r="M21" t="str">
        <f t="shared" si="2"/>
        <v>No Trend</v>
      </c>
      <c r="N21">
        <v>52.718106134042884</v>
      </c>
      <c r="O21" t="str">
        <f t="shared" si="3"/>
        <v>No Momentum</v>
      </c>
      <c r="P21" t="str">
        <f t="shared" si="4"/>
        <v>No Trend + Momentum</v>
      </c>
      <c r="Q21">
        <f t="shared" si="5"/>
        <v>2</v>
      </c>
      <c r="R21">
        <f t="shared" si="6"/>
        <v>4.9499999999999886</v>
      </c>
      <c r="S21">
        <f t="shared" si="7"/>
        <v>0.40404040404040498</v>
      </c>
      <c r="T21" t="str">
        <f t="shared" si="8"/>
        <v>No Indication</v>
      </c>
      <c r="U21" t="str">
        <f t="shared" si="9"/>
        <v>No T+M+I</v>
      </c>
      <c r="V21">
        <v>175.87997935513982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176.3</v>
      </c>
      <c r="D22">
        <v>178.35</v>
      </c>
      <c r="E22">
        <v>171.1</v>
      </c>
      <c r="F22">
        <v>177</v>
      </c>
      <c r="G22">
        <f>_xll.TA_TYPPRICE(D22,E22,F22)</f>
        <v>175.48333333333335</v>
      </c>
      <c r="H22">
        <v>175.89995892842612</v>
      </c>
      <c r="I22" t="str">
        <f t="shared" si="0"/>
        <v>UP</v>
      </c>
      <c r="J22">
        <v>179.52092362905319</v>
      </c>
      <c r="K22">
        <v>172.18531525157644</v>
      </c>
      <c r="L22" t="str">
        <f t="shared" si="1"/>
        <v>No Confirmation</v>
      </c>
      <c r="M22" t="str">
        <f t="shared" si="2"/>
        <v>No Trend</v>
      </c>
      <c r="N22">
        <v>52.718106134042884</v>
      </c>
      <c r="O22" t="str">
        <f t="shared" si="3"/>
        <v>No Momentum</v>
      </c>
      <c r="P22" t="str">
        <f t="shared" si="4"/>
        <v>No Trend + Momentum</v>
      </c>
      <c r="Q22">
        <f t="shared" si="5"/>
        <v>5.9000000000000057</v>
      </c>
      <c r="R22">
        <f t="shared" si="6"/>
        <v>7.25</v>
      </c>
      <c r="S22">
        <f t="shared" si="7"/>
        <v>0.8137931034482766</v>
      </c>
      <c r="T22" t="str">
        <f t="shared" si="8"/>
        <v>UP</v>
      </c>
      <c r="U22" t="str">
        <f t="shared" si="9"/>
        <v>No T+M+I</v>
      </c>
      <c r="V22">
        <v>176.05229022357986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177.6</v>
      </c>
      <c r="D23">
        <v>177.6</v>
      </c>
      <c r="E23">
        <v>172.05</v>
      </c>
      <c r="F23">
        <v>173</v>
      </c>
      <c r="G23">
        <f>_xll.TA_TYPPRICE(D23,E23,F23)</f>
        <v>174.21666666666667</v>
      </c>
      <c r="H23">
        <v>175.05831279754639</v>
      </c>
      <c r="I23" t="str">
        <f t="shared" si="0"/>
        <v>DOWN</v>
      </c>
      <c r="J23">
        <v>179.0940517114858</v>
      </c>
      <c r="K23">
        <v>172.15524519567057</v>
      </c>
      <c r="L23" t="str">
        <f t="shared" si="1"/>
        <v>No Confirmation</v>
      </c>
      <c r="M23" t="str">
        <f t="shared" si="2"/>
        <v>No Trend</v>
      </c>
      <c r="N23">
        <v>38.794250248419196</v>
      </c>
      <c r="O23" t="str">
        <f t="shared" si="3"/>
        <v>DOWN</v>
      </c>
      <c r="P23" t="str">
        <f t="shared" si="4"/>
        <v>No Trend + Momentum</v>
      </c>
      <c r="Q23">
        <f t="shared" si="5"/>
        <v>0.94999999999998863</v>
      </c>
      <c r="R23">
        <f t="shared" si="6"/>
        <v>5.5499999999999829</v>
      </c>
      <c r="S23">
        <f t="shared" si="7"/>
        <v>0.17117117117116964</v>
      </c>
      <c r="T23" t="str">
        <f t="shared" si="8"/>
        <v>DOWN</v>
      </c>
      <c r="U23" t="str">
        <f t="shared" si="9"/>
        <v>No T+M+I</v>
      </c>
      <c r="V23">
        <v>175.58270711225987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173.7</v>
      </c>
      <c r="D24">
        <v>177.9</v>
      </c>
      <c r="E24">
        <v>171.75</v>
      </c>
      <c r="F24">
        <v>177</v>
      </c>
      <c r="G24">
        <f>_xll.TA_TYPPRICE(D24,E24,F24)</f>
        <v>175.54999999999998</v>
      </c>
      <c r="H24">
        <v>175.30415639877319</v>
      </c>
      <c r="I24" t="str">
        <f t="shared" si="0"/>
        <v>UP</v>
      </c>
      <c r="J24">
        <v>178.82870688671119</v>
      </c>
      <c r="K24">
        <v>172.06519070774377</v>
      </c>
      <c r="L24" t="str">
        <f t="shared" si="1"/>
        <v>No Confirmation</v>
      </c>
      <c r="M24" t="str">
        <f t="shared" si="2"/>
        <v>No Trend</v>
      </c>
      <c r="N24">
        <v>53.985787589235827</v>
      </c>
      <c r="O24" t="str">
        <f t="shared" si="3"/>
        <v>No Momentum</v>
      </c>
      <c r="P24" t="str">
        <f t="shared" si="4"/>
        <v>No Trend + Momentum</v>
      </c>
      <c r="Q24">
        <f t="shared" si="5"/>
        <v>5.25</v>
      </c>
      <c r="R24">
        <f t="shared" si="6"/>
        <v>6.1500000000000057</v>
      </c>
      <c r="S24">
        <f t="shared" si="7"/>
        <v>0.85365853658536506</v>
      </c>
      <c r="T24" t="str">
        <f t="shared" si="8"/>
        <v>UP</v>
      </c>
      <c r="U24" t="str">
        <f t="shared" si="9"/>
        <v>No T+M+I</v>
      </c>
      <c r="V24">
        <v>175.80075217191219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177</v>
      </c>
      <c r="D25">
        <v>181.95</v>
      </c>
      <c r="E25">
        <v>176.8</v>
      </c>
      <c r="F25">
        <v>178</v>
      </c>
      <c r="G25">
        <f>_xll.TA_TYPPRICE(D25,E25,F25)</f>
        <v>178.91666666666666</v>
      </c>
      <c r="H25">
        <v>177.11041153271992</v>
      </c>
      <c r="I25" t="str">
        <f t="shared" si="0"/>
        <v>UP</v>
      </c>
      <c r="J25">
        <v>179.52232757855313</v>
      </c>
      <c r="K25">
        <v>173.11737055046737</v>
      </c>
      <c r="L25" t="str">
        <f t="shared" si="1"/>
        <v>No Confirmation</v>
      </c>
      <c r="M25" t="str">
        <f t="shared" si="2"/>
        <v>No Trend</v>
      </c>
      <c r="N25">
        <v>57.297926116671228</v>
      </c>
      <c r="O25" t="str">
        <f t="shared" si="3"/>
        <v>No Momentum</v>
      </c>
      <c r="P25" t="str">
        <f t="shared" si="4"/>
        <v>No Trend + Momentum</v>
      </c>
      <c r="Q25">
        <f t="shared" si="5"/>
        <v>1.1999999999999886</v>
      </c>
      <c r="R25">
        <f t="shared" si="6"/>
        <v>5.1499999999999773</v>
      </c>
      <c r="S25">
        <f t="shared" si="7"/>
        <v>0.23300970873786289</v>
      </c>
      <c r="T25" t="str">
        <f t="shared" si="8"/>
        <v>No Indication</v>
      </c>
      <c r="U25" t="str">
        <f t="shared" si="9"/>
        <v>No T+M+I</v>
      </c>
      <c r="V25">
        <v>176.139097991618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179.1</v>
      </c>
      <c r="D26">
        <v>181.5</v>
      </c>
      <c r="E26">
        <v>176.55</v>
      </c>
      <c r="F26">
        <v>180</v>
      </c>
      <c r="G26">
        <f>_xll.TA_TYPPRICE(D26,E26,F26)</f>
        <v>179.35</v>
      </c>
      <c r="H26">
        <v>178.23020576635997</v>
      </c>
      <c r="I26" t="str">
        <f t="shared" si="0"/>
        <v>UP</v>
      </c>
      <c r="J26">
        <v>179.96181033887467</v>
      </c>
      <c r="K26">
        <v>173.88017709480795</v>
      </c>
      <c r="L26" t="str">
        <f t="shared" si="1"/>
        <v>UP</v>
      </c>
      <c r="M26" t="str">
        <f t="shared" si="2"/>
        <v>UP</v>
      </c>
      <c r="N26">
        <v>63.810327516569899</v>
      </c>
      <c r="O26" t="str">
        <f t="shared" si="3"/>
        <v>UP</v>
      </c>
      <c r="P26" t="str">
        <f t="shared" si="4"/>
        <v>UP</v>
      </c>
      <c r="Q26">
        <f t="shared" si="5"/>
        <v>3.4499999999999886</v>
      </c>
      <c r="R26">
        <f t="shared" si="6"/>
        <v>4.9499999999999886</v>
      </c>
      <c r="S26">
        <f t="shared" si="7"/>
        <v>0.69696969696969624</v>
      </c>
      <c r="T26" t="str">
        <f t="shared" si="8"/>
        <v>No Indication</v>
      </c>
      <c r="U26" t="str">
        <f t="shared" si="9"/>
        <v>No T+M+I</v>
      </c>
      <c r="V26">
        <v>176.73308291598445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178</v>
      </c>
      <c r="D27">
        <v>187.7</v>
      </c>
      <c r="E27">
        <v>177.6</v>
      </c>
      <c r="F27">
        <v>186</v>
      </c>
      <c r="G27">
        <f>_xll.TA_TYPPRICE(D27,E27,F27)</f>
        <v>183.76666666666665</v>
      </c>
      <c r="H27">
        <v>180.99843621651331</v>
      </c>
      <c r="I27" t="str">
        <f t="shared" si="0"/>
        <v>UP</v>
      </c>
      <c r="J27">
        <v>181.68140804134697</v>
      </c>
      <c r="K27">
        <v>174.70680440707284</v>
      </c>
      <c r="L27" t="str">
        <f t="shared" si="1"/>
        <v>UP</v>
      </c>
      <c r="M27" t="str">
        <f t="shared" si="2"/>
        <v>UP</v>
      </c>
      <c r="N27">
        <v>76.977180177772595</v>
      </c>
      <c r="O27" t="str">
        <f t="shared" si="3"/>
        <v>UP</v>
      </c>
      <c r="P27" t="str">
        <f t="shared" si="4"/>
        <v>UP</v>
      </c>
      <c r="Q27">
        <f t="shared" si="5"/>
        <v>8.4000000000000057</v>
      </c>
      <c r="R27">
        <f t="shared" si="6"/>
        <v>10.099999999999994</v>
      </c>
      <c r="S27">
        <f t="shared" si="7"/>
        <v>0.83168316831683275</v>
      </c>
      <c r="T27" t="str">
        <f t="shared" si="8"/>
        <v>UP</v>
      </c>
      <c r="U27" t="str">
        <f t="shared" si="9"/>
        <v>UP</v>
      </c>
      <c r="V27">
        <v>178.15876246737147</v>
      </c>
      <c r="W27">
        <v>176.80769230769232</v>
      </c>
      <c r="X27">
        <f t="shared" si="10"/>
        <v>1.3510701596791534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189.25</v>
      </c>
      <c r="D28">
        <v>200.9</v>
      </c>
      <c r="E28">
        <v>188.15</v>
      </c>
      <c r="F28">
        <v>197</v>
      </c>
      <c r="G28">
        <f>_xll.TA_TYPPRICE(D28,E28,F28)</f>
        <v>195.35</v>
      </c>
      <c r="H28">
        <v>188.17421810825664</v>
      </c>
      <c r="I28" t="str">
        <f t="shared" si="0"/>
        <v>UP</v>
      </c>
      <c r="J28">
        <v>185.95220625438097</v>
      </c>
      <c r="K28">
        <v>177.69418120550111</v>
      </c>
      <c r="L28" t="str">
        <f t="shared" si="1"/>
        <v>UP</v>
      </c>
      <c r="M28" t="str">
        <f t="shared" si="2"/>
        <v>UP</v>
      </c>
      <c r="N28">
        <v>87.445121571406929</v>
      </c>
      <c r="O28" t="str">
        <f t="shared" si="3"/>
        <v>UP</v>
      </c>
      <c r="P28" t="str">
        <f t="shared" si="4"/>
        <v>UP</v>
      </c>
      <c r="Q28">
        <f t="shared" si="5"/>
        <v>8.8499999999999943</v>
      </c>
      <c r="R28">
        <f t="shared" si="6"/>
        <v>12.75</v>
      </c>
      <c r="S28">
        <f t="shared" si="7"/>
        <v>0.69411764705882306</v>
      </c>
      <c r="T28" t="str">
        <f t="shared" si="8"/>
        <v>No Indication</v>
      </c>
      <c r="U28" t="str">
        <f t="shared" si="9"/>
        <v>No T+M+I</v>
      </c>
      <c r="V28">
        <v>181.05741439546816</v>
      </c>
      <c r="W28">
        <v>178.30341880341882</v>
      </c>
      <c r="X28">
        <f t="shared" si="10"/>
        <v>2.7539955920493355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197.35</v>
      </c>
      <c r="D29">
        <v>197.8</v>
      </c>
      <c r="E29">
        <v>191</v>
      </c>
      <c r="F29">
        <v>193</v>
      </c>
      <c r="G29">
        <f>_xll.TA_TYPPRICE(D29,E29,F29)</f>
        <v>193.93333333333331</v>
      </c>
      <c r="H29">
        <v>191.05377572079499</v>
      </c>
      <c r="I29" t="str">
        <f t="shared" si="0"/>
        <v>UP</v>
      </c>
      <c r="J29">
        <v>188.58504930896297</v>
      </c>
      <c r="K29">
        <v>180.65102982650086</v>
      </c>
      <c r="L29" t="str">
        <f t="shared" si="1"/>
        <v>UP</v>
      </c>
      <c r="M29" t="str">
        <f t="shared" si="2"/>
        <v>UP</v>
      </c>
      <c r="N29">
        <v>72.468056941406189</v>
      </c>
      <c r="O29" t="str">
        <f t="shared" si="3"/>
        <v>UP</v>
      </c>
      <c r="P29" t="str">
        <f t="shared" si="4"/>
        <v>UP</v>
      </c>
      <c r="Q29">
        <f t="shared" si="5"/>
        <v>2</v>
      </c>
      <c r="R29">
        <f t="shared" si="6"/>
        <v>6.8000000000000114</v>
      </c>
      <c r="S29">
        <f t="shared" si="7"/>
        <v>0.29411764705882304</v>
      </c>
      <c r="T29" t="str">
        <f t="shared" si="8"/>
        <v>No Indication</v>
      </c>
      <c r="U29" t="str">
        <f t="shared" si="9"/>
        <v>No T+M+I</v>
      </c>
      <c r="V29">
        <v>182.89473525770381</v>
      </c>
      <c r="W29">
        <v>179.39205444761001</v>
      </c>
      <c r="X29">
        <f t="shared" si="10"/>
        <v>3.5026808100938069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194</v>
      </c>
      <c r="D30">
        <v>209.7</v>
      </c>
      <c r="E30">
        <v>192.2</v>
      </c>
      <c r="F30">
        <v>203</v>
      </c>
      <c r="G30">
        <f>_xll.TA_TYPPRICE(D30,E30,F30)</f>
        <v>201.63333333333333</v>
      </c>
      <c r="H30">
        <v>196.34355452706416</v>
      </c>
      <c r="I30" t="str">
        <f t="shared" si="0"/>
        <v>UP</v>
      </c>
      <c r="J30">
        <v>193.27726057363785</v>
      </c>
      <c r="K30">
        <v>183.21746764283401</v>
      </c>
      <c r="L30" t="str">
        <f t="shared" si="1"/>
        <v>UP</v>
      </c>
      <c r="M30" t="str">
        <f t="shared" si="2"/>
        <v>UP</v>
      </c>
      <c r="N30">
        <v>82.066577796349023</v>
      </c>
      <c r="O30" t="str">
        <f t="shared" si="3"/>
        <v>UP</v>
      </c>
      <c r="P30" t="str">
        <f t="shared" si="4"/>
        <v>UP</v>
      </c>
      <c r="Q30">
        <f t="shared" si="5"/>
        <v>10.800000000000011</v>
      </c>
      <c r="R30">
        <f t="shared" si="6"/>
        <v>17.5</v>
      </c>
      <c r="S30">
        <f t="shared" si="7"/>
        <v>0.61714285714285777</v>
      </c>
      <c r="T30" t="str">
        <f t="shared" si="8"/>
        <v>No Indication</v>
      </c>
      <c r="U30" t="str">
        <f t="shared" si="9"/>
        <v>No T+M+I</v>
      </c>
      <c r="V30">
        <v>185.98785291036478</v>
      </c>
      <c r="W30">
        <v>181.14079115519445</v>
      </c>
      <c r="X30">
        <f t="shared" si="10"/>
        <v>4.8470617551703299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201.9</v>
      </c>
      <c r="D31">
        <v>205.5</v>
      </c>
      <c r="E31">
        <v>196.8</v>
      </c>
      <c r="F31">
        <v>197</v>
      </c>
      <c r="G31">
        <f>_xll.TA_TYPPRICE(D31,E31,F31)</f>
        <v>199.76666666666665</v>
      </c>
      <c r="H31">
        <v>198.0551105968654</v>
      </c>
      <c r="I31" t="str">
        <f t="shared" si="0"/>
        <v>DOWN</v>
      </c>
      <c r="J31">
        <v>195.9934248906072</v>
      </c>
      <c r="K31">
        <v>186.23580816664867</v>
      </c>
      <c r="L31" t="str">
        <f t="shared" si="1"/>
        <v>UP</v>
      </c>
      <c r="M31" t="str">
        <f t="shared" si="2"/>
        <v>No Trend</v>
      </c>
      <c r="N31">
        <v>65.056092993117261</v>
      </c>
      <c r="O31" t="str">
        <f t="shared" si="3"/>
        <v>UP</v>
      </c>
      <c r="P31" t="str">
        <f t="shared" si="4"/>
        <v>No Trend + Momentum</v>
      </c>
      <c r="Q31">
        <f t="shared" si="5"/>
        <v>0.19999999999998863</v>
      </c>
      <c r="R31">
        <f t="shared" si="6"/>
        <v>8.6999999999999886</v>
      </c>
      <c r="S31">
        <f t="shared" si="7"/>
        <v>2.298850574712516E-2</v>
      </c>
      <c r="T31" t="str">
        <f t="shared" si="8"/>
        <v>DOWN</v>
      </c>
      <c r="U31" t="str">
        <f t="shared" si="9"/>
        <v>No T+M+I</v>
      </c>
      <c r="V31">
        <v>187.68202938569328</v>
      </c>
      <c r="W31">
        <v>182.31554736592079</v>
      </c>
      <c r="X31">
        <f t="shared" si="10"/>
        <v>5.3664820197724907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198.85</v>
      </c>
      <c r="D32">
        <v>204.5</v>
      </c>
      <c r="E32">
        <v>195</v>
      </c>
      <c r="F32">
        <v>202</v>
      </c>
      <c r="G32">
        <f>_xll.TA_TYPPRICE(D32,E32,F32)</f>
        <v>200.5</v>
      </c>
      <c r="H32">
        <v>199.2775552984327</v>
      </c>
      <c r="I32" t="str">
        <f t="shared" si="0"/>
        <v>UP</v>
      </c>
      <c r="J32">
        <v>197.8837749149167</v>
      </c>
      <c r="K32">
        <v>188.18340635183785</v>
      </c>
      <c r="L32" t="str">
        <f t="shared" si="1"/>
        <v>UP</v>
      </c>
      <c r="M32" t="str">
        <f t="shared" si="2"/>
        <v>UP</v>
      </c>
      <c r="N32">
        <v>71.26118224974212</v>
      </c>
      <c r="O32" t="str">
        <f t="shared" si="3"/>
        <v>UP</v>
      </c>
      <c r="P32" t="str">
        <f t="shared" si="4"/>
        <v>UP</v>
      </c>
      <c r="Q32">
        <f t="shared" si="5"/>
        <v>7</v>
      </c>
      <c r="R32">
        <f t="shared" si="6"/>
        <v>9.5</v>
      </c>
      <c r="S32">
        <f t="shared" si="7"/>
        <v>0.73684210526315785</v>
      </c>
      <c r="T32" t="str">
        <f t="shared" si="8"/>
        <v>No Indication</v>
      </c>
      <c r="U32" t="str">
        <f t="shared" si="9"/>
        <v>No T+M+I</v>
      </c>
      <c r="V32">
        <v>189.88479409558661</v>
      </c>
      <c r="W32">
        <v>183.77365496844519</v>
      </c>
      <c r="X32">
        <f t="shared" si="10"/>
        <v>6.1111391271414277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203</v>
      </c>
      <c r="D33">
        <v>209.35</v>
      </c>
      <c r="E33">
        <v>202.25</v>
      </c>
      <c r="F33">
        <v>208</v>
      </c>
      <c r="G33">
        <f>_xll.TA_TYPPRICE(D33,E33,F33)</f>
        <v>206.53333333333333</v>
      </c>
      <c r="H33">
        <v>202.90544431588302</v>
      </c>
      <c r="I33" t="str">
        <f t="shared" si="0"/>
        <v>UP</v>
      </c>
      <c r="J33">
        <v>200.43182493382409</v>
      </c>
      <c r="K33">
        <v>191.30931605142945</v>
      </c>
      <c r="L33" t="str">
        <f t="shared" si="1"/>
        <v>UP</v>
      </c>
      <c r="M33" t="str">
        <f t="shared" si="2"/>
        <v>UP</v>
      </c>
      <c r="N33">
        <v>77.305952409480952</v>
      </c>
      <c r="O33" t="str">
        <f t="shared" si="3"/>
        <v>UP</v>
      </c>
      <c r="P33" t="str">
        <f t="shared" si="4"/>
        <v>UP</v>
      </c>
      <c r="Q33">
        <f t="shared" si="5"/>
        <v>5.75</v>
      </c>
      <c r="R33">
        <f t="shared" si="6"/>
        <v>7.0999999999999943</v>
      </c>
      <c r="S33">
        <f t="shared" si="7"/>
        <v>0.80985915492957816</v>
      </c>
      <c r="T33" t="str">
        <f t="shared" si="8"/>
        <v>UP</v>
      </c>
      <c r="U33" t="str">
        <f t="shared" si="9"/>
        <v>UP</v>
      </c>
      <c r="V33">
        <v>192.67174885011175</v>
      </c>
      <c r="W33">
        <v>185.56819904485664</v>
      </c>
      <c r="X33">
        <f t="shared" si="10"/>
        <v>7.1035498052551134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208.05</v>
      </c>
      <c r="D34">
        <v>214.65</v>
      </c>
      <c r="E34">
        <v>207.25</v>
      </c>
      <c r="F34">
        <v>211</v>
      </c>
      <c r="G34">
        <f>_xll.TA_TYPPRICE(D34,E34,F34)</f>
        <v>210.96666666666667</v>
      </c>
      <c r="H34">
        <v>206.93605549127483</v>
      </c>
      <c r="I34" t="str">
        <f t="shared" si="0"/>
        <v>UP</v>
      </c>
      <c r="J34">
        <v>203.5914193929743</v>
      </c>
      <c r="K34">
        <v>194.85169026222292</v>
      </c>
      <c r="L34" t="str">
        <f t="shared" si="1"/>
        <v>UP</v>
      </c>
      <c r="M34" t="str">
        <f t="shared" si="2"/>
        <v>UP</v>
      </c>
      <c r="N34">
        <v>79.942672225763232</v>
      </c>
      <c r="O34" t="str">
        <f t="shared" si="3"/>
        <v>UP</v>
      </c>
      <c r="P34" t="str">
        <f t="shared" si="4"/>
        <v>UP</v>
      </c>
      <c r="Q34">
        <f t="shared" si="5"/>
        <v>3.75</v>
      </c>
      <c r="R34">
        <f t="shared" si="6"/>
        <v>7.4000000000000057</v>
      </c>
      <c r="S34">
        <f t="shared" si="7"/>
        <v>0.50675675675675635</v>
      </c>
      <c r="T34" t="str">
        <f t="shared" si="8"/>
        <v>No Indication</v>
      </c>
      <c r="U34" t="str">
        <f t="shared" si="9"/>
        <v>No T+M+I</v>
      </c>
      <c r="V34">
        <v>195.4914797962484</v>
      </c>
      <c r="W34">
        <v>187.45203615264504</v>
      </c>
      <c r="X34">
        <f t="shared" si="10"/>
        <v>8.0394436436033629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212.55</v>
      </c>
      <c r="D35">
        <v>212.9</v>
      </c>
      <c r="E35">
        <v>204.45</v>
      </c>
      <c r="F35">
        <v>208</v>
      </c>
      <c r="G35">
        <f>_xll.TA_TYPPRICE(D35,E35,F35)</f>
        <v>208.45000000000002</v>
      </c>
      <c r="H35">
        <v>207.69302774563744</v>
      </c>
      <c r="I35" t="str">
        <f t="shared" si="0"/>
        <v>UP</v>
      </c>
      <c r="J35">
        <v>205.65999286120223</v>
      </c>
      <c r="K35">
        <v>196.98464798172893</v>
      </c>
      <c r="L35" t="str">
        <f t="shared" si="1"/>
        <v>UP</v>
      </c>
      <c r="M35" t="str">
        <f t="shared" si="2"/>
        <v>UP</v>
      </c>
      <c r="N35">
        <v>69.804789629395927</v>
      </c>
      <c r="O35" t="str">
        <f t="shared" si="3"/>
        <v>UP</v>
      </c>
      <c r="P35" t="str">
        <f t="shared" si="4"/>
        <v>UP</v>
      </c>
      <c r="Q35">
        <f t="shared" si="5"/>
        <v>3.5500000000000114</v>
      </c>
      <c r="R35">
        <f t="shared" si="6"/>
        <v>8.4500000000000171</v>
      </c>
      <c r="S35">
        <f t="shared" si="7"/>
        <v>0.42011834319526675</v>
      </c>
      <c r="T35" t="str">
        <f t="shared" si="8"/>
        <v>No Indication</v>
      </c>
      <c r="U35" t="str">
        <f t="shared" si="9"/>
        <v>No T+M+I</v>
      </c>
      <c r="V35">
        <v>197.41586751990249</v>
      </c>
      <c r="W35">
        <v>188.97410754874539</v>
      </c>
      <c r="X35">
        <f t="shared" si="10"/>
        <v>8.4417599711570972</v>
      </c>
      <c r="Y35">
        <v>5.2796869871024574</v>
      </c>
      <c r="Z35" t="str">
        <f t="shared" si="11"/>
        <v>UP</v>
      </c>
      <c r="AA35" t="str">
        <f t="shared" si="12"/>
        <v>No TMIM</v>
      </c>
      <c r="AB35" t="str">
        <f t="shared" si="13"/>
        <v>UP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208</v>
      </c>
      <c r="D36">
        <v>208.95</v>
      </c>
      <c r="E36">
        <v>202.5</v>
      </c>
      <c r="F36">
        <v>204</v>
      </c>
      <c r="G36">
        <f>_xll.TA_TYPPRICE(D36,E36,F36)</f>
        <v>205.15</v>
      </c>
      <c r="H36">
        <v>206.42151387281871</v>
      </c>
      <c r="I36" t="str">
        <f t="shared" si="0"/>
        <v>DOWN</v>
      </c>
      <c r="J36">
        <v>206.39110555871284</v>
      </c>
      <c r="K36">
        <v>198.21028176356694</v>
      </c>
      <c r="L36" t="str">
        <f t="shared" si="1"/>
        <v>No Confirmation</v>
      </c>
      <c r="M36" t="str">
        <f t="shared" si="2"/>
        <v>No Trend</v>
      </c>
      <c r="N36">
        <v>57.62526630858742</v>
      </c>
      <c r="O36" t="str">
        <f t="shared" si="3"/>
        <v>No Momentum</v>
      </c>
      <c r="P36" t="str">
        <f t="shared" si="4"/>
        <v>No Trend + Momentum</v>
      </c>
      <c r="Q36">
        <f t="shared" si="5"/>
        <v>1.5</v>
      </c>
      <c r="R36">
        <f t="shared" si="6"/>
        <v>6.4499999999999886</v>
      </c>
      <c r="S36">
        <f t="shared" si="7"/>
        <v>0.23255813953488413</v>
      </c>
      <c r="T36" t="str">
        <f t="shared" si="8"/>
        <v>No Indication</v>
      </c>
      <c r="U36" t="str">
        <f t="shared" si="9"/>
        <v>No T+M+I</v>
      </c>
      <c r="V36">
        <v>198.42881097837903</v>
      </c>
      <c r="W36">
        <v>190.08713661920871</v>
      </c>
      <c r="X36">
        <f t="shared" si="10"/>
        <v>8.3416743591703266</v>
      </c>
      <c r="Y36">
        <v>5.8920844615160313</v>
      </c>
      <c r="Z36" t="str">
        <f t="shared" si="11"/>
        <v>UP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205.4</v>
      </c>
      <c r="D37">
        <v>205.4</v>
      </c>
      <c r="E37">
        <v>197</v>
      </c>
      <c r="F37">
        <v>199</v>
      </c>
      <c r="G37">
        <f>_xll.TA_TYPPRICE(D37,E37,F37)</f>
        <v>200.46666666666667</v>
      </c>
      <c r="H37">
        <v>203.44409026974267</v>
      </c>
      <c r="I37" t="str">
        <f t="shared" si="0"/>
        <v>DOWN</v>
      </c>
      <c r="J37">
        <v>206.17085987899887</v>
      </c>
      <c r="K37">
        <v>197.94133026055206</v>
      </c>
      <c r="L37" t="str">
        <f t="shared" si="1"/>
        <v>No Confirmation</v>
      </c>
      <c r="M37" t="str">
        <f t="shared" si="2"/>
        <v>No Trend</v>
      </c>
      <c r="N37">
        <v>45.280646619597874</v>
      </c>
      <c r="O37" t="str">
        <f t="shared" si="3"/>
        <v>No Momentum</v>
      </c>
      <c r="P37" t="str">
        <f t="shared" si="4"/>
        <v>No Trend + Momentum</v>
      </c>
      <c r="Q37">
        <f t="shared" si="5"/>
        <v>2</v>
      </c>
      <c r="R37">
        <f t="shared" si="6"/>
        <v>8.4000000000000057</v>
      </c>
      <c r="S37">
        <f t="shared" si="7"/>
        <v>0.23809523809523794</v>
      </c>
      <c r="T37" t="str">
        <f t="shared" si="8"/>
        <v>No Indication</v>
      </c>
      <c r="U37" t="str">
        <f t="shared" si="9"/>
        <v>No T+M+I</v>
      </c>
      <c r="V37">
        <v>198.51668621247455</v>
      </c>
      <c r="W37">
        <v>190.74734872148954</v>
      </c>
      <c r="X37">
        <f t="shared" si="10"/>
        <v>7.7693374909850093</v>
      </c>
      <c r="Y37">
        <v>6.2675350674098267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198.9</v>
      </c>
      <c r="D38">
        <v>203.95</v>
      </c>
      <c r="E38">
        <v>197.1</v>
      </c>
      <c r="F38">
        <v>197</v>
      </c>
      <c r="G38">
        <f>_xll.TA_TYPPRICE(D38,E38,F38)</f>
        <v>199.35</v>
      </c>
      <c r="H38">
        <v>201.39704513487135</v>
      </c>
      <c r="I38" t="str">
        <f t="shared" si="0"/>
        <v>DOWN</v>
      </c>
      <c r="J38">
        <v>205.67733546144356</v>
      </c>
      <c r="K38">
        <v>197.75436798042938</v>
      </c>
      <c r="L38" t="str">
        <f t="shared" si="1"/>
        <v>DOWN</v>
      </c>
      <c r="M38" t="str">
        <f t="shared" si="2"/>
        <v>DOWN</v>
      </c>
      <c r="N38">
        <v>40.899819043568868</v>
      </c>
      <c r="O38" t="str">
        <f t="shared" si="3"/>
        <v>No Momentum</v>
      </c>
      <c r="P38" t="str">
        <f t="shared" si="4"/>
        <v>No Trend + Momentum</v>
      </c>
      <c r="Q38">
        <f t="shared" si="5"/>
        <v>-9.9999999999994316E-2</v>
      </c>
      <c r="R38">
        <f t="shared" si="6"/>
        <v>6.8499999999999943</v>
      </c>
      <c r="S38">
        <f t="shared" si="7"/>
        <v>-1.4598540145984584E-2</v>
      </c>
      <c r="T38" t="str">
        <f t="shared" si="8"/>
        <v>DOWN</v>
      </c>
      <c r="U38" t="str">
        <f t="shared" si="9"/>
        <v>No T+M+I</v>
      </c>
      <c r="V38">
        <v>198.28334987209385</v>
      </c>
      <c r="W38">
        <v>191.21050807545328</v>
      </c>
      <c r="X38">
        <f t="shared" si="10"/>
        <v>7.0728417966405743</v>
      </c>
      <c r="Y38">
        <v>6.4285964132559759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199</v>
      </c>
      <c r="D39">
        <v>202.1</v>
      </c>
      <c r="E39">
        <v>194.1</v>
      </c>
      <c r="F39">
        <v>195</v>
      </c>
      <c r="G39">
        <f>_xll.TA_TYPPRICE(D39,E39,F39)</f>
        <v>197.06666666666669</v>
      </c>
      <c r="H39">
        <v>199.23185590076901</v>
      </c>
      <c r="I39" t="str">
        <f t="shared" si="0"/>
        <v>DOWN</v>
      </c>
      <c r="J39">
        <v>204.88237202556721</v>
      </c>
      <c r="K39">
        <v>196.94228620700062</v>
      </c>
      <c r="L39" t="str">
        <f t="shared" si="1"/>
        <v>DOWN</v>
      </c>
      <c r="M39" t="str">
        <f t="shared" si="2"/>
        <v>DOWN</v>
      </c>
      <c r="N39">
        <v>36.487221251658305</v>
      </c>
      <c r="O39" t="str">
        <f t="shared" si="3"/>
        <v>DOWN</v>
      </c>
      <c r="P39" t="str">
        <f t="shared" si="4"/>
        <v>DOWN</v>
      </c>
      <c r="Q39">
        <f t="shared" si="5"/>
        <v>0.90000000000000568</v>
      </c>
      <c r="R39">
        <f t="shared" si="6"/>
        <v>8</v>
      </c>
      <c r="S39">
        <f t="shared" si="7"/>
        <v>0.11250000000000071</v>
      </c>
      <c r="T39" t="str">
        <f t="shared" si="8"/>
        <v>DOWN</v>
      </c>
      <c r="U39" t="str">
        <f t="shared" si="9"/>
        <v>DOWN</v>
      </c>
      <c r="V39">
        <v>197.77821912254095</v>
      </c>
      <c r="W39">
        <v>191.49121118097526</v>
      </c>
      <c r="X39">
        <f t="shared" si="10"/>
        <v>6.2870079415656903</v>
      </c>
      <c r="Y39">
        <v>6.4002787189179191</v>
      </c>
      <c r="Z39" t="str">
        <f t="shared" si="11"/>
        <v>DOWN</v>
      </c>
      <c r="AA39" t="str">
        <f t="shared" si="12"/>
        <v>DOWN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196.5</v>
      </c>
      <c r="D40">
        <v>196.8</v>
      </c>
      <c r="E40">
        <v>187.55</v>
      </c>
      <c r="F40">
        <v>190</v>
      </c>
      <c r="G40">
        <f>_xll.TA_TYPPRICE(D40,E40,F40)</f>
        <v>191.45000000000002</v>
      </c>
      <c r="H40">
        <v>195.34092795038453</v>
      </c>
      <c r="I40" t="str">
        <f t="shared" si="0"/>
        <v>DOWN</v>
      </c>
      <c r="J40">
        <v>203.08628935321894</v>
      </c>
      <c r="K40">
        <v>194.85511149433381</v>
      </c>
      <c r="L40" t="str">
        <f t="shared" si="1"/>
        <v>DOWN</v>
      </c>
      <c r="M40" t="str">
        <f t="shared" si="2"/>
        <v>DOWN</v>
      </c>
      <c r="N40">
        <v>27.287308964485117</v>
      </c>
      <c r="O40" t="str">
        <f t="shared" si="3"/>
        <v>DOWN</v>
      </c>
      <c r="P40" t="str">
        <f t="shared" si="4"/>
        <v>DOWN</v>
      </c>
      <c r="Q40">
        <f t="shared" si="5"/>
        <v>2.4499999999999886</v>
      </c>
      <c r="R40">
        <f t="shared" si="6"/>
        <v>9.25</v>
      </c>
      <c r="S40">
        <f t="shared" si="7"/>
        <v>0.26486486486486366</v>
      </c>
      <c r="T40" t="str">
        <f t="shared" si="8"/>
        <v>No Indication</v>
      </c>
      <c r="U40" t="str">
        <f t="shared" si="9"/>
        <v>No T+M+I</v>
      </c>
      <c r="V40">
        <v>196.58157002676541</v>
      </c>
      <c r="W40">
        <v>191.3807510934956</v>
      </c>
      <c r="X40">
        <f t="shared" si="10"/>
        <v>5.2008189332698009</v>
      </c>
      <c r="Y40">
        <v>6.1603867617882955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190.95</v>
      </c>
      <c r="D41">
        <v>191.4</v>
      </c>
      <c r="E41">
        <v>184.95</v>
      </c>
      <c r="F41">
        <v>186</v>
      </c>
      <c r="G41">
        <f>_xll.TA_TYPPRICE(D41,E41,F41)</f>
        <v>187.45000000000002</v>
      </c>
      <c r="H41">
        <v>191.39546397519229</v>
      </c>
      <c r="I41" t="str">
        <f t="shared" si="0"/>
        <v>DOWN</v>
      </c>
      <c r="J41">
        <v>200.48933616361472</v>
      </c>
      <c r="K41">
        <v>192.65397560670408</v>
      </c>
      <c r="L41" t="str">
        <f t="shared" si="1"/>
        <v>DOWN</v>
      </c>
      <c r="M41" t="str">
        <f t="shared" si="2"/>
        <v>DOWN</v>
      </c>
      <c r="N41">
        <v>21.792526745047187</v>
      </c>
      <c r="O41" t="str">
        <f t="shared" si="3"/>
        <v>DOWN</v>
      </c>
      <c r="P41" t="str">
        <f t="shared" si="4"/>
        <v>DOWN</v>
      </c>
      <c r="Q41">
        <f t="shared" si="5"/>
        <v>1.0500000000000114</v>
      </c>
      <c r="R41">
        <f t="shared" si="6"/>
        <v>6.4500000000000171</v>
      </c>
      <c r="S41">
        <f t="shared" si="7"/>
        <v>0.16279069767441995</v>
      </c>
      <c r="T41" t="str">
        <f t="shared" si="8"/>
        <v>DOWN</v>
      </c>
      <c r="U41" t="str">
        <f t="shared" si="9"/>
        <v>DOWN</v>
      </c>
      <c r="V41">
        <v>194.9536361764938</v>
      </c>
      <c r="W41">
        <v>190.98217693842184</v>
      </c>
      <c r="X41">
        <f t="shared" si="10"/>
        <v>3.971459238071958</v>
      </c>
      <c r="Y41">
        <v>5.722601257045028</v>
      </c>
      <c r="Z41" t="str">
        <f t="shared" si="11"/>
        <v>DOWN</v>
      </c>
      <c r="AA41" t="str">
        <f t="shared" si="12"/>
        <v>DOWN</v>
      </c>
      <c r="AB41" t="str">
        <f t="shared" si="13"/>
        <v>DOWN</v>
      </c>
      <c r="AC41" t="str">
        <f t="shared" si="14"/>
        <v>DOWN</v>
      </c>
      <c r="AD41">
        <f t="shared" si="15"/>
        <v>190.65</v>
      </c>
      <c r="AE41">
        <f t="shared" si="16"/>
        <v>188.95000000000002</v>
      </c>
      <c r="AF41">
        <f t="shared" si="17"/>
        <v>188.20000000000002</v>
      </c>
      <c r="AG41">
        <f t="shared" si="18"/>
        <v>187.4</v>
      </c>
      <c r="AH41">
        <f t="shared" si="19"/>
        <v>187.4</v>
      </c>
    </row>
    <row r="42" spans="1:34" x14ac:dyDescent="0.25">
      <c r="A42" t="s">
        <v>5</v>
      </c>
      <c r="B42" s="1">
        <v>42914</v>
      </c>
      <c r="C42">
        <v>185.95</v>
      </c>
      <c r="D42">
        <v>192</v>
      </c>
      <c r="E42">
        <v>181.1</v>
      </c>
      <c r="F42">
        <v>189</v>
      </c>
      <c r="G42">
        <f>_xll.TA_TYPPRICE(D42,E42,F42)</f>
        <v>187.36666666666667</v>
      </c>
      <c r="H42">
        <v>189.38106532092948</v>
      </c>
      <c r="I42" t="str">
        <f t="shared" si="0"/>
        <v>DOWN</v>
      </c>
      <c r="J42">
        <v>198.6028170161448</v>
      </c>
      <c r="K42">
        <v>190.08642547188094</v>
      </c>
      <c r="L42" t="str">
        <f t="shared" si="1"/>
        <v>DOWN</v>
      </c>
      <c r="M42" t="str">
        <f t="shared" si="2"/>
        <v>DOWN</v>
      </c>
      <c r="N42">
        <v>34.21210968322216</v>
      </c>
      <c r="O42" t="str">
        <f t="shared" si="3"/>
        <v>DOWN</v>
      </c>
      <c r="P42" t="str">
        <f t="shared" si="4"/>
        <v>DOWN</v>
      </c>
      <c r="Q42">
        <f t="shared" si="5"/>
        <v>7.9000000000000057</v>
      </c>
      <c r="R42">
        <f t="shared" si="6"/>
        <v>10.900000000000006</v>
      </c>
      <c r="S42">
        <f t="shared" si="7"/>
        <v>0.72477064220183496</v>
      </c>
      <c r="T42" t="str">
        <f t="shared" si="8"/>
        <v>No Indication</v>
      </c>
      <c r="U42" t="str">
        <f t="shared" si="9"/>
        <v>No T+M+I</v>
      </c>
      <c r="V42">
        <v>194.0376921493409</v>
      </c>
      <c r="W42">
        <v>190.83534901705727</v>
      </c>
      <c r="X42">
        <f t="shared" si="10"/>
        <v>3.2023431322836302</v>
      </c>
      <c r="Y42">
        <v>5.2185496320927482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191.2</v>
      </c>
      <c r="D43">
        <v>197</v>
      </c>
      <c r="E43">
        <v>191.1</v>
      </c>
      <c r="F43">
        <v>193</v>
      </c>
      <c r="G43">
        <f>_xll.TA_TYPPRICE(D43,E43,F43)</f>
        <v>193.70000000000002</v>
      </c>
      <c r="H43">
        <v>191.54053266046475</v>
      </c>
      <c r="I43" t="str">
        <f t="shared" si="0"/>
        <v>UP</v>
      </c>
      <c r="J43">
        <v>198.2466354570015</v>
      </c>
      <c r="K43">
        <v>190.3116642559074</v>
      </c>
      <c r="L43" t="str">
        <f t="shared" si="1"/>
        <v>No Confirmation</v>
      </c>
      <c r="M43" t="str">
        <f t="shared" si="2"/>
        <v>No Trend</v>
      </c>
      <c r="N43">
        <v>47.980262135858915</v>
      </c>
      <c r="O43" t="str">
        <f t="shared" si="3"/>
        <v>No Momentum</v>
      </c>
      <c r="P43" t="str">
        <f t="shared" si="4"/>
        <v>No Trend + Momentum</v>
      </c>
      <c r="Q43">
        <f t="shared" si="5"/>
        <v>1.9000000000000057</v>
      </c>
      <c r="R43">
        <f t="shared" si="6"/>
        <v>5.9000000000000057</v>
      </c>
      <c r="S43">
        <f t="shared" si="7"/>
        <v>0.32203389830508539</v>
      </c>
      <c r="T43" t="str">
        <f t="shared" si="8"/>
        <v>No Indication</v>
      </c>
      <c r="U43" t="str">
        <f t="shared" si="9"/>
        <v>No T+M+I</v>
      </c>
      <c r="V43">
        <v>193.87804720328845</v>
      </c>
      <c r="W43">
        <v>190.9956935343123</v>
      </c>
      <c r="X43">
        <f t="shared" si="10"/>
        <v>2.8823536689761511</v>
      </c>
      <c r="Y43">
        <v>4.751310439469429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193.5</v>
      </c>
      <c r="D44">
        <v>193.5</v>
      </c>
      <c r="E44">
        <v>188.25</v>
      </c>
      <c r="F44">
        <v>191</v>
      </c>
      <c r="G44">
        <f>_xll.TA_TYPPRICE(D44,E44,F44)</f>
        <v>190.91666666666666</v>
      </c>
      <c r="H44">
        <v>191.22859966356572</v>
      </c>
      <c r="I44" t="str">
        <f t="shared" si="0"/>
        <v>DOWN</v>
      </c>
      <c r="J44">
        <v>197.19182757766782</v>
      </c>
      <c r="K44">
        <v>189.85351664348354</v>
      </c>
      <c r="L44" t="str">
        <f t="shared" si="1"/>
        <v>No Confirmation</v>
      </c>
      <c r="M44" t="str">
        <f t="shared" si="2"/>
        <v>No Trend</v>
      </c>
      <c r="N44">
        <v>42.430347395250799</v>
      </c>
      <c r="O44" t="str">
        <f t="shared" si="3"/>
        <v>No Momentum</v>
      </c>
      <c r="P44" t="str">
        <f t="shared" si="4"/>
        <v>No Trend + Momentum</v>
      </c>
      <c r="Q44">
        <f t="shared" si="5"/>
        <v>2.75</v>
      </c>
      <c r="R44">
        <f t="shared" si="6"/>
        <v>5.25</v>
      </c>
      <c r="S44">
        <f t="shared" si="7"/>
        <v>0.52380952380952384</v>
      </c>
      <c r="T44" t="str">
        <f t="shared" si="8"/>
        <v>No Indication</v>
      </c>
      <c r="U44" t="str">
        <f t="shared" si="9"/>
        <v>No T+M+I</v>
      </c>
      <c r="V44">
        <v>193.43527071047484</v>
      </c>
      <c r="W44">
        <v>190.99601253177065</v>
      </c>
      <c r="X44">
        <f t="shared" si="10"/>
        <v>2.4392581787041934</v>
      </c>
      <c r="Y44">
        <v>4.2888999873163822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191.45</v>
      </c>
      <c r="D45">
        <v>194.4</v>
      </c>
      <c r="E45">
        <v>190.05</v>
      </c>
      <c r="F45">
        <v>191</v>
      </c>
      <c r="G45">
        <f>_xll.TA_TYPPRICE(D45,E45,F45)</f>
        <v>191.81666666666669</v>
      </c>
      <c r="H45">
        <v>191.52263316511619</v>
      </c>
      <c r="I45" t="str">
        <f t="shared" si="0"/>
        <v>DOWN</v>
      </c>
      <c r="J45">
        <v>196.57142144929719</v>
      </c>
      <c r="K45">
        <v>189.89717961159832</v>
      </c>
      <c r="L45" t="str">
        <f t="shared" si="1"/>
        <v>No Confirmation</v>
      </c>
      <c r="M45" t="str">
        <f t="shared" si="2"/>
        <v>No Trend</v>
      </c>
      <c r="N45">
        <v>42.430347395250806</v>
      </c>
      <c r="O45" t="str">
        <f t="shared" si="3"/>
        <v>No Momentum</v>
      </c>
      <c r="P45" t="str">
        <f t="shared" si="4"/>
        <v>No Trend + Momentum</v>
      </c>
      <c r="Q45">
        <f t="shared" si="5"/>
        <v>0.94999999999998863</v>
      </c>
      <c r="R45">
        <f t="shared" si="6"/>
        <v>4.3499999999999943</v>
      </c>
      <c r="S45">
        <f t="shared" si="7"/>
        <v>0.21839080459769883</v>
      </c>
      <c r="T45" t="str">
        <f t="shared" si="8"/>
        <v>No Indication</v>
      </c>
      <c r="U45" t="str">
        <f t="shared" si="9"/>
        <v>No T+M+I</v>
      </c>
      <c r="V45">
        <v>193.06061367809409</v>
      </c>
      <c r="W45">
        <v>190.99630789978764</v>
      </c>
      <c r="X45">
        <f t="shared" si="10"/>
        <v>2.0643057783064478</v>
      </c>
      <c r="Y45">
        <v>3.8439811455143955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192</v>
      </c>
      <c r="D46">
        <v>196.75</v>
      </c>
      <c r="E46">
        <v>190.5</v>
      </c>
      <c r="F46">
        <v>196</v>
      </c>
      <c r="G46">
        <f>_xll.TA_TYPPRICE(D46,E46,F46)</f>
        <v>194.41666666666666</v>
      </c>
      <c r="H46">
        <v>192.96964991589141</v>
      </c>
      <c r="I46" t="str">
        <f t="shared" si="0"/>
        <v>UP</v>
      </c>
      <c r="J46">
        <v>196.61110557167558</v>
      </c>
      <c r="K46">
        <v>190.03113969790979</v>
      </c>
      <c r="L46" t="str">
        <f t="shared" si="1"/>
        <v>No Confirmation</v>
      </c>
      <c r="M46" t="str">
        <f t="shared" si="2"/>
        <v>No Trend</v>
      </c>
      <c r="N46">
        <v>60.347082596650026</v>
      </c>
      <c r="O46" t="str">
        <f t="shared" si="3"/>
        <v>UP</v>
      </c>
      <c r="P46" t="str">
        <f t="shared" si="4"/>
        <v>No Trend + Momentum</v>
      </c>
      <c r="Q46">
        <f t="shared" si="5"/>
        <v>5.5</v>
      </c>
      <c r="R46">
        <f t="shared" si="6"/>
        <v>6.25</v>
      </c>
      <c r="S46">
        <f t="shared" si="7"/>
        <v>0.88</v>
      </c>
      <c r="T46" t="str">
        <f t="shared" si="8"/>
        <v>UP</v>
      </c>
      <c r="U46" t="str">
        <f t="shared" si="9"/>
        <v>No T+M+I</v>
      </c>
      <c r="V46">
        <v>193.51282695838731</v>
      </c>
      <c r="W46">
        <v>191.36695175906263</v>
      </c>
      <c r="X46">
        <f t="shared" si="10"/>
        <v>2.1458751993246779</v>
      </c>
      <c r="Y46">
        <v>3.5043599562764518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195.8</v>
      </c>
      <c r="D47">
        <v>195.8</v>
      </c>
      <c r="E47">
        <v>195.8</v>
      </c>
      <c r="F47">
        <v>196</v>
      </c>
      <c r="G47">
        <f>_xll.TA_TYPPRICE(D47,E47,F47)</f>
        <v>195.86666666666667</v>
      </c>
      <c r="H47">
        <v>194.41815829127904</v>
      </c>
      <c r="I47" t="str">
        <f t="shared" si="0"/>
        <v>UP</v>
      </c>
      <c r="J47">
        <v>196.43085988908101</v>
      </c>
      <c r="K47">
        <v>191.31310865392985</v>
      </c>
      <c r="L47" t="str">
        <f t="shared" si="1"/>
        <v>No Confirmation</v>
      </c>
      <c r="M47" t="str">
        <f t="shared" si="2"/>
        <v>No Trend</v>
      </c>
      <c r="N47">
        <v>60.347082596650026</v>
      </c>
      <c r="O47" t="str">
        <f t="shared" si="3"/>
        <v>UP</v>
      </c>
      <c r="P47" t="str">
        <f t="shared" si="4"/>
        <v>No Trend + Momentum</v>
      </c>
      <c r="Q47">
        <f t="shared" si="5"/>
        <v>0.19999999999998863</v>
      </c>
      <c r="R47">
        <f t="shared" si="6"/>
        <v>0</v>
      </c>
      <c r="S47" t="e">
        <f t="shared" si="7"/>
        <v>#DIV/0!</v>
      </c>
      <c r="T47" t="e">
        <f t="shared" si="8"/>
        <v>#DIV/0!</v>
      </c>
      <c r="U47" t="e">
        <f t="shared" si="9"/>
        <v>#DIV/0!</v>
      </c>
      <c r="V47">
        <v>193.89546896478927</v>
      </c>
      <c r="W47">
        <v>191.71014051765059</v>
      </c>
      <c r="X47">
        <f t="shared" si="10"/>
        <v>2.1853284471386871</v>
      </c>
      <c r="Y47">
        <v>3.2405536544488989</v>
      </c>
      <c r="Z47" t="str">
        <f t="shared" si="11"/>
        <v>DOWN</v>
      </c>
      <c r="AA47" t="e">
        <f t="shared" si="12"/>
        <v>#DIV/0!</v>
      </c>
      <c r="AB47" t="str">
        <f t="shared" si="13"/>
        <v>No Confirmation</v>
      </c>
      <c r="AC47" t="e">
        <f t="shared" si="14"/>
        <v>#DIV/0!</v>
      </c>
      <c r="AD47" t="e">
        <f t="shared" si="15"/>
        <v>#DIV/0!</v>
      </c>
      <c r="AE47" t="e">
        <f t="shared" si="16"/>
        <v>#DIV/0!</v>
      </c>
      <c r="AF47" t="e">
        <f t="shared" si="17"/>
        <v>#DIV/0!</v>
      </c>
      <c r="AG47" t="e">
        <f t="shared" si="18"/>
        <v>#DIV/0!</v>
      </c>
      <c r="AH47" t="e">
        <f t="shared" si="19"/>
        <v>#DIV/0!</v>
      </c>
    </row>
    <row r="48" spans="1:34" x14ac:dyDescent="0.25">
      <c r="A48" t="s">
        <v>5</v>
      </c>
      <c r="B48" s="1">
        <v>42922</v>
      </c>
      <c r="C48">
        <v>202</v>
      </c>
      <c r="D48">
        <v>203.6</v>
      </c>
      <c r="E48">
        <v>198.1</v>
      </c>
      <c r="F48">
        <v>199</v>
      </c>
      <c r="G48">
        <f>_xll.TA_TYPPRICE(D48,E48,F48)</f>
        <v>200.23333333333335</v>
      </c>
      <c r="H48">
        <v>197.3257458123062</v>
      </c>
      <c r="I48" t="str">
        <f t="shared" si="0"/>
        <v>UP</v>
      </c>
      <c r="J48">
        <v>198.02400213595189</v>
      </c>
      <c r="K48">
        <v>192.82130673083432</v>
      </c>
      <c r="L48" t="str">
        <f t="shared" si="1"/>
        <v>UP</v>
      </c>
      <c r="M48" t="str">
        <f t="shared" si="2"/>
        <v>UP</v>
      </c>
      <c r="N48">
        <v>69.303357560151255</v>
      </c>
      <c r="O48" t="str">
        <f t="shared" si="3"/>
        <v>UP</v>
      </c>
      <c r="P48" t="str">
        <f t="shared" si="4"/>
        <v>UP</v>
      </c>
      <c r="Q48">
        <f t="shared" si="5"/>
        <v>0.90000000000000568</v>
      </c>
      <c r="R48">
        <f t="shared" si="6"/>
        <v>5.5</v>
      </c>
      <c r="S48">
        <f t="shared" si="7"/>
        <v>0.16363636363636466</v>
      </c>
      <c r="T48" t="str">
        <f t="shared" si="8"/>
        <v>DOWN</v>
      </c>
      <c r="U48" t="str">
        <f t="shared" si="9"/>
        <v>No T+M+I</v>
      </c>
      <c r="V48">
        <v>194.68078143174478</v>
      </c>
      <c r="W48">
        <v>192.25013010893574</v>
      </c>
      <c r="X48">
        <f t="shared" si="10"/>
        <v>2.4306513228090409</v>
      </c>
      <c r="Y48">
        <v>3.0785731881209273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198.9</v>
      </c>
      <c r="D49">
        <v>199.75</v>
      </c>
      <c r="E49">
        <v>191.4</v>
      </c>
      <c r="F49">
        <v>193</v>
      </c>
      <c r="G49">
        <f>_xll.TA_TYPPRICE(D49,E49,F49)</f>
        <v>194.71666666666667</v>
      </c>
      <c r="H49">
        <v>196.02120623948645</v>
      </c>
      <c r="I49" t="str">
        <f t="shared" si="0"/>
        <v>DOWN</v>
      </c>
      <c r="J49">
        <v>198.40755721685147</v>
      </c>
      <c r="K49">
        <v>192.50546079064893</v>
      </c>
      <c r="L49" t="str">
        <f t="shared" si="1"/>
        <v>No Confirmation</v>
      </c>
      <c r="M49" t="str">
        <f t="shared" si="2"/>
        <v>No Trend</v>
      </c>
      <c r="N49">
        <v>44.292724792989958</v>
      </c>
      <c r="O49" t="str">
        <f t="shared" si="3"/>
        <v>No Momentum</v>
      </c>
      <c r="P49" t="str">
        <f t="shared" si="4"/>
        <v>No Trend + Momentum</v>
      </c>
      <c r="Q49">
        <f t="shared" si="5"/>
        <v>1.5999999999999943</v>
      </c>
      <c r="R49">
        <f t="shared" si="6"/>
        <v>8.3499999999999943</v>
      </c>
      <c r="S49">
        <f t="shared" si="7"/>
        <v>0.19161676646706532</v>
      </c>
      <c r="T49" t="str">
        <f t="shared" si="8"/>
        <v>DOWN</v>
      </c>
      <c r="U49" t="str">
        <f t="shared" si="9"/>
        <v>No T+M+I</v>
      </c>
      <c r="V49">
        <v>194.4221996730148</v>
      </c>
      <c r="W49">
        <v>192.30567602679236</v>
      </c>
      <c r="X49">
        <f t="shared" si="10"/>
        <v>2.116523646222447</v>
      </c>
      <c r="Y49">
        <v>2.8861632797412313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193.05</v>
      </c>
      <c r="D50">
        <v>231.1</v>
      </c>
      <c r="E50">
        <v>169.5</v>
      </c>
      <c r="F50">
        <v>192</v>
      </c>
      <c r="G50">
        <f>_xll.TA_TYPPRICE(D50,E50,F50)</f>
        <v>197.53333333333333</v>
      </c>
      <c r="H50">
        <v>196.77726978640987</v>
      </c>
      <c r="I50" t="str">
        <f t="shared" si="0"/>
        <v>DOWN</v>
      </c>
      <c r="J50">
        <v>205.67254450199559</v>
      </c>
      <c r="K50">
        <v>187.39313617050473</v>
      </c>
      <c r="L50" t="str">
        <f t="shared" si="1"/>
        <v>No Confirmation</v>
      </c>
      <c r="M50" t="str">
        <f t="shared" si="2"/>
        <v>No Trend</v>
      </c>
      <c r="N50">
        <v>41.195458756998129</v>
      </c>
      <c r="O50" t="str">
        <f t="shared" si="3"/>
        <v>No Momentum</v>
      </c>
      <c r="P50" t="str">
        <f t="shared" si="4"/>
        <v>No Trend + Momentum</v>
      </c>
      <c r="Q50">
        <f t="shared" si="5"/>
        <v>22.5</v>
      </c>
      <c r="R50">
        <f t="shared" si="6"/>
        <v>61.599999999999994</v>
      </c>
      <c r="S50">
        <f t="shared" si="7"/>
        <v>0.36525974025974028</v>
      </c>
      <c r="T50" t="str">
        <f t="shared" si="8"/>
        <v>No Indication</v>
      </c>
      <c r="U50" t="str">
        <f t="shared" si="9"/>
        <v>No T+M+I</v>
      </c>
      <c r="V50">
        <v>194.04955356947406</v>
      </c>
      <c r="W50">
        <v>192.28303335814107</v>
      </c>
      <c r="X50">
        <f t="shared" si="10"/>
        <v>1.7665202113329883</v>
      </c>
      <c r="Y50">
        <v>2.6622346660595828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193.65</v>
      </c>
      <c r="D51">
        <v>195.85</v>
      </c>
      <c r="E51">
        <v>189</v>
      </c>
      <c r="F51">
        <v>191</v>
      </c>
      <c r="G51">
        <f>_xll.TA_TYPPRICE(D51,E51,F51)</f>
        <v>191.95000000000002</v>
      </c>
      <c r="H51">
        <v>194.36363489320496</v>
      </c>
      <c r="I51" t="str">
        <f t="shared" si="0"/>
        <v>DOWN</v>
      </c>
      <c r="J51">
        <v>203.48975683488547</v>
      </c>
      <c r="K51">
        <v>187.75021702150369</v>
      </c>
      <c r="L51" t="str">
        <f t="shared" si="1"/>
        <v>No Confirmation</v>
      </c>
      <c r="M51" t="str">
        <f t="shared" si="2"/>
        <v>No Trend</v>
      </c>
      <c r="N51">
        <v>37.884051869377963</v>
      </c>
      <c r="O51" t="str">
        <f t="shared" si="3"/>
        <v>DOWN</v>
      </c>
      <c r="P51" t="str">
        <f t="shared" si="4"/>
        <v>No Trend + Momentum</v>
      </c>
      <c r="Q51">
        <f t="shared" si="5"/>
        <v>2</v>
      </c>
      <c r="R51">
        <f t="shared" si="6"/>
        <v>6.8499999999999943</v>
      </c>
      <c r="S51">
        <f t="shared" si="7"/>
        <v>0.29197080291970828</v>
      </c>
      <c r="T51" t="str">
        <f t="shared" si="8"/>
        <v>No Indication</v>
      </c>
      <c r="U51" t="str">
        <f t="shared" si="9"/>
        <v>No T+M+I</v>
      </c>
      <c r="V51">
        <v>193.58039148186268</v>
      </c>
      <c r="W51">
        <v>192.18799385013062</v>
      </c>
      <c r="X51">
        <f t="shared" si="10"/>
        <v>1.3923976317320523</v>
      </c>
      <c r="Y51">
        <v>2.4082672591940768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191</v>
      </c>
      <c r="D52">
        <v>193.25</v>
      </c>
      <c r="E52">
        <v>188.25</v>
      </c>
      <c r="F52">
        <v>189</v>
      </c>
      <c r="G52">
        <f>_xll.TA_TYPPRICE(D52,E52,F52)</f>
        <v>190.16666666666666</v>
      </c>
      <c r="H52">
        <v>192.26515077993582</v>
      </c>
      <c r="I52" t="str">
        <f t="shared" si="0"/>
        <v>DOWN</v>
      </c>
      <c r="J52">
        <v>201.21425531602202</v>
      </c>
      <c r="K52">
        <v>187.86127990561397</v>
      </c>
      <c r="L52" t="str">
        <f t="shared" si="1"/>
        <v>No Confirmation</v>
      </c>
      <c r="M52" t="str">
        <f t="shared" si="2"/>
        <v>No Trend</v>
      </c>
      <c r="N52">
        <v>31.544885276422573</v>
      </c>
      <c r="O52" t="str">
        <f t="shared" si="3"/>
        <v>DOWN</v>
      </c>
      <c r="P52" t="str">
        <f t="shared" si="4"/>
        <v>No Trend + Momentum</v>
      </c>
      <c r="Q52">
        <f t="shared" si="5"/>
        <v>0.75</v>
      </c>
      <c r="R52">
        <f t="shared" si="6"/>
        <v>5</v>
      </c>
      <c r="S52">
        <f t="shared" si="7"/>
        <v>0.15</v>
      </c>
      <c r="T52" t="str">
        <f t="shared" si="8"/>
        <v>DOWN</v>
      </c>
      <c r="U52" t="str">
        <f t="shared" si="9"/>
        <v>No T+M+I</v>
      </c>
      <c r="V52">
        <v>192.87571586926842</v>
      </c>
      <c r="W52">
        <v>191.95184615752837</v>
      </c>
      <c r="X52">
        <f t="shared" si="10"/>
        <v>0.92386971174005339</v>
      </c>
      <c r="Y52">
        <v>2.111387749703272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190.75</v>
      </c>
      <c r="D53">
        <v>195.9</v>
      </c>
      <c r="E53">
        <v>190.05</v>
      </c>
      <c r="F53">
        <v>195</v>
      </c>
      <c r="G53">
        <f>_xll.TA_TYPPRICE(D53,E53,F53)</f>
        <v>193.65</v>
      </c>
      <c r="H53">
        <v>192.95757538996793</v>
      </c>
      <c r="I53" t="str">
        <f t="shared" si="0"/>
        <v>UP</v>
      </c>
      <c r="J53">
        <v>200.03330969023935</v>
      </c>
      <c r="K53">
        <v>188.34766214881085</v>
      </c>
      <c r="L53" t="str">
        <f t="shared" si="1"/>
        <v>No Confirmation</v>
      </c>
      <c r="M53" t="str">
        <f t="shared" si="2"/>
        <v>No Trend</v>
      </c>
      <c r="N53">
        <v>57.938234648016582</v>
      </c>
      <c r="O53" t="str">
        <f t="shared" si="3"/>
        <v>No Momentum</v>
      </c>
      <c r="P53" t="str">
        <f t="shared" si="4"/>
        <v>No Trend + Momentum</v>
      </c>
      <c r="Q53">
        <f t="shared" si="5"/>
        <v>4.9499999999999886</v>
      </c>
      <c r="R53">
        <f t="shared" si="6"/>
        <v>5.8499999999999943</v>
      </c>
      <c r="S53">
        <f t="shared" si="7"/>
        <v>0.84615384615384504</v>
      </c>
      <c r="T53" t="str">
        <f t="shared" si="8"/>
        <v>UP</v>
      </c>
      <c r="U53" t="str">
        <f t="shared" si="9"/>
        <v>No T+M+I</v>
      </c>
      <c r="V53">
        <v>193.2025288124579</v>
      </c>
      <c r="W53">
        <v>192.17763533104477</v>
      </c>
      <c r="X53">
        <f t="shared" si="10"/>
        <v>1.0248934814131303</v>
      </c>
      <c r="Y53">
        <v>1.8940888960452438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196</v>
      </c>
      <c r="D54">
        <v>196.8</v>
      </c>
      <c r="E54">
        <v>189.55</v>
      </c>
      <c r="F54">
        <v>195</v>
      </c>
      <c r="G54">
        <f>_xll.TA_TYPPRICE(D54,E54,F54)</f>
        <v>193.78333333333333</v>
      </c>
      <c r="H54">
        <v>193.37045436165062</v>
      </c>
      <c r="I54" t="str">
        <f t="shared" si="0"/>
        <v>UP</v>
      </c>
      <c r="J54">
        <v>199.31479642574172</v>
      </c>
      <c r="K54">
        <v>188.61484833796399</v>
      </c>
      <c r="L54" t="str">
        <f t="shared" si="1"/>
        <v>No Confirmation</v>
      </c>
      <c r="M54" t="str">
        <f t="shared" si="2"/>
        <v>No Trend</v>
      </c>
      <c r="N54">
        <v>57.938234648016575</v>
      </c>
      <c r="O54" t="str">
        <f t="shared" si="3"/>
        <v>No Momentum</v>
      </c>
      <c r="P54" t="str">
        <f t="shared" si="4"/>
        <v>No Trend + Momentum</v>
      </c>
      <c r="Q54">
        <f t="shared" si="5"/>
        <v>5.4499999999999886</v>
      </c>
      <c r="R54">
        <f t="shared" si="6"/>
        <v>7.25</v>
      </c>
      <c r="S54">
        <f t="shared" si="7"/>
        <v>0.75172413793103288</v>
      </c>
      <c r="T54" t="str">
        <f t="shared" si="8"/>
        <v>No Indication</v>
      </c>
      <c r="U54" t="str">
        <f t="shared" si="9"/>
        <v>No T+M+I</v>
      </c>
      <c r="V54">
        <v>193.47906284131054</v>
      </c>
      <c r="W54">
        <v>192.38669938059701</v>
      </c>
      <c r="X54">
        <f t="shared" si="10"/>
        <v>1.0923634607135284</v>
      </c>
      <c r="Y54">
        <v>1.7337438089789008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196.5</v>
      </c>
      <c r="D55">
        <v>197.55</v>
      </c>
      <c r="E55">
        <v>192.55</v>
      </c>
      <c r="F55">
        <v>196</v>
      </c>
      <c r="G55">
        <f>_xll.TA_TYPPRICE(D55,E55,F55)</f>
        <v>195.36666666666667</v>
      </c>
      <c r="H55">
        <v>194.36856051415864</v>
      </c>
      <c r="I55" t="str">
        <f t="shared" si="0"/>
        <v>UP</v>
      </c>
      <c r="J55">
        <v>198.92261944224356</v>
      </c>
      <c r="K55">
        <v>189.4893264850831</v>
      </c>
      <c r="L55" t="str">
        <f t="shared" si="1"/>
        <v>No Confirmation</v>
      </c>
      <c r="M55" t="str">
        <f t="shared" si="2"/>
        <v>No Trend</v>
      </c>
      <c r="N55">
        <v>61.776121217048285</v>
      </c>
      <c r="O55" t="str">
        <f t="shared" si="3"/>
        <v>UP</v>
      </c>
      <c r="P55" t="str">
        <f t="shared" si="4"/>
        <v>No Trend + Momentum</v>
      </c>
      <c r="Q55">
        <f t="shared" si="5"/>
        <v>3.4499999999999886</v>
      </c>
      <c r="R55">
        <f t="shared" si="6"/>
        <v>5</v>
      </c>
      <c r="S55">
        <f t="shared" si="7"/>
        <v>0.68999999999999773</v>
      </c>
      <c r="T55" t="str">
        <f t="shared" si="8"/>
        <v>No Indication</v>
      </c>
      <c r="U55" t="str">
        <f t="shared" si="9"/>
        <v>No T+M+I</v>
      </c>
      <c r="V55">
        <v>193.86689932726276</v>
      </c>
      <c r="W55">
        <v>192.65435127833055</v>
      </c>
      <c r="X55">
        <f t="shared" si="10"/>
        <v>1.2125480489322058</v>
      </c>
      <c r="Y55">
        <v>1.6295046569695617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195.6</v>
      </c>
      <c r="D56">
        <v>197</v>
      </c>
      <c r="E56">
        <v>192.5</v>
      </c>
      <c r="F56">
        <v>196</v>
      </c>
      <c r="G56">
        <f>_xll.TA_TYPPRICE(D56,E56,F56)</f>
        <v>195.16666666666666</v>
      </c>
      <c r="H56">
        <v>194.76761359041265</v>
      </c>
      <c r="I56" t="str">
        <f t="shared" si="0"/>
        <v>UP</v>
      </c>
      <c r="J56">
        <v>198.49537067730054</v>
      </c>
      <c r="K56">
        <v>190.15836504395352</v>
      </c>
      <c r="L56" t="str">
        <f t="shared" si="1"/>
        <v>No Confirmation</v>
      </c>
      <c r="M56" t="str">
        <f t="shared" si="2"/>
        <v>No Trend</v>
      </c>
      <c r="N56">
        <v>61.776121217048271</v>
      </c>
      <c r="O56" t="str">
        <f t="shared" si="3"/>
        <v>UP</v>
      </c>
      <c r="P56" t="str">
        <f t="shared" si="4"/>
        <v>No Trend + Momentum</v>
      </c>
      <c r="Q56">
        <f t="shared" si="5"/>
        <v>3.5</v>
      </c>
      <c r="R56">
        <f t="shared" si="6"/>
        <v>4.5</v>
      </c>
      <c r="S56">
        <f t="shared" si="7"/>
        <v>0.77777777777777779</v>
      </c>
      <c r="T56" t="str">
        <f t="shared" si="8"/>
        <v>No Indication</v>
      </c>
      <c r="U56" t="str">
        <f t="shared" si="9"/>
        <v>No T+M+I</v>
      </c>
      <c r="V56">
        <v>194.19506866153003</v>
      </c>
      <c r="W56">
        <v>192.90217710956532</v>
      </c>
      <c r="X56">
        <f t="shared" si="10"/>
        <v>1.2928915519647148</v>
      </c>
      <c r="Y56">
        <v>1.5621820359685923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199.6</v>
      </c>
      <c r="D57">
        <v>202</v>
      </c>
      <c r="E57">
        <v>195</v>
      </c>
      <c r="F57">
        <v>196</v>
      </c>
      <c r="G57">
        <f>_xll.TA_TYPPRICE(D57,E57,F57)</f>
        <v>197.66666666666666</v>
      </c>
      <c r="H57">
        <v>196.21714012853965</v>
      </c>
      <c r="I57" t="str">
        <f t="shared" si="0"/>
        <v>DOWN</v>
      </c>
      <c r="J57">
        <v>199.27417719345598</v>
      </c>
      <c r="K57">
        <v>191.23428392307497</v>
      </c>
      <c r="L57" t="str">
        <f t="shared" si="1"/>
        <v>No Confirmation</v>
      </c>
      <c r="M57" t="str">
        <f t="shared" si="2"/>
        <v>No Trend</v>
      </c>
      <c r="N57">
        <v>61.776121217048271</v>
      </c>
      <c r="O57" t="str">
        <f t="shared" si="3"/>
        <v>UP</v>
      </c>
      <c r="P57" t="str">
        <f t="shared" si="4"/>
        <v>No Trend + Momentum</v>
      </c>
      <c r="Q57">
        <f t="shared" si="5"/>
        <v>1</v>
      </c>
      <c r="R57">
        <f t="shared" si="6"/>
        <v>7</v>
      </c>
      <c r="S57">
        <f t="shared" si="7"/>
        <v>0.14285714285714285</v>
      </c>
      <c r="T57" t="str">
        <f t="shared" si="8"/>
        <v>DOWN</v>
      </c>
      <c r="U57" t="str">
        <f t="shared" si="9"/>
        <v>No T+M+I</v>
      </c>
      <c r="V57">
        <v>194.47275040591003</v>
      </c>
      <c r="W57">
        <v>193.13164547181972</v>
      </c>
      <c r="X57">
        <f t="shared" si="10"/>
        <v>1.3411049340903105</v>
      </c>
      <c r="Y57">
        <v>1.5179666155929359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196.95</v>
      </c>
      <c r="D58">
        <v>203.65</v>
      </c>
      <c r="E58">
        <v>195.85</v>
      </c>
      <c r="F58">
        <v>200</v>
      </c>
      <c r="G58">
        <f>_xll.TA_TYPPRICE(D58,E58,F58)</f>
        <v>199.83333333333334</v>
      </c>
      <c r="H58">
        <v>198.02523673093651</v>
      </c>
      <c r="I58" t="str">
        <f t="shared" si="0"/>
        <v>UP</v>
      </c>
      <c r="J58">
        <v>200.24658226157689</v>
      </c>
      <c r="K58">
        <v>192.25999860683609</v>
      </c>
      <c r="L58" t="str">
        <f t="shared" si="1"/>
        <v>No Confirmation</v>
      </c>
      <c r="M58" t="str">
        <f t="shared" si="2"/>
        <v>No Trend</v>
      </c>
      <c r="N58">
        <v>77.683973237700215</v>
      </c>
      <c r="O58" t="str">
        <f t="shared" si="3"/>
        <v>UP</v>
      </c>
      <c r="P58" t="str">
        <f t="shared" si="4"/>
        <v>No Trend + Momentum</v>
      </c>
      <c r="Q58">
        <f t="shared" si="5"/>
        <v>4.1500000000000057</v>
      </c>
      <c r="R58">
        <f t="shared" si="6"/>
        <v>7.8000000000000114</v>
      </c>
      <c r="S58">
        <f t="shared" si="7"/>
        <v>0.53205128205128205</v>
      </c>
      <c r="T58" t="str">
        <f t="shared" si="8"/>
        <v>No Indication</v>
      </c>
      <c r="U58" t="str">
        <f t="shared" si="9"/>
        <v>No T+M+I</v>
      </c>
      <c r="V58">
        <v>195.32309649730848</v>
      </c>
      <c r="W58">
        <v>193.64041247390716</v>
      </c>
      <c r="X58">
        <f t="shared" si="10"/>
        <v>1.6826840234013218</v>
      </c>
      <c r="Y58">
        <v>1.550910097154613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200</v>
      </c>
      <c r="D59">
        <v>203.2</v>
      </c>
      <c r="E59">
        <v>198</v>
      </c>
      <c r="F59">
        <v>198</v>
      </c>
      <c r="G59">
        <f>_xll.TA_TYPPRICE(D59,E59,F59)</f>
        <v>199.73333333333335</v>
      </c>
      <c r="H59">
        <v>198.87928503213493</v>
      </c>
      <c r="I59" t="str">
        <f t="shared" si="0"/>
        <v>DOWN</v>
      </c>
      <c r="J59">
        <v>200.90289731455979</v>
      </c>
      <c r="K59">
        <v>193.53555447198363</v>
      </c>
      <c r="L59" t="str">
        <f t="shared" si="1"/>
        <v>No Confirmation</v>
      </c>
      <c r="M59" t="str">
        <f t="shared" si="2"/>
        <v>No Trend</v>
      </c>
      <c r="N59">
        <v>61.648572160548611</v>
      </c>
      <c r="O59" t="str">
        <f t="shared" si="3"/>
        <v>UP</v>
      </c>
      <c r="P59" t="str">
        <f t="shared" si="4"/>
        <v>No Trend + Momentum</v>
      </c>
      <c r="Q59">
        <f t="shared" si="5"/>
        <v>0</v>
      </c>
      <c r="R59">
        <f t="shared" si="6"/>
        <v>5.1999999999999886</v>
      </c>
      <c r="S59">
        <f t="shared" si="7"/>
        <v>0</v>
      </c>
      <c r="T59" t="str">
        <f t="shared" si="8"/>
        <v>DOWN</v>
      </c>
      <c r="U59" t="str">
        <f t="shared" si="9"/>
        <v>No T+M+I</v>
      </c>
      <c r="V59">
        <v>195.73492780541488</v>
      </c>
      <c r="W59">
        <v>193.96334488324737</v>
      </c>
      <c r="X59">
        <f t="shared" si="10"/>
        <v>1.7715829221675108</v>
      </c>
      <c r="Y59">
        <v>1.5950446621571925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200</v>
      </c>
      <c r="D60">
        <v>202.5</v>
      </c>
      <c r="E60">
        <v>196.2</v>
      </c>
      <c r="F60">
        <v>200</v>
      </c>
      <c r="G60">
        <f>_xll.TA_TYPPRICE(D60,E60,F60)</f>
        <v>199.56666666666669</v>
      </c>
      <c r="H60">
        <v>199.22297584940083</v>
      </c>
      <c r="I60" t="str">
        <f t="shared" si="0"/>
        <v>UP</v>
      </c>
      <c r="J60">
        <v>201.2578090224354</v>
      </c>
      <c r="K60">
        <v>194.12765347820948</v>
      </c>
      <c r="L60" t="str">
        <f t="shared" si="1"/>
        <v>No Confirmation</v>
      </c>
      <c r="M60" t="str">
        <f t="shared" si="2"/>
        <v>No Trend</v>
      </c>
      <c r="N60">
        <v>69.514525546890567</v>
      </c>
      <c r="O60" t="str">
        <f t="shared" si="3"/>
        <v>UP</v>
      </c>
      <c r="P60" t="str">
        <f t="shared" si="4"/>
        <v>No Trend + Momentum</v>
      </c>
      <c r="Q60">
        <f t="shared" si="5"/>
        <v>3.8000000000000114</v>
      </c>
      <c r="R60">
        <f t="shared" si="6"/>
        <v>6.3000000000000114</v>
      </c>
      <c r="S60">
        <f t="shared" si="7"/>
        <v>0.60317460317460392</v>
      </c>
      <c r="T60" t="str">
        <f t="shared" si="8"/>
        <v>No Indication</v>
      </c>
      <c r="U60" t="str">
        <f t="shared" si="9"/>
        <v>No T+M+I</v>
      </c>
      <c r="V60">
        <v>196.39109275842799</v>
      </c>
      <c r="W60">
        <v>194.41050452152535</v>
      </c>
      <c r="X60">
        <f t="shared" si="10"/>
        <v>1.9805882369026335</v>
      </c>
      <c r="Y60">
        <v>1.6721533771062806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199.1</v>
      </c>
      <c r="D61">
        <v>201.45</v>
      </c>
      <c r="E61">
        <v>196.5</v>
      </c>
      <c r="F61">
        <v>200</v>
      </c>
      <c r="G61">
        <f>_xll.TA_TYPPRICE(D61,E61,F61)</f>
        <v>199.31666666666669</v>
      </c>
      <c r="H61">
        <v>199.26982125803374</v>
      </c>
      <c r="I61" t="str">
        <f t="shared" si="0"/>
        <v>UP</v>
      </c>
      <c r="J61">
        <v>201.30051812856087</v>
      </c>
      <c r="K61">
        <v>194.65484159416292</v>
      </c>
      <c r="L61" t="str">
        <f t="shared" si="1"/>
        <v>No Confirmation</v>
      </c>
      <c r="M61" t="str">
        <f t="shared" si="2"/>
        <v>No Trend</v>
      </c>
      <c r="N61">
        <v>69.514525546890553</v>
      </c>
      <c r="O61" t="str">
        <f t="shared" si="3"/>
        <v>UP</v>
      </c>
      <c r="P61" t="str">
        <f t="shared" si="4"/>
        <v>No Trend + Momentum</v>
      </c>
      <c r="Q61">
        <f t="shared" si="5"/>
        <v>3.5</v>
      </c>
      <c r="R61">
        <f t="shared" si="6"/>
        <v>4.9499999999999886</v>
      </c>
      <c r="S61">
        <f t="shared" si="7"/>
        <v>0.70707070707070874</v>
      </c>
      <c r="T61" t="str">
        <f t="shared" si="8"/>
        <v>No Indication</v>
      </c>
      <c r="U61" t="str">
        <f t="shared" si="9"/>
        <v>No T+M+I</v>
      </c>
      <c r="V61">
        <v>196.94630925713136</v>
      </c>
      <c r="W61">
        <v>194.82454122363458</v>
      </c>
      <c r="X61">
        <f t="shared" si="10"/>
        <v>2.1217680334967781</v>
      </c>
      <c r="Y61">
        <v>1.7620763083843802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200.75</v>
      </c>
      <c r="D62">
        <v>207.9</v>
      </c>
      <c r="E62">
        <v>199.25</v>
      </c>
      <c r="F62">
        <v>205</v>
      </c>
      <c r="G62">
        <f>_xll.TA_TYPPRICE(D62,E62,F62)</f>
        <v>204.04999999999998</v>
      </c>
      <c r="H62">
        <v>201.65991062901685</v>
      </c>
      <c r="I62" t="str">
        <f t="shared" si="0"/>
        <v>UP</v>
      </c>
      <c r="J62">
        <v>202.76706965554735</v>
      </c>
      <c r="K62">
        <v>195.67598790657115</v>
      </c>
      <c r="L62" t="str">
        <f t="shared" si="1"/>
        <v>UP</v>
      </c>
      <c r="M62" t="str">
        <f t="shared" si="2"/>
        <v>UP</v>
      </c>
      <c r="N62">
        <v>83.074716711820642</v>
      </c>
      <c r="O62" t="str">
        <f t="shared" si="3"/>
        <v>UP</v>
      </c>
      <c r="P62" t="str">
        <f t="shared" si="4"/>
        <v>UP</v>
      </c>
      <c r="Q62">
        <f t="shared" si="5"/>
        <v>5.75</v>
      </c>
      <c r="R62">
        <f t="shared" si="6"/>
        <v>8.6500000000000057</v>
      </c>
      <c r="S62">
        <f t="shared" si="7"/>
        <v>0.6647398843930632</v>
      </c>
      <c r="T62" t="str">
        <f t="shared" si="8"/>
        <v>No Indication</v>
      </c>
      <c r="U62" t="str">
        <f t="shared" si="9"/>
        <v>No T+M+I</v>
      </c>
      <c r="V62">
        <v>198.18533860218807</v>
      </c>
      <c r="W62">
        <v>195.57827891077275</v>
      </c>
      <c r="X62">
        <f t="shared" si="10"/>
        <v>2.6070596914153157</v>
      </c>
      <c r="Y62">
        <v>1.9310729849905672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207</v>
      </c>
      <c r="D63">
        <v>207.35</v>
      </c>
      <c r="E63">
        <v>200.3</v>
      </c>
      <c r="F63">
        <v>204</v>
      </c>
      <c r="G63">
        <f>_xll.TA_TYPPRICE(D63,E63,F63)</f>
        <v>203.88333333333333</v>
      </c>
      <c r="H63">
        <v>202.77162198117509</v>
      </c>
      <c r="I63" t="str">
        <f t="shared" si="0"/>
        <v>UP</v>
      </c>
      <c r="J63">
        <v>203.78549862098126</v>
      </c>
      <c r="K63">
        <v>196.70354614955534</v>
      </c>
      <c r="L63" t="str">
        <f t="shared" si="1"/>
        <v>UP</v>
      </c>
      <c r="M63" t="str">
        <f t="shared" si="2"/>
        <v>UP</v>
      </c>
      <c r="N63">
        <v>74.76112503152666</v>
      </c>
      <c r="O63" t="str">
        <f t="shared" si="3"/>
        <v>UP</v>
      </c>
      <c r="P63" t="str">
        <f t="shared" si="4"/>
        <v>UP</v>
      </c>
      <c r="Q63">
        <f t="shared" si="5"/>
        <v>3.6999999999999886</v>
      </c>
      <c r="R63">
        <f t="shared" si="6"/>
        <v>7.0499999999999829</v>
      </c>
      <c r="S63">
        <f t="shared" si="7"/>
        <v>0.52482269503546064</v>
      </c>
      <c r="T63" t="str">
        <f t="shared" si="8"/>
        <v>No Indication</v>
      </c>
      <c r="U63" t="str">
        <f t="shared" si="9"/>
        <v>No T+M+I</v>
      </c>
      <c r="V63">
        <v>199.07990189415912</v>
      </c>
      <c r="W63">
        <v>196.20211010256736</v>
      </c>
      <c r="X63">
        <f t="shared" si="10"/>
        <v>2.8777917915917612</v>
      </c>
      <c r="Y63">
        <v>2.1204167463108061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200.2</v>
      </c>
      <c r="D64">
        <v>204.9</v>
      </c>
      <c r="E64">
        <v>197.15</v>
      </c>
      <c r="F64">
        <v>203</v>
      </c>
      <c r="G64">
        <f>_xll.TA_TYPPRICE(D64,E64,F64)</f>
        <v>201.68333333333331</v>
      </c>
      <c r="H64">
        <v>202.22747765725421</v>
      </c>
      <c r="I64" t="str">
        <f t="shared" si="0"/>
        <v>UP</v>
      </c>
      <c r="J64">
        <v>204.03316559409654</v>
      </c>
      <c r="K64">
        <v>196.80275811632083</v>
      </c>
      <c r="L64" t="str">
        <f t="shared" si="1"/>
        <v>No Confirmation</v>
      </c>
      <c r="M64" t="str">
        <f t="shared" si="2"/>
        <v>No Trend</v>
      </c>
      <c r="N64">
        <v>66.448894243759113</v>
      </c>
      <c r="O64" t="str">
        <f t="shared" si="3"/>
        <v>UP</v>
      </c>
      <c r="P64" t="str">
        <f t="shared" si="4"/>
        <v>No Trend + Momentum</v>
      </c>
      <c r="Q64">
        <f t="shared" si="5"/>
        <v>5.8499999999999943</v>
      </c>
      <c r="R64">
        <f t="shared" si="6"/>
        <v>7.75</v>
      </c>
      <c r="S64">
        <f t="shared" si="7"/>
        <v>0.75483870967741862</v>
      </c>
      <c r="T64" t="str">
        <f t="shared" si="8"/>
        <v>No Indication</v>
      </c>
      <c r="U64" t="str">
        <f t="shared" si="9"/>
        <v>No T+M+I</v>
      </c>
      <c r="V64">
        <v>199.68299391044232</v>
      </c>
      <c r="W64">
        <v>196.70565750237719</v>
      </c>
      <c r="X64">
        <f t="shared" si="10"/>
        <v>2.9773364080651277</v>
      </c>
      <c r="Y64">
        <v>2.2918006786616703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204</v>
      </c>
      <c r="D65">
        <v>207.9</v>
      </c>
      <c r="E65">
        <v>203.8</v>
      </c>
      <c r="F65">
        <v>204.8</v>
      </c>
      <c r="G65">
        <f>_xll.TA_TYPPRICE(D65,E65,F65)</f>
        <v>205.5</v>
      </c>
      <c r="H65">
        <v>203.86373882862711</v>
      </c>
      <c r="I65" t="str">
        <f t="shared" si="0"/>
        <v>UP</v>
      </c>
      <c r="J65">
        <v>204.89246212874176</v>
      </c>
      <c r="K65">
        <v>198.35770075713842</v>
      </c>
      <c r="L65" t="str">
        <f t="shared" si="1"/>
        <v>No Confirmation</v>
      </c>
      <c r="M65" t="str">
        <f t="shared" si="2"/>
        <v>No Trend</v>
      </c>
      <c r="N65">
        <v>73.162629907414725</v>
      </c>
      <c r="O65" t="str">
        <f t="shared" si="3"/>
        <v>UP</v>
      </c>
      <c r="P65" t="str">
        <f t="shared" si="4"/>
        <v>No Trend + Momentum</v>
      </c>
      <c r="Q65">
        <f t="shared" si="5"/>
        <v>1</v>
      </c>
      <c r="R65">
        <f t="shared" si="6"/>
        <v>4.0999999999999943</v>
      </c>
      <c r="S65">
        <f t="shared" si="7"/>
        <v>0.24390243902439057</v>
      </c>
      <c r="T65" t="str">
        <f t="shared" si="8"/>
        <v>No Indication</v>
      </c>
      <c r="U65" t="str">
        <f t="shared" si="9"/>
        <v>No T+M+I</v>
      </c>
      <c r="V65">
        <v>200.47022561652813</v>
      </c>
      <c r="W65">
        <v>197.30523842812704</v>
      </c>
      <c r="X65">
        <f t="shared" si="10"/>
        <v>3.1649871884010849</v>
      </c>
      <c r="Y65">
        <v>2.4664379806095531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206</v>
      </c>
      <c r="D66">
        <v>206</v>
      </c>
      <c r="E66">
        <v>201</v>
      </c>
      <c r="F66">
        <v>205</v>
      </c>
      <c r="G66">
        <f>_xll.TA_TYPPRICE(D66,E66,F66)</f>
        <v>204</v>
      </c>
      <c r="H66">
        <v>203.93186941431355</v>
      </c>
      <c r="I66" t="str">
        <f t="shared" si="0"/>
        <v>UP</v>
      </c>
      <c r="J66">
        <v>205.13858165568803</v>
      </c>
      <c r="K66">
        <v>198.9448783666632</v>
      </c>
      <c r="L66" t="str">
        <f t="shared" si="1"/>
        <v>No Confirmation</v>
      </c>
      <c r="M66" t="str">
        <f t="shared" si="2"/>
        <v>No Trend</v>
      </c>
      <c r="N66">
        <v>73.888333859045517</v>
      </c>
      <c r="O66" t="str">
        <f t="shared" si="3"/>
        <v>UP</v>
      </c>
      <c r="P66" t="str">
        <f t="shared" si="4"/>
        <v>No Trend + Momentum</v>
      </c>
      <c r="Q66">
        <f t="shared" si="5"/>
        <v>4</v>
      </c>
      <c r="R66">
        <f t="shared" si="6"/>
        <v>5</v>
      </c>
      <c r="S66">
        <f t="shared" si="7"/>
        <v>0.8</v>
      </c>
      <c r="T66" t="str">
        <f t="shared" si="8"/>
        <v>No Indication</v>
      </c>
      <c r="U66" t="str">
        <f t="shared" si="9"/>
        <v>No T+M+I</v>
      </c>
      <c r="V66">
        <v>201.1671139832161</v>
      </c>
      <c r="W66">
        <v>197.87522076678431</v>
      </c>
      <c r="X66">
        <f t="shared" si="10"/>
        <v>3.291893216431788</v>
      </c>
      <c r="Y66">
        <v>2.631529027774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205.8</v>
      </c>
      <c r="D67">
        <v>217</v>
      </c>
      <c r="E67">
        <v>204.2</v>
      </c>
      <c r="F67">
        <v>215.25</v>
      </c>
      <c r="G67">
        <f>_xll.TA_TYPPRICE(D67,E67,F67)</f>
        <v>212.15</v>
      </c>
      <c r="H67">
        <v>208.04093470715679</v>
      </c>
      <c r="I67" t="str">
        <f t="shared" ref="I67:I104" si="20">IF(F67&gt;H67,"UP","DOWN")</f>
        <v>UP</v>
      </c>
      <c r="J67">
        <v>207.77445239886848</v>
      </c>
      <c r="K67">
        <v>200.11268317407138</v>
      </c>
      <c r="L67" t="str">
        <f t="shared" ref="L67:L104" si="21">IF(F67&gt;J67,"UP",IF(F67&lt;K67,"DOWN","No Confirmation"))</f>
        <v>UP</v>
      </c>
      <c r="M67" t="str">
        <f t="shared" ref="M67:M104" si="22">IF(AND(I67="UP",L67="UP"),"UP",IF(AND(I67="DOWN",L67="DOWN"),"DOWN","No Trend"))</f>
        <v>UP</v>
      </c>
      <c r="N67">
        <v>90.44334285321186</v>
      </c>
      <c r="O67" t="str">
        <f t="shared" ref="O67:O104" si="23">IF(N67&gt;60,"UP",IF(N67&lt;40,"DOWN","No Momentum"))</f>
        <v>UP</v>
      </c>
      <c r="P67" t="str">
        <f t="shared" ref="P67:P104" si="24">IF(AND(M67="UP",O67="UP"),"UP",IF(AND(M67="DOWN",O67="DOWN"),"DOWN","No Trend + Momentum"))</f>
        <v>UP</v>
      </c>
      <c r="Q67">
        <f t="shared" ref="Q67:Q104" si="25">F67-E67</f>
        <v>11.050000000000011</v>
      </c>
      <c r="R67">
        <f t="shared" ref="R67:R104" si="26">D67-E67</f>
        <v>12.800000000000011</v>
      </c>
      <c r="S67">
        <f t="shared" ref="S67:S104" si="27">Q67/R67</f>
        <v>0.86328125000000011</v>
      </c>
      <c r="T67" t="str">
        <f t="shared" ref="T67:T104" si="28">IF(S67&gt;0.8,"UP",IF(S67&lt;0.2,"DOWN","No Indication"))</f>
        <v>UP</v>
      </c>
      <c r="U67" t="str">
        <f t="shared" ref="U67:U104" si="29">IF(AND(P67="UP",T67="UP"),"UP",IF(AND(P67="DOWN",T67="DOWN"),"DOWN","No T+M+I"))</f>
        <v>UP</v>
      </c>
      <c r="V67">
        <v>203.33371183195209</v>
      </c>
      <c r="W67">
        <v>199.16224145072621</v>
      </c>
      <c r="X67">
        <f t="shared" ref="X67:X104" si="30">V67-W67</f>
        <v>4.1714703812258733</v>
      </c>
      <c r="Y67">
        <v>2.9395172984643745</v>
      </c>
      <c r="Z67" t="str">
        <f t="shared" ref="Z67:Z104" si="31">IF(X67&gt;Y67,"UP",IF(X67&lt;Y67,"DOWN","No Indication"))</f>
        <v>UP</v>
      </c>
      <c r="AA67" t="str">
        <f t="shared" ref="AA67:AA104" si="32">IF(AND(U67="UP",Z67="UP"),"UP",IF(AND(U67="DOWN",Z67="DOWN"),"DOWN","No TMIM"))</f>
        <v>UP</v>
      </c>
      <c r="AB67" t="str">
        <f t="shared" ref="AB67:AB104" si="33">IF(H67&gt;J67,"UP",IF(H67&lt;K67,"DOWN","No Confirmation"))</f>
        <v>UP</v>
      </c>
      <c r="AC67" t="str">
        <f t="shared" ref="AC67:AC104" si="34">IF(AND(AA67="UP",AB67="UP"),"UP",IF(AND(AA67="DOWN",AB67="DOWN"),"DOWN","No Alert"))</f>
        <v>UP</v>
      </c>
      <c r="AD67">
        <f t="shared" ref="AD67:AD104" si="35">IF(AC67="UP",MROUND(D67-((D67-E67)*0.886),0.05),IF(AC67="DOWN",MROUND(E67+((D67-E67)*0.886),0.05),"No Alert"))</f>
        <v>205.65</v>
      </c>
      <c r="AE67">
        <f t="shared" ref="AE67:AE104" si="36">IF(AC67="UP",MROUND(D67-((D67-E67)*0.618),0.05),IF(AC67="DOWN",MROUND(E67+((D67-E67)*0.618),0.05),"No Alert"))</f>
        <v>209.10000000000002</v>
      </c>
      <c r="AF67">
        <f t="shared" ref="AF67:AF104" si="37">IF(AC67="UP",MROUND(D67-((D67-E67)*0.5),0.05),IF(AC67="DOWN",MROUND(E67+((D67-E67)*0.5),0.05),"No Alert"))</f>
        <v>210.60000000000002</v>
      </c>
      <c r="AG67">
        <f t="shared" ref="AG67:AG104" si="38">IF(AC67="UP",MROUND(D67-((D67-E67)*0.382),0.05),IF(AC67="DOWN",MROUND(E67+((D67-E67)*0.382),0.05),"No Alert"))</f>
        <v>212.10000000000002</v>
      </c>
    </row>
    <row r="68" spans="1:33" x14ac:dyDescent="0.25">
      <c r="A68" t="s">
        <v>5</v>
      </c>
      <c r="B68" s="1">
        <v>42950</v>
      </c>
      <c r="C68">
        <v>216</v>
      </c>
      <c r="D68">
        <v>236</v>
      </c>
      <c r="E68">
        <v>215</v>
      </c>
      <c r="F68">
        <v>227</v>
      </c>
      <c r="G68">
        <f>_xll.TA_TYPPRICE(D68,E68,F68)</f>
        <v>226</v>
      </c>
      <c r="H68">
        <v>217.0204673535784</v>
      </c>
      <c r="I68" t="str">
        <f t="shared" si="20"/>
        <v>UP</v>
      </c>
      <c r="J68">
        <v>214.04679631023103</v>
      </c>
      <c r="K68">
        <v>203.42097580205552</v>
      </c>
      <c r="L68" t="str">
        <f t="shared" si="21"/>
        <v>UP</v>
      </c>
      <c r="M68" t="str">
        <f t="shared" si="22"/>
        <v>UP</v>
      </c>
      <c r="N68">
        <v>94.992548681173545</v>
      </c>
      <c r="O68" t="str">
        <f t="shared" si="23"/>
        <v>UP</v>
      </c>
      <c r="P68" t="str">
        <f t="shared" si="24"/>
        <v>UP</v>
      </c>
      <c r="Q68">
        <f t="shared" si="25"/>
        <v>12</v>
      </c>
      <c r="R68">
        <f t="shared" si="26"/>
        <v>21</v>
      </c>
      <c r="S68">
        <f t="shared" si="27"/>
        <v>0.5714285714285714</v>
      </c>
      <c r="T68" t="str">
        <f t="shared" si="28"/>
        <v>No Indication</v>
      </c>
      <c r="U68" t="str">
        <f t="shared" si="29"/>
        <v>No T+M+I</v>
      </c>
      <c r="V68">
        <v>206.97467924242099</v>
      </c>
      <c r="W68">
        <v>201.22429763956131</v>
      </c>
      <c r="X68">
        <f t="shared" si="30"/>
        <v>5.7503816028596759</v>
      </c>
      <c r="Y68">
        <v>3.5016901593434349</v>
      </c>
      <c r="Z68" t="str">
        <f t="shared" si="31"/>
        <v>UP</v>
      </c>
      <c r="AA68" t="str">
        <f t="shared" si="32"/>
        <v>No TMIM</v>
      </c>
      <c r="AB68" t="str">
        <f t="shared" si="33"/>
        <v>UP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226.25</v>
      </c>
      <c r="D69">
        <v>229.9</v>
      </c>
      <c r="E69">
        <v>223.7</v>
      </c>
      <c r="F69">
        <v>224.85</v>
      </c>
      <c r="G69">
        <f>_xll.TA_TYPPRICE(D69,E69,F69)</f>
        <v>226.15</v>
      </c>
      <c r="H69">
        <v>221.58523367678919</v>
      </c>
      <c r="I69" t="str">
        <f t="shared" si="20"/>
        <v>UP</v>
      </c>
      <c r="J69">
        <v>217.56973046351303</v>
      </c>
      <c r="K69">
        <v>207.92742562382097</v>
      </c>
      <c r="L69" t="str">
        <f t="shared" si="21"/>
        <v>UP</v>
      </c>
      <c r="M69" t="str">
        <f t="shared" si="22"/>
        <v>UP</v>
      </c>
      <c r="N69">
        <v>85.665463238092926</v>
      </c>
      <c r="O69" t="str">
        <f t="shared" si="23"/>
        <v>UP</v>
      </c>
      <c r="P69" t="str">
        <f t="shared" si="24"/>
        <v>UP</v>
      </c>
      <c r="Q69">
        <f t="shared" si="25"/>
        <v>1.1500000000000057</v>
      </c>
      <c r="R69">
        <f t="shared" si="26"/>
        <v>6.2000000000000171</v>
      </c>
      <c r="S69">
        <f t="shared" si="27"/>
        <v>0.18548387096774235</v>
      </c>
      <c r="T69" t="str">
        <f t="shared" si="28"/>
        <v>DOWN</v>
      </c>
      <c r="U69" t="str">
        <f t="shared" si="29"/>
        <v>No T+M+I</v>
      </c>
      <c r="V69">
        <v>209.72472858974083</v>
      </c>
      <c r="W69">
        <v>202.97434966626048</v>
      </c>
      <c r="X69">
        <f t="shared" si="30"/>
        <v>6.7503789234803548</v>
      </c>
      <c r="Y69">
        <v>4.1514279121708189</v>
      </c>
      <c r="Z69" t="str">
        <f t="shared" si="31"/>
        <v>UP</v>
      </c>
      <c r="AA69" t="str">
        <f t="shared" si="32"/>
        <v>No TMIM</v>
      </c>
      <c r="AB69" t="str">
        <f t="shared" si="33"/>
        <v>UP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226</v>
      </c>
      <c r="D70">
        <v>232</v>
      </c>
      <c r="E70">
        <v>220.05</v>
      </c>
      <c r="F70">
        <v>229.3</v>
      </c>
      <c r="G70">
        <f>_xll.TA_TYPPRICE(D70,E70,F70)</f>
        <v>227.11666666666667</v>
      </c>
      <c r="H70">
        <v>224.35095017172793</v>
      </c>
      <c r="I70" t="str">
        <f t="shared" si="20"/>
        <v>UP</v>
      </c>
      <c r="J70">
        <v>220.7764570271768</v>
      </c>
      <c r="K70">
        <v>210.62133104074965</v>
      </c>
      <c r="L70" t="str">
        <f t="shared" si="21"/>
        <v>UP</v>
      </c>
      <c r="M70" t="str">
        <f t="shared" si="22"/>
        <v>UP</v>
      </c>
      <c r="N70">
        <v>88.569239254848014</v>
      </c>
      <c r="O70" t="str">
        <f t="shared" si="23"/>
        <v>UP</v>
      </c>
      <c r="P70" t="str">
        <f t="shared" si="24"/>
        <v>UP</v>
      </c>
      <c r="Q70">
        <f t="shared" si="25"/>
        <v>9.25</v>
      </c>
      <c r="R70">
        <f t="shared" si="26"/>
        <v>11.949999999999989</v>
      </c>
      <c r="S70">
        <f t="shared" si="27"/>
        <v>0.77405857740585848</v>
      </c>
      <c r="T70" t="str">
        <f t="shared" si="28"/>
        <v>No Indication</v>
      </c>
      <c r="U70" t="str">
        <f t="shared" si="29"/>
        <v>No T+M+I</v>
      </c>
      <c r="V70">
        <v>212.73630880670379</v>
      </c>
      <c r="W70">
        <v>204.92439783913008</v>
      </c>
      <c r="X70">
        <f t="shared" si="30"/>
        <v>7.8119109675737093</v>
      </c>
      <c r="Y70">
        <v>4.8835245232513973</v>
      </c>
      <c r="Z70" t="str">
        <f t="shared" si="31"/>
        <v>UP</v>
      </c>
      <c r="AA70" t="str">
        <f t="shared" si="32"/>
        <v>No TMIM</v>
      </c>
      <c r="AB70" t="str">
        <f t="shared" si="33"/>
        <v>UP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229</v>
      </c>
      <c r="D71">
        <v>249.9</v>
      </c>
      <c r="E71">
        <v>222.7</v>
      </c>
      <c r="F71">
        <v>239.9</v>
      </c>
      <c r="G71">
        <f>_xll.TA_TYPPRICE(D71,E71,F71)</f>
        <v>237.5</v>
      </c>
      <c r="H71">
        <v>230.92547508586398</v>
      </c>
      <c r="I71" t="str">
        <f t="shared" si="20"/>
        <v>UP</v>
      </c>
      <c r="J71">
        <v>227.24835546558197</v>
      </c>
      <c r="K71">
        <v>213.30547969836084</v>
      </c>
      <c r="L71" t="str">
        <f t="shared" si="21"/>
        <v>UP</v>
      </c>
      <c r="M71" t="str">
        <f t="shared" si="22"/>
        <v>UP</v>
      </c>
      <c r="N71">
        <v>92.869873776040095</v>
      </c>
      <c r="O71" t="str">
        <f t="shared" si="23"/>
        <v>UP</v>
      </c>
      <c r="P71" t="str">
        <f t="shared" si="24"/>
        <v>UP</v>
      </c>
      <c r="Q71">
        <f t="shared" si="25"/>
        <v>17.200000000000017</v>
      </c>
      <c r="R71">
        <f t="shared" si="26"/>
        <v>27.200000000000017</v>
      </c>
      <c r="S71">
        <f t="shared" si="27"/>
        <v>0.63235294117647078</v>
      </c>
      <c r="T71" t="str">
        <f t="shared" si="28"/>
        <v>No Indication</v>
      </c>
      <c r="U71" t="str">
        <f t="shared" si="29"/>
        <v>No T+M+I</v>
      </c>
      <c r="V71">
        <v>216.91533822105706</v>
      </c>
      <c r="W71">
        <v>207.51518318437971</v>
      </c>
      <c r="X71">
        <f t="shared" si="30"/>
        <v>9.4001550366773472</v>
      </c>
      <c r="Y71">
        <v>5.7868506259365873</v>
      </c>
      <c r="Z71" t="str">
        <f t="shared" si="31"/>
        <v>UP</v>
      </c>
      <c r="AA71" t="str">
        <f t="shared" si="32"/>
        <v>No TMIM</v>
      </c>
      <c r="AB71" t="str">
        <f t="shared" si="33"/>
        <v>UP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237.9</v>
      </c>
      <c r="D72">
        <v>254.4</v>
      </c>
      <c r="E72">
        <v>237.5</v>
      </c>
      <c r="F72">
        <v>249.7</v>
      </c>
      <c r="G72">
        <f>_xll.TA_TYPPRICE(D72,E72,F72)</f>
        <v>247.19999999999996</v>
      </c>
      <c r="H72">
        <v>239.06273754293198</v>
      </c>
      <c r="I72" t="str">
        <f t="shared" si="20"/>
        <v>UP</v>
      </c>
      <c r="J72">
        <v>233.28205425100819</v>
      </c>
      <c r="K72">
        <v>218.68203976539178</v>
      </c>
      <c r="L72" t="str">
        <f t="shared" si="21"/>
        <v>UP</v>
      </c>
      <c r="M72" t="str">
        <f t="shared" si="22"/>
        <v>UP</v>
      </c>
      <c r="N72">
        <v>95.030571698706325</v>
      </c>
      <c r="O72" t="str">
        <f t="shared" si="23"/>
        <v>UP</v>
      </c>
      <c r="P72" t="str">
        <f t="shared" si="24"/>
        <v>UP</v>
      </c>
      <c r="Q72">
        <f t="shared" si="25"/>
        <v>12.199999999999989</v>
      </c>
      <c r="R72">
        <f t="shared" si="26"/>
        <v>16.900000000000006</v>
      </c>
      <c r="S72">
        <f t="shared" si="27"/>
        <v>0.72189349112425949</v>
      </c>
      <c r="T72" t="str">
        <f t="shared" si="28"/>
        <v>No Indication</v>
      </c>
      <c r="U72" t="str">
        <f t="shared" si="29"/>
        <v>No T+M+I</v>
      </c>
      <c r="V72">
        <v>221.95913234089443</v>
      </c>
      <c r="W72">
        <v>210.63998442998121</v>
      </c>
      <c r="X72">
        <f t="shared" si="30"/>
        <v>11.319147910913216</v>
      </c>
      <c r="Y72">
        <v>6.8933100829319134</v>
      </c>
      <c r="Z72" t="str">
        <f t="shared" si="31"/>
        <v>UP</v>
      </c>
      <c r="AA72" t="str">
        <f t="shared" si="32"/>
        <v>No TMIM</v>
      </c>
      <c r="AB72" t="str">
        <f t="shared" si="33"/>
        <v>UP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250</v>
      </c>
      <c r="D73">
        <v>255</v>
      </c>
      <c r="E73">
        <v>225.55</v>
      </c>
      <c r="F73">
        <v>236.8</v>
      </c>
      <c r="G73">
        <f>_xll.TA_TYPPRICE(D73,E73,F73)</f>
        <v>239.11666666666667</v>
      </c>
      <c r="H73">
        <v>239.08970210479933</v>
      </c>
      <c r="I73" t="str">
        <f t="shared" si="20"/>
        <v>DOWN</v>
      </c>
      <c r="J73">
        <v>238.10826441745081</v>
      </c>
      <c r="K73">
        <v>220.20825315086029</v>
      </c>
      <c r="L73" t="str">
        <f t="shared" si="21"/>
        <v>No Confirmation</v>
      </c>
      <c r="M73" t="str">
        <f t="shared" si="22"/>
        <v>No Trend</v>
      </c>
      <c r="N73">
        <v>63.412015203399172</v>
      </c>
      <c r="O73" t="str">
        <f t="shared" si="23"/>
        <v>UP</v>
      </c>
      <c r="P73" t="str">
        <f t="shared" si="24"/>
        <v>No Trend + Momentum</v>
      </c>
      <c r="Q73">
        <f t="shared" si="25"/>
        <v>11.25</v>
      </c>
      <c r="R73">
        <f t="shared" si="26"/>
        <v>29.449999999999989</v>
      </c>
      <c r="S73">
        <f t="shared" si="27"/>
        <v>0.3820033955857387</v>
      </c>
      <c r="T73" t="str">
        <f t="shared" si="28"/>
        <v>No Indication</v>
      </c>
      <c r="U73" t="str">
        <f t="shared" si="29"/>
        <v>No T+M+I</v>
      </c>
      <c r="V73">
        <v>224.24234274998759</v>
      </c>
      <c r="W73">
        <v>212.5777633610937</v>
      </c>
      <c r="X73">
        <f t="shared" si="30"/>
        <v>11.664579388893884</v>
      </c>
      <c r="Y73">
        <v>7.8475639441243077</v>
      </c>
      <c r="Z73" t="str">
        <f t="shared" si="31"/>
        <v>UP</v>
      </c>
      <c r="AA73" t="str">
        <f t="shared" si="32"/>
        <v>No TMIM</v>
      </c>
      <c r="AB73" t="str">
        <f t="shared" si="33"/>
        <v>UP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230</v>
      </c>
      <c r="D74">
        <v>245.9</v>
      </c>
      <c r="E74">
        <v>222.2</v>
      </c>
      <c r="F74">
        <v>237.3</v>
      </c>
      <c r="G74">
        <f>_xll.TA_TYPPRICE(D74,E74,F74)</f>
        <v>235.13333333333335</v>
      </c>
      <c r="H74">
        <v>237.11151771906634</v>
      </c>
      <c r="I74" t="str">
        <f t="shared" si="20"/>
        <v>UP</v>
      </c>
      <c r="J74">
        <v>239.83976121357284</v>
      </c>
      <c r="K74">
        <v>220.65086356178023</v>
      </c>
      <c r="L74" t="str">
        <f t="shared" si="21"/>
        <v>No Confirmation</v>
      </c>
      <c r="M74" t="str">
        <f t="shared" si="22"/>
        <v>No Trend</v>
      </c>
      <c r="N74">
        <v>63.992462017002524</v>
      </c>
      <c r="O74" t="str">
        <f t="shared" si="23"/>
        <v>UP</v>
      </c>
      <c r="P74" t="str">
        <f t="shared" si="24"/>
        <v>No Trend + Momentum</v>
      </c>
      <c r="Q74">
        <f t="shared" si="25"/>
        <v>15.100000000000023</v>
      </c>
      <c r="R74">
        <f t="shared" si="26"/>
        <v>23.700000000000017</v>
      </c>
      <c r="S74">
        <f t="shared" si="27"/>
        <v>0.63713080168776426</v>
      </c>
      <c r="T74" t="str">
        <f t="shared" si="28"/>
        <v>No Indication</v>
      </c>
      <c r="U74" t="str">
        <f t="shared" si="29"/>
        <v>No T+M+I</v>
      </c>
      <c r="V74">
        <v>226.25121309614335</v>
      </c>
      <c r="W74">
        <v>214.40904014916083</v>
      </c>
      <c r="X74">
        <f t="shared" si="30"/>
        <v>11.842172946982515</v>
      </c>
      <c r="Y74">
        <v>8.6464857446959495</v>
      </c>
      <c r="Z74" t="str">
        <f t="shared" si="31"/>
        <v>UP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241</v>
      </c>
      <c r="D75">
        <v>244.8</v>
      </c>
      <c r="E75">
        <v>237.1</v>
      </c>
      <c r="F75">
        <v>240</v>
      </c>
      <c r="G75">
        <f>_xll.TA_TYPPRICE(D75,E75,F75)</f>
        <v>240.63333333333333</v>
      </c>
      <c r="H75">
        <v>238.87242552619983</v>
      </c>
      <c r="I75" t="str">
        <f t="shared" si="20"/>
        <v>UP</v>
      </c>
      <c r="J75">
        <v>240.94203649944555</v>
      </c>
      <c r="K75">
        <v>224.30622721471795</v>
      </c>
      <c r="L75" t="str">
        <f t="shared" si="21"/>
        <v>No Confirmation</v>
      </c>
      <c r="M75" t="str">
        <f t="shared" si="22"/>
        <v>No Trend</v>
      </c>
      <c r="N75">
        <v>67.475356079550011</v>
      </c>
      <c r="O75" t="str">
        <f t="shared" si="23"/>
        <v>UP</v>
      </c>
      <c r="P75" t="str">
        <f t="shared" si="24"/>
        <v>No Trend + Momentum</v>
      </c>
      <c r="Q75">
        <f t="shared" si="25"/>
        <v>2.9000000000000057</v>
      </c>
      <c r="R75">
        <f t="shared" si="26"/>
        <v>7.7000000000000171</v>
      </c>
      <c r="S75">
        <f t="shared" si="27"/>
        <v>0.37662337662337653</v>
      </c>
      <c r="T75" t="str">
        <f t="shared" si="28"/>
        <v>No Indication</v>
      </c>
      <c r="U75" t="str">
        <f t="shared" si="29"/>
        <v>No T+M+I</v>
      </c>
      <c r="V75">
        <v>228.36641108135206</v>
      </c>
      <c r="W75">
        <v>216.30466680477855</v>
      </c>
      <c r="X75">
        <f t="shared" si="30"/>
        <v>12.061744276573506</v>
      </c>
      <c r="Y75">
        <v>9.3295374510714613</v>
      </c>
      <c r="Z75" t="str">
        <f t="shared" si="31"/>
        <v>UP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242</v>
      </c>
      <c r="D76">
        <v>251.45</v>
      </c>
      <c r="E76">
        <v>239</v>
      </c>
      <c r="F76">
        <v>249.15</v>
      </c>
      <c r="G76">
        <f>_xll.TA_TYPPRICE(D76,E76,F76)</f>
        <v>246.53333333333333</v>
      </c>
      <c r="H76">
        <v>242.7028794297666</v>
      </c>
      <c r="I76" t="str">
        <f t="shared" si="20"/>
        <v>UP</v>
      </c>
      <c r="J76">
        <v>243.27713949956876</v>
      </c>
      <c r="K76">
        <v>227.57151005589174</v>
      </c>
      <c r="L76" t="str">
        <f t="shared" si="21"/>
        <v>UP</v>
      </c>
      <c r="M76" t="str">
        <f t="shared" si="22"/>
        <v>UP</v>
      </c>
      <c r="N76">
        <v>76.928712176833926</v>
      </c>
      <c r="O76" t="str">
        <f t="shared" si="23"/>
        <v>UP</v>
      </c>
      <c r="P76" t="str">
        <f t="shared" si="24"/>
        <v>UP</v>
      </c>
      <c r="Q76">
        <f t="shared" si="25"/>
        <v>10.150000000000006</v>
      </c>
      <c r="R76">
        <f t="shared" si="26"/>
        <v>12.449999999999989</v>
      </c>
      <c r="S76">
        <f t="shared" si="27"/>
        <v>0.81526104417670808</v>
      </c>
      <c r="T76" t="str">
        <f t="shared" si="28"/>
        <v>UP</v>
      </c>
      <c r="U76" t="str">
        <f t="shared" si="29"/>
        <v>UP</v>
      </c>
      <c r="V76">
        <v>231.5638862996056</v>
      </c>
      <c r="W76">
        <v>218.73765444886902</v>
      </c>
      <c r="X76">
        <f t="shared" si="30"/>
        <v>12.826231850736576</v>
      </c>
      <c r="Y76">
        <v>10.028876331004485</v>
      </c>
      <c r="Z76" t="str">
        <f t="shared" si="31"/>
        <v>UP</v>
      </c>
      <c r="AA76" t="str">
        <f t="shared" si="32"/>
        <v>UP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250.5</v>
      </c>
      <c r="D77">
        <v>261.3</v>
      </c>
      <c r="E77">
        <v>249.85</v>
      </c>
      <c r="F77">
        <v>254.1</v>
      </c>
      <c r="G77">
        <f>_xll.TA_TYPPRICE(D77,E77,F77)</f>
        <v>255.08333333333334</v>
      </c>
      <c r="H77">
        <v>248.89310638154996</v>
      </c>
      <c r="I77" t="str">
        <f t="shared" si="20"/>
        <v>UP</v>
      </c>
      <c r="J77">
        <v>247.28221961077571</v>
      </c>
      <c r="K77">
        <v>232.5222855990269</v>
      </c>
      <c r="L77" t="str">
        <f t="shared" si="21"/>
        <v>UP</v>
      </c>
      <c r="M77" t="str">
        <f t="shared" si="22"/>
        <v>UP</v>
      </c>
      <c r="N77">
        <v>80.718452636889396</v>
      </c>
      <c r="O77" t="str">
        <f t="shared" si="23"/>
        <v>UP</v>
      </c>
      <c r="P77" t="str">
        <f t="shared" si="24"/>
        <v>UP</v>
      </c>
      <c r="Q77">
        <f t="shared" si="25"/>
        <v>4.25</v>
      </c>
      <c r="R77">
        <f t="shared" si="26"/>
        <v>11.450000000000017</v>
      </c>
      <c r="S77">
        <f t="shared" si="27"/>
        <v>0.37117903930130947</v>
      </c>
      <c r="T77" t="str">
        <f t="shared" si="28"/>
        <v>No Indication</v>
      </c>
      <c r="U77" t="str">
        <f t="shared" si="29"/>
        <v>No T+M+I</v>
      </c>
      <c r="V77">
        <v>235.0309807150509</v>
      </c>
      <c r="W77">
        <v>221.35708745265651</v>
      </c>
      <c r="X77">
        <f t="shared" si="30"/>
        <v>13.673893262394387</v>
      </c>
      <c r="Y77">
        <v>10.757879717282465</v>
      </c>
      <c r="Z77" t="str">
        <f t="shared" si="31"/>
        <v>UP</v>
      </c>
      <c r="AA77" t="str">
        <f t="shared" si="32"/>
        <v>No TMIM</v>
      </c>
      <c r="AB77" t="str">
        <f t="shared" si="33"/>
        <v>UP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253.6</v>
      </c>
      <c r="D78">
        <v>256.39999999999998</v>
      </c>
      <c r="E78">
        <v>247</v>
      </c>
      <c r="F78">
        <v>251.75</v>
      </c>
      <c r="G78">
        <f>_xll.TA_TYPPRICE(D78,E78,F78)</f>
        <v>251.71666666666667</v>
      </c>
      <c r="H78">
        <v>250.30488652410833</v>
      </c>
      <c r="I78" t="str">
        <f t="shared" si="20"/>
        <v>UP</v>
      </c>
      <c r="J78">
        <v>249.30839303060333</v>
      </c>
      <c r="K78">
        <v>235.7395554659098</v>
      </c>
      <c r="L78" t="str">
        <f t="shared" si="21"/>
        <v>UP</v>
      </c>
      <c r="M78" t="str">
        <f t="shared" si="22"/>
        <v>UP</v>
      </c>
      <c r="N78">
        <v>73.548983758468751</v>
      </c>
      <c r="O78" t="str">
        <f t="shared" si="23"/>
        <v>UP</v>
      </c>
      <c r="P78" t="str">
        <f t="shared" si="24"/>
        <v>UP</v>
      </c>
      <c r="Q78">
        <f t="shared" si="25"/>
        <v>4.75</v>
      </c>
      <c r="R78">
        <f t="shared" si="26"/>
        <v>9.3999999999999773</v>
      </c>
      <c r="S78">
        <f t="shared" si="27"/>
        <v>0.50531914893617147</v>
      </c>
      <c r="T78" t="str">
        <f t="shared" si="28"/>
        <v>No Indication</v>
      </c>
      <c r="U78" t="str">
        <f t="shared" si="29"/>
        <v>No T+M+I</v>
      </c>
      <c r="V78">
        <v>237.60313752811999</v>
      </c>
      <c r="W78">
        <v>223.60841430801528</v>
      </c>
      <c r="X78">
        <f t="shared" si="30"/>
        <v>13.994723220104703</v>
      </c>
      <c r="Y78">
        <v>11.405248417846913</v>
      </c>
      <c r="Z78" t="str">
        <f t="shared" si="31"/>
        <v>UP</v>
      </c>
      <c r="AA78" t="str">
        <f t="shared" si="32"/>
        <v>No TMIM</v>
      </c>
      <c r="AB78" t="str">
        <f t="shared" si="33"/>
        <v>UP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254.7</v>
      </c>
      <c r="D79">
        <v>254.7</v>
      </c>
      <c r="E79">
        <v>243</v>
      </c>
      <c r="F79">
        <v>245.25</v>
      </c>
      <c r="G79">
        <f>_xll.TA_TYPPRICE(D79,E79,F79)</f>
        <v>247.65</v>
      </c>
      <c r="H79">
        <v>248.97744326205418</v>
      </c>
      <c r="I79" t="str">
        <f t="shared" si="20"/>
        <v>DOWN</v>
      </c>
      <c r="J79">
        <v>250.50652791269147</v>
      </c>
      <c r="K79">
        <v>237.35298758459652</v>
      </c>
      <c r="L79" t="str">
        <f t="shared" si="21"/>
        <v>No Confirmation</v>
      </c>
      <c r="M79" t="str">
        <f t="shared" si="22"/>
        <v>No Trend</v>
      </c>
      <c r="N79">
        <v>56.26913605594067</v>
      </c>
      <c r="O79" t="str">
        <f t="shared" si="23"/>
        <v>No Momentum</v>
      </c>
      <c r="P79" t="str">
        <f t="shared" si="24"/>
        <v>No Trend + Momentum</v>
      </c>
      <c r="Q79">
        <f t="shared" si="25"/>
        <v>2.25</v>
      </c>
      <c r="R79">
        <f t="shared" si="26"/>
        <v>11.699999999999989</v>
      </c>
      <c r="S79">
        <f t="shared" si="27"/>
        <v>0.19230769230769248</v>
      </c>
      <c r="T79" t="str">
        <f t="shared" si="28"/>
        <v>DOWN</v>
      </c>
      <c r="U79" t="str">
        <f t="shared" si="29"/>
        <v>No T+M+I</v>
      </c>
      <c r="V79">
        <v>238.77957790840921</v>
      </c>
      <c r="W79">
        <v>225.21149472964379</v>
      </c>
      <c r="X79">
        <f t="shared" si="30"/>
        <v>13.56808317876542</v>
      </c>
      <c r="Y79">
        <v>11.837815370030615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247</v>
      </c>
      <c r="D80">
        <v>253.3</v>
      </c>
      <c r="E80">
        <v>238.1</v>
      </c>
      <c r="F80">
        <v>242.4</v>
      </c>
      <c r="G80">
        <f>_xll.TA_TYPPRICE(D80,E80,F80)</f>
        <v>244.6</v>
      </c>
      <c r="H80">
        <v>246.7887216310271</v>
      </c>
      <c r="I80" t="str">
        <f t="shared" si="20"/>
        <v>DOWN</v>
      </c>
      <c r="J80">
        <v>251.12729948764891</v>
      </c>
      <c r="K80">
        <v>237.51899034357507</v>
      </c>
      <c r="L80" t="str">
        <f t="shared" si="21"/>
        <v>No Confirmation</v>
      </c>
      <c r="M80" t="str">
        <f t="shared" si="22"/>
        <v>No Trend</v>
      </c>
      <c r="N80">
        <v>49.85008730923478</v>
      </c>
      <c r="O80" t="str">
        <f t="shared" si="23"/>
        <v>No Momentum</v>
      </c>
      <c r="P80" t="str">
        <f t="shared" si="24"/>
        <v>No Trend + Momentum</v>
      </c>
      <c r="Q80">
        <f t="shared" si="25"/>
        <v>4.3000000000000114</v>
      </c>
      <c r="R80">
        <f t="shared" si="26"/>
        <v>15.200000000000017</v>
      </c>
      <c r="S80">
        <f t="shared" si="27"/>
        <v>0.2828947368421057</v>
      </c>
      <c r="T80" t="str">
        <f t="shared" si="28"/>
        <v>No Indication</v>
      </c>
      <c r="U80" t="str">
        <f t="shared" si="29"/>
        <v>No T+M+I</v>
      </c>
      <c r="V80">
        <v>239.33656592250011</v>
      </c>
      <c r="W80">
        <v>226.48471734226277</v>
      </c>
      <c r="X80">
        <f t="shared" si="30"/>
        <v>12.851848580237345</v>
      </c>
      <c r="Y80">
        <v>12.04062201207196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243.05</v>
      </c>
      <c r="D81">
        <v>245.1</v>
      </c>
      <c r="E81">
        <v>237.35</v>
      </c>
      <c r="F81">
        <v>242</v>
      </c>
      <c r="G81">
        <f>_xll.TA_TYPPRICE(D81,E81,F81)</f>
        <v>241.48333333333335</v>
      </c>
      <c r="H81">
        <v>244.13602748218022</v>
      </c>
      <c r="I81" t="str">
        <f t="shared" si="20"/>
        <v>DOWN</v>
      </c>
      <c r="J81">
        <v>249.78789960150471</v>
      </c>
      <c r="K81">
        <v>237.48143693389173</v>
      </c>
      <c r="L81" t="str">
        <f t="shared" si="21"/>
        <v>No Confirmation</v>
      </c>
      <c r="M81" t="str">
        <f t="shared" si="22"/>
        <v>No Trend</v>
      </c>
      <c r="N81">
        <v>48.871982205748822</v>
      </c>
      <c r="O81" t="str">
        <f t="shared" si="23"/>
        <v>No Momentum</v>
      </c>
      <c r="P81" t="str">
        <f t="shared" si="24"/>
        <v>No Trend + Momentum</v>
      </c>
      <c r="Q81">
        <f t="shared" si="25"/>
        <v>4.6500000000000057</v>
      </c>
      <c r="R81">
        <f t="shared" si="26"/>
        <v>7.75</v>
      </c>
      <c r="S81">
        <f t="shared" si="27"/>
        <v>0.60000000000000075</v>
      </c>
      <c r="T81" t="str">
        <f t="shared" si="28"/>
        <v>No Indication</v>
      </c>
      <c r="U81" t="str">
        <f t="shared" si="29"/>
        <v>No T+M+I</v>
      </c>
      <c r="V81">
        <v>239.74632501134624</v>
      </c>
      <c r="W81">
        <v>227.6339975391322</v>
      </c>
      <c r="X81">
        <f t="shared" si="30"/>
        <v>12.112327472214048</v>
      </c>
      <c r="Y81">
        <v>12.054963104100377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242.55</v>
      </c>
      <c r="D82">
        <v>242.55</v>
      </c>
      <c r="E82">
        <v>234.05</v>
      </c>
      <c r="F82">
        <v>235.8</v>
      </c>
      <c r="G82">
        <f>_xll.TA_TYPPRICE(D82,E82,F82)</f>
        <v>237.4666666666667</v>
      </c>
      <c r="H82">
        <v>240.80134707442346</v>
      </c>
      <c r="I82" t="str">
        <f t="shared" si="20"/>
        <v>DOWN</v>
      </c>
      <c r="J82">
        <v>248.17947746783699</v>
      </c>
      <c r="K82">
        <v>236.71889539302691</v>
      </c>
      <c r="L82" t="str">
        <f t="shared" si="21"/>
        <v>DOWN</v>
      </c>
      <c r="M82" t="str">
        <f t="shared" si="22"/>
        <v>DOWN</v>
      </c>
      <c r="N82">
        <v>35.410488984992746</v>
      </c>
      <c r="O82" t="str">
        <f t="shared" si="23"/>
        <v>DOWN</v>
      </c>
      <c r="P82" t="str">
        <f t="shared" si="24"/>
        <v>DOWN</v>
      </c>
      <c r="Q82">
        <f t="shared" si="25"/>
        <v>1.75</v>
      </c>
      <c r="R82">
        <f t="shared" si="26"/>
        <v>8.5</v>
      </c>
      <c r="S82">
        <f t="shared" si="27"/>
        <v>0.20588235294117646</v>
      </c>
      <c r="T82" t="str">
        <f t="shared" si="28"/>
        <v>No Indication</v>
      </c>
      <c r="U82" t="str">
        <f t="shared" si="29"/>
        <v>No T+M+I</v>
      </c>
      <c r="V82">
        <v>239.13919808652375</v>
      </c>
      <c r="W82">
        <v>228.23888661030759</v>
      </c>
      <c r="X82">
        <f t="shared" si="30"/>
        <v>10.90031147621616</v>
      </c>
      <c r="Y82">
        <v>11.824032778523534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237.05</v>
      </c>
      <c r="D83">
        <v>240.3</v>
      </c>
      <c r="E83">
        <v>233.1</v>
      </c>
      <c r="F83">
        <v>237</v>
      </c>
      <c r="G83">
        <f>_xll.TA_TYPPRICE(D83,E83,F83)</f>
        <v>236.79999999999998</v>
      </c>
      <c r="H83">
        <v>238.80067353721171</v>
      </c>
      <c r="I83" t="str">
        <f t="shared" si="20"/>
        <v>DOWN</v>
      </c>
      <c r="J83">
        <v>246.42848247498432</v>
      </c>
      <c r="K83">
        <v>235.91469641679871</v>
      </c>
      <c r="L83" t="str">
        <f t="shared" si="21"/>
        <v>No Confirmation</v>
      </c>
      <c r="M83" t="str">
        <f t="shared" si="22"/>
        <v>No Trend</v>
      </c>
      <c r="N83">
        <v>39.445800961755154</v>
      </c>
      <c r="O83" t="str">
        <f t="shared" si="23"/>
        <v>DOWN</v>
      </c>
      <c r="P83" t="str">
        <f t="shared" si="24"/>
        <v>No Trend + Momentum</v>
      </c>
      <c r="Q83">
        <f t="shared" si="25"/>
        <v>3.9000000000000057</v>
      </c>
      <c r="R83">
        <f t="shared" si="26"/>
        <v>7.2000000000000171</v>
      </c>
      <c r="S83">
        <f t="shared" si="27"/>
        <v>0.54166666666666619</v>
      </c>
      <c r="T83" t="str">
        <f t="shared" si="28"/>
        <v>No Indication</v>
      </c>
      <c r="U83" t="str">
        <f t="shared" si="29"/>
        <v>No T+M+I</v>
      </c>
      <c r="V83">
        <v>238.81009068859703</v>
      </c>
      <c r="W83">
        <v>228.88785797250702</v>
      </c>
      <c r="X83">
        <f t="shared" si="30"/>
        <v>9.9222327160900079</v>
      </c>
      <c r="Y83">
        <v>11.44367276603683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238</v>
      </c>
      <c r="D84">
        <v>243.5</v>
      </c>
      <c r="E84">
        <v>235</v>
      </c>
      <c r="F84">
        <v>240.2</v>
      </c>
      <c r="G84">
        <f>_xll.TA_TYPPRICE(D84,E84,F84)</f>
        <v>239.56666666666669</v>
      </c>
      <c r="H84">
        <v>239.18367010193919</v>
      </c>
      <c r="I84" t="str">
        <f t="shared" si="20"/>
        <v>UP</v>
      </c>
      <c r="J84">
        <v>245.77770859165446</v>
      </c>
      <c r="K84">
        <v>235.71143054639899</v>
      </c>
      <c r="L84" t="str">
        <f t="shared" si="21"/>
        <v>No Confirmation</v>
      </c>
      <c r="M84" t="str">
        <f t="shared" si="22"/>
        <v>No Trend</v>
      </c>
      <c r="N84">
        <v>49.882899866820068</v>
      </c>
      <c r="O84" t="str">
        <f t="shared" si="23"/>
        <v>No Momentum</v>
      </c>
      <c r="P84" t="str">
        <f t="shared" si="24"/>
        <v>No Trend + Momentum</v>
      </c>
      <c r="Q84">
        <f t="shared" si="25"/>
        <v>5.1999999999999886</v>
      </c>
      <c r="R84">
        <f t="shared" si="26"/>
        <v>8.5</v>
      </c>
      <c r="S84">
        <f t="shared" si="27"/>
        <v>0.61176470588235166</v>
      </c>
      <c r="T84" t="str">
        <f t="shared" si="28"/>
        <v>No Indication</v>
      </c>
      <c r="U84" t="str">
        <f t="shared" si="29"/>
        <v>No T+M+I</v>
      </c>
      <c r="V84">
        <v>239.02392289035134</v>
      </c>
      <c r="W84">
        <v>229.72579441898799</v>
      </c>
      <c r="X84">
        <f t="shared" si="30"/>
        <v>9.2981284713633556</v>
      </c>
      <c r="Y84">
        <v>11.014563907102135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243</v>
      </c>
      <c r="D85">
        <v>247</v>
      </c>
      <c r="E85">
        <v>240.15</v>
      </c>
      <c r="F85">
        <v>242</v>
      </c>
      <c r="G85">
        <f>_xll.TA_TYPPRICE(D85,E85,F85)</f>
        <v>243.04999999999998</v>
      </c>
      <c r="H85">
        <v>241.1168350509696</v>
      </c>
      <c r="I85" t="str">
        <f t="shared" si="20"/>
        <v>UP</v>
      </c>
      <c r="J85">
        <v>246.04932890462013</v>
      </c>
      <c r="K85">
        <v>236.69777931386588</v>
      </c>
      <c r="L85" t="str">
        <f t="shared" si="21"/>
        <v>No Confirmation</v>
      </c>
      <c r="M85" t="str">
        <f t="shared" si="22"/>
        <v>No Trend</v>
      </c>
      <c r="N85">
        <v>55.300097172596217</v>
      </c>
      <c r="O85" t="str">
        <f t="shared" si="23"/>
        <v>No Momentum</v>
      </c>
      <c r="P85" t="str">
        <f t="shared" si="24"/>
        <v>No Trend + Momentum</v>
      </c>
      <c r="Q85">
        <f t="shared" si="25"/>
        <v>1.8499999999999943</v>
      </c>
      <c r="R85">
        <f t="shared" si="26"/>
        <v>6.8499999999999943</v>
      </c>
      <c r="S85">
        <f t="shared" si="27"/>
        <v>0.27007299270072932</v>
      </c>
      <c r="T85" t="str">
        <f t="shared" si="28"/>
        <v>No Indication</v>
      </c>
      <c r="U85" t="str">
        <f t="shared" si="29"/>
        <v>No T+M+I</v>
      </c>
      <c r="V85">
        <v>239.48178090722035</v>
      </c>
      <c r="W85">
        <v>230.63499483239627</v>
      </c>
      <c r="X85">
        <f t="shared" si="30"/>
        <v>8.846786074824081</v>
      </c>
      <c r="Y85">
        <v>10.581008340646523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242.8</v>
      </c>
      <c r="D86">
        <v>249.9</v>
      </c>
      <c r="E86">
        <v>238.5</v>
      </c>
      <c r="F86">
        <v>248.7</v>
      </c>
      <c r="G86">
        <f>_xll.TA_TYPPRICE(D86,E86,F86)</f>
        <v>245.69999999999996</v>
      </c>
      <c r="H86">
        <v>243.40841752548477</v>
      </c>
      <c r="I86" t="str">
        <f t="shared" si="20"/>
        <v>UP</v>
      </c>
      <c r="J86">
        <v>246.90503359248231</v>
      </c>
      <c r="K86">
        <v>237.09827279967345</v>
      </c>
      <c r="L86" t="str">
        <f t="shared" si="21"/>
        <v>UP</v>
      </c>
      <c r="M86" t="str">
        <f t="shared" si="22"/>
        <v>UP</v>
      </c>
      <c r="N86">
        <v>70.258011278875159</v>
      </c>
      <c r="O86" t="str">
        <f t="shared" si="23"/>
        <v>UP</v>
      </c>
      <c r="P86" t="str">
        <f t="shared" si="24"/>
        <v>UP</v>
      </c>
      <c r="Q86">
        <f t="shared" si="25"/>
        <v>10.199999999999989</v>
      </c>
      <c r="R86">
        <f t="shared" si="26"/>
        <v>11.400000000000006</v>
      </c>
      <c r="S86">
        <f t="shared" si="27"/>
        <v>0.89473684210526172</v>
      </c>
      <c r="T86" t="str">
        <f t="shared" si="28"/>
        <v>UP</v>
      </c>
      <c r="U86" t="str">
        <f t="shared" si="29"/>
        <v>UP</v>
      </c>
      <c r="V86">
        <v>240.89996845995569</v>
      </c>
      <c r="W86">
        <v>231.97314336332988</v>
      </c>
      <c r="X86">
        <f t="shared" si="30"/>
        <v>8.9268250966258051</v>
      </c>
      <c r="Y86">
        <v>10.250171691842379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249.5</v>
      </c>
      <c r="D87">
        <v>250.65</v>
      </c>
      <c r="E87">
        <v>244.3</v>
      </c>
      <c r="F87">
        <v>245.5</v>
      </c>
      <c r="G87">
        <f>_xll.TA_TYPPRICE(D87,E87,F87)</f>
        <v>246.81666666666669</v>
      </c>
      <c r="H87">
        <v>245.11254209607574</v>
      </c>
      <c r="I87" t="str">
        <f t="shared" si="20"/>
        <v>UP</v>
      </c>
      <c r="J87">
        <v>247.73724834970847</v>
      </c>
      <c r="K87">
        <v>238.69865662196824</v>
      </c>
      <c r="L87" t="str">
        <f t="shared" si="21"/>
        <v>No Confirmation</v>
      </c>
      <c r="M87" t="str">
        <f t="shared" si="22"/>
        <v>No Trend</v>
      </c>
      <c r="N87">
        <v>58.559131644393624</v>
      </c>
      <c r="O87" t="str">
        <f t="shared" si="23"/>
        <v>No Momentum</v>
      </c>
      <c r="P87" t="str">
        <f t="shared" si="24"/>
        <v>No Trend + Momentum</v>
      </c>
      <c r="Q87">
        <f t="shared" si="25"/>
        <v>1.1999999999999886</v>
      </c>
      <c r="R87">
        <f t="shared" si="26"/>
        <v>6.3499999999999943</v>
      </c>
      <c r="S87">
        <f t="shared" si="27"/>
        <v>0.18897637795275429</v>
      </c>
      <c r="T87" t="str">
        <f t="shared" si="28"/>
        <v>DOWN</v>
      </c>
      <c r="U87" t="str">
        <f t="shared" si="29"/>
        <v>No T+M+I</v>
      </c>
      <c r="V87">
        <v>241.60766561996252</v>
      </c>
      <c r="W87">
        <v>232.97513274382396</v>
      </c>
      <c r="X87">
        <f t="shared" si="30"/>
        <v>8.6325328761385549</v>
      </c>
      <c r="Y87">
        <v>9.9266439287016137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246</v>
      </c>
      <c r="D88">
        <v>246</v>
      </c>
      <c r="E88">
        <v>235</v>
      </c>
      <c r="F88">
        <v>238.85</v>
      </c>
      <c r="G88">
        <f>_xll.TA_TYPPRICE(D88,E88,F88)</f>
        <v>239.95000000000002</v>
      </c>
      <c r="H88">
        <v>242.53127104803787</v>
      </c>
      <c r="I88" t="str">
        <f t="shared" si="20"/>
        <v>DOWN</v>
      </c>
      <c r="J88">
        <v>247.35119316088435</v>
      </c>
      <c r="K88">
        <v>237.87673292819753</v>
      </c>
      <c r="L88" t="str">
        <f t="shared" si="21"/>
        <v>No Confirmation</v>
      </c>
      <c r="M88" t="str">
        <f t="shared" si="22"/>
        <v>No Trend</v>
      </c>
      <c r="N88">
        <v>40.87772484358937</v>
      </c>
      <c r="O88" t="str">
        <f t="shared" si="23"/>
        <v>No Momentum</v>
      </c>
      <c r="P88" t="str">
        <f t="shared" si="24"/>
        <v>No Trend + Momentum</v>
      </c>
      <c r="Q88">
        <f t="shared" si="25"/>
        <v>3.8499999999999943</v>
      </c>
      <c r="R88">
        <f t="shared" si="26"/>
        <v>11</v>
      </c>
      <c r="S88">
        <f t="shared" si="27"/>
        <v>0.34999999999999948</v>
      </c>
      <c r="T88" t="str">
        <f t="shared" si="28"/>
        <v>No Indication</v>
      </c>
      <c r="U88" t="str">
        <f t="shared" si="29"/>
        <v>No T+M+I</v>
      </c>
      <c r="V88">
        <v>241.18340937073751</v>
      </c>
      <c r="W88">
        <v>233.41030809613329</v>
      </c>
      <c r="X88">
        <f t="shared" si="30"/>
        <v>7.7731012746042154</v>
      </c>
      <c r="Y88">
        <v>9.4959353978821337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236.1</v>
      </c>
      <c r="D89">
        <v>244.5</v>
      </c>
      <c r="E89">
        <v>236.1</v>
      </c>
      <c r="F89">
        <v>244</v>
      </c>
      <c r="G89">
        <f>_xll.TA_TYPPRICE(D89,E89,F89)</f>
        <v>241.53333333333333</v>
      </c>
      <c r="H89">
        <v>242.03230219068558</v>
      </c>
      <c r="I89" t="str">
        <f t="shared" si="20"/>
        <v>UP</v>
      </c>
      <c r="J89">
        <v>246.71759468068782</v>
      </c>
      <c r="K89">
        <v>237.48190338859808</v>
      </c>
      <c r="L89" t="str">
        <f t="shared" si="21"/>
        <v>No Confirmation</v>
      </c>
      <c r="M89" t="str">
        <f t="shared" si="22"/>
        <v>No Trend</v>
      </c>
      <c r="N89">
        <v>54.250085273791171</v>
      </c>
      <c r="O89" t="str">
        <f t="shared" si="23"/>
        <v>No Momentum</v>
      </c>
      <c r="P89" t="str">
        <f t="shared" si="24"/>
        <v>No Trend + Momentum</v>
      </c>
      <c r="Q89">
        <f t="shared" si="25"/>
        <v>7.9000000000000057</v>
      </c>
      <c r="R89">
        <f t="shared" si="26"/>
        <v>8.4000000000000057</v>
      </c>
      <c r="S89">
        <f t="shared" si="27"/>
        <v>0.94047619047619047</v>
      </c>
      <c r="T89" t="str">
        <f t="shared" si="28"/>
        <v>UP</v>
      </c>
      <c r="U89" t="str">
        <f t="shared" si="29"/>
        <v>No T+M+I</v>
      </c>
      <c r="V89">
        <v>241.61673100600865</v>
      </c>
      <c r="W89">
        <v>234.19472971864192</v>
      </c>
      <c r="X89">
        <f t="shared" si="30"/>
        <v>7.4220012873667258</v>
      </c>
      <c r="Y89">
        <v>9.0811485757790518</v>
      </c>
      <c r="Z89" t="str">
        <f t="shared" si="31"/>
        <v>DOWN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244.1</v>
      </c>
      <c r="D90">
        <v>258.2</v>
      </c>
      <c r="E90">
        <v>243.9</v>
      </c>
      <c r="F90">
        <v>255</v>
      </c>
      <c r="G90">
        <f>_xll.TA_TYPPRICE(D90,E90,F90)</f>
        <v>252.36666666666667</v>
      </c>
      <c r="H90">
        <v>247.19948442867613</v>
      </c>
      <c r="I90" t="str">
        <f t="shared" si="20"/>
        <v>UP</v>
      </c>
      <c r="J90">
        <v>249.26924030720164</v>
      </c>
      <c r="K90">
        <v>238.90814708002074</v>
      </c>
      <c r="L90" t="str">
        <f t="shared" si="21"/>
        <v>UP</v>
      </c>
      <c r="M90" t="str">
        <f t="shared" si="22"/>
        <v>UP</v>
      </c>
      <c r="N90">
        <v>71.475518747847701</v>
      </c>
      <c r="O90" t="str">
        <f t="shared" si="23"/>
        <v>UP</v>
      </c>
      <c r="P90" t="str">
        <f t="shared" si="24"/>
        <v>UP</v>
      </c>
      <c r="Q90">
        <f t="shared" si="25"/>
        <v>11.099999999999994</v>
      </c>
      <c r="R90">
        <f t="shared" si="26"/>
        <v>14.299999999999983</v>
      </c>
      <c r="S90">
        <f t="shared" si="27"/>
        <v>0.77622377622377681</v>
      </c>
      <c r="T90" t="str">
        <f t="shared" si="28"/>
        <v>No Indication</v>
      </c>
      <c r="U90" t="str">
        <f t="shared" si="29"/>
        <v>No T+M+I</v>
      </c>
      <c r="V90">
        <v>243.6756954666227</v>
      </c>
      <c r="W90">
        <v>235.73586085059438</v>
      </c>
      <c r="X90">
        <f t="shared" si="30"/>
        <v>7.9398346160283211</v>
      </c>
      <c r="Y90">
        <v>8.8528857838289063</v>
      </c>
      <c r="Z90" t="str">
        <f t="shared" si="31"/>
        <v>DOWN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259</v>
      </c>
      <c r="D91">
        <v>263.89999999999998</v>
      </c>
      <c r="E91">
        <v>253.15</v>
      </c>
      <c r="F91">
        <v>255.75</v>
      </c>
      <c r="G91">
        <f>_xll.TA_TYPPRICE(D91,E91,F91)</f>
        <v>257.59999999999997</v>
      </c>
      <c r="H91">
        <v>252.39974221433806</v>
      </c>
      <c r="I91" t="str">
        <f t="shared" si="20"/>
        <v>UP</v>
      </c>
      <c r="J91">
        <v>252.52052023893461</v>
      </c>
      <c r="K91">
        <v>242.07300328446058</v>
      </c>
      <c r="L91" t="str">
        <f t="shared" si="21"/>
        <v>UP</v>
      </c>
      <c r="M91" t="str">
        <f t="shared" si="22"/>
        <v>UP</v>
      </c>
      <c r="N91">
        <v>72.362386772050087</v>
      </c>
      <c r="O91" t="str">
        <f t="shared" si="23"/>
        <v>UP</v>
      </c>
      <c r="P91" t="str">
        <f t="shared" si="24"/>
        <v>UP</v>
      </c>
      <c r="Q91">
        <f t="shared" si="25"/>
        <v>2.5999999999999943</v>
      </c>
      <c r="R91">
        <f t="shared" si="26"/>
        <v>10.749999999999972</v>
      </c>
      <c r="S91">
        <f t="shared" si="27"/>
        <v>0.24186046511627918</v>
      </c>
      <c r="T91" t="str">
        <f t="shared" si="28"/>
        <v>No Indication</v>
      </c>
      <c r="U91" t="str">
        <f t="shared" si="29"/>
        <v>No T+M+I</v>
      </c>
      <c r="V91">
        <v>245.53328077944997</v>
      </c>
      <c r="W91">
        <v>237.21838967647628</v>
      </c>
      <c r="X91">
        <f t="shared" si="30"/>
        <v>8.3148911029736894</v>
      </c>
      <c r="Y91">
        <v>8.7452868476578622</v>
      </c>
      <c r="Z91" t="str">
        <f t="shared" si="31"/>
        <v>DOWN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257.7</v>
      </c>
      <c r="D92">
        <v>261.25</v>
      </c>
      <c r="E92">
        <v>251.65</v>
      </c>
      <c r="F92">
        <v>254</v>
      </c>
      <c r="G92">
        <f>_xll.TA_TYPPRICE(D92,E92,F92)</f>
        <v>255.63333333333333</v>
      </c>
      <c r="H92">
        <v>254.01653777383569</v>
      </c>
      <c r="I92" t="str">
        <f t="shared" si="20"/>
        <v>DOWN</v>
      </c>
      <c r="J92">
        <v>254.46040463028248</v>
      </c>
      <c r="K92">
        <v>244.20122477680269</v>
      </c>
      <c r="L92" t="str">
        <f t="shared" si="21"/>
        <v>No Confirmation</v>
      </c>
      <c r="M92" t="str">
        <f t="shared" si="22"/>
        <v>No Trend</v>
      </c>
      <c r="N92">
        <v>66.345910623071518</v>
      </c>
      <c r="O92" t="str">
        <f t="shared" si="23"/>
        <v>UP</v>
      </c>
      <c r="P92" t="str">
        <f t="shared" si="24"/>
        <v>No Trend + Momentum</v>
      </c>
      <c r="Q92">
        <f t="shared" si="25"/>
        <v>2.3499999999999943</v>
      </c>
      <c r="R92">
        <f t="shared" si="26"/>
        <v>9.5999999999999943</v>
      </c>
      <c r="S92">
        <f t="shared" si="27"/>
        <v>0.24479166666666621</v>
      </c>
      <c r="T92" t="str">
        <f t="shared" si="28"/>
        <v>No Indication</v>
      </c>
      <c r="U92" t="str">
        <f t="shared" si="29"/>
        <v>No T+M+I</v>
      </c>
      <c r="V92">
        <v>246.83585296722688</v>
      </c>
      <c r="W92">
        <v>238.46147192266321</v>
      </c>
      <c r="X92">
        <f t="shared" si="30"/>
        <v>8.3743810445636768</v>
      </c>
      <c r="Y92">
        <v>8.6711056870390255</v>
      </c>
      <c r="Z92" t="str">
        <f t="shared" si="31"/>
        <v>DOWN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258</v>
      </c>
      <c r="D93">
        <v>259.89999999999998</v>
      </c>
      <c r="E93">
        <v>254.3</v>
      </c>
      <c r="F93">
        <v>256.60000000000002</v>
      </c>
      <c r="G93">
        <f>_xll.TA_TYPPRICE(D93,E93,F93)</f>
        <v>256.93333333333334</v>
      </c>
      <c r="H93">
        <v>255.47493555358452</v>
      </c>
      <c r="I93" t="str">
        <f t="shared" si="20"/>
        <v>UP</v>
      </c>
      <c r="J93">
        <v>255.66920360133082</v>
      </c>
      <c r="K93">
        <v>246.44539704862433</v>
      </c>
      <c r="L93" t="str">
        <f t="shared" si="21"/>
        <v>UP</v>
      </c>
      <c r="M93" t="str">
        <f t="shared" si="22"/>
        <v>UP</v>
      </c>
      <c r="N93">
        <v>70.847361327368915</v>
      </c>
      <c r="O93" t="str">
        <f t="shared" si="23"/>
        <v>UP</v>
      </c>
      <c r="P93" t="str">
        <f t="shared" si="24"/>
        <v>UP</v>
      </c>
      <c r="Q93">
        <f t="shared" si="25"/>
        <v>2.3000000000000114</v>
      </c>
      <c r="R93">
        <f t="shared" si="26"/>
        <v>5.5999999999999659</v>
      </c>
      <c r="S93">
        <f t="shared" si="27"/>
        <v>0.41071428571429025</v>
      </c>
      <c r="T93" t="str">
        <f t="shared" si="28"/>
        <v>No Indication</v>
      </c>
      <c r="U93" t="str">
        <f t="shared" si="29"/>
        <v>No T+M+I</v>
      </c>
      <c r="V93">
        <v>248.33802943380738</v>
      </c>
      <c r="W93">
        <v>239.80506659505852</v>
      </c>
      <c r="X93">
        <f t="shared" si="30"/>
        <v>8.5329628387488583</v>
      </c>
      <c r="Y93">
        <v>8.6434771173809928</v>
      </c>
      <c r="Z93" t="str">
        <f t="shared" si="31"/>
        <v>DOWN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258</v>
      </c>
      <c r="D94">
        <v>264</v>
      </c>
      <c r="E94">
        <v>255</v>
      </c>
      <c r="F94">
        <v>256.8</v>
      </c>
      <c r="G94">
        <f>_xll.TA_TYPPRICE(D94,E94,F94)</f>
        <v>258.59999999999997</v>
      </c>
      <c r="H94">
        <v>257.03746777679225</v>
      </c>
      <c r="I94" t="str">
        <f t="shared" si="20"/>
        <v>DOWN</v>
      </c>
      <c r="J94">
        <v>257.52049168992397</v>
      </c>
      <c r="K94">
        <v>248.34641992670782</v>
      </c>
      <c r="L94" t="str">
        <f t="shared" si="21"/>
        <v>No Confirmation</v>
      </c>
      <c r="M94" t="str">
        <f t="shared" si="22"/>
        <v>No Trend</v>
      </c>
      <c r="N94">
        <v>71.217538175036424</v>
      </c>
      <c r="O94" t="str">
        <f t="shared" si="23"/>
        <v>UP</v>
      </c>
      <c r="P94" t="str">
        <f t="shared" si="24"/>
        <v>No Trend + Momentum</v>
      </c>
      <c r="Q94">
        <f t="shared" si="25"/>
        <v>1.8000000000000114</v>
      </c>
      <c r="R94">
        <f t="shared" si="26"/>
        <v>9</v>
      </c>
      <c r="S94">
        <f t="shared" si="27"/>
        <v>0.20000000000000126</v>
      </c>
      <c r="T94" t="str">
        <f t="shared" si="28"/>
        <v>No Indication</v>
      </c>
      <c r="U94" t="str">
        <f t="shared" si="29"/>
        <v>No T+M+I</v>
      </c>
      <c r="V94">
        <v>249.63987105937548</v>
      </c>
      <c r="W94">
        <v>241.06395055098011</v>
      </c>
      <c r="X94">
        <f t="shared" si="30"/>
        <v>8.5759205083953702</v>
      </c>
      <c r="Y94">
        <v>8.6299657955838676</v>
      </c>
      <c r="Z94" t="str">
        <f t="shared" si="31"/>
        <v>DOWN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256.95</v>
      </c>
      <c r="D95">
        <v>259.89999999999998</v>
      </c>
      <c r="E95">
        <v>252.6</v>
      </c>
      <c r="F95">
        <v>253.65</v>
      </c>
      <c r="G95">
        <f>_xll.TA_TYPPRICE(D95,E95,F95)</f>
        <v>255.38333333333333</v>
      </c>
      <c r="H95">
        <v>256.21040055506279</v>
      </c>
      <c r="I95" t="str">
        <f t="shared" si="20"/>
        <v>DOWN</v>
      </c>
      <c r="J95">
        <v>258.04927131438529</v>
      </c>
      <c r="K95">
        <v>249.29165994299498</v>
      </c>
      <c r="L95" t="str">
        <f t="shared" si="21"/>
        <v>No Confirmation</v>
      </c>
      <c r="M95" t="str">
        <f t="shared" si="22"/>
        <v>No Trend</v>
      </c>
      <c r="N95">
        <v>56.974504243108683</v>
      </c>
      <c r="O95" t="str">
        <f t="shared" si="23"/>
        <v>No Momentum</v>
      </c>
      <c r="P95" t="str">
        <f t="shared" si="24"/>
        <v>No Trend + Momentum</v>
      </c>
      <c r="Q95">
        <f t="shared" si="25"/>
        <v>1.0500000000000114</v>
      </c>
      <c r="R95">
        <f t="shared" si="26"/>
        <v>7.2999999999999829</v>
      </c>
      <c r="S95">
        <f t="shared" si="27"/>
        <v>0.14383561643835807</v>
      </c>
      <c r="T95" t="str">
        <f t="shared" si="28"/>
        <v>DOWN</v>
      </c>
      <c r="U95" t="str">
        <f t="shared" si="29"/>
        <v>No T+M+I</v>
      </c>
      <c r="V95">
        <v>250.25681397331772</v>
      </c>
      <c r="W95">
        <v>241.99625051016676</v>
      </c>
      <c r="X95">
        <f t="shared" si="30"/>
        <v>8.2605634631509588</v>
      </c>
      <c r="Y95">
        <v>8.5560853290972858</v>
      </c>
      <c r="Z95" t="str">
        <f t="shared" si="31"/>
        <v>DOWN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255.6</v>
      </c>
      <c r="D96">
        <v>261</v>
      </c>
      <c r="E96">
        <v>255</v>
      </c>
      <c r="F96">
        <v>259.25</v>
      </c>
      <c r="G96">
        <f>_xll.TA_TYPPRICE(D96,E96,F96)</f>
        <v>258.41666666666669</v>
      </c>
      <c r="H96">
        <v>257.31353361086474</v>
      </c>
      <c r="I96" t="str">
        <f t="shared" si="20"/>
        <v>UP</v>
      </c>
      <c r="J96">
        <v>258.70498880007744</v>
      </c>
      <c r="K96">
        <v>250.56017995566276</v>
      </c>
      <c r="L96" t="str">
        <f t="shared" si="21"/>
        <v>UP</v>
      </c>
      <c r="M96" t="str">
        <f t="shared" si="22"/>
        <v>UP</v>
      </c>
      <c r="N96">
        <v>70.212813507823142</v>
      </c>
      <c r="O96" t="str">
        <f t="shared" si="23"/>
        <v>UP</v>
      </c>
      <c r="P96" t="str">
        <f t="shared" si="24"/>
        <v>UP</v>
      </c>
      <c r="Q96">
        <f t="shared" si="25"/>
        <v>4.25</v>
      </c>
      <c r="R96">
        <f t="shared" si="26"/>
        <v>6</v>
      </c>
      <c r="S96">
        <f t="shared" si="27"/>
        <v>0.70833333333333337</v>
      </c>
      <c r="T96" t="str">
        <f t="shared" si="28"/>
        <v>No Indication</v>
      </c>
      <c r="U96" t="str">
        <f t="shared" si="29"/>
        <v>No T+M+I</v>
      </c>
      <c r="V96">
        <v>251.64038105434577</v>
      </c>
      <c r="W96">
        <v>243.2743060279322</v>
      </c>
      <c r="X96">
        <f t="shared" si="30"/>
        <v>8.3660750264135686</v>
      </c>
      <c r="Y96">
        <v>8.5180832685605417</v>
      </c>
      <c r="Z96" t="str">
        <f t="shared" si="31"/>
        <v>DOWN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259.95</v>
      </c>
      <c r="D97">
        <v>286.3</v>
      </c>
      <c r="E97">
        <v>259.05</v>
      </c>
      <c r="F97">
        <v>286.3</v>
      </c>
      <c r="G97">
        <f>_xll.TA_TYPPRICE(D97,E97,F97)</f>
        <v>277.2166666666667</v>
      </c>
      <c r="H97">
        <v>267.26510013876572</v>
      </c>
      <c r="I97" t="str">
        <f t="shared" si="20"/>
        <v>UP</v>
      </c>
      <c r="J97">
        <v>264.83721351117134</v>
      </c>
      <c r="K97">
        <v>252.44680663218216</v>
      </c>
      <c r="L97" t="str">
        <f t="shared" si="21"/>
        <v>UP</v>
      </c>
      <c r="M97" t="str">
        <f t="shared" si="22"/>
        <v>UP</v>
      </c>
      <c r="N97">
        <v>89.576834245470891</v>
      </c>
      <c r="O97" t="str">
        <f t="shared" si="23"/>
        <v>UP</v>
      </c>
      <c r="P97" t="str">
        <f t="shared" si="24"/>
        <v>UP</v>
      </c>
      <c r="Q97">
        <f t="shared" si="25"/>
        <v>27.25</v>
      </c>
      <c r="R97">
        <f t="shared" si="26"/>
        <v>27.25</v>
      </c>
      <c r="S97">
        <f t="shared" si="27"/>
        <v>1</v>
      </c>
      <c r="T97" t="str">
        <f t="shared" si="28"/>
        <v>UP</v>
      </c>
      <c r="U97" t="str">
        <f t="shared" si="29"/>
        <v>UP</v>
      </c>
      <c r="V97">
        <v>256.97263012290796</v>
      </c>
      <c r="W97">
        <v>246.4613944703076</v>
      </c>
      <c r="X97">
        <f t="shared" si="30"/>
        <v>10.511235652600362</v>
      </c>
      <c r="Y97">
        <v>8.9167137453685061</v>
      </c>
      <c r="Z97" t="str">
        <f t="shared" si="31"/>
        <v>UP</v>
      </c>
      <c r="AA97" t="str">
        <f t="shared" si="32"/>
        <v>UP</v>
      </c>
      <c r="AB97" t="str">
        <f t="shared" si="33"/>
        <v>UP</v>
      </c>
      <c r="AC97" t="str">
        <f t="shared" si="34"/>
        <v>UP</v>
      </c>
      <c r="AD97">
        <f t="shared" si="35"/>
        <v>262.15000000000003</v>
      </c>
      <c r="AE97">
        <f t="shared" si="36"/>
        <v>269.45</v>
      </c>
      <c r="AF97">
        <f t="shared" si="37"/>
        <v>272.7</v>
      </c>
      <c r="AG97">
        <f t="shared" si="38"/>
        <v>275.90000000000003</v>
      </c>
    </row>
    <row r="98" spans="1:33" x14ac:dyDescent="0.25">
      <c r="A98" t="s">
        <v>5</v>
      </c>
      <c r="B98" s="1">
        <v>42996</v>
      </c>
      <c r="C98">
        <v>288.60000000000002</v>
      </c>
      <c r="D98">
        <v>296.89999999999998</v>
      </c>
      <c r="E98">
        <v>279</v>
      </c>
      <c r="F98">
        <v>281</v>
      </c>
      <c r="G98">
        <f>_xll.TA_TYPPRICE(D98,E98,F98)</f>
        <v>285.63333333333333</v>
      </c>
      <c r="H98">
        <v>276.44921673604949</v>
      </c>
      <c r="I98" t="str">
        <f t="shared" si="20"/>
        <v>UP</v>
      </c>
      <c r="J98">
        <v>271.9622771753555</v>
      </c>
      <c r="K98">
        <v>258.34751626947502</v>
      </c>
      <c r="L98" t="str">
        <f t="shared" si="21"/>
        <v>UP</v>
      </c>
      <c r="M98" t="str">
        <f t="shared" si="22"/>
        <v>UP</v>
      </c>
      <c r="N98">
        <v>77.27368503247753</v>
      </c>
      <c r="O98" t="str">
        <f t="shared" si="23"/>
        <v>UP</v>
      </c>
      <c r="P98" t="str">
        <f t="shared" si="24"/>
        <v>UP</v>
      </c>
      <c r="Q98">
        <f t="shared" si="25"/>
        <v>2</v>
      </c>
      <c r="R98">
        <f t="shared" si="26"/>
        <v>17.899999999999977</v>
      </c>
      <c r="S98">
        <f t="shared" si="27"/>
        <v>0.11173184357541914</v>
      </c>
      <c r="T98" t="str">
        <f t="shared" si="28"/>
        <v>DOWN</v>
      </c>
      <c r="U98" t="str">
        <f t="shared" si="29"/>
        <v>No T+M+I</v>
      </c>
      <c r="V98">
        <v>260.66914856553751</v>
      </c>
      <c r="W98">
        <v>249.01980969472925</v>
      </c>
      <c r="X98">
        <f t="shared" si="30"/>
        <v>11.649338870808265</v>
      </c>
      <c r="Y98">
        <v>9.4632387704564582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282.3</v>
      </c>
      <c r="D99">
        <v>282.8</v>
      </c>
      <c r="E99">
        <v>275.5</v>
      </c>
      <c r="F99">
        <v>276.60000000000002</v>
      </c>
      <c r="G99">
        <f>_xll.TA_TYPPRICE(D99,E99,F99)</f>
        <v>278.3</v>
      </c>
      <c r="H99">
        <v>277.37460836802472</v>
      </c>
      <c r="I99" t="str">
        <f t="shared" si="20"/>
        <v>DOWN</v>
      </c>
      <c r="J99">
        <v>274.37066002527649</v>
      </c>
      <c r="K99">
        <v>262.15917932070278</v>
      </c>
      <c r="L99" t="str">
        <f t="shared" si="21"/>
        <v>UP</v>
      </c>
      <c r="M99" t="str">
        <f t="shared" si="22"/>
        <v>No Trend</v>
      </c>
      <c r="N99">
        <v>67.633812906455987</v>
      </c>
      <c r="O99" t="str">
        <f t="shared" si="23"/>
        <v>UP</v>
      </c>
      <c r="P99" t="str">
        <f t="shared" si="24"/>
        <v>No Trend + Momentum</v>
      </c>
      <c r="Q99">
        <f t="shared" si="25"/>
        <v>1.1000000000000227</v>
      </c>
      <c r="R99">
        <f t="shared" si="26"/>
        <v>7.3000000000000114</v>
      </c>
      <c r="S99">
        <f t="shared" si="27"/>
        <v>0.15068493150685219</v>
      </c>
      <c r="T99" t="str">
        <f t="shared" si="28"/>
        <v>DOWN</v>
      </c>
      <c r="U99" t="str">
        <f t="shared" si="29"/>
        <v>No T+M+I</v>
      </c>
      <c r="V99">
        <v>263.12004878622406</v>
      </c>
      <c r="W99">
        <v>251.06278675437895</v>
      </c>
      <c r="X99">
        <f t="shared" si="30"/>
        <v>12.057262031845113</v>
      </c>
      <c r="Y99">
        <v>9.9820434227341899</v>
      </c>
      <c r="Z99" t="str">
        <f t="shared" si="31"/>
        <v>UP</v>
      </c>
      <c r="AA99" t="str">
        <f t="shared" si="32"/>
        <v>No TMIM</v>
      </c>
      <c r="AB99" t="str">
        <f t="shared" si="33"/>
        <v>UP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277.8</v>
      </c>
      <c r="D100">
        <v>277.85000000000002</v>
      </c>
      <c r="E100">
        <v>270.25</v>
      </c>
      <c r="F100">
        <v>271.8</v>
      </c>
      <c r="G100">
        <f>_xll.TA_TYPPRICE(D100,E100,F100)</f>
        <v>273.3</v>
      </c>
      <c r="H100">
        <v>275.3373041840124</v>
      </c>
      <c r="I100" t="str">
        <f t="shared" si="20"/>
        <v>DOWN</v>
      </c>
      <c r="J100">
        <v>275.14384668632619</v>
      </c>
      <c r="K100">
        <v>263.95713947165774</v>
      </c>
      <c r="L100" t="str">
        <f t="shared" si="21"/>
        <v>No Confirmation</v>
      </c>
      <c r="M100" t="str">
        <f t="shared" si="22"/>
        <v>No Trend</v>
      </c>
      <c r="N100">
        <v>57.801081269496692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1.5500000000000114</v>
      </c>
      <c r="R100">
        <f t="shared" si="26"/>
        <v>7.6000000000000227</v>
      </c>
      <c r="S100">
        <f t="shared" si="27"/>
        <v>0.20394736842105352</v>
      </c>
      <c r="T100" t="str">
        <f t="shared" si="28"/>
        <v>No Indication</v>
      </c>
      <c r="U100" t="str">
        <f t="shared" si="29"/>
        <v>No T+M+I</v>
      </c>
      <c r="V100">
        <v>264.45542589603576</v>
      </c>
      <c r="W100">
        <v>252.59887662442495</v>
      </c>
      <c r="X100">
        <f t="shared" si="30"/>
        <v>11.856549271610817</v>
      </c>
      <c r="Y100">
        <v>10.356944592509516</v>
      </c>
      <c r="Z100" t="str">
        <f t="shared" si="31"/>
        <v>UP</v>
      </c>
      <c r="AA100" t="str">
        <f t="shared" si="32"/>
        <v>No TMIM</v>
      </c>
      <c r="AB100" t="str">
        <f t="shared" si="33"/>
        <v>UP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272</v>
      </c>
      <c r="D101">
        <v>282.7</v>
      </c>
      <c r="E101">
        <v>245</v>
      </c>
      <c r="F101">
        <v>276.5</v>
      </c>
      <c r="G101">
        <f>_xll.TA_TYPPRICE(D101,E101,F101)</f>
        <v>268.06666666666666</v>
      </c>
      <c r="H101">
        <v>271.70198542533956</v>
      </c>
      <c r="I101" t="str">
        <f t="shared" si="20"/>
        <v>UP</v>
      </c>
      <c r="J101">
        <v>276.8229918671426</v>
      </c>
      <c r="K101">
        <v>259.74444181128933</v>
      </c>
      <c r="L101" t="str">
        <f t="shared" si="21"/>
        <v>No Confirmation</v>
      </c>
      <c r="M101" t="str">
        <f t="shared" si="22"/>
        <v>No Trend</v>
      </c>
      <c r="N101">
        <v>64.175705565140859</v>
      </c>
      <c r="O101" t="str">
        <f t="shared" si="23"/>
        <v>UP</v>
      </c>
      <c r="P101" t="str">
        <f t="shared" si="24"/>
        <v>No Trend + Momentum</v>
      </c>
      <c r="Q101">
        <f t="shared" si="25"/>
        <v>31.5</v>
      </c>
      <c r="R101">
        <f t="shared" si="26"/>
        <v>37.699999999999989</v>
      </c>
      <c r="S101">
        <f t="shared" si="27"/>
        <v>0.83554376657824958</v>
      </c>
      <c r="T101" t="str">
        <f t="shared" si="28"/>
        <v>UP</v>
      </c>
      <c r="U101" t="str">
        <f t="shared" si="29"/>
        <v>No T+M+I</v>
      </c>
      <c r="V101">
        <v>266.30843729664565</v>
      </c>
      <c r="W101">
        <v>254.36933020780089</v>
      </c>
      <c r="X101">
        <f t="shared" si="30"/>
        <v>11.939107088844764</v>
      </c>
      <c r="Y101">
        <v>10.673377091776565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275</v>
      </c>
      <c r="D102">
        <v>275</v>
      </c>
      <c r="E102">
        <v>260.10000000000002</v>
      </c>
      <c r="F102">
        <v>262.05</v>
      </c>
      <c r="G102">
        <f>_xll.TA_TYPPRICE(D102,E102,F102)</f>
        <v>265.7166666666667</v>
      </c>
      <c r="H102">
        <v>268.70932604600313</v>
      </c>
      <c r="I102" t="str">
        <f t="shared" si="20"/>
        <v>DOWN</v>
      </c>
      <c r="J102">
        <v>276.41788256333314</v>
      </c>
      <c r="K102">
        <v>259.82345474211394</v>
      </c>
      <c r="L102" t="str">
        <f t="shared" si="21"/>
        <v>No Confirmation</v>
      </c>
      <c r="M102" t="str">
        <f t="shared" si="22"/>
        <v>No Trend</v>
      </c>
      <c r="N102">
        <v>40.603619365990504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1.9499999999999886</v>
      </c>
      <c r="R102">
        <f t="shared" si="26"/>
        <v>14.899999999999977</v>
      </c>
      <c r="S102">
        <f t="shared" si="27"/>
        <v>0.13087248322147596</v>
      </c>
      <c r="T102" t="str">
        <f t="shared" si="28"/>
        <v>DOWN</v>
      </c>
      <c r="U102" t="str">
        <f t="shared" si="29"/>
        <v>No T+M+I</v>
      </c>
      <c r="V102">
        <v>265.65329309716168</v>
      </c>
      <c r="W102">
        <v>254.93826871092674</v>
      </c>
      <c r="X102">
        <f t="shared" si="30"/>
        <v>10.715024386234944</v>
      </c>
      <c r="Y102">
        <v>10.681706550668242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262.05</v>
      </c>
      <c r="D103">
        <v>262.7</v>
      </c>
      <c r="E103">
        <v>237.55</v>
      </c>
      <c r="F103">
        <v>255.1</v>
      </c>
      <c r="G103">
        <f>_xll.TA_TYPPRICE(D103,E103,F103)</f>
        <v>251.78333333333333</v>
      </c>
      <c r="H103">
        <v>260.24632968966824</v>
      </c>
      <c r="I103" t="str">
        <f t="shared" si="20"/>
        <v>DOWN</v>
      </c>
      <c r="J103">
        <v>273.36946421592575</v>
      </c>
      <c r="K103">
        <v>254.8737981327553</v>
      </c>
      <c r="L103" t="str">
        <f t="shared" si="21"/>
        <v>No Confirmation</v>
      </c>
      <c r="M103" t="str">
        <f t="shared" si="22"/>
        <v>No Trend</v>
      </c>
      <c r="N103">
        <v>33.259079892417638</v>
      </c>
      <c r="O103" t="str">
        <f t="shared" si="23"/>
        <v>DOWN</v>
      </c>
      <c r="P103" t="str">
        <f t="shared" si="24"/>
        <v>No Trend + Momentum</v>
      </c>
      <c r="Q103">
        <f t="shared" si="25"/>
        <v>17.549999999999983</v>
      </c>
      <c r="R103">
        <f t="shared" si="26"/>
        <v>25.149999999999977</v>
      </c>
      <c r="S103">
        <f t="shared" si="27"/>
        <v>0.69781312127236572</v>
      </c>
      <c r="T103" t="str">
        <f t="shared" si="28"/>
        <v>No Indication</v>
      </c>
      <c r="U103" t="str">
        <f t="shared" si="29"/>
        <v>No T+M+I</v>
      </c>
      <c r="V103">
        <v>264.02970954375218</v>
      </c>
      <c r="W103">
        <v>254.95024880641364</v>
      </c>
      <c r="X103">
        <f t="shared" si="30"/>
        <v>9.0794607373385361</v>
      </c>
      <c r="Y103">
        <v>10.361257388002301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256.3</v>
      </c>
      <c r="D104">
        <v>282.39999999999998</v>
      </c>
      <c r="E104">
        <v>252.15</v>
      </c>
      <c r="F104">
        <v>274.10000000000002</v>
      </c>
      <c r="G104">
        <f>_xll.TA_TYPPRICE(D104,E104,F104)</f>
        <v>269.55</v>
      </c>
      <c r="H104">
        <v>264.89816484483413</v>
      </c>
      <c r="I104" t="str">
        <f t="shared" si="20"/>
        <v>UP</v>
      </c>
      <c r="J104">
        <v>275.37624994572002</v>
      </c>
      <c r="K104">
        <v>254.26850965880968</v>
      </c>
      <c r="L104" t="str">
        <f t="shared" si="21"/>
        <v>No Confirmation</v>
      </c>
      <c r="M104" t="str">
        <f t="shared" si="22"/>
        <v>No Trend</v>
      </c>
      <c r="N104">
        <v>58.754247166539287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21.950000000000017</v>
      </c>
      <c r="R104">
        <f t="shared" si="26"/>
        <v>30.249999999999972</v>
      </c>
      <c r="S104">
        <f t="shared" si="27"/>
        <v>0.72561983471074509</v>
      </c>
      <c r="T104" t="str">
        <f t="shared" si="28"/>
        <v>No Indication</v>
      </c>
      <c r="U104" t="str">
        <f t="shared" si="29"/>
        <v>No T+M+I</v>
      </c>
      <c r="V104">
        <v>265.57898499855952</v>
      </c>
      <c r="W104">
        <v>256.36874889482743</v>
      </c>
      <c r="X104">
        <f t="shared" si="30"/>
        <v>9.2102361037320861</v>
      </c>
      <c r="Y104">
        <v>10.131053131148258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B105" s="1"/>
    </row>
    <row r="106" spans="1:33" x14ac:dyDescent="0.25">
      <c r="B106" s="1"/>
    </row>
    <row r="107" spans="1:33" x14ac:dyDescent="0.25">
      <c r="B107" s="1"/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2017-07-05T05:33:28Z</dcterms:created>
  <dcterms:modified xsi:type="dcterms:W3CDTF">2017-09-26T15:49:01Z</dcterms:modified>
</cp:coreProperties>
</file>