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  <c r="Y2" i="1" a="1"/>
  <c r="W2" i="1" a="1"/>
  <c r="V2" i="1" a="1"/>
  <c r="N2" i="1" a="1"/>
  <c r="K2" i="1" a="1"/>
  <c r="J2" i="1" a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2" i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V3" i="1"/>
  <c r="V7" i="1"/>
  <c r="V9" i="1"/>
  <c r="V13" i="1"/>
  <c r="V21" i="1"/>
  <c r="V39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5" i="1"/>
  <c r="V11" i="1"/>
  <c r="V15" i="1"/>
  <c r="V17" i="1"/>
  <c r="V19" i="1"/>
  <c r="V23" i="1"/>
  <c r="V25" i="1"/>
  <c r="V27" i="1"/>
  <c r="V29" i="1"/>
  <c r="V31" i="1"/>
  <c r="V33" i="1"/>
  <c r="V35" i="1"/>
  <c r="V37" i="1"/>
  <c r="V41" i="1"/>
  <c r="V4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</calcChain>
</file>

<file path=xl/sharedStrings.xml><?xml version="1.0" encoding="utf-8"?>
<sst xmlns="http://schemas.openxmlformats.org/spreadsheetml/2006/main" count="75" uniqueCount="34">
  <si>
    <t>Scrip</t>
  </si>
  <si>
    <t>Date</t>
  </si>
  <si>
    <t>Open</t>
  </si>
  <si>
    <t>High</t>
  </si>
  <si>
    <t>Low</t>
  </si>
  <si>
    <t>Close</t>
  </si>
  <si>
    <t>GODFRYPHLP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</si>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</sst>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6</v>
      </c>
      <c r="B2" s="1">
        <v>42948</v>
      </c>
      <c r="C2">
        <v>1135.0999999999999</v>
      </c>
      <c r="D2">
        <v>1140</v>
      </c>
      <c r="E2">
        <v>1117</v>
      </c>
      <c r="F2">
        <v>1120</v>
      </c>
      <c r="G2">
        <f>_xll.TA_TYPPRICE(D2,E2,F2)</f>
        <v>1125.6666666666667</v>
      </c>
      <c r="H2" t="e">
        <f t="array" ref="H2:H43">_xll.TA_EMA(G2:G43,3)</f>
        <v>#N/A</v>
      </c>
      <c r="I2" t="e">
        <f>IF(F2&gt;H2,"UP","DOWN")</f>
        <v>#N/A</v>
      </c>
      <c r="J2" t="e">
        <f t="array" ref="J2:J43">_xll.TA_EMA(D2:D43,8)</f>
        <v>#N/A</v>
      </c>
      <c r="K2" t="e">
        <f t="array" ref="K2:K43">_xll.TA_EMA(E2:E43,8)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43">_xll.TA_RSI(F2:F43,5)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</v>
      </c>
      <c r="R2">
        <f>D2-E2</f>
        <v>23</v>
      </c>
      <c r="S2">
        <f>Q2/R2</f>
        <v>0.13043478260869565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43">_xll.TA_EMA(F2:F43,12)</f>
        <v>#N/A</v>
      </c>
      <c r="W2" t="e">
        <f t="array" ref="W2:W43">_xll.TA_EMA(F2:F43,26)</f>
        <v>#N/A</v>
      </c>
      <c r="X2" t="e">
        <f>V2-W2</f>
        <v>#N/A</v>
      </c>
      <c r="Y2" t="e">
        <f t="array" ref="Y2:Y43">_xll.TA_EMA(X2:X43,9)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6</v>
      </c>
      <c r="B3" s="1">
        <v>42949</v>
      </c>
      <c r="C3">
        <v>1124.7</v>
      </c>
      <c r="D3">
        <v>1136</v>
      </c>
      <c r="E3">
        <v>1080.2</v>
      </c>
      <c r="F3">
        <v>1086</v>
      </c>
      <c r="G3">
        <f>_xll.TA_TYPPRICE(D3,E3,F3)</f>
        <v>1100.7333333333333</v>
      </c>
      <c r="H3" t="e">
        <v>#N/A</v>
      </c>
      <c r="I3" t="e">
        <f t="shared" ref="I3:I43" si="0">IF(F3&gt;H3,"UP","DOWN")</f>
        <v>#N/A</v>
      </c>
      <c r="J3" t="e">
        <v>#N/A</v>
      </c>
      <c r="K3" t="e">
        <v>#N/A</v>
      </c>
      <c r="L3" t="e">
        <f t="shared" ref="L3:L43" si="1">IF(F3&gt;J3,"UP",IF(F3&lt;K3,"DOWN","No Confirmation"))</f>
        <v>#N/A</v>
      </c>
      <c r="M3" t="e">
        <f t="shared" ref="M3:M43" si="2">IF(AND(I3="UP",L3="UP"),"UP",IF(AND(I3="DOWN",L3="DOWN"),"DOWN","No Trend"))</f>
        <v>#N/A</v>
      </c>
      <c r="N3" t="e">
        <v>#N/A</v>
      </c>
      <c r="O3" t="e">
        <f t="shared" ref="O3:O43" si="3">IF(N3&gt;60,"UP",IF(N3&lt;40,"DOWN","No Momentum"))</f>
        <v>#N/A</v>
      </c>
      <c r="P3" t="e">
        <f t="shared" ref="P3:P43" si="4">IF(AND(M3="UP",O3="UP"),"UP",IF(AND(M3="DOWN",O3="DOWN"),"DOWN","No Trend + Momentum"))</f>
        <v>#N/A</v>
      </c>
      <c r="Q3">
        <f t="shared" ref="Q3:Q43" si="5">F3-E3</f>
        <v>5.7999999999999545</v>
      </c>
      <c r="R3">
        <f t="shared" ref="R3:R43" si="6">D3-E3</f>
        <v>55.799999999999955</v>
      </c>
      <c r="S3">
        <f t="shared" ref="S3:S43" si="7">Q3/R3</f>
        <v>0.10394265232974838</v>
      </c>
      <c r="T3" t="str">
        <f t="shared" ref="T3:T43" si="8">IF(S3&gt;0.8,"UP",IF(S3&lt;0.2,"DOWN","No Indication"))</f>
        <v>DOWN</v>
      </c>
      <c r="U3" t="e">
        <f t="shared" ref="U3:U43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43" si="10">V3-W3</f>
        <v>#N/A</v>
      </c>
      <c r="Y3" t="e">
        <v>#N/A</v>
      </c>
      <c r="Z3" t="e">
        <f t="shared" ref="Z3:Z43" si="11">IF(X3&gt;Y3,"UP",IF(X3&lt;Y3,"DOWN","No Indication"))</f>
        <v>#N/A</v>
      </c>
      <c r="AA3" t="e">
        <f t="shared" ref="AA3:AA43" si="12">IF(AND(U3="UP",Z3="UP"),"UP",IF(AND(U3="DOWN",Z3="DOWN"),"DOWN","No TMIM"))</f>
        <v>#N/A</v>
      </c>
      <c r="AB3" t="e">
        <f t="shared" ref="AB3:AB43" si="13">IF(H3&gt;J3,"UP",IF(H3&lt;K3,"DOWN","No Confirmation"))</f>
        <v>#N/A</v>
      </c>
      <c r="AC3" t="e">
        <f t="shared" ref="AC3:AC43" si="14">IF(AND(AA3="UP",AB3="UP"),"UP",IF(AND(AA3="DOWN",AB3="DOWN"),"DOWN","No Alert"))</f>
        <v>#N/A</v>
      </c>
      <c r="AD3" t="e">
        <f t="shared" ref="AD3:AD43" si="15">IF(AC3="UP",MROUND(D3-((D3-E3)*0.886),0.05),IF(AC3="DOWN",MROUND(E3+((D3-E3)*0.886),0.05),"No Alert"))</f>
        <v>#N/A</v>
      </c>
      <c r="AE3" t="e">
        <f t="shared" ref="AE3:AE43" si="16">IF(AC3="UP",MROUND(D3-((D3-E3)*0.618),0.05),IF(AC3="DOWN",MROUND(E3+((D3-E3)*0.618),0.05),"No Alert"))</f>
        <v>#N/A</v>
      </c>
      <c r="AF3" t="e">
        <f t="shared" ref="AF3:AF43" si="17">IF(AC3="UP",MROUND(D3-((D3-E3)*0.5),0.05),IF(AC3="DOWN",MROUND(E3+((D3-E3)*0.5),0.05),"No Alert"))</f>
        <v>#N/A</v>
      </c>
      <c r="AG3" t="e">
        <f t="shared" ref="AG3:AG43" si="18">IF(AC3="UP",MROUND(D3-((D3-E3)*0.382),0.05),IF(AC3="DOWN",MROUND(E3+((D3-E3)*0.382),0.05),"No Alert"))</f>
        <v>#N/A</v>
      </c>
    </row>
    <row r="4" spans="1:33" x14ac:dyDescent="0.25">
      <c r="A4" t="s">
        <v>6</v>
      </c>
      <c r="B4" s="1">
        <v>42950</v>
      </c>
      <c r="C4">
        <v>1094.95</v>
      </c>
      <c r="D4">
        <v>1095</v>
      </c>
      <c r="E4">
        <v>1042.25</v>
      </c>
      <c r="F4">
        <v>1052</v>
      </c>
      <c r="G4">
        <f>_xll.TA_TYPPRICE(D4,E4,F4)</f>
        <v>1063.0833333333333</v>
      </c>
      <c r="H4">
        <v>1096.4944444444445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9.75</v>
      </c>
      <c r="R4">
        <f t="shared" si="6"/>
        <v>52.75</v>
      </c>
      <c r="S4">
        <f t="shared" si="7"/>
        <v>0.18483412322274881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6</v>
      </c>
      <c r="B5" s="1">
        <v>42951</v>
      </c>
      <c r="C5">
        <v>1058</v>
      </c>
      <c r="D5">
        <v>1081.5</v>
      </c>
      <c r="E5">
        <v>1042.5</v>
      </c>
      <c r="F5">
        <v>1053</v>
      </c>
      <c r="G5">
        <f>_xll.TA_TYPPRICE(D5,E5,F5)</f>
        <v>1059</v>
      </c>
      <c r="H5">
        <v>1077.7472222222223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10.5</v>
      </c>
      <c r="R5">
        <f t="shared" si="6"/>
        <v>39</v>
      </c>
      <c r="S5">
        <f t="shared" si="7"/>
        <v>0.26923076923076922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6</v>
      </c>
      <c r="B6" s="1">
        <v>42954</v>
      </c>
      <c r="C6">
        <v>1060</v>
      </c>
      <c r="D6">
        <v>1066.5</v>
      </c>
      <c r="E6">
        <v>1044.05</v>
      </c>
      <c r="F6">
        <v>1051.05</v>
      </c>
      <c r="G6">
        <f>_xll.TA_TYPPRICE(D6,E6,F6)</f>
        <v>1053.8666666666668</v>
      </c>
      <c r="H6">
        <v>1065.8069444444445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</v>
      </c>
      <c r="R6">
        <f t="shared" si="6"/>
        <v>22.450000000000045</v>
      </c>
      <c r="S6">
        <f t="shared" si="7"/>
        <v>0.31180400890868532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6</v>
      </c>
      <c r="B7" s="1">
        <v>42955</v>
      </c>
      <c r="C7">
        <v>1056.9000000000001</v>
      </c>
      <c r="D7">
        <v>1061.3</v>
      </c>
      <c r="E7">
        <v>1012</v>
      </c>
      <c r="F7">
        <v>1016.1</v>
      </c>
      <c r="G7">
        <f>_xll.TA_TYPPRICE(D7,E7,F7)</f>
        <v>1029.8</v>
      </c>
      <c r="H7">
        <v>1047.8034722222224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0.94428706326723355</v>
      </c>
      <c r="O7" t="str">
        <f t="shared" si="3"/>
        <v>DOWN</v>
      </c>
      <c r="P7" t="e">
        <f t="shared" si="4"/>
        <v>#N/A</v>
      </c>
      <c r="Q7">
        <f t="shared" si="5"/>
        <v>4.1000000000000227</v>
      </c>
      <c r="R7">
        <f t="shared" si="6"/>
        <v>49.299999999999955</v>
      </c>
      <c r="S7">
        <f t="shared" si="7"/>
        <v>8.3164300202840297E-2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6</v>
      </c>
      <c r="B8" s="1">
        <v>42956</v>
      </c>
      <c r="C8">
        <v>1010.2</v>
      </c>
      <c r="D8">
        <v>1018.8</v>
      </c>
      <c r="E8">
        <v>974</v>
      </c>
      <c r="F8">
        <v>977</v>
      </c>
      <c r="G8">
        <f>_xll.TA_TYPPRICE(D8,E8,F8)</f>
        <v>989.93333333333339</v>
      </c>
      <c r="H8">
        <v>1018.8684027777779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0.64609917622355018</v>
      </c>
      <c r="O8" t="str">
        <f t="shared" si="3"/>
        <v>DOWN</v>
      </c>
      <c r="P8" t="e">
        <f t="shared" si="4"/>
        <v>#N/A</v>
      </c>
      <c r="Q8">
        <f t="shared" si="5"/>
        <v>3</v>
      </c>
      <c r="R8">
        <f t="shared" si="6"/>
        <v>44.799999999999955</v>
      </c>
      <c r="S8">
        <f t="shared" si="7"/>
        <v>6.6964285714285782E-2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6</v>
      </c>
      <c r="B9" s="1">
        <v>42957</v>
      </c>
      <c r="C9">
        <v>984.85</v>
      </c>
      <c r="D9">
        <v>984.85</v>
      </c>
      <c r="E9">
        <v>890</v>
      </c>
      <c r="F9">
        <v>905</v>
      </c>
      <c r="G9">
        <f>_xll.TA_TYPPRICE(D9,E9,F9)</f>
        <v>926.61666666666667</v>
      </c>
      <c r="H9">
        <v>972.74253472222222</v>
      </c>
      <c r="I9" t="str">
        <f t="shared" si="0"/>
        <v>DOWN</v>
      </c>
      <c r="J9">
        <v>1072.9937500000001</v>
      </c>
      <c r="K9">
        <v>1025.25</v>
      </c>
      <c r="L9" t="str">
        <f t="shared" si="1"/>
        <v>DOWN</v>
      </c>
      <c r="M9" t="str">
        <f t="shared" si="2"/>
        <v>DOWN</v>
      </c>
      <c r="N9">
        <v>0.37414647834627263</v>
      </c>
      <c r="O9" t="str">
        <f t="shared" si="3"/>
        <v>DOWN</v>
      </c>
      <c r="P9" t="str">
        <f t="shared" si="4"/>
        <v>DOWN</v>
      </c>
      <c r="Q9">
        <f t="shared" si="5"/>
        <v>15</v>
      </c>
      <c r="R9">
        <f t="shared" si="6"/>
        <v>94.850000000000023</v>
      </c>
      <c r="S9">
        <f t="shared" si="7"/>
        <v>0.15814443858724297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6</v>
      </c>
      <c r="B10" s="1">
        <v>42958</v>
      </c>
      <c r="C10">
        <v>878</v>
      </c>
      <c r="D10">
        <v>915</v>
      </c>
      <c r="E10">
        <v>830</v>
      </c>
      <c r="F10">
        <v>905</v>
      </c>
      <c r="G10">
        <f>_xll.TA_TYPPRICE(D10,E10,F10)</f>
        <v>883.33333333333337</v>
      </c>
      <c r="H10">
        <v>928.03793402777774</v>
      </c>
      <c r="I10" t="str">
        <f t="shared" si="0"/>
        <v>DOWN</v>
      </c>
      <c r="J10">
        <v>1037.8840277777779</v>
      </c>
      <c r="K10">
        <v>981.86111111111109</v>
      </c>
      <c r="L10" t="str">
        <f t="shared" si="1"/>
        <v>DOWN</v>
      </c>
      <c r="M10" t="str">
        <f t="shared" si="2"/>
        <v>DOWN</v>
      </c>
      <c r="N10">
        <v>0.37414647834627263</v>
      </c>
      <c r="O10" t="str">
        <f t="shared" si="3"/>
        <v>DOWN</v>
      </c>
      <c r="P10" t="str">
        <f t="shared" si="4"/>
        <v>DOWN</v>
      </c>
      <c r="Q10">
        <f t="shared" si="5"/>
        <v>75</v>
      </c>
      <c r="R10">
        <f t="shared" si="6"/>
        <v>85</v>
      </c>
      <c r="S10">
        <f t="shared" si="7"/>
        <v>0.88235294117647056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6</v>
      </c>
      <c r="B11" s="1">
        <v>42961</v>
      </c>
      <c r="C11">
        <v>925</v>
      </c>
      <c r="D11">
        <v>933.8</v>
      </c>
      <c r="E11">
        <v>900</v>
      </c>
      <c r="F11">
        <v>904</v>
      </c>
      <c r="G11">
        <f>_xll.TA_TYPPRICE(D11,E11,F11)</f>
        <v>912.6</v>
      </c>
      <c r="H11">
        <v>920.31896701388882</v>
      </c>
      <c r="I11" t="str">
        <f t="shared" si="0"/>
        <v>DOWN</v>
      </c>
      <c r="J11">
        <v>1014.7542438271605</v>
      </c>
      <c r="K11">
        <v>963.66975308641975</v>
      </c>
      <c r="L11" t="str">
        <f t="shared" si="1"/>
        <v>DOWN</v>
      </c>
      <c r="M11" t="str">
        <f t="shared" si="2"/>
        <v>DOWN</v>
      </c>
      <c r="N11">
        <v>0.37075979689314886</v>
      </c>
      <c r="O11" t="str">
        <f t="shared" si="3"/>
        <v>DOWN</v>
      </c>
      <c r="P11" t="str">
        <f t="shared" si="4"/>
        <v>DOWN</v>
      </c>
      <c r="Q11">
        <f t="shared" si="5"/>
        <v>4</v>
      </c>
      <c r="R11">
        <f t="shared" si="6"/>
        <v>33.799999999999955</v>
      </c>
      <c r="S11">
        <f t="shared" si="7"/>
        <v>0.11834319526627235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6</v>
      </c>
      <c r="B12" s="1">
        <v>42963</v>
      </c>
      <c r="C12">
        <v>914.8</v>
      </c>
      <c r="D12">
        <v>1053.75</v>
      </c>
      <c r="E12">
        <v>893.6</v>
      </c>
      <c r="F12">
        <v>1041.8499999999999</v>
      </c>
      <c r="G12">
        <f>_xll.TA_TYPPRICE(D12,E12,F12)</f>
        <v>996.4</v>
      </c>
      <c r="H12">
        <v>958.35948350694434</v>
      </c>
      <c r="I12" t="str">
        <f t="shared" si="0"/>
        <v>UP</v>
      </c>
      <c r="J12">
        <v>1023.4199674211249</v>
      </c>
      <c r="K12">
        <v>948.09869684499313</v>
      </c>
      <c r="L12" t="str">
        <f t="shared" si="1"/>
        <v>UP</v>
      </c>
      <c r="M12" t="str">
        <f t="shared" si="2"/>
        <v>UP</v>
      </c>
      <c r="N12">
        <v>61.078225502508332</v>
      </c>
      <c r="O12" t="str">
        <f t="shared" si="3"/>
        <v>UP</v>
      </c>
      <c r="P12" t="str">
        <f t="shared" si="4"/>
        <v>UP</v>
      </c>
      <c r="Q12">
        <f t="shared" si="5"/>
        <v>148.24999999999989</v>
      </c>
      <c r="R12">
        <f t="shared" si="6"/>
        <v>160.14999999999998</v>
      </c>
      <c r="S12">
        <f t="shared" si="7"/>
        <v>0.92569466125507283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6</v>
      </c>
      <c r="B13" s="1">
        <v>42964</v>
      </c>
      <c r="C13">
        <v>1044.95</v>
      </c>
      <c r="D13">
        <v>1134.7</v>
      </c>
      <c r="E13">
        <v>1030.5</v>
      </c>
      <c r="F13">
        <v>1075</v>
      </c>
      <c r="G13">
        <f>_xll.TA_TYPPRICE(D13,E13,F13)</f>
        <v>1080.0666666666666</v>
      </c>
      <c r="H13">
        <v>1019.2130750868055</v>
      </c>
      <c r="I13" t="str">
        <f t="shared" si="0"/>
        <v>UP</v>
      </c>
      <c r="J13">
        <v>1048.1488635497637</v>
      </c>
      <c r="K13">
        <v>966.41009754610582</v>
      </c>
      <c r="L13" t="str">
        <f t="shared" si="1"/>
        <v>UP</v>
      </c>
      <c r="M13" t="str">
        <f t="shared" si="2"/>
        <v>UP</v>
      </c>
      <c r="N13">
        <v>67.10367491880956</v>
      </c>
      <c r="O13" t="str">
        <f t="shared" si="3"/>
        <v>UP</v>
      </c>
      <c r="P13" t="str">
        <f t="shared" si="4"/>
        <v>UP</v>
      </c>
      <c r="Q13">
        <f t="shared" si="5"/>
        <v>44.5</v>
      </c>
      <c r="R13">
        <f t="shared" si="6"/>
        <v>104.20000000000005</v>
      </c>
      <c r="S13">
        <f t="shared" si="7"/>
        <v>0.4270633397312858</v>
      </c>
      <c r="T13" t="str">
        <f t="shared" si="8"/>
        <v>No Indication</v>
      </c>
      <c r="U13" t="str">
        <f t="shared" si="9"/>
        <v>No T+M+I</v>
      </c>
      <c r="V13">
        <v>1015.5000000000001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6</v>
      </c>
      <c r="B14" s="1">
        <v>42965</v>
      </c>
      <c r="C14">
        <v>1060</v>
      </c>
      <c r="D14">
        <v>1109</v>
      </c>
      <c r="E14">
        <v>1045</v>
      </c>
      <c r="F14">
        <v>1088.05</v>
      </c>
      <c r="G14">
        <f>_xll.TA_TYPPRICE(D14,E14,F14)</f>
        <v>1080.6833333333334</v>
      </c>
      <c r="H14">
        <v>1049.9482042100694</v>
      </c>
      <c r="I14" t="str">
        <f t="shared" si="0"/>
        <v>UP</v>
      </c>
      <c r="J14">
        <v>1061.6713383164829</v>
      </c>
      <c r="K14">
        <v>983.87452031363784</v>
      </c>
      <c r="L14" t="str">
        <f t="shared" si="1"/>
        <v>UP</v>
      </c>
      <c r="M14" t="str">
        <f t="shared" si="2"/>
        <v>UP</v>
      </c>
      <c r="N14">
        <v>69.432285034502854</v>
      </c>
      <c r="O14" t="str">
        <f t="shared" si="3"/>
        <v>UP</v>
      </c>
      <c r="P14" t="str">
        <f t="shared" si="4"/>
        <v>UP</v>
      </c>
      <c r="Q14">
        <f t="shared" si="5"/>
        <v>43.049999999999955</v>
      </c>
      <c r="R14">
        <f t="shared" si="6"/>
        <v>64</v>
      </c>
      <c r="S14">
        <f t="shared" si="7"/>
        <v>0.67265624999999929</v>
      </c>
      <c r="T14" t="str">
        <f t="shared" si="8"/>
        <v>No Indication</v>
      </c>
      <c r="U14" t="str">
        <f t="shared" si="9"/>
        <v>No T+M+I</v>
      </c>
      <c r="V14">
        <v>1026.6615384615386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6</v>
      </c>
      <c r="B15" s="1">
        <v>42968</v>
      </c>
      <c r="C15">
        <v>1086.0999999999999</v>
      </c>
      <c r="D15">
        <v>1109.1500000000001</v>
      </c>
      <c r="E15">
        <v>1061.95</v>
      </c>
      <c r="F15">
        <v>1075</v>
      </c>
      <c r="G15">
        <f>_xll.TA_TYPPRICE(D15,E15,F15)</f>
        <v>1082.0333333333335</v>
      </c>
      <c r="H15">
        <v>1065.9907687717014</v>
      </c>
      <c r="I15" t="str">
        <f t="shared" si="0"/>
        <v>UP</v>
      </c>
      <c r="J15">
        <v>1072.2221520239311</v>
      </c>
      <c r="K15">
        <v>1001.2246269106072</v>
      </c>
      <c r="L15" t="str">
        <f t="shared" si="1"/>
        <v>UP</v>
      </c>
      <c r="M15" t="str">
        <f t="shared" si="2"/>
        <v>UP</v>
      </c>
      <c r="N15">
        <v>63.788125890469857</v>
      </c>
      <c r="O15" t="str">
        <f t="shared" si="3"/>
        <v>UP</v>
      </c>
      <c r="P15" t="str">
        <f t="shared" si="4"/>
        <v>UP</v>
      </c>
      <c r="Q15">
        <f t="shared" si="5"/>
        <v>13.049999999999955</v>
      </c>
      <c r="R15">
        <f t="shared" si="6"/>
        <v>47.200000000000045</v>
      </c>
      <c r="S15">
        <f t="shared" si="7"/>
        <v>0.27648305084745639</v>
      </c>
      <c r="T15" t="str">
        <f t="shared" si="8"/>
        <v>No Indication</v>
      </c>
      <c r="U15" t="str">
        <f t="shared" si="9"/>
        <v>No T+M+I</v>
      </c>
      <c r="V15">
        <v>1034.0982248520711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6</v>
      </c>
      <c r="B16" s="1">
        <v>42969</v>
      </c>
      <c r="C16">
        <v>1078.45</v>
      </c>
      <c r="D16">
        <v>1089.8499999999999</v>
      </c>
      <c r="E16">
        <v>1036.5</v>
      </c>
      <c r="F16">
        <v>1057</v>
      </c>
      <c r="G16">
        <f>_xll.TA_TYPPRICE(D16,E16,F16)</f>
        <v>1061.1166666666666</v>
      </c>
      <c r="H16">
        <v>1063.5537177191841</v>
      </c>
      <c r="I16" t="str">
        <f t="shared" si="0"/>
        <v>DOWN</v>
      </c>
      <c r="J16">
        <v>1076.1394515741686</v>
      </c>
      <c r="K16">
        <v>1009.0635987082501</v>
      </c>
      <c r="L16" t="str">
        <f t="shared" si="1"/>
        <v>No Confirmation</v>
      </c>
      <c r="M16" t="str">
        <f t="shared" si="2"/>
        <v>No Trend</v>
      </c>
      <c r="N16">
        <v>55.946870527900884</v>
      </c>
      <c r="O16" t="str">
        <f t="shared" si="3"/>
        <v>No Momentum</v>
      </c>
      <c r="P16" t="str">
        <f t="shared" si="4"/>
        <v>No Trend + Momentum</v>
      </c>
      <c r="Q16">
        <f t="shared" si="5"/>
        <v>20.5</v>
      </c>
      <c r="R16">
        <f t="shared" si="6"/>
        <v>53.349999999999909</v>
      </c>
      <c r="S16">
        <f t="shared" si="7"/>
        <v>0.38425492033739522</v>
      </c>
      <c r="T16" t="str">
        <f t="shared" si="8"/>
        <v>No Indication</v>
      </c>
      <c r="U16" t="str">
        <f t="shared" si="9"/>
        <v>No T+M+I</v>
      </c>
      <c r="V16">
        <v>1037.6215748748293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6</v>
      </c>
      <c r="B17" s="1">
        <v>42970</v>
      </c>
      <c r="C17">
        <v>1051</v>
      </c>
      <c r="D17">
        <v>1077.25</v>
      </c>
      <c r="E17">
        <v>1045.1500000000001</v>
      </c>
      <c r="F17">
        <v>1054.75</v>
      </c>
      <c r="G17">
        <f>_xll.TA_TYPPRICE(D17,E17,F17)</f>
        <v>1059.05</v>
      </c>
      <c r="H17">
        <v>1061.3018588595919</v>
      </c>
      <c r="I17" t="str">
        <f t="shared" si="0"/>
        <v>DOWN</v>
      </c>
      <c r="J17">
        <v>1076.3862401132421</v>
      </c>
      <c r="K17">
        <v>1017.0827989953057</v>
      </c>
      <c r="L17" t="str">
        <f t="shared" si="1"/>
        <v>No Confirmation</v>
      </c>
      <c r="M17" t="str">
        <f t="shared" si="2"/>
        <v>No Trend</v>
      </c>
      <c r="N17">
        <v>54.892534458830347</v>
      </c>
      <c r="O17" t="str">
        <f t="shared" si="3"/>
        <v>No Momentum</v>
      </c>
      <c r="P17" t="str">
        <f t="shared" si="4"/>
        <v>No Trend + Momentum</v>
      </c>
      <c r="Q17">
        <f t="shared" si="5"/>
        <v>9.5999999999999091</v>
      </c>
      <c r="R17">
        <f t="shared" si="6"/>
        <v>32.099999999999909</v>
      </c>
      <c r="S17">
        <f t="shared" si="7"/>
        <v>0.2990654205607457</v>
      </c>
      <c r="T17" t="str">
        <f t="shared" si="8"/>
        <v>No Indication</v>
      </c>
      <c r="U17" t="str">
        <f t="shared" si="9"/>
        <v>No T+M+I</v>
      </c>
      <c r="V17">
        <v>1040.2567172017787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6</v>
      </c>
      <c r="B18" s="1">
        <v>42971</v>
      </c>
      <c r="C18">
        <v>1055.3</v>
      </c>
      <c r="D18">
        <v>1062.9000000000001</v>
      </c>
      <c r="E18">
        <v>1040</v>
      </c>
      <c r="F18">
        <v>1053</v>
      </c>
      <c r="G18">
        <f>_xll.TA_TYPPRICE(D18,E18,F18)</f>
        <v>1051.9666666666667</v>
      </c>
      <c r="H18">
        <v>1056.6342627631293</v>
      </c>
      <c r="I18" t="str">
        <f t="shared" si="0"/>
        <v>DOWN</v>
      </c>
      <c r="J18">
        <v>1073.389297865855</v>
      </c>
      <c r="K18">
        <v>1022.1755103296822</v>
      </c>
      <c r="L18" t="str">
        <f t="shared" si="1"/>
        <v>No Confirmation</v>
      </c>
      <c r="M18" t="str">
        <f t="shared" si="2"/>
        <v>No Trend</v>
      </c>
      <c r="N18">
        <v>53.904898169740278</v>
      </c>
      <c r="O18" t="str">
        <f t="shared" si="3"/>
        <v>No Momentum</v>
      </c>
      <c r="P18" t="str">
        <f t="shared" si="4"/>
        <v>No Trend + Momentum</v>
      </c>
      <c r="Q18">
        <f t="shared" si="5"/>
        <v>13</v>
      </c>
      <c r="R18">
        <f t="shared" si="6"/>
        <v>22.900000000000091</v>
      </c>
      <c r="S18">
        <f t="shared" si="7"/>
        <v>0.56768558951964843</v>
      </c>
      <c r="T18" t="str">
        <f t="shared" si="8"/>
        <v>No Indication</v>
      </c>
      <c r="U18" t="str">
        <f t="shared" si="9"/>
        <v>No T+M+I</v>
      </c>
      <c r="V18">
        <v>1042.2172222476588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6</v>
      </c>
      <c r="B19" s="1">
        <v>42975</v>
      </c>
      <c r="C19">
        <v>1051.4000000000001</v>
      </c>
      <c r="D19">
        <v>1070</v>
      </c>
      <c r="E19">
        <v>1045</v>
      </c>
      <c r="F19">
        <v>1049.5999999999999</v>
      </c>
      <c r="G19">
        <f>_xll.TA_TYPPRICE(D19,E19,F19)</f>
        <v>1054.8666666666666</v>
      </c>
      <c r="H19">
        <v>1055.750464714898</v>
      </c>
      <c r="I19" t="str">
        <f t="shared" si="0"/>
        <v>DOWN</v>
      </c>
      <c r="J19">
        <v>1072.6361205623316</v>
      </c>
      <c r="K19">
        <v>1027.2476191453084</v>
      </c>
      <c r="L19" t="str">
        <f t="shared" si="1"/>
        <v>No Confirmation</v>
      </c>
      <c r="M19" t="str">
        <f t="shared" si="2"/>
        <v>No Trend</v>
      </c>
      <c r="N19">
        <v>51.648118592049755</v>
      </c>
      <c r="O19" t="str">
        <f t="shared" si="3"/>
        <v>No Momentum</v>
      </c>
      <c r="P19" t="str">
        <f t="shared" si="4"/>
        <v>No Trend + Momentum</v>
      </c>
      <c r="Q19">
        <f t="shared" si="5"/>
        <v>4.5999999999999091</v>
      </c>
      <c r="R19">
        <f t="shared" si="6"/>
        <v>25</v>
      </c>
      <c r="S19">
        <f t="shared" si="7"/>
        <v>0.18399999999999636</v>
      </c>
      <c r="T19" t="str">
        <f t="shared" si="8"/>
        <v>DOWN</v>
      </c>
      <c r="U19" t="str">
        <f t="shared" si="9"/>
        <v>No T+M+I</v>
      </c>
      <c r="V19">
        <v>1043.3530342095573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6</v>
      </c>
      <c r="B20" s="1">
        <v>42976</v>
      </c>
      <c r="C20">
        <v>1050</v>
      </c>
      <c r="D20">
        <v>1050</v>
      </c>
      <c r="E20">
        <v>1021.1</v>
      </c>
      <c r="F20">
        <v>1025.95</v>
      </c>
      <c r="G20">
        <f>_xll.TA_TYPPRICE(D20,E20,F20)</f>
        <v>1032.3500000000001</v>
      </c>
      <c r="H20">
        <v>1044.0502323574492</v>
      </c>
      <c r="I20" t="str">
        <f t="shared" si="0"/>
        <v>DOWN</v>
      </c>
      <c r="J20">
        <v>1067.6058715484801</v>
      </c>
      <c r="K20">
        <v>1025.8814815574622</v>
      </c>
      <c r="L20" t="str">
        <f t="shared" si="1"/>
        <v>No Confirmation</v>
      </c>
      <c r="M20" t="str">
        <f t="shared" si="2"/>
        <v>No Trend</v>
      </c>
      <c r="N20">
        <v>37.864683040032347</v>
      </c>
      <c r="O20" t="str">
        <f t="shared" si="3"/>
        <v>DOWN</v>
      </c>
      <c r="P20" t="str">
        <f t="shared" si="4"/>
        <v>No Trend + Momentum</v>
      </c>
      <c r="Q20">
        <f t="shared" si="5"/>
        <v>4.8500000000000227</v>
      </c>
      <c r="R20">
        <f t="shared" si="6"/>
        <v>28.899999999999977</v>
      </c>
      <c r="S20">
        <f t="shared" si="7"/>
        <v>0.16782006920415315</v>
      </c>
      <c r="T20" t="str">
        <f t="shared" si="8"/>
        <v>DOWN</v>
      </c>
      <c r="U20" t="str">
        <f t="shared" si="9"/>
        <v>No T+M+I</v>
      </c>
      <c r="V20">
        <v>1040.675644331164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6</v>
      </c>
      <c r="B21" s="1">
        <v>42977</v>
      </c>
      <c r="C21">
        <v>1034.95</v>
      </c>
      <c r="D21">
        <v>1055</v>
      </c>
      <c r="E21">
        <v>1034.95</v>
      </c>
      <c r="F21">
        <v>1043</v>
      </c>
      <c r="G21">
        <f>_xll.TA_TYPPRICE(D21,E21,F21)</f>
        <v>1044.3166666666666</v>
      </c>
      <c r="H21">
        <v>1044.1834495120579</v>
      </c>
      <c r="I21" t="str">
        <f t="shared" si="0"/>
        <v>DOWN</v>
      </c>
      <c r="J21">
        <v>1064.804566759929</v>
      </c>
      <c r="K21">
        <v>1027.8967078780261</v>
      </c>
      <c r="L21" t="str">
        <f t="shared" si="1"/>
        <v>No Confirmation</v>
      </c>
      <c r="M21" t="str">
        <f t="shared" si="2"/>
        <v>No Trend</v>
      </c>
      <c r="N21">
        <v>49.910872560370599</v>
      </c>
      <c r="O21" t="str">
        <f t="shared" si="3"/>
        <v>No Momentum</v>
      </c>
      <c r="P21" t="str">
        <f t="shared" si="4"/>
        <v>No Trend + Momentum</v>
      </c>
      <c r="Q21">
        <f t="shared" si="5"/>
        <v>8.0499999999999545</v>
      </c>
      <c r="R21">
        <f t="shared" si="6"/>
        <v>20.049999999999955</v>
      </c>
      <c r="S21">
        <f t="shared" si="7"/>
        <v>0.40149625935161959</v>
      </c>
      <c r="T21" t="str">
        <f t="shared" si="8"/>
        <v>No Indication</v>
      </c>
      <c r="U21" t="str">
        <f t="shared" si="9"/>
        <v>No T+M+I</v>
      </c>
      <c r="V21">
        <v>1041.0332375109849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6</v>
      </c>
      <c r="B22" s="1">
        <v>42978</v>
      </c>
      <c r="C22">
        <v>1046.45</v>
      </c>
      <c r="D22">
        <v>1050.5999999999999</v>
      </c>
      <c r="E22">
        <v>1011.15</v>
      </c>
      <c r="F22">
        <v>1018.5</v>
      </c>
      <c r="G22">
        <f>_xll.TA_TYPPRICE(D22,E22,F22)</f>
        <v>1026.75</v>
      </c>
      <c r="H22">
        <v>1035.466724756029</v>
      </c>
      <c r="I22" t="str">
        <f t="shared" si="0"/>
        <v>DOWN</v>
      </c>
      <c r="J22">
        <v>1061.6479963688337</v>
      </c>
      <c r="K22">
        <v>1024.1752172384647</v>
      </c>
      <c r="L22" t="str">
        <f t="shared" si="1"/>
        <v>DOWN</v>
      </c>
      <c r="M22" t="str">
        <f t="shared" si="2"/>
        <v>DOWN</v>
      </c>
      <c r="N22">
        <v>37.019626010447091</v>
      </c>
      <c r="O22" t="str">
        <f t="shared" si="3"/>
        <v>DOWN</v>
      </c>
      <c r="P22" t="str">
        <f t="shared" si="4"/>
        <v>DOWN</v>
      </c>
      <c r="Q22">
        <f t="shared" si="5"/>
        <v>7.3500000000000227</v>
      </c>
      <c r="R22">
        <f t="shared" si="6"/>
        <v>39.449999999999932</v>
      </c>
      <c r="S22">
        <f t="shared" si="7"/>
        <v>0.18631178707224424</v>
      </c>
      <c r="T22" t="str">
        <f t="shared" si="8"/>
        <v>DOWN</v>
      </c>
      <c r="U22" t="str">
        <f t="shared" si="9"/>
        <v>DOWN</v>
      </c>
      <c r="V22">
        <v>1037.566585586218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6</v>
      </c>
      <c r="B23" s="1">
        <v>42979</v>
      </c>
      <c r="C23">
        <v>1022.7</v>
      </c>
      <c r="D23">
        <v>1069</v>
      </c>
      <c r="E23">
        <v>1022</v>
      </c>
      <c r="F23">
        <v>1047.9000000000001</v>
      </c>
      <c r="G23">
        <f>_xll.TA_TYPPRICE(D23,E23,F23)</f>
        <v>1046.3</v>
      </c>
      <c r="H23">
        <v>1040.8833623780145</v>
      </c>
      <c r="I23" t="str">
        <f t="shared" si="0"/>
        <v>UP</v>
      </c>
      <c r="J23">
        <v>1063.2817749535373</v>
      </c>
      <c r="K23">
        <v>1023.691835629917</v>
      </c>
      <c r="L23" t="str">
        <f t="shared" si="1"/>
        <v>No Confirmation</v>
      </c>
      <c r="M23" t="str">
        <f t="shared" si="2"/>
        <v>No Trend</v>
      </c>
      <c r="N23">
        <v>54.60638409684325</v>
      </c>
      <c r="O23" t="str">
        <f t="shared" si="3"/>
        <v>No Momentum</v>
      </c>
      <c r="P23" t="str">
        <f t="shared" si="4"/>
        <v>No Trend + Momentum</v>
      </c>
      <c r="Q23">
        <f t="shared" si="5"/>
        <v>25.900000000000091</v>
      </c>
      <c r="R23">
        <f t="shared" si="6"/>
        <v>47</v>
      </c>
      <c r="S23">
        <f t="shared" si="7"/>
        <v>0.551063829787236</v>
      </c>
      <c r="T23" t="str">
        <f t="shared" si="8"/>
        <v>No Indication</v>
      </c>
      <c r="U23" t="str">
        <f t="shared" si="9"/>
        <v>No T+M+I</v>
      </c>
      <c r="V23">
        <v>1039.1563416498768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6</v>
      </c>
      <c r="B24" s="1">
        <v>42982</v>
      </c>
      <c r="C24">
        <v>1049.95</v>
      </c>
      <c r="D24">
        <v>1055</v>
      </c>
      <c r="E24">
        <v>1031.0999999999999</v>
      </c>
      <c r="F24">
        <v>1037</v>
      </c>
      <c r="G24">
        <f>_xll.TA_TYPPRICE(D24,E24,F24)</f>
        <v>1041.0333333333333</v>
      </c>
      <c r="H24">
        <v>1040.9583478556738</v>
      </c>
      <c r="I24" t="str">
        <f t="shared" si="0"/>
        <v>DOWN</v>
      </c>
      <c r="J24">
        <v>1061.4413805194179</v>
      </c>
      <c r="K24">
        <v>1025.3380943788243</v>
      </c>
      <c r="L24" t="str">
        <f t="shared" si="1"/>
        <v>No Confirmation</v>
      </c>
      <c r="M24" t="str">
        <f t="shared" si="2"/>
        <v>No Trend</v>
      </c>
      <c r="N24">
        <v>48.349453922733673</v>
      </c>
      <c r="O24" t="str">
        <f t="shared" si="3"/>
        <v>No Momentum</v>
      </c>
      <c r="P24" t="str">
        <f t="shared" si="4"/>
        <v>No Trend + Momentum</v>
      </c>
      <c r="Q24">
        <f t="shared" si="5"/>
        <v>5.9000000000000909</v>
      </c>
      <c r="R24">
        <f t="shared" si="6"/>
        <v>23.900000000000091</v>
      </c>
      <c r="S24">
        <f t="shared" si="7"/>
        <v>0.24686192468619533</v>
      </c>
      <c r="T24" t="str">
        <f t="shared" si="8"/>
        <v>No Indication</v>
      </c>
      <c r="U24" t="str">
        <f t="shared" si="9"/>
        <v>No T+M+I</v>
      </c>
      <c r="V24">
        <v>1038.8245967806649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6</v>
      </c>
      <c r="B25" s="1">
        <v>42983</v>
      </c>
      <c r="C25">
        <v>1044.5</v>
      </c>
      <c r="D25">
        <v>1069</v>
      </c>
      <c r="E25">
        <v>1039.3499999999999</v>
      </c>
      <c r="F25">
        <v>1052</v>
      </c>
      <c r="G25">
        <f>_xll.TA_TYPPRICE(D25,E25,F25)</f>
        <v>1053.45</v>
      </c>
      <c r="H25">
        <v>1047.204173927837</v>
      </c>
      <c r="I25" t="str">
        <f t="shared" si="0"/>
        <v>UP</v>
      </c>
      <c r="J25">
        <v>1063.1210737373251</v>
      </c>
      <c r="K25">
        <v>1028.4518511835299</v>
      </c>
      <c r="L25" t="str">
        <f t="shared" si="1"/>
        <v>No Confirmation</v>
      </c>
      <c r="M25" t="str">
        <f t="shared" si="2"/>
        <v>No Trend</v>
      </c>
      <c r="N25">
        <v>56.853706599037444</v>
      </c>
      <c r="O25" t="str">
        <f t="shared" si="3"/>
        <v>No Momentum</v>
      </c>
      <c r="P25" t="str">
        <f t="shared" si="4"/>
        <v>No Trend + Momentum</v>
      </c>
      <c r="Q25">
        <f t="shared" si="5"/>
        <v>12.650000000000091</v>
      </c>
      <c r="R25">
        <f t="shared" si="6"/>
        <v>29.650000000000091</v>
      </c>
      <c r="S25">
        <f t="shared" si="7"/>
        <v>0.42664418212479099</v>
      </c>
      <c r="T25" t="str">
        <f t="shared" si="8"/>
        <v>No Indication</v>
      </c>
      <c r="U25" t="str">
        <f t="shared" si="9"/>
        <v>No T+M+I</v>
      </c>
      <c r="V25">
        <v>1040.8515818913318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6</v>
      </c>
      <c r="B26" s="1">
        <v>42984</v>
      </c>
      <c r="C26">
        <v>1046</v>
      </c>
      <c r="D26">
        <v>1050</v>
      </c>
      <c r="E26">
        <v>1031</v>
      </c>
      <c r="F26">
        <v>1045</v>
      </c>
      <c r="G26">
        <f>_xll.TA_TYPPRICE(D26,E26,F26)</f>
        <v>1042</v>
      </c>
      <c r="H26">
        <v>1044.6020869639185</v>
      </c>
      <c r="I26" t="str">
        <f t="shared" si="0"/>
        <v>UP</v>
      </c>
      <c r="J26">
        <v>1060.2052795734751</v>
      </c>
      <c r="K26">
        <v>1029.0181064760789</v>
      </c>
      <c r="L26" t="str">
        <f t="shared" si="1"/>
        <v>No Confirmation</v>
      </c>
      <c r="M26" t="str">
        <f t="shared" si="2"/>
        <v>No Trend</v>
      </c>
      <c r="N26">
        <v>51.871655886303905</v>
      </c>
      <c r="O26" t="str">
        <f t="shared" si="3"/>
        <v>No Momentum</v>
      </c>
      <c r="P26" t="str">
        <f t="shared" si="4"/>
        <v>No Trend + Momentum</v>
      </c>
      <c r="Q26">
        <f t="shared" si="5"/>
        <v>14</v>
      </c>
      <c r="R26">
        <f t="shared" si="6"/>
        <v>19</v>
      </c>
      <c r="S26">
        <f t="shared" si="7"/>
        <v>0.73684210526315785</v>
      </c>
      <c r="T26" t="str">
        <f t="shared" si="8"/>
        <v>No Indication</v>
      </c>
      <c r="U26" t="str">
        <f t="shared" si="9"/>
        <v>No T+M+I</v>
      </c>
      <c r="V26">
        <v>1041.4898000618962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6</v>
      </c>
      <c r="B27" s="1">
        <v>42985</v>
      </c>
      <c r="C27">
        <v>1044.9000000000001</v>
      </c>
      <c r="D27">
        <v>1058</v>
      </c>
      <c r="E27">
        <v>1033.0999999999999</v>
      </c>
      <c r="F27">
        <v>1042</v>
      </c>
      <c r="G27">
        <f>_xll.TA_TYPPRICE(D27,E27,F27)</f>
        <v>1044.3666666666666</v>
      </c>
      <c r="H27">
        <v>1044.4843768152925</v>
      </c>
      <c r="I27" t="str">
        <f t="shared" si="0"/>
        <v>DOWN</v>
      </c>
      <c r="J27">
        <v>1059.7152174460361</v>
      </c>
      <c r="K27">
        <v>1029.925193925839</v>
      </c>
      <c r="L27" t="str">
        <f t="shared" si="1"/>
        <v>No Confirmation</v>
      </c>
      <c r="M27" t="str">
        <f t="shared" si="2"/>
        <v>No Trend</v>
      </c>
      <c r="N27">
        <v>49.545766078465974</v>
      </c>
      <c r="O27" t="str">
        <f t="shared" si="3"/>
        <v>No Momentum</v>
      </c>
      <c r="P27" t="str">
        <f t="shared" si="4"/>
        <v>No Trend + Momentum</v>
      </c>
      <c r="Q27">
        <f t="shared" si="5"/>
        <v>8.9000000000000909</v>
      </c>
      <c r="R27">
        <f t="shared" si="6"/>
        <v>24.900000000000091</v>
      </c>
      <c r="S27">
        <f t="shared" si="7"/>
        <v>0.35742971887550434</v>
      </c>
      <c r="T27" t="str">
        <f t="shared" si="8"/>
        <v>No Indication</v>
      </c>
      <c r="U27" t="str">
        <f t="shared" si="9"/>
        <v>No T+M+I</v>
      </c>
      <c r="V27">
        <v>1041.5682923600659</v>
      </c>
      <c r="W27">
        <v>1033.6442307692309</v>
      </c>
      <c r="X27">
        <f t="shared" si="10"/>
        <v>7.924061590834981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6</v>
      </c>
      <c r="B28" s="1">
        <v>42986</v>
      </c>
      <c r="C28">
        <v>1055</v>
      </c>
      <c r="D28">
        <v>1058.9000000000001</v>
      </c>
      <c r="E28">
        <v>1025.0999999999999</v>
      </c>
      <c r="F28">
        <v>1028.75</v>
      </c>
      <c r="G28">
        <f>_xll.TA_TYPPRICE(D28,E28,F28)</f>
        <v>1037.5833333333333</v>
      </c>
      <c r="H28">
        <v>1041.0338550743129</v>
      </c>
      <c r="I28" t="str">
        <f t="shared" si="0"/>
        <v>DOWN</v>
      </c>
      <c r="J28">
        <v>1059.5340580135837</v>
      </c>
      <c r="K28">
        <v>1028.8529286089858</v>
      </c>
      <c r="L28" t="str">
        <f t="shared" si="1"/>
        <v>DOWN</v>
      </c>
      <c r="M28" t="str">
        <f t="shared" si="2"/>
        <v>DOWN</v>
      </c>
      <c r="N28">
        <v>39.714439955771539</v>
      </c>
      <c r="O28" t="str">
        <f t="shared" si="3"/>
        <v>DOWN</v>
      </c>
      <c r="P28" t="str">
        <f t="shared" si="4"/>
        <v>DOWN</v>
      </c>
      <c r="Q28">
        <f t="shared" si="5"/>
        <v>3.6500000000000909</v>
      </c>
      <c r="R28">
        <f t="shared" si="6"/>
        <v>33.800000000000182</v>
      </c>
      <c r="S28">
        <f t="shared" si="7"/>
        <v>0.10798816568047548</v>
      </c>
      <c r="T28" t="str">
        <f t="shared" si="8"/>
        <v>DOWN</v>
      </c>
      <c r="U28" t="str">
        <f t="shared" si="9"/>
        <v>DOWN</v>
      </c>
      <c r="V28">
        <v>1039.5962473815941</v>
      </c>
      <c r="W28">
        <v>1033.2816951566954</v>
      </c>
      <c r="X28">
        <f t="shared" si="10"/>
        <v>6.3145522248987618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6</v>
      </c>
      <c r="B29" s="1">
        <v>42989</v>
      </c>
      <c r="C29">
        <v>1045</v>
      </c>
      <c r="D29">
        <v>1068.5</v>
      </c>
      <c r="E29">
        <v>1035.05</v>
      </c>
      <c r="F29">
        <v>1053</v>
      </c>
      <c r="G29">
        <f>_xll.TA_TYPPRICE(D29,E29,F29)</f>
        <v>1052.1833333333334</v>
      </c>
      <c r="H29">
        <v>1046.608594203823</v>
      </c>
      <c r="I29" t="str">
        <f t="shared" si="0"/>
        <v>UP</v>
      </c>
      <c r="J29">
        <v>1061.5264895661207</v>
      </c>
      <c r="K29">
        <v>1030.2300555847667</v>
      </c>
      <c r="L29" t="str">
        <f t="shared" si="1"/>
        <v>No Confirmation</v>
      </c>
      <c r="M29" t="str">
        <f t="shared" si="2"/>
        <v>No Trend</v>
      </c>
      <c r="N29">
        <v>58.536805139711724</v>
      </c>
      <c r="O29" t="str">
        <f t="shared" si="3"/>
        <v>No Momentum</v>
      </c>
      <c r="P29" t="str">
        <f t="shared" si="4"/>
        <v>No Trend + Momentum</v>
      </c>
      <c r="Q29">
        <f t="shared" si="5"/>
        <v>17.950000000000045</v>
      </c>
      <c r="R29">
        <f t="shared" si="6"/>
        <v>33.450000000000045</v>
      </c>
      <c r="S29">
        <f t="shared" si="7"/>
        <v>0.5366218236173399</v>
      </c>
      <c r="T29" t="str">
        <f t="shared" si="8"/>
        <v>No Indication</v>
      </c>
      <c r="U29" t="str">
        <f t="shared" si="9"/>
        <v>No T+M+I</v>
      </c>
      <c r="V29">
        <v>1041.6583631690412</v>
      </c>
      <c r="W29">
        <v>1034.7423103302735</v>
      </c>
      <c r="X29">
        <f t="shared" si="10"/>
        <v>6.916052838767655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6</v>
      </c>
      <c r="B30" s="1">
        <v>42990</v>
      </c>
      <c r="C30">
        <v>1060.9000000000001</v>
      </c>
      <c r="D30">
        <v>1062</v>
      </c>
      <c r="E30">
        <v>1039.05</v>
      </c>
      <c r="F30">
        <v>1046.25</v>
      </c>
      <c r="G30">
        <f>_xll.TA_TYPPRICE(D30,E30,F30)</f>
        <v>1049.1000000000001</v>
      </c>
      <c r="H30">
        <v>1047.8542971019115</v>
      </c>
      <c r="I30" t="str">
        <f t="shared" si="0"/>
        <v>DOWN</v>
      </c>
      <c r="J30">
        <v>1061.6317141069828</v>
      </c>
      <c r="K30">
        <v>1032.1900432325963</v>
      </c>
      <c r="L30" t="str">
        <f t="shared" si="1"/>
        <v>No Confirmation</v>
      </c>
      <c r="M30" t="str">
        <f t="shared" si="2"/>
        <v>No Trend</v>
      </c>
      <c r="N30">
        <v>52.800872562286415</v>
      </c>
      <c r="O30" t="str">
        <f t="shared" si="3"/>
        <v>No Momentum</v>
      </c>
      <c r="P30" t="str">
        <f t="shared" si="4"/>
        <v>No Trend + Momentum</v>
      </c>
      <c r="Q30">
        <f t="shared" si="5"/>
        <v>7.2000000000000455</v>
      </c>
      <c r="R30">
        <f t="shared" si="6"/>
        <v>22.950000000000045</v>
      </c>
      <c r="S30">
        <f t="shared" si="7"/>
        <v>0.31372549019607981</v>
      </c>
      <c r="T30" t="str">
        <f t="shared" si="8"/>
        <v>No Indication</v>
      </c>
      <c r="U30" t="str">
        <f t="shared" si="9"/>
        <v>No T+M+I</v>
      </c>
      <c r="V30">
        <v>1042.3647688353426</v>
      </c>
      <c r="W30">
        <v>1035.5947317872904</v>
      </c>
      <c r="X30">
        <f t="shared" si="10"/>
        <v>6.7700370480522452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6</v>
      </c>
      <c r="B31" s="1">
        <v>42991</v>
      </c>
      <c r="C31">
        <v>1054</v>
      </c>
      <c r="D31">
        <v>1085</v>
      </c>
      <c r="E31">
        <v>1042.5</v>
      </c>
      <c r="F31">
        <v>1048</v>
      </c>
      <c r="G31">
        <f>_xll.TA_TYPPRICE(D31,E31,F31)</f>
        <v>1058.5</v>
      </c>
      <c r="H31">
        <v>1053.1771485509557</v>
      </c>
      <c r="I31" t="str">
        <f t="shared" si="0"/>
        <v>DOWN</v>
      </c>
      <c r="J31">
        <v>1066.8246665276533</v>
      </c>
      <c r="K31">
        <v>1034.4811447364639</v>
      </c>
      <c r="L31" t="str">
        <f t="shared" si="1"/>
        <v>No Confirmation</v>
      </c>
      <c r="M31" t="str">
        <f t="shared" si="2"/>
        <v>No Trend</v>
      </c>
      <c r="N31">
        <v>54.253574371830247</v>
      </c>
      <c r="O31" t="str">
        <f t="shared" si="3"/>
        <v>No Momentum</v>
      </c>
      <c r="P31" t="str">
        <f t="shared" si="4"/>
        <v>No Trend + Momentum</v>
      </c>
      <c r="Q31">
        <f t="shared" si="5"/>
        <v>5.5</v>
      </c>
      <c r="R31">
        <f t="shared" si="6"/>
        <v>42.5</v>
      </c>
      <c r="S31">
        <f t="shared" si="7"/>
        <v>0.12941176470588237</v>
      </c>
      <c r="T31" t="str">
        <f t="shared" si="8"/>
        <v>DOWN</v>
      </c>
      <c r="U31" t="str">
        <f t="shared" si="9"/>
        <v>No T+M+I</v>
      </c>
      <c r="V31">
        <v>1043.2317274760592</v>
      </c>
      <c r="W31">
        <v>1036.5136405437875</v>
      </c>
      <c r="X31">
        <f t="shared" si="10"/>
        <v>6.7180869322717172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6</v>
      </c>
      <c r="B32" s="1">
        <v>42992</v>
      </c>
      <c r="C32">
        <v>1059</v>
      </c>
      <c r="D32">
        <v>1063.3</v>
      </c>
      <c r="E32">
        <v>1040</v>
      </c>
      <c r="F32">
        <v>1043.6500000000001</v>
      </c>
      <c r="G32">
        <f>_xll.TA_TYPPRICE(D32,E32,F32)</f>
        <v>1048.9833333333333</v>
      </c>
      <c r="H32">
        <v>1051.0802409421444</v>
      </c>
      <c r="I32" t="str">
        <f t="shared" si="0"/>
        <v>DOWN</v>
      </c>
      <c r="J32">
        <v>1066.041407299286</v>
      </c>
      <c r="K32">
        <v>1035.7075570172497</v>
      </c>
      <c r="L32" t="str">
        <f t="shared" si="1"/>
        <v>No Confirmation</v>
      </c>
      <c r="M32" t="str">
        <f t="shared" si="2"/>
        <v>No Trend</v>
      </c>
      <c r="N32">
        <v>49.518058093869669</v>
      </c>
      <c r="O32" t="str">
        <f t="shared" si="3"/>
        <v>No Momentum</v>
      </c>
      <c r="P32" t="str">
        <f t="shared" si="4"/>
        <v>No Trend + Momentum</v>
      </c>
      <c r="Q32">
        <f t="shared" si="5"/>
        <v>3.6500000000000909</v>
      </c>
      <c r="R32">
        <f t="shared" si="6"/>
        <v>23.299999999999955</v>
      </c>
      <c r="S32">
        <f t="shared" si="7"/>
        <v>0.15665236051502568</v>
      </c>
      <c r="T32" t="str">
        <f t="shared" si="8"/>
        <v>DOWN</v>
      </c>
      <c r="U32" t="str">
        <f t="shared" si="9"/>
        <v>No T+M+I</v>
      </c>
      <c r="V32">
        <v>1043.296077095127</v>
      </c>
      <c r="W32">
        <v>1037.0422597627662</v>
      </c>
      <c r="X32">
        <f t="shared" si="10"/>
        <v>6.253817332360768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6</v>
      </c>
      <c r="B33" s="1">
        <v>42993</v>
      </c>
      <c r="C33">
        <v>1042</v>
      </c>
      <c r="D33">
        <v>1056.3499999999999</v>
      </c>
      <c r="E33">
        <v>1037.05</v>
      </c>
      <c r="F33">
        <v>1048.5999999999999</v>
      </c>
      <c r="G33">
        <f>_xll.TA_TYPPRICE(D33,E33,F33)</f>
        <v>1047.3333333333333</v>
      </c>
      <c r="H33">
        <v>1049.206787137739</v>
      </c>
      <c r="I33" t="str">
        <f t="shared" si="0"/>
        <v>DOWN</v>
      </c>
      <c r="J33">
        <v>1063.8877612327781</v>
      </c>
      <c r="K33">
        <v>1036.0058776800831</v>
      </c>
      <c r="L33" t="str">
        <f t="shared" si="1"/>
        <v>No Confirmation</v>
      </c>
      <c r="M33" t="str">
        <f t="shared" si="2"/>
        <v>No Trend</v>
      </c>
      <c r="N33">
        <v>55.093441134764063</v>
      </c>
      <c r="O33" t="str">
        <f t="shared" si="3"/>
        <v>No Momentum</v>
      </c>
      <c r="P33" t="str">
        <f t="shared" si="4"/>
        <v>No Trend + Momentum</v>
      </c>
      <c r="Q33">
        <f t="shared" si="5"/>
        <v>11.549999999999955</v>
      </c>
      <c r="R33">
        <f t="shared" si="6"/>
        <v>19.299999999999955</v>
      </c>
      <c r="S33">
        <f t="shared" si="7"/>
        <v>0.5984455958549213</v>
      </c>
      <c r="T33" t="str">
        <f t="shared" si="8"/>
        <v>No Indication</v>
      </c>
      <c r="U33" t="str">
        <f t="shared" si="9"/>
        <v>No T+M+I</v>
      </c>
      <c r="V33">
        <v>1044.1120652343382</v>
      </c>
      <c r="W33">
        <v>1037.8983886692279</v>
      </c>
      <c r="X33">
        <f t="shared" si="10"/>
        <v>6.2136765651102905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6</v>
      </c>
      <c r="B34" s="1">
        <v>42996</v>
      </c>
      <c r="C34">
        <v>1055</v>
      </c>
      <c r="D34">
        <v>1069.4000000000001</v>
      </c>
      <c r="E34">
        <v>1047.5</v>
      </c>
      <c r="F34">
        <v>1061.3499999999999</v>
      </c>
      <c r="G34">
        <f>_xll.TA_TYPPRICE(D34,E34,F34)</f>
        <v>1059.4166666666667</v>
      </c>
      <c r="H34">
        <v>1054.3117269022027</v>
      </c>
      <c r="I34" t="str">
        <f t="shared" si="0"/>
        <v>UP</v>
      </c>
      <c r="J34">
        <v>1065.1127031810497</v>
      </c>
      <c r="K34">
        <v>1038.5601270845091</v>
      </c>
      <c r="L34" t="str">
        <f t="shared" si="1"/>
        <v>No Confirmation</v>
      </c>
      <c r="M34" t="str">
        <f t="shared" si="2"/>
        <v>No Trend</v>
      </c>
      <c r="N34">
        <v>66.873134793962791</v>
      </c>
      <c r="O34" t="str">
        <f t="shared" si="3"/>
        <v>UP</v>
      </c>
      <c r="P34" t="str">
        <f t="shared" si="4"/>
        <v>No Trend + Momentum</v>
      </c>
      <c r="Q34">
        <f t="shared" si="5"/>
        <v>13.849999999999909</v>
      </c>
      <c r="R34">
        <f t="shared" si="6"/>
        <v>21.900000000000091</v>
      </c>
      <c r="S34">
        <f t="shared" si="7"/>
        <v>0.63242009132419419</v>
      </c>
      <c r="T34" t="str">
        <f t="shared" si="8"/>
        <v>No Indication</v>
      </c>
      <c r="U34" t="str">
        <f t="shared" si="9"/>
        <v>No T+M+I</v>
      </c>
      <c r="V34">
        <v>1046.7640551982861</v>
      </c>
      <c r="W34">
        <v>1039.6355450640999</v>
      </c>
      <c r="X34">
        <f t="shared" si="10"/>
        <v>7.1285101341861719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6</v>
      </c>
      <c r="B35" s="1">
        <v>42997</v>
      </c>
      <c r="C35">
        <v>1065</v>
      </c>
      <c r="D35">
        <v>1081.45</v>
      </c>
      <c r="E35">
        <v>1054.55</v>
      </c>
      <c r="F35">
        <v>1059.3</v>
      </c>
      <c r="G35">
        <f>_xll.TA_TYPPRICE(D35,E35,F35)</f>
        <v>1065.1000000000001</v>
      </c>
      <c r="H35">
        <v>1059.7058634511013</v>
      </c>
      <c r="I35" t="str">
        <f t="shared" si="0"/>
        <v>DOWN</v>
      </c>
      <c r="J35">
        <v>1068.7432135852609</v>
      </c>
      <c r="K35">
        <v>1042.1134321768404</v>
      </c>
      <c r="L35" t="str">
        <f t="shared" si="1"/>
        <v>No Confirmation</v>
      </c>
      <c r="M35" t="str">
        <f t="shared" si="2"/>
        <v>No Trend</v>
      </c>
      <c r="N35">
        <v>63.524123660414702</v>
      </c>
      <c r="O35" t="str">
        <f t="shared" si="3"/>
        <v>UP</v>
      </c>
      <c r="P35" t="str">
        <f t="shared" si="4"/>
        <v>No Trend + Momentum</v>
      </c>
      <c r="Q35">
        <f t="shared" si="5"/>
        <v>4.75</v>
      </c>
      <c r="R35">
        <f t="shared" si="6"/>
        <v>26.900000000000091</v>
      </c>
      <c r="S35">
        <f t="shared" si="7"/>
        <v>0.17657992565055702</v>
      </c>
      <c r="T35" t="str">
        <f t="shared" si="8"/>
        <v>DOWN</v>
      </c>
      <c r="U35" t="str">
        <f t="shared" si="9"/>
        <v>No T+M+I</v>
      </c>
      <c r="V35">
        <v>1048.6926620908575</v>
      </c>
      <c r="W35">
        <v>1041.0921713556481</v>
      </c>
      <c r="X35">
        <f t="shared" si="10"/>
        <v>7.6004907352094051</v>
      </c>
      <c r="Y35">
        <v>6.8710317112991106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6</v>
      </c>
      <c r="B36" s="1">
        <v>42998</v>
      </c>
      <c r="C36">
        <v>1061</v>
      </c>
      <c r="D36">
        <v>1073.3</v>
      </c>
      <c r="E36">
        <v>1048</v>
      </c>
      <c r="F36">
        <v>1051.2</v>
      </c>
      <c r="G36">
        <f>_xll.TA_TYPPRICE(D36,E36,F36)</f>
        <v>1057.5</v>
      </c>
      <c r="H36">
        <v>1058.6029317255507</v>
      </c>
      <c r="I36" t="str">
        <f t="shared" si="0"/>
        <v>DOWN</v>
      </c>
      <c r="J36">
        <v>1069.7558327885363</v>
      </c>
      <c r="K36">
        <v>1043.4215583597647</v>
      </c>
      <c r="L36" t="str">
        <f t="shared" si="1"/>
        <v>No Confirmation</v>
      </c>
      <c r="M36" t="str">
        <f t="shared" si="2"/>
        <v>No Trend</v>
      </c>
      <c r="N36">
        <v>50.927400402627434</v>
      </c>
      <c r="O36" t="str">
        <f t="shared" si="3"/>
        <v>No Momentum</v>
      </c>
      <c r="P36" t="str">
        <f t="shared" si="4"/>
        <v>No Trend + Momentum</v>
      </c>
      <c r="Q36">
        <f t="shared" si="5"/>
        <v>3.2000000000000455</v>
      </c>
      <c r="R36">
        <f t="shared" si="6"/>
        <v>25.299999999999955</v>
      </c>
      <c r="S36">
        <f t="shared" si="7"/>
        <v>0.1264822134387372</v>
      </c>
      <c r="T36" t="str">
        <f t="shared" si="8"/>
        <v>DOWN</v>
      </c>
      <c r="U36" t="str">
        <f t="shared" si="9"/>
        <v>No T+M+I</v>
      </c>
      <c r="V36">
        <v>1049.0784063845717</v>
      </c>
      <c r="W36">
        <v>1041.840899403378</v>
      </c>
      <c r="X36">
        <f t="shared" si="10"/>
        <v>7.2375069811937465</v>
      </c>
      <c r="Y36">
        <v>6.9443267652780376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</row>
    <row r="37" spans="1:33" x14ac:dyDescent="0.25">
      <c r="A37" t="s">
        <v>6</v>
      </c>
      <c r="B37" s="1">
        <v>42999</v>
      </c>
      <c r="C37">
        <v>1060</v>
      </c>
      <c r="D37">
        <v>1060</v>
      </c>
      <c r="E37">
        <v>1029.8</v>
      </c>
      <c r="F37">
        <v>1036.1500000000001</v>
      </c>
      <c r="G37">
        <f>_xll.TA_TYPPRICE(D37,E37,F37)</f>
        <v>1041.9833333333333</v>
      </c>
      <c r="H37">
        <v>1050.2931325294421</v>
      </c>
      <c r="I37" t="str">
        <f t="shared" si="0"/>
        <v>DOWN</v>
      </c>
      <c r="J37">
        <v>1067.5878699466393</v>
      </c>
      <c r="K37">
        <v>1040.3945453909282</v>
      </c>
      <c r="L37" t="str">
        <f t="shared" si="1"/>
        <v>DOWN</v>
      </c>
      <c r="M37" t="str">
        <f t="shared" si="2"/>
        <v>DOWN</v>
      </c>
      <c r="N37">
        <v>34.868554173809393</v>
      </c>
      <c r="O37" t="str">
        <f t="shared" si="3"/>
        <v>DOWN</v>
      </c>
      <c r="P37" t="str">
        <f t="shared" si="4"/>
        <v>DOWN</v>
      </c>
      <c r="Q37">
        <f t="shared" si="5"/>
        <v>6.3500000000001364</v>
      </c>
      <c r="R37">
        <f t="shared" si="6"/>
        <v>30.200000000000045</v>
      </c>
      <c r="S37">
        <f t="shared" si="7"/>
        <v>0.21026490066225587</v>
      </c>
      <c r="T37" t="str">
        <f t="shared" si="8"/>
        <v>No Indication</v>
      </c>
      <c r="U37" t="str">
        <f t="shared" si="9"/>
        <v>No T+M+I</v>
      </c>
      <c r="V37">
        <v>1047.0894207869453</v>
      </c>
      <c r="W37">
        <v>1041.4193512994241</v>
      </c>
      <c r="X37">
        <f t="shared" si="10"/>
        <v>5.6700694875212321</v>
      </c>
      <c r="Y37">
        <v>6.6894753097266761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</row>
    <row r="38" spans="1:33" x14ac:dyDescent="0.25">
      <c r="A38" t="s">
        <v>6</v>
      </c>
      <c r="B38" s="1">
        <v>43000</v>
      </c>
      <c r="C38">
        <v>1041</v>
      </c>
      <c r="D38">
        <v>1041</v>
      </c>
      <c r="E38">
        <v>1010.1</v>
      </c>
      <c r="F38">
        <v>1014.1</v>
      </c>
      <c r="G38">
        <f>_xll.TA_TYPPRICE(D38,E38,F38)</f>
        <v>1021.7333333333332</v>
      </c>
      <c r="H38">
        <v>1036.0132329313876</v>
      </c>
      <c r="I38" t="str">
        <f t="shared" si="0"/>
        <v>DOWN</v>
      </c>
      <c r="J38">
        <v>1061.6794544029417</v>
      </c>
      <c r="K38">
        <v>1033.6624241929442</v>
      </c>
      <c r="L38" t="str">
        <f t="shared" si="1"/>
        <v>DOWN</v>
      </c>
      <c r="M38" t="str">
        <f t="shared" si="2"/>
        <v>DOWN</v>
      </c>
      <c r="N38">
        <v>22.103810710445622</v>
      </c>
      <c r="O38" t="str">
        <f t="shared" si="3"/>
        <v>DOWN</v>
      </c>
      <c r="P38" t="str">
        <f t="shared" si="4"/>
        <v>DOWN</v>
      </c>
      <c r="Q38">
        <f t="shared" si="5"/>
        <v>4</v>
      </c>
      <c r="R38">
        <f t="shared" si="6"/>
        <v>30.899999999999977</v>
      </c>
      <c r="S38">
        <f t="shared" si="7"/>
        <v>0.12944983818770237</v>
      </c>
      <c r="T38" t="str">
        <f t="shared" si="8"/>
        <v>DOWN</v>
      </c>
      <c r="U38" t="str">
        <f t="shared" si="9"/>
        <v>DOWN</v>
      </c>
      <c r="V38">
        <v>1042.0141252812614</v>
      </c>
      <c r="W38">
        <v>1039.395695647615</v>
      </c>
      <c r="X38">
        <f t="shared" si="10"/>
        <v>2.6184296336464286</v>
      </c>
      <c r="Y38">
        <v>5.8752661745106263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</row>
    <row r="39" spans="1:33" x14ac:dyDescent="0.25">
      <c r="A39" t="s">
        <v>6</v>
      </c>
      <c r="B39" s="1">
        <v>43003</v>
      </c>
      <c r="C39">
        <v>1009</v>
      </c>
      <c r="D39">
        <v>1020</v>
      </c>
      <c r="E39">
        <v>955.2</v>
      </c>
      <c r="F39">
        <v>962.45</v>
      </c>
      <c r="G39">
        <f>_xll.TA_TYPPRICE(D39,E39,F39)</f>
        <v>979.2166666666667</v>
      </c>
      <c r="H39">
        <v>1007.6149497990272</v>
      </c>
      <c r="I39" t="str">
        <f t="shared" si="0"/>
        <v>DOWN</v>
      </c>
      <c r="J39">
        <v>1052.4173534245101</v>
      </c>
      <c r="K39">
        <v>1016.2263299278454</v>
      </c>
      <c r="L39" t="str">
        <f t="shared" si="1"/>
        <v>DOWN</v>
      </c>
      <c r="M39" t="str">
        <f t="shared" si="2"/>
        <v>DOWN</v>
      </c>
      <c r="N39">
        <v>10.668432788836636</v>
      </c>
      <c r="O39" t="str">
        <f t="shared" si="3"/>
        <v>DOWN</v>
      </c>
      <c r="P39" t="str">
        <f t="shared" si="4"/>
        <v>DOWN</v>
      </c>
      <c r="Q39">
        <f t="shared" si="5"/>
        <v>7.25</v>
      </c>
      <c r="R39">
        <f t="shared" si="6"/>
        <v>64.799999999999955</v>
      </c>
      <c r="S39">
        <f t="shared" si="7"/>
        <v>0.1118827160493828</v>
      </c>
      <c r="T39" t="str">
        <f t="shared" si="8"/>
        <v>DOWN</v>
      </c>
      <c r="U39" t="str">
        <f t="shared" si="9"/>
        <v>DOWN</v>
      </c>
      <c r="V39">
        <v>1029.7734906226058</v>
      </c>
      <c r="W39">
        <v>1033.6960144885325</v>
      </c>
      <c r="X39">
        <f t="shared" si="10"/>
        <v>-3.9225238659266779</v>
      </c>
      <c r="Y39">
        <v>3.9157081664231654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1012.6</v>
      </c>
      <c r="AE39">
        <f t="shared" si="16"/>
        <v>995.25</v>
      </c>
      <c r="AF39">
        <f t="shared" si="17"/>
        <v>987.6</v>
      </c>
      <c r="AG39">
        <f t="shared" si="18"/>
        <v>979.95</v>
      </c>
    </row>
    <row r="40" spans="1:33" x14ac:dyDescent="0.25">
      <c r="A40" t="s">
        <v>6</v>
      </c>
      <c r="B40" s="1">
        <v>43004</v>
      </c>
      <c r="C40">
        <v>962</v>
      </c>
      <c r="D40">
        <v>1056</v>
      </c>
      <c r="E40">
        <v>950</v>
      </c>
      <c r="F40">
        <v>1050</v>
      </c>
      <c r="G40">
        <f>_xll.TA_TYPPRICE(D40,E40,F40)</f>
        <v>1018.6666666666666</v>
      </c>
      <c r="H40">
        <v>1013.1408082328469</v>
      </c>
      <c r="I40" t="str">
        <f t="shared" si="0"/>
        <v>UP</v>
      </c>
      <c r="J40">
        <v>1053.2134971079522</v>
      </c>
      <c r="K40">
        <v>1001.5093677216576</v>
      </c>
      <c r="L40" t="str">
        <f t="shared" si="1"/>
        <v>No Confirmation</v>
      </c>
      <c r="M40" t="str">
        <f t="shared" si="2"/>
        <v>No Trend</v>
      </c>
      <c r="N40">
        <v>57.383500405574303</v>
      </c>
      <c r="O40" t="str">
        <f t="shared" si="3"/>
        <v>No Momentum</v>
      </c>
      <c r="P40" t="str">
        <f t="shared" si="4"/>
        <v>No Trend + Momentum</v>
      </c>
      <c r="Q40">
        <f t="shared" si="5"/>
        <v>100</v>
      </c>
      <c r="R40">
        <f t="shared" si="6"/>
        <v>106</v>
      </c>
      <c r="S40">
        <f t="shared" si="7"/>
        <v>0.94339622641509435</v>
      </c>
      <c r="T40" t="str">
        <f t="shared" si="8"/>
        <v>UP</v>
      </c>
      <c r="U40" t="str">
        <f t="shared" si="9"/>
        <v>No T+M+I</v>
      </c>
      <c r="V40">
        <v>1032.8852612960511</v>
      </c>
      <c r="W40">
        <v>1034.9037171190116</v>
      </c>
      <c r="X40">
        <f t="shared" si="10"/>
        <v>-2.0184558229605045</v>
      </c>
      <c r="Y40">
        <v>2.7288753685464311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</row>
    <row r="41" spans="1:33" x14ac:dyDescent="0.25">
      <c r="A41" t="s">
        <v>6</v>
      </c>
      <c r="B41" s="1">
        <v>43005</v>
      </c>
      <c r="C41">
        <v>1052</v>
      </c>
      <c r="D41">
        <v>1059.95</v>
      </c>
      <c r="E41">
        <v>981.8</v>
      </c>
      <c r="F41">
        <v>987.2</v>
      </c>
      <c r="G41">
        <f>_xll.TA_TYPPRICE(D41,E41,F41)</f>
        <v>1009.65</v>
      </c>
      <c r="H41">
        <v>1011.3954041164234</v>
      </c>
      <c r="I41" t="str">
        <f t="shared" si="0"/>
        <v>DOWN</v>
      </c>
      <c r="J41">
        <v>1054.7104977506294</v>
      </c>
      <c r="K41">
        <v>997.12950822795585</v>
      </c>
      <c r="L41" t="str">
        <f t="shared" si="1"/>
        <v>DOWN</v>
      </c>
      <c r="M41" t="str">
        <f t="shared" si="2"/>
        <v>DOWN</v>
      </c>
      <c r="N41">
        <v>39.066049651877897</v>
      </c>
      <c r="O41" t="str">
        <f t="shared" si="3"/>
        <v>DOWN</v>
      </c>
      <c r="P41" t="str">
        <f t="shared" si="4"/>
        <v>DOWN</v>
      </c>
      <c r="Q41">
        <f t="shared" si="5"/>
        <v>5.4000000000000909</v>
      </c>
      <c r="R41">
        <f t="shared" si="6"/>
        <v>78.150000000000091</v>
      </c>
      <c r="S41">
        <f t="shared" si="7"/>
        <v>6.9097888675624886E-2</v>
      </c>
      <c r="T41" t="str">
        <f t="shared" si="8"/>
        <v>DOWN</v>
      </c>
      <c r="U41" t="str">
        <f t="shared" si="9"/>
        <v>DOWN</v>
      </c>
      <c r="V41">
        <v>1025.8567595581972</v>
      </c>
      <c r="W41">
        <v>1031.3701084435293</v>
      </c>
      <c r="X41">
        <f t="shared" si="10"/>
        <v>-5.5133488853321069</v>
      </c>
      <c r="Y41">
        <v>1.0804305177707234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</row>
    <row r="42" spans="1:33" x14ac:dyDescent="0.25">
      <c r="A42" t="s">
        <v>6</v>
      </c>
      <c r="B42" s="1">
        <v>43006</v>
      </c>
      <c r="C42">
        <v>993.25</v>
      </c>
      <c r="D42">
        <v>1017.9</v>
      </c>
      <c r="E42">
        <v>981.9</v>
      </c>
      <c r="F42">
        <v>1000.85</v>
      </c>
      <c r="G42">
        <f>_xll.TA_TYPPRICE(D42,E42,F42)</f>
        <v>1000.2166666666667</v>
      </c>
      <c r="H42">
        <v>1005.806035391545</v>
      </c>
      <c r="I42" t="str">
        <f t="shared" si="0"/>
        <v>DOWN</v>
      </c>
      <c r="J42">
        <v>1046.5303871393785</v>
      </c>
      <c r="K42">
        <v>993.74517306618793</v>
      </c>
      <c r="L42" t="str">
        <f t="shared" si="1"/>
        <v>No Confirmation</v>
      </c>
      <c r="M42" t="str">
        <f t="shared" si="2"/>
        <v>No Trend</v>
      </c>
      <c r="N42">
        <v>43.928994670458017</v>
      </c>
      <c r="O42" t="str">
        <f t="shared" si="3"/>
        <v>No Momentum</v>
      </c>
      <c r="P42" t="str">
        <f t="shared" si="4"/>
        <v>No Trend + Momentum</v>
      </c>
      <c r="Q42">
        <f t="shared" si="5"/>
        <v>18.950000000000045</v>
      </c>
      <c r="R42">
        <f t="shared" si="6"/>
        <v>36</v>
      </c>
      <c r="S42">
        <f t="shared" si="7"/>
        <v>0.52638888888889013</v>
      </c>
      <c r="T42" t="str">
        <f t="shared" si="8"/>
        <v>No Indication</v>
      </c>
      <c r="U42" t="str">
        <f t="shared" si="9"/>
        <v>No T+M+I</v>
      </c>
      <c r="V42">
        <v>1022.009565780013</v>
      </c>
      <c r="W42">
        <v>1029.1093596699345</v>
      </c>
      <c r="X42">
        <f t="shared" si="10"/>
        <v>-7.0997938899215569</v>
      </c>
      <c r="Y42">
        <v>-0.55561436376773288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A43" t="s">
        <v>6</v>
      </c>
      <c r="B43" s="1">
        <v>43007</v>
      </c>
      <c r="C43">
        <v>1014.8</v>
      </c>
      <c r="D43">
        <v>1029.5</v>
      </c>
      <c r="E43">
        <v>1003.85</v>
      </c>
      <c r="F43">
        <v>1008</v>
      </c>
      <c r="G43">
        <f>_xll.TA_TYPPRICE(D43,E43,F43)</f>
        <v>1013.7833333333333</v>
      </c>
      <c r="H43">
        <v>1009.7946843624392</v>
      </c>
      <c r="I43" t="str">
        <f t="shared" si="0"/>
        <v>DOWN</v>
      </c>
      <c r="J43">
        <v>1042.7458566639611</v>
      </c>
      <c r="K43">
        <v>995.99069016259057</v>
      </c>
      <c r="L43" t="str">
        <f t="shared" si="1"/>
        <v>No Confirmation</v>
      </c>
      <c r="M43" t="str">
        <f t="shared" si="2"/>
        <v>No Trend</v>
      </c>
      <c r="N43">
        <v>46.713454731500264</v>
      </c>
      <c r="O43" t="str">
        <f t="shared" si="3"/>
        <v>No Momentum</v>
      </c>
      <c r="P43" t="str">
        <f t="shared" si="4"/>
        <v>No Trend + Momentum</v>
      </c>
      <c r="Q43">
        <f t="shared" si="5"/>
        <v>4.1499999999999773</v>
      </c>
      <c r="R43">
        <f t="shared" si="6"/>
        <v>25.649999999999977</v>
      </c>
      <c r="S43">
        <f t="shared" si="7"/>
        <v>0.16179337231968738</v>
      </c>
      <c r="T43" t="str">
        <f t="shared" si="8"/>
        <v>DOWN</v>
      </c>
      <c r="U43" t="str">
        <f t="shared" si="9"/>
        <v>No T+M+I</v>
      </c>
      <c r="V43">
        <v>1019.8542479677033</v>
      </c>
      <c r="W43">
        <v>1027.5457033980874</v>
      </c>
      <c r="X43">
        <f t="shared" si="10"/>
        <v>-7.6914554303841669</v>
      </c>
      <c r="Y43">
        <v>-1.9827825770910199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</row>
    <row r="44" spans="1:33" x14ac:dyDescent="0.25">
      <c r="B44" s="1"/>
    </row>
    <row r="45" spans="1:33" x14ac:dyDescent="0.25">
      <c r="B45" s="1"/>
    </row>
    <row r="46" spans="1:33" x14ac:dyDescent="0.25">
      <c r="B46" s="1"/>
    </row>
    <row r="47" spans="1:33" x14ac:dyDescent="0.25">
      <c r="B47" s="1"/>
    </row>
    <row r="48" spans="1:3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2017-10-03T07:36:47Z</dcterms:created>
  <dcterms:modified xsi:type="dcterms:W3CDTF">2017-10-03T07:54:09Z</dcterms:modified>
</cp:coreProperties>
</file>