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2" i="1"/>
  <c r="Y2" i="1" a="1"/>
  <c r="W2" i="1" a="1"/>
  <c r="V2" i="1" a="1"/>
  <c r="N2" i="1" a="1"/>
  <c r="K2" i="1" a="1"/>
  <c r="J2" i="1" a="1"/>
  <c r="Y2" i="1" l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Y106" i="1"/>
  <c r="Y3" i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7" i="1"/>
  <c r="Y71" i="1"/>
  <c r="Y75" i="1"/>
  <c r="Y79" i="1"/>
  <c r="Y83" i="1"/>
  <c r="Y87" i="1"/>
  <c r="Y91" i="1"/>
  <c r="Y95" i="1"/>
  <c r="Y99" i="1"/>
  <c r="Y103" i="1"/>
  <c r="Y107" i="1"/>
  <c r="Y65" i="1"/>
  <c r="Y69" i="1"/>
  <c r="Y73" i="1"/>
  <c r="Y77" i="1"/>
  <c r="Y81" i="1"/>
  <c r="Y85" i="1"/>
  <c r="Y89" i="1"/>
  <c r="Y93" i="1"/>
  <c r="Y97" i="1"/>
  <c r="Y101" i="1"/>
  <c r="Y105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105" i="1"/>
  <c r="W107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06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105" i="1"/>
  <c r="V107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V106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9" i="1"/>
  <c r="N61" i="1"/>
  <c r="N63" i="1"/>
  <c r="N65" i="1"/>
  <c r="N69" i="1"/>
  <c r="N79" i="1"/>
  <c r="N95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6" i="1"/>
  <c r="N57" i="1"/>
  <c r="N67" i="1"/>
  <c r="N71" i="1"/>
  <c r="N73" i="1"/>
  <c r="N75" i="1"/>
  <c r="N77" i="1"/>
  <c r="N81" i="1"/>
  <c r="N83" i="1"/>
  <c r="N85" i="1"/>
  <c r="N87" i="1"/>
  <c r="N89" i="1"/>
  <c r="N91" i="1"/>
  <c r="N93" i="1"/>
  <c r="N97" i="1"/>
  <c r="N99" i="1"/>
  <c r="N101" i="1"/>
  <c r="N103" i="1"/>
  <c r="N105" i="1"/>
  <c r="N107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106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5" i="1"/>
  <c r="K79" i="1"/>
  <c r="K83" i="1"/>
  <c r="K87" i="1"/>
  <c r="K91" i="1"/>
  <c r="K95" i="1"/>
  <c r="K99" i="1"/>
  <c r="K103" i="1"/>
  <c r="K107" i="1"/>
  <c r="K69" i="1"/>
  <c r="K73" i="1"/>
  <c r="K77" i="1"/>
  <c r="K81" i="1"/>
  <c r="K85" i="1"/>
  <c r="K89" i="1"/>
  <c r="K93" i="1"/>
  <c r="K97" i="1"/>
  <c r="K101" i="1"/>
  <c r="K105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8" i="1"/>
  <c r="J72" i="1"/>
  <c r="J76" i="1"/>
  <c r="J80" i="1"/>
  <c r="J84" i="1"/>
  <c r="J88" i="1"/>
  <c r="J92" i="1"/>
  <c r="J96" i="1"/>
  <c r="J100" i="1"/>
  <c r="J104" i="1"/>
  <c r="J66" i="1"/>
  <c r="J70" i="1"/>
  <c r="J74" i="1"/>
  <c r="J78" i="1"/>
  <c r="J82" i="1"/>
  <c r="J86" i="1"/>
  <c r="J90" i="1"/>
  <c r="J94" i="1"/>
  <c r="J98" i="1"/>
  <c r="J102" i="1"/>
  <c r="J106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7" i="1"/>
  <c r="G101" i="1"/>
  <c r="G10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95" i="1"/>
  <c r="G99" i="1"/>
  <c r="G103" i="1"/>
  <c r="G107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106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7" i="1"/>
  <c r="H71" i="1"/>
  <c r="H75" i="1"/>
  <c r="H79" i="1"/>
  <c r="H83" i="1"/>
  <c r="H87" i="1"/>
  <c r="H91" i="1"/>
  <c r="H95" i="1"/>
  <c r="H99" i="1"/>
  <c r="H103" i="1"/>
  <c r="H107" i="1"/>
  <c r="H65" i="1"/>
  <c r="H69" i="1"/>
  <c r="H73" i="1"/>
  <c r="H77" i="1"/>
  <c r="H81" i="1"/>
  <c r="H85" i="1"/>
  <c r="H89" i="1"/>
  <c r="H93" i="1"/>
  <c r="H97" i="1"/>
  <c r="H101" i="1"/>
  <c r="H105" i="1"/>
  <c r="AH20" i="1" l="1"/>
  <c r="AH36" i="1"/>
  <c r="AH44" i="1"/>
  <c r="AH5" i="1"/>
  <c r="AH13" i="1"/>
  <c r="AH29" i="1"/>
  <c r="AH33" i="1"/>
  <c r="AH37" i="1"/>
  <c r="AH45" i="1"/>
  <c r="AH49" i="1"/>
  <c r="AH53" i="1"/>
  <c r="AH16" i="1"/>
  <c r="AH28" i="1"/>
  <c r="AH40" i="1"/>
  <c r="AH18" i="1"/>
  <c r="AH46" i="1"/>
  <c r="AH54" i="1"/>
  <c r="AH3" i="1"/>
  <c r="AH7" i="1"/>
  <c r="AH11" i="1"/>
  <c r="AH15" i="1"/>
  <c r="AH23" i="1"/>
  <c r="AH35" i="1"/>
  <c r="AH47" i="1"/>
  <c r="AH55" i="1"/>
  <c r="AH48" i="1"/>
  <c r="AH8" i="1"/>
  <c r="AH34" i="1"/>
  <c r="AH50" i="1"/>
  <c r="AH21" i="1"/>
  <c r="AH56" i="1"/>
  <c r="AH14" i="1"/>
  <c r="AH30" i="1"/>
  <c r="AH12" i="1"/>
  <c r="AH39" i="1"/>
  <c r="AH17" i="1" l="1"/>
  <c r="AH25" i="1"/>
  <c r="AH41" i="1"/>
  <c r="AH9" i="1"/>
  <c r="AH19" i="1"/>
  <c r="AH42" i="1"/>
  <c r="AH26" i="1"/>
  <c r="AH10" i="1"/>
  <c r="AH2" i="1"/>
  <c r="AH43" i="1"/>
  <c r="AH27" i="1"/>
  <c r="AH51" i="1"/>
  <c r="AH4" i="1"/>
  <c r="AH31" i="1"/>
  <c r="AH38" i="1"/>
  <c r="AH22" i="1"/>
  <c r="AH6" i="1"/>
  <c r="AH52" i="1"/>
  <c r="AH32" i="1"/>
  <c r="AH24" i="1"/>
</calcChain>
</file>

<file path=xl/sharedStrings.xml><?xml version="1.0" encoding="utf-8"?>
<sst xmlns="http://schemas.openxmlformats.org/spreadsheetml/2006/main" count="140" uniqueCount="35">
  <si>
    <t>Scrip</t>
  </si>
  <si>
    <t>Date</t>
  </si>
  <si>
    <t>Open</t>
  </si>
  <si>
    <t>High</t>
  </si>
  <si>
    <t>Low</t>
  </si>
  <si>
    <t>GRANULES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</si>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</sst>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153</v>
      </c>
      <c r="D2">
        <v>153.94999999999999</v>
      </c>
      <c r="E2">
        <v>149.5</v>
      </c>
      <c r="F2">
        <v>152</v>
      </c>
      <c r="G2">
        <f>_xll.TA_TYPPRICE(D2,E2,F2)</f>
        <v>151.81666666666666</v>
      </c>
      <c r="H2" t="e">
        <f t="array" ref="H2:H107">_xll.TA_EMA(G2:G107,3)</f>
        <v>#N/A</v>
      </c>
      <c r="I2" t="e">
        <f>IF(F2&gt;H2,"UP","DOWN")</f>
        <v>#N/A</v>
      </c>
      <c r="J2" t="e">
        <f t="array" ref="J2:J107">_xll.TA_EMA(D2:D107,8)</f>
        <v>#N/A</v>
      </c>
      <c r="K2" t="e">
        <f t="array" ref="K2:K107">_xll.TA_EMA(E2:E107,8)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7">_xll.TA_RSI(F2:F107,5)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2.5</v>
      </c>
      <c r="R2">
        <f>D2-E2</f>
        <v>4.4499999999999886</v>
      </c>
      <c r="S2">
        <f>Q2/R2</f>
        <v>0.56179775280899025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7">_xll.TA_EMA(F2:F107,12)</f>
        <v>#N/A</v>
      </c>
      <c r="W2" t="e">
        <f t="array" ref="W2:W107">_xll.TA_EMA(F2:F107,26)</f>
        <v>#N/A</v>
      </c>
      <c r="X2" t="e">
        <f>V2-W2</f>
        <v>#N/A</v>
      </c>
      <c r="Y2" t="e">
        <f t="array" ref="Y2:Y107">_xll.TA_EMA(X2:X107,9)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151.80000000000001</v>
      </c>
      <c r="D3">
        <v>152.25</v>
      </c>
      <c r="E3">
        <v>144</v>
      </c>
      <c r="F3">
        <v>144</v>
      </c>
      <c r="G3">
        <f>_xll.TA_TYPPRICE(D3,E3,F3)</f>
        <v>146.75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8.25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145.1</v>
      </c>
      <c r="D4">
        <v>145.44999999999999</v>
      </c>
      <c r="E4">
        <v>138.44999999999999</v>
      </c>
      <c r="F4">
        <v>141</v>
      </c>
      <c r="G4">
        <f>_xll.TA_TYPPRICE(D4,E4,F4)</f>
        <v>141.63333333333333</v>
      </c>
      <c r="H4">
        <v>146.73333333333332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2.5500000000000114</v>
      </c>
      <c r="R4">
        <f t="shared" si="6"/>
        <v>7</v>
      </c>
      <c r="S4">
        <f t="shared" si="7"/>
        <v>0.36428571428571593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140</v>
      </c>
      <c r="D5">
        <v>143</v>
      </c>
      <c r="E5">
        <v>137.4</v>
      </c>
      <c r="F5">
        <v>139</v>
      </c>
      <c r="G5">
        <f>_xll.TA_TYPPRICE(D5,E5,F5)</f>
        <v>139.79999999999998</v>
      </c>
      <c r="H5">
        <v>143.26666666666665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1.5999999999999943</v>
      </c>
      <c r="R5">
        <f t="shared" si="6"/>
        <v>5.5999999999999943</v>
      </c>
      <c r="S5">
        <f t="shared" si="7"/>
        <v>0.28571428571428498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139.44999999999999</v>
      </c>
      <c r="D6">
        <v>143</v>
      </c>
      <c r="E6">
        <v>138.6</v>
      </c>
      <c r="F6">
        <v>142</v>
      </c>
      <c r="G6">
        <f>_xll.TA_TYPPRICE(D6,E6,F6)</f>
        <v>141.20000000000002</v>
      </c>
      <c r="H6">
        <v>142.23333333333335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3.4000000000000057</v>
      </c>
      <c r="R6">
        <f t="shared" si="6"/>
        <v>4.4000000000000057</v>
      </c>
      <c r="S6">
        <f t="shared" si="7"/>
        <v>0.77272727272727304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141.69999999999999</v>
      </c>
      <c r="D7">
        <v>142.80000000000001</v>
      </c>
      <c r="E7">
        <v>140</v>
      </c>
      <c r="F7">
        <v>140</v>
      </c>
      <c r="G7">
        <f>_xll.TA_TYPPRICE(D7,E7,F7)</f>
        <v>140.93333333333334</v>
      </c>
      <c r="H7">
        <v>141.58333333333334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16.666666666666664</v>
      </c>
      <c r="O7" t="str">
        <f t="shared" si="3"/>
        <v>DOWN</v>
      </c>
      <c r="P7" t="e">
        <f t="shared" si="4"/>
        <v>#N/A</v>
      </c>
      <c r="Q7">
        <f t="shared" si="5"/>
        <v>0</v>
      </c>
      <c r="R7">
        <f t="shared" si="6"/>
        <v>2.8000000000000114</v>
      </c>
      <c r="S7">
        <f t="shared" si="7"/>
        <v>0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141.19999999999999</v>
      </c>
      <c r="D8">
        <v>143.44999999999999</v>
      </c>
      <c r="E8">
        <v>140.25</v>
      </c>
      <c r="F8">
        <v>142</v>
      </c>
      <c r="G8">
        <f>_xll.TA_TYPPRICE(D8,E8,F8)</f>
        <v>141.9</v>
      </c>
      <c r="H8">
        <v>141.74166666666667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26.829268292682929</v>
      </c>
      <c r="O8" t="str">
        <f t="shared" si="3"/>
        <v>DOWN</v>
      </c>
      <c r="P8" t="e">
        <f t="shared" si="4"/>
        <v>#N/A</v>
      </c>
      <c r="Q8">
        <f t="shared" si="5"/>
        <v>1.75</v>
      </c>
      <c r="R8">
        <f t="shared" si="6"/>
        <v>3.1999999999999886</v>
      </c>
      <c r="S8">
        <f t="shared" si="7"/>
        <v>0.546875000000002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142</v>
      </c>
      <c r="D9">
        <v>148.69999999999999</v>
      </c>
      <c r="E9">
        <v>142</v>
      </c>
      <c r="F9">
        <v>146</v>
      </c>
      <c r="G9">
        <f>_xll.TA_TYPPRICE(D9,E9,F9)</f>
        <v>145.56666666666666</v>
      </c>
      <c r="H9">
        <v>143.65416666666667</v>
      </c>
      <c r="I9" t="str">
        <f t="shared" si="0"/>
        <v>UP</v>
      </c>
      <c r="J9">
        <v>146.57500000000002</v>
      </c>
      <c r="K9">
        <v>141.27500000000001</v>
      </c>
      <c r="L9" t="str">
        <f t="shared" si="1"/>
        <v>No Confirmation</v>
      </c>
      <c r="M9" t="str">
        <f t="shared" si="2"/>
        <v>No Trend</v>
      </c>
      <c r="N9">
        <v>43.925233644859816</v>
      </c>
      <c r="O9" t="str">
        <f t="shared" si="3"/>
        <v>No Momentum</v>
      </c>
      <c r="P9" t="str">
        <f t="shared" si="4"/>
        <v>No Trend + Momentum</v>
      </c>
      <c r="Q9">
        <f t="shared" si="5"/>
        <v>4</v>
      </c>
      <c r="R9">
        <f t="shared" si="6"/>
        <v>6.6999999999999886</v>
      </c>
      <c r="S9">
        <f t="shared" si="7"/>
        <v>0.59701492537313539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146.9</v>
      </c>
      <c r="D10">
        <v>147.19999999999999</v>
      </c>
      <c r="E10">
        <v>141.35</v>
      </c>
      <c r="F10">
        <v>143</v>
      </c>
      <c r="G10">
        <f>_xll.TA_TYPPRICE(D10,E10,F10)</f>
        <v>143.85</v>
      </c>
      <c r="H10">
        <v>143.75208333333333</v>
      </c>
      <c r="I10" t="str">
        <f t="shared" si="0"/>
        <v>DOWN</v>
      </c>
      <c r="J10">
        <v>146.7138888888889</v>
      </c>
      <c r="K10">
        <v>141.29166666666666</v>
      </c>
      <c r="L10" t="str">
        <f t="shared" si="1"/>
        <v>No Confirmation</v>
      </c>
      <c r="M10" t="str">
        <f t="shared" si="2"/>
        <v>No Trend</v>
      </c>
      <c r="N10">
        <v>36.032582654528035</v>
      </c>
      <c r="O10" t="str">
        <f t="shared" si="3"/>
        <v>DOWN</v>
      </c>
      <c r="P10" t="str">
        <f t="shared" si="4"/>
        <v>No Trend + Momentum</v>
      </c>
      <c r="Q10">
        <f t="shared" si="5"/>
        <v>1.6500000000000057</v>
      </c>
      <c r="R10">
        <f t="shared" si="6"/>
        <v>5.8499999999999943</v>
      </c>
      <c r="S10">
        <f t="shared" si="7"/>
        <v>0.28205128205128327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143.5</v>
      </c>
      <c r="D11">
        <v>144.35</v>
      </c>
      <c r="E11">
        <v>140.75</v>
      </c>
      <c r="F11">
        <v>142</v>
      </c>
      <c r="G11">
        <f>_xll.TA_TYPPRICE(D11,E11,F11)</f>
        <v>142.36666666666667</v>
      </c>
      <c r="H11">
        <v>143.05937499999999</v>
      </c>
      <c r="I11" t="str">
        <f t="shared" si="0"/>
        <v>DOWN</v>
      </c>
      <c r="J11">
        <v>146.1885802469136</v>
      </c>
      <c r="K11">
        <v>141.17129629629628</v>
      </c>
      <c r="L11" t="str">
        <f t="shared" si="1"/>
        <v>No Confirmation</v>
      </c>
      <c r="M11" t="str">
        <f t="shared" si="2"/>
        <v>No Trend</v>
      </c>
      <c r="N11">
        <v>33.522790594004235</v>
      </c>
      <c r="O11" t="str">
        <f t="shared" si="3"/>
        <v>DOWN</v>
      </c>
      <c r="P11" t="str">
        <f t="shared" si="4"/>
        <v>No Trend + Momentum</v>
      </c>
      <c r="Q11">
        <f t="shared" si="5"/>
        <v>1.25</v>
      </c>
      <c r="R11">
        <f t="shared" si="6"/>
        <v>3.5999999999999943</v>
      </c>
      <c r="S11">
        <f t="shared" si="7"/>
        <v>0.34722222222222276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142</v>
      </c>
      <c r="D12">
        <v>153.44999999999999</v>
      </c>
      <c r="E12">
        <v>140.05000000000001</v>
      </c>
      <c r="F12">
        <v>153</v>
      </c>
      <c r="G12">
        <f>_xll.TA_TYPPRICE(D12,E12,F12)</f>
        <v>148.83333333333334</v>
      </c>
      <c r="H12">
        <v>145.94635416666665</v>
      </c>
      <c r="I12" t="str">
        <f t="shared" si="0"/>
        <v>UP</v>
      </c>
      <c r="J12">
        <v>147.80222908093279</v>
      </c>
      <c r="K12">
        <v>140.92211934156379</v>
      </c>
      <c r="L12" t="str">
        <f t="shared" si="1"/>
        <v>UP</v>
      </c>
      <c r="M12" t="str">
        <f t="shared" si="2"/>
        <v>UP</v>
      </c>
      <c r="N12">
        <v>66.043804346279188</v>
      </c>
      <c r="O12" t="str">
        <f t="shared" si="3"/>
        <v>UP</v>
      </c>
      <c r="P12" t="str">
        <f t="shared" si="4"/>
        <v>UP</v>
      </c>
      <c r="Q12">
        <f t="shared" si="5"/>
        <v>12.949999999999989</v>
      </c>
      <c r="R12">
        <f t="shared" si="6"/>
        <v>13.399999999999977</v>
      </c>
      <c r="S12">
        <f t="shared" si="7"/>
        <v>0.96641791044776204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153.35</v>
      </c>
      <c r="D13">
        <v>154.65</v>
      </c>
      <c r="E13">
        <v>148.30000000000001</v>
      </c>
      <c r="F13">
        <v>150</v>
      </c>
      <c r="G13">
        <f>_xll.TA_TYPPRICE(D13,E13,F13)</f>
        <v>150.98333333333335</v>
      </c>
      <c r="H13">
        <v>148.46484375</v>
      </c>
      <c r="I13" t="str">
        <f t="shared" si="0"/>
        <v>UP</v>
      </c>
      <c r="J13">
        <v>149.32395595183661</v>
      </c>
      <c r="K13">
        <v>142.56164837677184</v>
      </c>
      <c r="L13" t="str">
        <f t="shared" si="1"/>
        <v>UP</v>
      </c>
      <c r="M13" t="str">
        <f t="shared" si="2"/>
        <v>UP</v>
      </c>
      <c r="N13">
        <v>56.603739064410576</v>
      </c>
      <c r="O13" t="str">
        <f t="shared" si="3"/>
        <v>No Momentum</v>
      </c>
      <c r="P13" t="str">
        <f t="shared" si="4"/>
        <v>No Trend + Momentum</v>
      </c>
      <c r="Q13">
        <f t="shared" si="5"/>
        <v>1.6999999999999886</v>
      </c>
      <c r="R13">
        <f t="shared" si="6"/>
        <v>6.3499999999999943</v>
      </c>
      <c r="S13">
        <f t="shared" si="7"/>
        <v>0.26771653543306934</v>
      </c>
      <c r="T13" t="str">
        <f t="shared" si="8"/>
        <v>No Indication</v>
      </c>
      <c r="U13" t="str">
        <f t="shared" si="9"/>
        <v>No T+M+I</v>
      </c>
      <c r="V13">
        <v>144.5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148.05000000000001</v>
      </c>
      <c r="D14">
        <v>157.25</v>
      </c>
      <c r="E14">
        <v>146</v>
      </c>
      <c r="F14">
        <v>148</v>
      </c>
      <c r="G14">
        <f>_xll.TA_TYPPRICE(D14,E14,F14)</f>
        <v>150.41666666666666</v>
      </c>
      <c r="H14">
        <v>149.44075520833331</v>
      </c>
      <c r="I14" t="str">
        <f t="shared" si="0"/>
        <v>DOWN</v>
      </c>
      <c r="J14">
        <v>151.0852990736507</v>
      </c>
      <c r="K14">
        <v>143.32572651526698</v>
      </c>
      <c r="L14" t="str">
        <f t="shared" si="1"/>
        <v>No Confirmation</v>
      </c>
      <c r="M14" t="str">
        <f t="shared" si="2"/>
        <v>No Trend</v>
      </c>
      <c r="N14">
        <v>50.579078515172107</v>
      </c>
      <c r="O14" t="str">
        <f t="shared" si="3"/>
        <v>No Momentum</v>
      </c>
      <c r="P14" t="str">
        <f t="shared" si="4"/>
        <v>No Trend + Momentum</v>
      </c>
      <c r="Q14">
        <f t="shared" si="5"/>
        <v>2</v>
      </c>
      <c r="R14">
        <f t="shared" si="6"/>
        <v>11.25</v>
      </c>
      <c r="S14">
        <f t="shared" si="7"/>
        <v>0.17777777777777778</v>
      </c>
      <c r="T14" t="str">
        <f t="shared" si="8"/>
        <v>DOWN</v>
      </c>
      <c r="U14" t="str">
        <f t="shared" si="9"/>
        <v>No T+M+I</v>
      </c>
      <c r="V14">
        <v>145.03846153846155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149.19999999999999</v>
      </c>
      <c r="D15">
        <v>154.6</v>
      </c>
      <c r="E15">
        <v>147</v>
      </c>
      <c r="F15">
        <v>149</v>
      </c>
      <c r="G15">
        <f>_xll.TA_TYPPRICE(D15,E15,F15)</f>
        <v>150.20000000000002</v>
      </c>
      <c r="H15">
        <v>149.82037760416665</v>
      </c>
      <c r="I15" t="str">
        <f t="shared" si="0"/>
        <v>DOWN</v>
      </c>
      <c r="J15">
        <v>151.86634372395054</v>
      </c>
      <c r="K15">
        <v>144.14223173409653</v>
      </c>
      <c r="L15" t="str">
        <f t="shared" si="1"/>
        <v>No Confirmation</v>
      </c>
      <c r="M15" t="str">
        <f t="shared" si="2"/>
        <v>No Trend</v>
      </c>
      <c r="N15">
        <v>53.661615980167056</v>
      </c>
      <c r="O15" t="str">
        <f t="shared" si="3"/>
        <v>No Momentum</v>
      </c>
      <c r="P15" t="str">
        <f t="shared" si="4"/>
        <v>No Trend + Momentum</v>
      </c>
      <c r="Q15">
        <f t="shared" si="5"/>
        <v>2</v>
      </c>
      <c r="R15">
        <f t="shared" si="6"/>
        <v>7.5999999999999943</v>
      </c>
      <c r="S15">
        <f t="shared" si="7"/>
        <v>0.26315789473684231</v>
      </c>
      <c r="T15" t="str">
        <f t="shared" si="8"/>
        <v>No Indication</v>
      </c>
      <c r="U15" t="str">
        <f t="shared" si="9"/>
        <v>No T+M+I</v>
      </c>
      <c r="V15">
        <v>145.64792899408286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151.4</v>
      </c>
      <c r="D16">
        <v>151.4</v>
      </c>
      <c r="E16">
        <v>144.19999999999999</v>
      </c>
      <c r="F16">
        <v>147</v>
      </c>
      <c r="G16">
        <f>_xll.TA_TYPPRICE(D16,E16,F16)</f>
        <v>147.53333333333333</v>
      </c>
      <c r="H16">
        <v>148.67685546874998</v>
      </c>
      <c r="I16" t="str">
        <f t="shared" si="0"/>
        <v>DOWN</v>
      </c>
      <c r="J16">
        <v>151.76271178529487</v>
      </c>
      <c r="K16">
        <v>144.15506912651952</v>
      </c>
      <c r="L16" t="str">
        <f t="shared" si="1"/>
        <v>No Confirmation</v>
      </c>
      <c r="M16" t="str">
        <f t="shared" si="2"/>
        <v>No Trend</v>
      </c>
      <c r="N16">
        <v>46.422780843193486</v>
      </c>
      <c r="O16" t="str">
        <f t="shared" si="3"/>
        <v>No Momentum</v>
      </c>
      <c r="P16" t="str">
        <f t="shared" si="4"/>
        <v>No Trend + Momentum</v>
      </c>
      <c r="Q16">
        <f t="shared" si="5"/>
        <v>2.8000000000000114</v>
      </c>
      <c r="R16">
        <f t="shared" si="6"/>
        <v>7.2000000000000171</v>
      </c>
      <c r="S16">
        <f t="shared" si="7"/>
        <v>0.38888888888888956</v>
      </c>
      <c r="T16" t="str">
        <f t="shared" si="8"/>
        <v>No Indication</v>
      </c>
      <c r="U16" t="str">
        <f t="shared" si="9"/>
        <v>No T+M+I</v>
      </c>
      <c r="V16">
        <v>145.85593991807011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145.5</v>
      </c>
      <c r="D17">
        <v>146.94999999999999</v>
      </c>
      <c r="E17">
        <v>137.55000000000001</v>
      </c>
      <c r="F17">
        <v>140</v>
      </c>
      <c r="G17">
        <f>_xll.TA_TYPPRICE(D17,E17,F17)</f>
        <v>141.5</v>
      </c>
      <c r="H17">
        <v>145.08842773437499</v>
      </c>
      <c r="I17" t="str">
        <f t="shared" si="0"/>
        <v>DOWN</v>
      </c>
      <c r="J17">
        <v>150.69322027745156</v>
      </c>
      <c r="K17">
        <v>142.68727598729296</v>
      </c>
      <c r="L17" t="str">
        <f t="shared" si="1"/>
        <v>DOWN</v>
      </c>
      <c r="M17" t="str">
        <f t="shared" si="2"/>
        <v>DOWN</v>
      </c>
      <c r="N17">
        <v>29.193449817461552</v>
      </c>
      <c r="O17" t="str">
        <f t="shared" si="3"/>
        <v>DOWN</v>
      </c>
      <c r="P17" t="str">
        <f t="shared" si="4"/>
        <v>DOWN</v>
      </c>
      <c r="Q17">
        <f t="shared" si="5"/>
        <v>2.4499999999999886</v>
      </c>
      <c r="R17">
        <f t="shared" si="6"/>
        <v>9.3999999999999773</v>
      </c>
      <c r="S17">
        <f t="shared" si="7"/>
        <v>0.26063829787233983</v>
      </c>
      <c r="T17" t="str">
        <f t="shared" si="8"/>
        <v>No Indication</v>
      </c>
      <c r="U17" t="str">
        <f t="shared" si="9"/>
        <v>No T+M+I</v>
      </c>
      <c r="V17">
        <v>144.95502608452085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140.9</v>
      </c>
      <c r="D18">
        <v>144.75</v>
      </c>
      <c r="E18">
        <v>131.9</v>
      </c>
      <c r="F18">
        <v>135</v>
      </c>
      <c r="G18">
        <f>_xll.TA_TYPPRICE(D18,E18,F18)</f>
        <v>137.21666666666667</v>
      </c>
      <c r="H18">
        <v>141.15254720052081</v>
      </c>
      <c r="I18" t="str">
        <f t="shared" si="0"/>
        <v>DOWN</v>
      </c>
      <c r="J18">
        <v>149.37250466024011</v>
      </c>
      <c r="K18">
        <v>140.29010354567231</v>
      </c>
      <c r="L18" t="str">
        <f t="shared" si="1"/>
        <v>DOWN</v>
      </c>
      <c r="M18" t="str">
        <f t="shared" si="2"/>
        <v>DOWN</v>
      </c>
      <c r="N18">
        <v>21.927299364592372</v>
      </c>
      <c r="O18" t="str">
        <f t="shared" si="3"/>
        <v>DOWN</v>
      </c>
      <c r="P18" t="str">
        <f t="shared" si="4"/>
        <v>DOWN</v>
      </c>
      <c r="Q18">
        <f t="shared" si="5"/>
        <v>3.0999999999999943</v>
      </c>
      <c r="R18">
        <f t="shared" si="6"/>
        <v>12.849999999999994</v>
      </c>
      <c r="S18">
        <f t="shared" si="7"/>
        <v>0.2412451361867701</v>
      </c>
      <c r="T18" t="str">
        <f t="shared" si="8"/>
        <v>No Indication</v>
      </c>
      <c r="U18" t="str">
        <f t="shared" si="9"/>
        <v>No T+M+I</v>
      </c>
      <c r="V18">
        <v>143.42348360997917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134</v>
      </c>
      <c r="D19">
        <v>138.65</v>
      </c>
      <c r="E19">
        <v>132.19999999999999</v>
      </c>
      <c r="F19">
        <v>138</v>
      </c>
      <c r="G19">
        <f>_xll.TA_TYPPRICE(D19,E19,F19)</f>
        <v>136.28333333333333</v>
      </c>
      <c r="H19">
        <v>138.71794026692709</v>
      </c>
      <c r="I19" t="str">
        <f t="shared" si="0"/>
        <v>DOWN</v>
      </c>
      <c r="J19">
        <v>146.98972584685342</v>
      </c>
      <c r="K19">
        <v>138.49230275774514</v>
      </c>
      <c r="L19" t="str">
        <f t="shared" si="1"/>
        <v>DOWN</v>
      </c>
      <c r="M19" t="str">
        <f t="shared" si="2"/>
        <v>DOWN</v>
      </c>
      <c r="N19">
        <v>34.208719053727521</v>
      </c>
      <c r="O19" t="str">
        <f t="shared" si="3"/>
        <v>DOWN</v>
      </c>
      <c r="P19" t="str">
        <f t="shared" si="4"/>
        <v>DOWN</v>
      </c>
      <c r="Q19">
        <f t="shared" si="5"/>
        <v>5.8000000000000114</v>
      </c>
      <c r="R19">
        <f t="shared" si="6"/>
        <v>6.4500000000000171</v>
      </c>
      <c r="S19">
        <f t="shared" si="7"/>
        <v>0.89922480620154976</v>
      </c>
      <c r="T19" t="str">
        <f t="shared" si="8"/>
        <v>UP</v>
      </c>
      <c r="U19" t="str">
        <f t="shared" si="9"/>
        <v>No T+M+I</v>
      </c>
      <c r="V19">
        <v>142.58910151613622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136.80000000000001</v>
      </c>
      <c r="D20">
        <v>139.69999999999999</v>
      </c>
      <c r="E20">
        <v>135</v>
      </c>
      <c r="F20">
        <v>136</v>
      </c>
      <c r="G20">
        <f>_xll.TA_TYPPRICE(D20,E20,F20)</f>
        <v>136.9</v>
      </c>
      <c r="H20">
        <v>137.80897013346356</v>
      </c>
      <c r="I20" t="str">
        <f t="shared" si="0"/>
        <v>DOWN</v>
      </c>
      <c r="J20">
        <v>145.36978676977489</v>
      </c>
      <c r="K20">
        <v>137.7162354782462</v>
      </c>
      <c r="L20" t="str">
        <f t="shared" si="1"/>
        <v>DOWN</v>
      </c>
      <c r="M20" t="str">
        <f t="shared" si="2"/>
        <v>DOWN</v>
      </c>
      <c r="N20">
        <v>30.244040874952805</v>
      </c>
      <c r="O20" t="str">
        <f t="shared" si="3"/>
        <v>DOWN</v>
      </c>
      <c r="P20" t="str">
        <f t="shared" si="4"/>
        <v>DOWN</v>
      </c>
      <c r="Q20">
        <f t="shared" si="5"/>
        <v>1</v>
      </c>
      <c r="R20">
        <f t="shared" si="6"/>
        <v>4.6999999999999886</v>
      </c>
      <c r="S20">
        <f t="shared" si="7"/>
        <v>0.21276595744680901</v>
      </c>
      <c r="T20" t="str">
        <f t="shared" si="8"/>
        <v>No Indication</v>
      </c>
      <c r="U20" t="str">
        <f t="shared" si="9"/>
        <v>No T+M+I</v>
      </c>
      <c r="V20">
        <v>141.57539359057679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137.05000000000001</v>
      </c>
      <c r="D21">
        <v>140.4</v>
      </c>
      <c r="E21">
        <v>131.75</v>
      </c>
      <c r="F21">
        <v>134</v>
      </c>
      <c r="G21">
        <f>_xll.TA_TYPPRICE(D21,E21,F21)</f>
        <v>135.38333333333333</v>
      </c>
      <c r="H21">
        <v>136.59615173339844</v>
      </c>
      <c r="I21" t="str">
        <f t="shared" si="0"/>
        <v>DOWN</v>
      </c>
      <c r="J21">
        <v>144.26538970982492</v>
      </c>
      <c r="K21">
        <v>136.39040537196928</v>
      </c>
      <c r="L21" t="str">
        <f t="shared" si="1"/>
        <v>DOWN</v>
      </c>
      <c r="M21" t="str">
        <f t="shared" si="2"/>
        <v>DOWN</v>
      </c>
      <c r="N21">
        <v>26.416988172664464</v>
      </c>
      <c r="O21" t="str">
        <f t="shared" si="3"/>
        <v>DOWN</v>
      </c>
      <c r="P21" t="str">
        <f t="shared" si="4"/>
        <v>DOWN</v>
      </c>
      <c r="Q21">
        <f t="shared" si="5"/>
        <v>2.25</v>
      </c>
      <c r="R21">
        <f t="shared" si="6"/>
        <v>8.6500000000000057</v>
      </c>
      <c r="S21">
        <f t="shared" si="7"/>
        <v>0.260115606936416</v>
      </c>
      <c r="T21" t="str">
        <f t="shared" si="8"/>
        <v>No Indication</v>
      </c>
      <c r="U21" t="str">
        <f t="shared" si="9"/>
        <v>No T+M+I</v>
      </c>
      <c r="V21">
        <v>140.40994842279574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133.05000000000001</v>
      </c>
      <c r="D22">
        <v>137.65</v>
      </c>
      <c r="E22">
        <v>133</v>
      </c>
      <c r="F22">
        <v>136</v>
      </c>
      <c r="G22">
        <f>_xll.TA_TYPPRICE(D22,E22,F22)</f>
        <v>135.54999999999998</v>
      </c>
      <c r="H22">
        <v>136.07307586669921</v>
      </c>
      <c r="I22" t="str">
        <f t="shared" si="0"/>
        <v>DOWN</v>
      </c>
      <c r="J22">
        <v>142.79530310764162</v>
      </c>
      <c r="K22">
        <v>135.6369819559761</v>
      </c>
      <c r="L22" t="str">
        <f t="shared" si="1"/>
        <v>No Confirmation</v>
      </c>
      <c r="M22" t="str">
        <f t="shared" si="2"/>
        <v>No Trend</v>
      </c>
      <c r="N22">
        <v>36.466349251318753</v>
      </c>
      <c r="O22" t="str">
        <f t="shared" si="3"/>
        <v>DOWN</v>
      </c>
      <c r="P22" t="str">
        <f t="shared" si="4"/>
        <v>No Trend + Momentum</v>
      </c>
      <c r="Q22">
        <f t="shared" si="5"/>
        <v>3</v>
      </c>
      <c r="R22">
        <f t="shared" si="6"/>
        <v>4.6500000000000057</v>
      </c>
      <c r="S22">
        <f t="shared" si="7"/>
        <v>0.64516129032257985</v>
      </c>
      <c r="T22" t="str">
        <f t="shared" si="8"/>
        <v>No Indication</v>
      </c>
      <c r="U22" t="str">
        <f t="shared" si="9"/>
        <v>No T+M+I</v>
      </c>
      <c r="V22">
        <v>139.73149481928871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135.9</v>
      </c>
      <c r="D23">
        <v>140.30000000000001</v>
      </c>
      <c r="E23">
        <v>135.15</v>
      </c>
      <c r="F23">
        <v>139</v>
      </c>
      <c r="G23">
        <f>_xll.TA_TYPPRICE(D23,E23,F23)</f>
        <v>138.15</v>
      </c>
      <c r="H23">
        <v>137.11153793334961</v>
      </c>
      <c r="I23" t="str">
        <f t="shared" si="0"/>
        <v>UP</v>
      </c>
      <c r="J23">
        <v>142.24079130594347</v>
      </c>
      <c r="K23">
        <v>135.52876374353696</v>
      </c>
      <c r="L23" t="str">
        <f t="shared" si="1"/>
        <v>No Confirmation</v>
      </c>
      <c r="M23" t="str">
        <f t="shared" si="2"/>
        <v>No Trend</v>
      </c>
      <c r="N23">
        <v>49.418784373653466</v>
      </c>
      <c r="O23" t="str">
        <f t="shared" si="3"/>
        <v>No Momentum</v>
      </c>
      <c r="P23" t="str">
        <f t="shared" si="4"/>
        <v>No Trend + Momentum</v>
      </c>
      <c r="Q23">
        <f t="shared" si="5"/>
        <v>3.8499999999999943</v>
      </c>
      <c r="R23">
        <f t="shared" si="6"/>
        <v>5.1500000000000057</v>
      </c>
      <c r="S23">
        <f t="shared" si="7"/>
        <v>0.7475728155339787</v>
      </c>
      <c r="T23" t="str">
        <f t="shared" si="8"/>
        <v>No Indication</v>
      </c>
      <c r="U23" t="str">
        <f t="shared" si="9"/>
        <v>No T+M+I</v>
      </c>
      <c r="V23">
        <v>139.61895715478275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138.69999999999999</v>
      </c>
      <c r="D24">
        <v>143.44999999999999</v>
      </c>
      <c r="E24">
        <v>137.55000000000001</v>
      </c>
      <c r="F24">
        <v>141</v>
      </c>
      <c r="G24">
        <f>_xll.TA_TYPPRICE(D24,E24,F24)</f>
        <v>140.66666666666666</v>
      </c>
      <c r="H24">
        <v>138.88910230000812</v>
      </c>
      <c r="I24" t="str">
        <f t="shared" si="0"/>
        <v>UP</v>
      </c>
      <c r="J24">
        <v>142.50950434906716</v>
      </c>
      <c r="K24">
        <v>135.97792735608431</v>
      </c>
      <c r="L24" t="str">
        <f t="shared" si="1"/>
        <v>No Confirmation</v>
      </c>
      <c r="M24" t="str">
        <f t="shared" si="2"/>
        <v>No Trend</v>
      </c>
      <c r="N24">
        <v>56.764105925746236</v>
      </c>
      <c r="O24" t="str">
        <f t="shared" si="3"/>
        <v>No Momentum</v>
      </c>
      <c r="P24" t="str">
        <f t="shared" si="4"/>
        <v>No Trend + Momentum</v>
      </c>
      <c r="Q24">
        <f t="shared" si="5"/>
        <v>3.4499999999999886</v>
      </c>
      <c r="R24">
        <f t="shared" si="6"/>
        <v>5.8999999999999773</v>
      </c>
      <c r="S24">
        <f t="shared" si="7"/>
        <v>0.58474576271186474</v>
      </c>
      <c r="T24" t="str">
        <f t="shared" si="8"/>
        <v>No Indication</v>
      </c>
      <c r="U24" t="str">
        <f t="shared" si="9"/>
        <v>No T+M+I</v>
      </c>
      <c r="V24">
        <v>139.83142528481616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141.4</v>
      </c>
      <c r="D25">
        <v>142.75</v>
      </c>
      <c r="E25">
        <v>140.19999999999999</v>
      </c>
      <c r="F25">
        <v>141</v>
      </c>
      <c r="G25">
        <f>_xll.TA_TYPPRICE(D25,E25,F25)</f>
        <v>141.31666666666666</v>
      </c>
      <c r="H25">
        <v>140.10288448333739</v>
      </c>
      <c r="I25" t="str">
        <f t="shared" si="0"/>
        <v>UP</v>
      </c>
      <c r="J25">
        <v>142.56294782705223</v>
      </c>
      <c r="K25">
        <v>136.9161657213989</v>
      </c>
      <c r="L25" t="str">
        <f t="shared" si="1"/>
        <v>No Confirmation</v>
      </c>
      <c r="M25" t="str">
        <f t="shared" si="2"/>
        <v>No Trend</v>
      </c>
      <c r="N25">
        <v>56.764105925746236</v>
      </c>
      <c r="O25" t="str">
        <f t="shared" si="3"/>
        <v>No Momentum</v>
      </c>
      <c r="P25" t="str">
        <f t="shared" si="4"/>
        <v>No Trend + Momentum</v>
      </c>
      <c r="Q25">
        <f t="shared" si="5"/>
        <v>0.80000000000001137</v>
      </c>
      <c r="R25">
        <f t="shared" si="6"/>
        <v>2.5500000000000114</v>
      </c>
      <c r="S25">
        <f t="shared" si="7"/>
        <v>0.31372549019608148</v>
      </c>
      <c r="T25" t="str">
        <f t="shared" si="8"/>
        <v>No Indication</v>
      </c>
      <c r="U25" t="str">
        <f t="shared" si="9"/>
        <v>No T+M+I</v>
      </c>
      <c r="V25">
        <v>140.01120601022907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141.19999999999999</v>
      </c>
      <c r="D26">
        <v>141.80000000000001</v>
      </c>
      <c r="E26">
        <v>139.1</v>
      </c>
      <c r="F26">
        <v>139</v>
      </c>
      <c r="G26">
        <f>_xll.TA_TYPPRICE(D26,E26,F26)</f>
        <v>139.96666666666667</v>
      </c>
      <c r="H26">
        <v>140.03477557500202</v>
      </c>
      <c r="I26" t="str">
        <f t="shared" si="0"/>
        <v>DOWN</v>
      </c>
      <c r="J26">
        <v>142.39340386548506</v>
      </c>
      <c r="K26">
        <v>137.40146222775471</v>
      </c>
      <c r="L26" t="str">
        <f t="shared" si="1"/>
        <v>No Confirmation</v>
      </c>
      <c r="M26" t="str">
        <f t="shared" si="2"/>
        <v>No Trend</v>
      </c>
      <c r="N26">
        <v>46.266146212101908</v>
      </c>
      <c r="O26" t="str">
        <f t="shared" si="3"/>
        <v>No Momentum</v>
      </c>
      <c r="P26" t="str">
        <f t="shared" si="4"/>
        <v>No Trend + Momentum</v>
      </c>
      <c r="Q26">
        <f t="shared" si="5"/>
        <v>-9.9999999999994316E-2</v>
      </c>
      <c r="R26">
        <f t="shared" si="6"/>
        <v>2.7000000000000171</v>
      </c>
      <c r="S26">
        <f t="shared" si="7"/>
        <v>-3.7037037037034697E-2</v>
      </c>
      <c r="T26" t="str">
        <f t="shared" si="8"/>
        <v>DOWN</v>
      </c>
      <c r="U26" t="str">
        <f t="shared" si="9"/>
        <v>No T+M+I</v>
      </c>
      <c r="V26">
        <v>139.85563585480921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140.30000000000001</v>
      </c>
      <c r="D27">
        <v>140.75</v>
      </c>
      <c r="E27">
        <v>134.55000000000001</v>
      </c>
      <c r="F27">
        <v>137</v>
      </c>
      <c r="G27">
        <f>_xll.TA_TYPPRICE(D27,E27,F27)</f>
        <v>137.43333333333334</v>
      </c>
      <c r="H27">
        <v>138.73405445416768</v>
      </c>
      <c r="I27" t="str">
        <f t="shared" si="0"/>
        <v>DOWN</v>
      </c>
      <c r="J27">
        <v>142.02820300648838</v>
      </c>
      <c r="K27">
        <v>136.76780395492034</v>
      </c>
      <c r="L27" t="str">
        <f t="shared" si="1"/>
        <v>No Confirmation</v>
      </c>
      <c r="M27" t="str">
        <f t="shared" si="2"/>
        <v>No Trend</v>
      </c>
      <c r="N27">
        <v>37.578850510265994</v>
      </c>
      <c r="O27" t="str">
        <f t="shared" si="3"/>
        <v>DOWN</v>
      </c>
      <c r="P27" t="str">
        <f t="shared" si="4"/>
        <v>No Trend + Momentum</v>
      </c>
      <c r="Q27">
        <f t="shared" si="5"/>
        <v>2.4499999999999886</v>
      </c>
      <c r="R27">
        <f t="shared" si="6"/>
        <v>6.1999999999999886</v>
      </c>
      <c r="S27">
        <f t="shared" si="7"/>
        <v>0.39516129032257952</v>
      </c>
      <c r="T27" t="str">
        <f t="shared" si="8"/>
        <v>No Indication</v>
      </c>
      <c r="U27" t="str">
        <f t="shared" si="9"/>
        <v>No T+M+I</v>
      </c>
      <c r="V27">
        <v>139.41630726176163</v>
      </c>
      <c r="W27">
        <v>142.07692307692307</v>
      </c>
      <c r="X27">
        <f t="shared" si="10"/>
        <v>-2.6606158151614352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137</v>
      </c>
      <c r="D28">
        <v>139.80000000000001</v>
      </c>
      <c r="E28">
        <v>137</v>
      </c>
      <c r="F28">
        <v>139</v>
      </c>
      <c r="G28">
        <f>_xll.TA_TYPPRICE(D28,E28,F28)</f>
        <v>138.6</v>
      </c>
      <c r="H28">
        <v>138.66702722708385</v>
      </c>
      <c r="I28" t="str">
        <f t="shared" si="0"/>
        <v>UP</v>
      </c>
      <c r="J28">
        <v>141.5330467828243</v>
      </c>
      <c r="K28">
        <v>136.81940307604916</v>
      </c>
      <c r="L28" t="str">
        <f t="shared" si="1"/>
        <v>No Confirmation</v>
      </c>
      <c r="M28" t="str">
        <f t="shared" si="2"/>
        <v>No Trend</v>
      </c>
      <c r="N28">
        <v>49.444681147938105</v>
      </c>
      <c r="O28" t="str">
        <f t="shared" si="3"/>
        <v>No Momentum</v>
      </c>
      <c r="P28" t="str">
        <f t="shared" si="4"/>
        <v>No Trend + Momentum</v>
      </c>
      <c r="Q28">
        <f t="shared" si="5"/>
        <v>2</v>
      </c>
      <c r="R28">
        <f t="shared" si="6"/>
        <v>2.8000000000000114</v>
      </c>
      <c r="S28">
        <f t="shared" si="7"/>
        <v>0.71428571428571141</v>
      </c>
      <c r="T28" t="str">
        <f t="shared" si="8"/>
        <v>No Indication</v>
      </c>
      <c r="U28" t="str">
        <f t="shared" si="9"/>
        <v>No T+M+I</v>
      </c>
      <c r="V28">
        <v>139.35225999072139</v>
      </c>
      <c r="W28">
        <v>141.84900284900283</v>
      </c>
      <c r="X28">
        <f t="shared" si="10"/>
        <v>-2.4967428582814364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138</v>
      </c>
      <c r="D29">
        <v>142.6</v>
      </c>
      <c r="E29">
        <v>137.5</v>
      </c>
      <c r="F29">
        <v>141</v>
      </c>
      <c r="G29">
        <f>_xll.TA_TYPPRICE(D29,E29,F29)</f>
        <v>140.36666666666667</v>
      </c>
      <c r="H29">
        <v>139.51684694687526</v>
      </c>
      <c r="I29" t="str">
        <f t="shared" si="0"/>
        <v>UP</v>
      </c>
      <c r="J29">
        <v>141.77014749775222</v>
      </c>
      <c r="K29">
        <v>136.97064683692713</v>
      </c>
      <c r="L29" t="str">
        <f t="shared" si="1"/>
        <v>No Confirmation</v>
      </c>
      <c r="M29" t="str">
        <f t="shared" si="2"/>
        <v>No Trend</v>
      </c>
      <c r="N29">
        <v>59.151059085891674</v>
      </c>
      <c r="O29" t="str">
        <f t="shared" si="3"/>
        <v>No Momentum</v>
      </c>
      <c r="P29" t="str">
        <f t="shared" si="4"/>
        <v>No Trend + Momentum</v>
      </c>
      <c r="Q29">
        <f t="shared" si="5"/>
        <v>3.5</v>
      </c>
      <c r="R29">
        <f t="shared" si="6"/>
        <v>5.0999999999999943</v>
      </c>
      <c r="S29">
        <f t="shared" si="7"/>
        <v>0.68627450980392235</v>
      </c>
      <c r="T29" t="str">
        <f t="shared" si="8"/>
        <v>No Indication</v>
      </c>
      <c r="U29" t="str">
        <f t="shared" si="9"/>
        <v>No T+M+I</v>
      </c>
      <c r="V29">
        <v>139.60575845368734</v>
      </c>
      <c r="W29">
        <v>141.78611374907669</v>
      </c>
      <c r="X29">
        <f t="shared" si="10"/>
        <v>-2.1803552953893472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140.94999999999999</v>
      </c>
      <c r="D30">
        <v>142.6</v>
      </c>
      <c r="E30">
        <v>136.25</v>
      </c>
      <c r="F30">
        <v>141</v>
      </c>
      <c r="G30">
        <f>_xll.TA_TYPPRICE(D30,E30,F30)</f>
        <v>139.95000000000002</v>
      </c>
      <c r="H30">
        <v>139.73342347343765</v>
      </c>
      <c r="I30" t="str">
        <f t="shared" si="0"/>
        <v>UP</v>
      </c>
      <c r="J30">
        <v>141.95455916491838</v>
      </c>
      <c r="K30">
        <v>136.81050309538776</v>
      </c>
      <c r="L30" t="str">
        <f t="shared" si="1"/>
        <v>No Confirmation</v>
      </c>
      <c r="M30" t="str">
        <f t="shared" si="2"/>
        <v>No Trend</v>
      </c>
      <c r="N30">
        <v>59.151059085891674</v>
      </c>
      <c r="O30" t="str">
        <f t="shared" si="3"/>
        <v>No Momentum</v>
      </c>
      <c r="P30" t="str">
        <f t="shared" si="4"/>
        <v>No Trend + Momentum</v>
      </c>
      <c r="Q30">
        <f t="shared" si="5"/>
        <v>4.75</v>
      </c>
      <c r="R30">
        <f t="shared" si="6"/>
        <v>6.3499999999999943</v>
      </c>
      <c r="S30">
        <f t="shared" si="7"/>
        <v>0.7480314960629928</v>
      </c>
      <c r="T30" t="str">
        <f t="shared" si="8"/>
        <v>No Indication</v>
      </c>
      <c r="U30" t="str">
        <f t="shared" si="9"/>
        <v>No T+M+I</v>
      </c>
      <c r="V30">
        <v>139.82025715312005</v>
      </c>
      <c r="W30">
        <v>141.72788310099693</v>
      </c>
      <c r="X30">
        <f t="shared" si="10"/>
        <v>-1.9076259478768804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141.80000000000001</v>
      </c>
      <c r="D31">
        <v>145.94999999999999</v>
      </c>
      <c r="E31">
        <v>140.35</v>
      </c>
      <c r="F31">
        <v>141</v>
      </c>
      <c r="G31">
        <f>_xll.TA_TYPPRICE(D31,E31,F31)</f>
        <v>142.43333333333331</v>
      </c>
      <c r="H31">
        <v>141.0833784033855</v>
      </c>
      <c r="I31" t="str">
        <f t="shared" si="0"/>
        <v>DOWN</v>
      </c>
      <c r="J31">
        <v>142.84243490604763</v>
      </c>
      <c r="K31">
        <v>137.59705796307938</v>
      </c>
      <c r="L31" t="str">
        <f t="shared" si="1"/>
        <v>No Confirmation</v>
      </c>
      <c r="M31" t="str">
        <f t="shared" si="2"/>
        <v>No Trend</v>
      </c>
      <c r="N31">
        <v>59.151059085891674</v>
      </c>
      <c r="O31" t="str">
        <f t="shared" si="3"/>
        <v>No Momentum</v>
      </c>
      <c r="P31" t="str">
        <f t="shared" si="4"/>
        <v>No Trend + Momentum</v>
      </c>
      <c r="Q31">
        <f t="shared" si="5"/>
        <v>0.65000000000000568</v>
      </c>
      <c r="R31">
        <f t="shared" si="6"/>
        <v>5.5999999999999943</v>
      </c>
      <c r="S31">
        <f t="shared" si="7"/>
        <v>0.1160714285714297</v>
      </c>
      <c r="T31" t="str">
        <f t="shared" si="8"/>
        <v>DOWN</v>
      </c>
      <c r="U31" t="str">
        <f t="shared" si="9"/>
        <v>No T+M+I</v>
      </c>
      <c r="V31">
        <v>140.00175605264005</v>
      </c>
      <c r="W31">
        <v>141.67396583425642</v>
      </c>
      <c r="X31">
        <f t="shared" si="10"/>
        <v>-1.6722097816163739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141.80000000000001</v>
      </c>
      <c r="D32">
        <v>145.4</v>
      </c>
      <c r="E32">
        <v>141.25</v>
      </c>
      <c r="F32">
        <v>144</v>
      </c>
      <c r="G32">
        <f>_xll.TA_TYPPRICE(D32,E32,F32)</f>
        <v>143.54999999999998</v>
      </c>
      <c r="H32">
        <v>142.31668920169272</v>
      </c>
      <c r="I32" t="str">
        <f t="shared" si="0"/>
        <v>UP</v>
      </c>
      <c r="J32">
        <v>143.41078270470371</v>
      </c>
      <c r="K32">
        <v>138.40882286017285</v>
      </c>
      <c r="L32" t="str">
        <f t="shared" si="1"/>
        <v>UP</v>
      </c>
      <c r="M32" t="str">
        <f t="shared" si="2"/>
        <v>UP</v>
      </c>
      <c r="N32">
        <v>73.856441925557036</v>
      </c>
      <c r="O32" t="str">
        <f t="shared" si="3"/>
        <v>UP</v>
      </c>
      <c r="P32" t="str">
        <f t="shared" si="4"/>
        <v>UP</v>
      </c>
      <c r="Q32">
        <f t="shared" si="5"/>
        <v>2.75</v>
      </c>
      <c r="R32">
        <f t="shared" si="6"/>
        <v>4.1500000000000057</v>
      </c>
      <c r="S32">
        <f t="shared" si="7"/>
        <v>0.66265060240963769</v>
      </c>
      <c r="T32" t="str">
        <f t="shared" si="8"/>
        <v>No Indication</v>
      </c>
      <c r="U32" t="str">
        <f t="shared" si="9"/>
        <v>No T+M+I</v>
      </c>
      <c r="V32">
        <v>140.61687050608003</v>
      </c>
      <c r="W32">
        <v>141.84626466134853</v>
      </c>
      <c r="X32">
        <f t="shared" si="10"/>
        <v>-1.2293941552684942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144.19999999999999</v>
      </c>
      <c r="D33">
        <v>145.4</v>
      </c>
      <c r="E33">
        <v>142.5</v>
      </c>
      <c r="F33">
        <v>144</v>
      </c>
      <c r="G33">
        <f>_xll.TA_TYPPRICE(D33,E33,F33)</f>
        <v>143.96666666666667</v>
      </c>
      <c r="H33">
        <v>143.14167793417971</v>
      </c>
      <c r="I33" t="str">
        <f t="shared" si="0"/>
        <v>UP</v>
      </c>
      <c r="J33">
        <v>143.85283099254733</v>
      </c>
      <c r="K33">
        <v>139.31797333569</v>
      </c>
      <c r="L33" t="str">
        <f t="shared" si="1"/>
        <v>UP</v>
      </c>
      <c r="M33" t="str">
        <f t="shared" si="2"/>
        <v>UP</v>
      </c>
      <c r="N33">
        <v>73.856441925557021</v>
      </c>
      <c r="O33" t="str">
        <f t="shared" si="3"/>
        <v>UP</v>
      </c>
      <c r="P33" t="str">
        <f t="shared" si="4"/>
        <v>UP</v>
      </c>
      <c r="Q33">
        <f t="shared" si="5"/>
        <v>1.5</v>
      </c>
      <c r="R33">
        <f t="shared" si="6"/>
        <v>2.9000000000000057</v>
      </c>
      <c r="S33">
        <f t="shared" si="7"/>
        <v>0.51724137931034386</v>
      </c>
      <c r="T33" t="str">
        <f t="shared" si="8"/>
        <v>No Indication</v>
      </c>
      <c r="U33" t="str">
        <f t="shared" si="9"/>
        <v>No T+M+I</v>
      </c>
      <c r="V33">
        <v>141.1373519666831</v>
      </c>
      <c r="W33">
        <v>142.00580061235974</v>
      </c>
      <c r="X33">
        <f t="shared" si="10"/>
        <v>-0.86844864567663649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144.19999999999999</v>
      </c>
      <c r="D34">
        <v>145.4</v>
      </c>
      <c r="E34">
        <v>142</v>
      </c>
      <c r="F34">
        <v>144</v>
      </c>
      <c r="G34">
        <f>_xll.TA_TYPPRICE(D34,E34,F34)</f>
        <v>143.79999999999998</v>
      </c>
      <c r="H34">
        <v>143.47083896708983</v>
      </c>
      <c r="I34" t="str">
        <f t="shared" si="0"/>
        <v>UP</v>
      </c>
      <c r="J34">
        <v>144.1966463275368</v>
      </c>
      <c r="K34">
        <v>139.91397926109221</v>
      </c>
      <c r="L34" t="str">
        <f t="shared" si="1"/>
        <v>No Confirmation</v>
      </c>
      <c r="M34" t="str">
        <f t="shared" si="2"/>
        <v>No Trend</v>
      </c>
      <c r="N34">
        <v>73.856441925557021</v>
      </c>
      <c r="O34" t="str">
        <f t="shared" si="3"/>
        <v>UP</v>
      </c>
      <c r="P34" t="str">
        <f t="shared" si="4"/>
        <v>No Trend + Momentum</v>
      </c>
      <c r="Q34">
        <f t="shared" si="5"/>
        <v>2</v>
      </c>
      <c r="R34">
        <f t="shared" si="6"/>
        <v>3.4000000000000057</v>
      </c>
      <c r="S34">
        <f t="shared" si="7"/>
        <v>0.58823529411764608</v>
      </c>
      <c r="T34" t="str">
        <f t="shared" si="8"/>
        <v>No Indication</v>
      </c>
      <c r="U34" t="str">
        <f t="shared" si="9"/>
        <v>No T+M+I</v>
      </c>
      <c r="V34">
        <v>141.57775935642417</v>
      </c>
      <c r="W34">
        <v>142.15351908551827</v>
      </c>
      <c r="X34">
        <f t="shared" si="10"/>
        <v>-0.57575972909410211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145.19999999999999</v>
      </c>
      <c r="D35">
        <v>145.5</v>
      </c>
      <c r="E35">
        <v>140.80000000000001</v>
      </c>
      <c r="F35">
        <v>142</v>
      </c>
      <c r="G35">
        <f>_xll.TA_TYPPRICE(D35,E35,F35)</f>
        <v>142.76666666666668</v>
      </c>
      <c r="H35">
        <v>143.11875281687827</v>
      </c>
      <c r="I35" t="str">
        <f t="shared" si="0"/>
        <v>DOWN</v>
      </c>
      <c r="J35">
        <v>144.48628047697306</v>
      </c>
      <c r="K35">
        <v>140.11087275862727</v>
      </c>
      <c r="L35" t="str">
        <f t="shared" si="1"/>
        <v>No Confirmation</v>
      </c>
      <c r="M35" t="str">
        <f t="shared" si="2"/>
        <v>No Trend</v>
      </c>
      <c r="N35">
        <v>50.2854944869542</v>
      </c>
      <c r="O35" t="str">
        <f t="shared" si="3"/>
        <v>No Momentum</v>
      </c>
      <c r="P35" t="str">
        <f t="shared" si="4"/>
        <v>No Trend + Momentum</v>
      </c>
      <c r="Q35">
        <f t="shared" si="5"/>
        <v>1.1999999999999886</v>
      </c>
      <c r="R35">
        <f t="shared" si="6"/>
        <v>4.6999999999999886</v>
      </c>
      <c r="S35">
        <f t="shared" si="7"/>
        <v>0.25531914893616842</v>
      </c>
      <c r="T35" t="str">
        <f t="shared" si="8"/>
        <v>No Indication</v>
      </c>
      <c r="U35" t="str">
        <f t="shared" si="9"/>
        <v>No T+M+I</v>
      </c>
      <c r="V35">
        <v>141.64271945543584</v>
      </c>
      <c r="W35">
        <v>142.1421473014058</v>
      </c>
      <c r="X35">
        <f t="shared" si="10"/>
        <v>-0.49942784596996148</v>
      </c>
      <c r="Y35">
        <v>-1.5656200082594074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142</v>
      </c>
      <c r="D36">
        <v>143.30000000000001</v>
      </c>
      <c r="E36">
        <v>138.35</v>
      </c>
      <c r="F36">
        <v>140</v>
      </c>
      <c r="G36">
        <f>_xll.TA_TYPPRICE(D36,E36,F36)</f>
        <v>140.54999999999998</v>
      </c>
      <c r="H36">
        <v>141.83437640843914</v>
      </c>
      <c r="I36" t="str">
        <f t="shared" si="0"/>
        <v>DOWN</v>
      </c>
      <c r="J36">
        <v>144.22266259320128</v>
      </c>
      <c r="K36">
        <v>139.71956770115455</v>
      </c>
      <c r="L36" t="str">
        <f t="shared" si="1"/>
        <v>No Confirmation</v>
      </c>
      <c r="M36" t="str">
        <f t="shared" si="2"/>
        <v>No Trend</v>
      </c>
      <c r="N36">
        <v>35.945636528052994</v>
      </c>
      <c r="O36" t="str">
        <f t="shared" si="3"/>
        <v>DOWN</v>
      </c>
      <c r="P36" t="str">
        <f t="shared" si="4"/>
        <v>No Trend + Momentum</v>
      </c>
      <c r="Q36">
        <f t="shared" si="5"/>
        <v>1.6500000000000057</v>
      </c>
      <c r="R36">
        <f t="shared" si="6"/>
        <v>4.9500000000000171</v>
      </c>
      <c r="S36">
        <f t="shared" si="7"/>
        <v>0.33333333333333331</v>
      </c>
      <c r="T36" t="str">
        <f t="shared" si="8"/>
        <v>No Indication</v>
      </c>
      <c r="U36" t="str">
        <f t="shared" si="9"/>
        <v>No T+M+I</v>
      </c>
      <c r="V36">
        <v>141.3899933853688</v>
      </c>
      <c r="W36">
        <v>141.98346972352388</v>
      </c>
      <c r="X36">
        <f t="shared" si="10"/>
        <v>-0.59347633815508516</v>
      </c>
      <c r="Y36">
        <v>-1.371191274238543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139.1</v>
      </c>
      <c r="D37">
        <v>140</v>
      </c>
      <c r="E37">
        <v>137.15</v>
      </c>
      <c r="F37">
        <v>138</v>
      </c>
      <c r="G37">
        <f>_xll.TA_TYPPRICE(D37,E37,F37)</f>
        <v>138.38333333333333</v>
      </c>
      <c r="H37">
        <v>140.10885487088623</v>
      </c>
      <c r="I37" t="str">
        <f t="shared" si="0"/>
        <v>DOWN</v>
      </c>
      <c r="J37">
        <v>143.28429312804545</v>
      </c>
      <c r="K37">
        <v>139.14855265645355</v>
      </c>
      <c r="L37" t="str">
        <f t="shared" si="1"/>
        <v>DOWN</v>
      </c>
      <c r="M37" t="str">
        <f t="shared" si="2"/>
        <v>DOWN</v>
      </c>
      <c r="N37">
        <v>26.499570573298342</v>
      </c>
      <c r="O37" t="str">
        <f t="shared" si="3"/>
        <v>DOWN</v>
      </c>
      <c r="P37" t="str">
        <f t="shared" si="4"/>
        <v>DOWN</v>
      </c>
      <c r="Q37">
        <f t="shared" si="5"/>
        <v>0.84999999999999432</v>
      </c>
      <c r="R37">
        <f t="shared" si="6"/>
        <v>2.8499999999999943</v>
      </c>
      <c r="S37">
        <f t="shared" si="7"/>
        <v>0.29824561403508631</v>
      </c>
      <c r="T37" t="str">
        <f t="shared" si="8"/>
        <v>No Indication</v>
      </c>
      <c r="U37" t="str">
        <f t="shared" si="9"/>
        <v>No T+M+I</v>
      </c>
      <c r="V37">
        <v>140.8684559414659</v>
      </c>
      <c r="W37">
        <v>141.68839789215176</v>
      </c>
      <c r="X37">
        <f t="shared" si="10"/>
        <v>-0.81994195068585896</v>
      </c>
      <c r="Y37">
        <v>-1.2609414095280063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138.44999999999999</v>
      </c>
      <c r="D38">
        <v>139.5</v>
      </c>
      <c r="E38">
        <v>136.94999999999999</v>
      </c>
      <c r="F38">
        <v>139</v>
      </c>
      <c r="G38">
        <f>_xll.TA_TYPPRICE(D38,E38,F38)</f>
        <v>138.48333333333332</v>
      </c>
      <c r="H38">
        <v>139.29609410210978</v>
      </c>
      <c r="I38" t="str">
        <f t="shared" si="0"/>
        <v>DOWN</v>
      </c>
      <c r="J38">
        <v>142.4433390995909</v>
      </c>
      <c r="K38">
        <v>138.65998539946386</v>
      </c>
      <c r="L38" t="str">
        <f t="shared" si="1"/>
        <v>No Confirmation</v>
      </c>
      <c r="M38" t="str">
        <f t="shared" si="2"/>
        <v>No Trend</v>
      </c>
      <c r="N38">
        <v>36.868438521426256</v>
      </c>
      <c r="O38" t="str">
        <f t="shared" si="3"/>
        <v>DOWN</v>
      </c>
      <c r="P38" t="str">
        <f t="shared" si="4"/>
        <v>No Trend + Momentum</v>
      </c>
      <c r="Q38">
        <f t="shared" si="5"/>
        <v>2.0500000000000114</v>
      </c>
      <c r="R38">
        <f t="shared" si="6"/>
        <v>2.5500000000000114</v>
      </c>
      <c r="S38">
        <f t="shared" si="7"/>
        <v>0.8039215686274519</v>
      </c>
      <c r="T38" t="str">
        <f t="shared" si="8"/>
        <v>UP</v>
      </c>
      <c r="U38" t="str">
        <f t="shared" si="9"/>
        <v>No T+M+I</v>
      </c>
      <c r="V38">
        <v>140.58100118124037</v>
      </c>
      <c r="W38">
        <v>141.48925730754792</v>
      </c>
      <c r="X38">
        <f t="shared" si="10"/>
        <v>-0.90825612630754904</v>
      </c>
      <c r="Y38">
        <v>-1.1904043528839148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139</v>
      </c>
      <c r="D39">
        <v>140</v>
      </c>
      <c r="E39">
        <v>136.1</v>
      </c>
      <c r="F39">
        <v>137</v>
      </c>
      <c r="G39">
        <f>_xll.TA_TYPPRICE(D39,E39,F39)</f>
        <v>137.70000000000002</v>
      </c>
      <c r="H39">
        <v>138.4980470510549</v>
      </c>
      <c r="I39" t="str">
        <f t="shared" si="0"/>
        <v>DOWN</v>
      </c>
      <c r="J39">
        <v>141.90037485523737</v>
      </c>
      <c r="K39">
        <v>138.09109975513857</v>
      </c>
      <c r="L39" t="str">
        <f t="shared" si="1"/>
        <v>DOWN</v>
      </c>
      <c r="M39" t="str">
        <f t="shared" si="2"/>
        <v>DOWN</v>
      </c>
      <c r="N39">
        <v>27.255836024978709</v>
      </c>
      <c r="O39" t="str">
        <f t="shared" si="3"/>
        <v>DOWN</v>
      </c>
      <c r="P39" t="str">
        <f t="shared" si="4"/>
        <v>DOWN</v>
      </c>
      <c r="Q39">
        <f t="shared" si="5"/>
        <v>0.90000000000000568</v>
      </c>
      <c r="R39">
        <f t="shared" si="6"/>
        <v>3.9000000000000057</v>
      </c>
      <c r="S39">
        <f t="shared" si="7"/>
        <v>0.23076923076923189</v>
      </c>
      <c r="T39" t="str">
        <f t="shared" si="8"/>
        <v>No Indication</v>
      </c>
      <c r="U39" t="str">
        <f t="shared" si="9"/>
        <v>No T+M+I</v>
      </c>
      <c r="V39">
        <v>140.03007792258799</v>
      </c>
      <c r="W39">
        <v>141.15671972921103</v>
      </c>
      <c r="X39">
        <f t="shared" si="10"/>
        <v>-1.1266418066230415</v>
      </c>
      <c r="Y39">
        <v>-1.17765184363174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137</v>
      </c>
      <c r="D40">
        <v>138.85</v>
      </c>
      <c r="E40">
        <v>133.05000000000001</v>
      </c>
      <c r="F40">
        <v>135</v>
      </c>
      <c r="G40">
        <f>_xll.TA_TYPPRICE(D40,E40,F40)</f>
        <v>135.63333333333333</v>
      </c>
      <c r="H40">
        <v>137.0656901921941</v>
      </c>
      <c r="I40" t="str">
        <f t="shared" si="0"/>
        <v>DOWN</v>
      </c>
      <c r="J40">
        <v>141.22251377629573</v>
      </c>
      <c r="K40">
        <v>136.97085536510778</v>
      </c>
      <c r="L40" t="str">
        <f t="shared" si="1"/>
        <v>DOWN</v>
      </c>
      <c r="M40" t="str">
        <f t="shared" si="2"/>
        <v>DOWN</v>
      </c>
      <c r="N40">
        <v>20.556341039583238</v>
      </c>
      <c r="O40" t="str">
        <f t="shared" si="3"/>
        <v>DOWN</v>
      </c>
      <c r="P40" t="str">
        <f t="shared" si="4"/>
        <v>DOWN</v>
      </c>
      <c r="Q40">
        <f t="shared" si="5"/>
        <v>1.9499999999999886</v>
      </c>
      <c r="R40">
        <f t="shared" si="6"/>
        <v>5.7999999999999829</v>
      </c>
      <c r="S40">
        <f t="shared" si="7"/>
        <v>0.33620689655172314</v>
      </c>
      <c r="T40" t="str">
        <f t="shared" si="8"/>
        <v>No Indication</v>
      </c>
      <c r="U40" t="str">
        <f t="shared" si="9"/>
        <v>No T+M+I</v>
      </c>
      <c r="V40">
        <v>139.25621978065138</v>
      </c>
      <c r="W40">
        <v>140.70066641593615</v>
      </c>
      <c r="X40">
        <f t="shared" si="10"/>
        <v>-1.4444466352847769</v>
      </c>
      <c r="Y40">
        <v>-1.2310108019623474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134.25</v>
      </c>
      <c r="D41">
        <v>135.85</v>
      </c>
      <c r="E41">
        <v>128.4</v>
      </c>
      <c r="F41">
        <v>129</v>
      </c>
      <c r="G41">
        <f>_xll.TA_TYPPRICE(D41,E41,F41)</f>
        <v>131.08333333333334</v>
      </c>
      <c r="H41">
        <v>134.07451176276373</v>
      </c>
      <c r="I41" t="str">
        <f t="shared" si="0"/>
        <v>DOWN</v>
      </c>
      <c r="J41">
        <v>140.02862182600779</v>
      </c>
      <c r="K41">
        <v>135.06622083952828</v>
      </c>
      <c r="L41" t="str">
        <f t="shared" si="1"/>
        <v>DOWN</v>
      </c>
      <c r="M41" t="str">
        <f t="shared" si="2"/>
        <v>DOWN</v>
      </c>
      <c r="N41">
        <v>10.696670014695769</v>
      </c>
      <c r="O41" t="str">
        <f t="shared" si="3"/>
        <v>DOWN</v>
      </c>
      <c r="P41" t="str">
        <f t="shared" si="4"/>
        <v>DOWN</v>
      </c>
      <c r="Q41">
        <f t="shared" si="5"/>
        <v>0.59999999999999432</v>
      </c>
      <c r="R41">
        <f t="shared" si="6"/>
        <v>7.4499999999999886</v>
      </c>
      <c r="S41">
        <f t="shared" si="7"/>
        <v>8.0536912751677209E-2</v>
      </c>
      <c r="T41" t="str">
        <f t="shared" si="8"/>
        <v>DOWN</v>
      </c>
      <c r="U41" t="str">
        <f t="shared" si="9"/>
        <v>DOWN</v>
      </c>
      <c r="V41">
        <v>137.67833981439733</v>
      </c>
      <c r="W41">
        <v>139.83395038512606</v>
      </c>
      <c r="X41">
        <f t="shared" si="10"/>
        <v>-2.1556105707287259</v>
      </c>
      <c r="Y41">
        <v>-1.4159307557156231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135</v>
      </c>
      <c r="AE41">
        <f t="shared" si="16"/>
        <v>133</v>
      </c>
      <c r="AF41">
        <f t="shared" si="17"/>
        <v>132.15</v>
      </c>
      <c r="AG41">
        <f t="shared" si="18"/>
        <v>131.25</v>
      </c>
      <c r="AH41">
        <f t="shared" si="19"/>
        <v>131.25</v>
      </c>
    </row>
    <row r="42" spans="1:34" x14ac:dyDescent="0.25">
      <c r="A42" t="s">
        <v>5</v>
      </c>
      <c r="B42" s="1">
        <v>42914</v>
      </c>
      <c r="C42">
        <v>127.05</v>
      </c>
      <c r="D42">
        <v>132.85</v>
      </c>
      <c r="E42">
        <v>125.6</v>
      </c>
      <c r="F42">
        <v>133</v>
      </c>
      <c r="G42">
        <f>_xll.TA_TYPPRICE(D42,E42,F42)</f>
        <v>130.48333333333332</v>
      </c>
      <c r="H42">
        <v>132.27892254804851</v>
      </c>
      <c r="I42" t="str">
        <f t="shared" si="0"/>
        <v>UP</v>
      </c>
      <c r="J42">
        <v>138.43337253133939</v>
      </c>
      <c r="K42">
        <v>132.96261620852201</v>
      </c>
      <c r="L42" t="str">
        <f t="shared" si="1"/>
        <v>No Confirmation</v>
      </c>
      <c r="M42" t="str">
        <f t="shared" si="2"/>
        <v>No Trend</v>
      </c>
      <c r="N42">
        <v>36.19828636373196</v>
      </c>
      <c r="O42" t="str">
        <f t="shared" si="3"/>
        <v>DOWN</v>
      </c>
      <c r="P42" t="str">
        <f t="shared" si="4"/>
        <v>No Trend + Momentum</v>
      </c>
      <c r="Q42">
        <f t="shared" si="5"/>
        <v>7.4000000000000057</v>
      </c>
      <c r="R42">
        <f t="shared" si="6"/>
        <v>7.25</v>
      </c>
      <c r="S42">
        <f t="shared" si="7"/>
        <v>1.0206896551724145</v>
      </c>
      <c r="T42" t="str">
        <f t="shared" si="8"/>
        <v>UP</v>
      </c>
      <c r="U42" t="str">
        <f t="shared" si="9"/>
        <v>No T+M+I</v>
      </c>
      <c r="V42">
        <v>136.95859522756697</v>
      </c>
      <c r="W42">
        <v>139.32773183807967</v>
      </c>
      <c r="X42">
        <f t="shared" si="10"/>
        <v>-2.3691366105126974</v>
      </c>
      <c r="Y42">
        <v>-1.606571926675038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133.69999999999999</v>
      </c>
      <c r="D43">
        <v>135.19999999999999</v>
      </c>
      <c r="E43">
        <v>131.44999999999999</v>
      </c>
      <c r="F43">
        <v>134</v>
      </c>
      <c r="G43">
        <f>_xll.TA_TYPPRICE(D43,E43,F43)</f>
        <v>133.54999999999998</v>
      </c>
      <c r="H43">
        <v>132.91446127402423</v>
      </c>
      <c r="I43" t="str">
        <f t="shared" si="0"/>
        <v>UP</v>
      </c>
      <c r="J43">
        <v>137.71484530215287</v>
      </c>
      <c r="K43">
        <v>132.6264792732949</v>
      </c>
      <c r="L43" t="str">
        <f t="shared" si="1"/>
        <v>No Confirmation</v>
      </c>
      <c r="M43" t="str">
        <f t="shared" si="2"/>
        <v>No Trend</v>
      </c>
      <c r="N43">
        <v>41.425372000144023</v>
      </c>
      <c r="O43" t="str">
        <f t="shared" si="3"/>
        <v>No Momentum</v>
      </c>
      <c r="P43" t="str">
        <f t="shared" si="4"/>
        <v>No Trend + Momentum</v>
      </c>
      <c r="Q43">
        <f t="shared" si="5"/>
        <v>2.5500000000000114</v>
      </c>
      <c r="R43">
        <f t="shared" si="6"/>
        <v>3.75</v>
      </c>
      <c r="S43">
        <f t="shared" si="7"/>
        <v>0.68000000000000305</v>
      </c>
      <c r="T43" t="str">
        <f t="shared" si="8"/>
        <v>No Indication</v>
      </c>
      <c r="U43" t="str">
        <f t="shared" si="9"/>
        <v>No T+M+I</v>
      </c>
      <c r="V43">
        <v>136.50342673101821</v>
      </c>
      <c r="W43">
        <v>138.93308503525896</v>
      </c>
      <c r="X43">
        <f t="shared" si="10"/>
        <v>-2.4296583042407462</v>
      </c>
      <c r="Y43">
        <v>-1.7711892021881797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133</v>
      </c>
      <c r="D44">
        <v>134.85</v>
      </c>
      <c r="E44">
        <v>132</v>
      </c>
      <c r="F44">
        <v>134</v>
      </c>
      <c r="G44">
        <f>_xll.TA_TYPPRICE(D44,E44,F44)</f>
        <v>133.61666666666667</v>
      </c>
      <c r="H44">
        <v>133.26556397034545</v>
      </c>
      <c r="I44" t="str">
        <f t="shared" si="0"/>
        <v>UP</v>
      </c>
      <c r="J44">
        <v>137.07821301278557</v>
      </c>
      <c r="K44">
        <v>132.48726165700714</v>
      </c>
      <c r="L44" t="str">
        <f t="shared" si="1"/>
        <v>No Confirmation</v>
      </c>
      <c r="M44" t="str">
        <f t="shared" si="2"/>
        <v>No Trend</v>
      </c>
      <c r="N44">
        <v>41.425372000144016</v>
      </c>
      <c r="O44" t="str">
        <f t="shared" si="3"/>
        <v>No Momentum</v>
      </c>
      <c r="P44" t="str">
        <f t="shared" si="4"/>
        <v>No Trend + Momentum</v>
      </c>
      <c r="Q44">
        <f t="shared" si="5"/>
        <v>2</v>
      </c>
      <c r="R44">
        <f t="shared" si="6"/>
        <v>2.8499999999999943</v>
      </c>
      <c r="S44">
        <f t="shared" si="7"/>
        <v>0.70175438596491369</v>
      </c>
      <c r="T44" t="str">
        <f t="shared" si="8"/>
        <v>No Indication</v>
      </c>
      <c r="U44" t="str">
        <f t="shared" si="9"/>
        <v>No T+M+I</v>
      </c>
      <c r="V44">
        <v>136.11828415701541</v>
      </c>
      <c r="W44">
        <v>138.56767132894348</v>
      </c>
      <c r="X44">
        <f t="shared" si="10"/>
        <v>-2.4493871719280662</v>
      </c>
      <c r="Y44">
        <v>-1.906828796136157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133.44999999999999</v>
      </c>
      <c r="D45">
        <v>140.15</v>
      </c>
      <c r="E45">
        <v>133.44999999999999</v>
      </c>
      <c r="F45">
        <v>140</v>
      </c>
      <c r="G45">
        <f>_xll.TA_TYPPRICE(D45,E45,F45)</f>
        <v>137.86666666666667</v>
      </c>
      <c r="H45">
        <v>135.56611531850606</v>
      </c>
      <c r="I45" t="str">
        <f t="shared" si="0"/>
        <v>UP</v>
      </c>
      <c r="J45">
        <v>137.76083234327766</v>
      </c>
      <c r="K45">
        <v>132.70120351100556</v>
      </c>
      <c r="L45" t="str">
        <f t="shared" si="1"/>
        <v>UP</v>
      </c>
      <c r="M45" t="str">
        <f t="shared" si="2"/>
        <v>UP</v>
      </c>
      <c r="N45">
        <v>66.870791273867241</v>
      </c>
      <c r="O45" t="str">
        <f t="shared" si="3"/>
        <v>UP</v>
      </c>
      <c r="P45" t="str">
        <f t="shared" si="4"/>
        <v>UP</v>
      </c>
      <c r="Q45">
        <f t="shared" si="5"/>
        <v>6.5500000000000114</v>
      </c>
      <c r="R45">
        <f t="shared" si="6"/>
        <v>6.7000000000000171</v>
      </c>
      <c r="S45">
        <f t="shared" si="7"/>
        <v>0.97761194029850662</v>
      </c>
      <c r="T45" t="str">
        <f t="shared" si="8"/>
        <v>UP</v>
      </c>
      <c r="U45" t="str">
        <f t="shared" si="9"/>
        <v>UP</v>
      </c>
      <c r="V45">
        <v>136.71547120978227</v>
      </c>
      <c r="W45">
        <v>138.67376974902174</v>
      </c>
      <c r="X45">
        <f t="shared" si="10"/>
        <v>-1.9582985392394789</v>
      </c>
      <c r="Y45">
        <v>-1.9171227447568213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139.4</v>
      </c>
      <c r="D46">
        <v>141.69999999999999</v>
      </c>
      <c r="E46">
        <v>135.30000000000001</v>
      </c>
      <c r="F46">
        <v>140</v>
      </c>
      <c r="G46">
        <f>_xll.TA_TYPPRICE(D46,E46,F46)</f>
        <v>139</v>
      </c>
      <c r="H46">
        <v>137.28305765925302</v>
      </c>
      <c r="I46" t="str">
        <f t="shared" si="0"/>
        <v>UP</v>
      </c>
      <c r="J46">
        <v>138.6362029336604</v>
      </c>
      <c r="K46">
        <v>133.27871384189322</v>
      </c>
      <c r="L46" t="str">
        <f t="shared" si="1"/>
        <v>UP</v>
      </c>
      <c r="M46" t="str">
        <f t="shared" si="2"/>
        <v>UP</v>
      </c>
      <c r="N46">
        <v>66.870791273867241</v>
      </c>
      <c r="O46" t="str">
        <f t="shared" si="3"/>
        <v>UP</v>
      </c>
      <c r="P46" t="str">
        <f t="shared" si="4"/>
        <v>UP</v>
      </c>
      <c r="Q46">
        <f t="shared" si="5"/>
        <v>4.6999999999999886</v>
      </c>
      <c r="R46">
        <f t="shared" si="6"/>
        <v>6.3999999999999773</v>
      </c>
      <c r="S46">
        <f t="shared" si="7"/>
        <v>0.73437500000000089</v>
      </c>
      <c r="T46" t="str">
        <f t="shared" si="8"/>
        <v>No Indication</v>
      </c>
      <c r="U46" t="str">
        <f t="shared" si="9"/>
        <v>No T+M+I</v>
      </c>
      <c r="V46">
        <v>137.22078333135423</v>
      </c>
      <c r="W46">
        <v>138.77200902687198</v>
      </c>
      <c r="X46">
        <f t="shared" si="10"/>
        <v>-1.5512256955177577</v>
      </c>
      <c r="Y46">
        <v>-1.8439433349090086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139.9</v>
      </c>
      <c r="D47">
        <v>144.65</v>
      </c>
      <c r="E47">
        <v>138.75</v>
      </c>
      <c r="F47">
        <v>144</v>
      </c>
      <c r="G47">
        <f>_xll.TA_TYPPRICE(D47,E47,F47)</f>
        <v>142.46666666666667</v>
      </c>
      <c r="H47">
        <v>139.87486216295986</v>
      </c>
      <c r="I47" t="str">
        <f t="shared" si="0"/>
        <v>UP</v>
      </c>
      <c r="J47">
        <v>139.97260228173587</v>
      </c>
      <c r="K47">
        <v>134.4945552103614</v>
      </c>
      <c r="L47" t="str">
        <f t="shared" si="1"/>
        <v>UP</v>
      </c>
      <c r="M47" t="str">
        <f t="shared" si="2"/>
        <v>UP</v>
      </c>
      <c r="N47">
        <v>77.191762474545243</v>
      </c>
      <c r="O47" t="str">
        <f t="shared" si="3"/>
        <v>UP</v>
      </c>
      <c r="P47" t="str">
        <f t="shared" si="4"/>
        <v>UP</v>
      </c>
      <c r="Q47">
        <f t="shared" si="5"/>
        <v>5.25</v>
      </c>
      <c r="R47">
        <f t="shared" si="6"/>
        <v>5.9000000000000057</v>
      </c>
      <c r="S47">
        <f t="shared" si="7"/>
        <v>0.88983050847457545</v>
      </c>
      <c r="T47" t="str">
        <f t="shared" si="8"/>
        <v>UP</v>
      </c>
      <c r="U47" t="str">
        <f t="shared" si="9"/>
        <v>UP</v>
      </c>
      <c r="V47">
        <v>138.26373974191512</v>
      </c>
      <c r="W47">
        <v>139.15926761747406</v>
      </c>
      <c r="X47">
        <f t="shared" si="10"/>
        <v>-0.89552787555894042</v>
      </c>
      <c r="Y47">
        <v>-1.654260243038995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145.25</v>
      </c>
      <c r="D48">
        <v>147.25</v>
      </c>
      <c r="E48">
        <v>142.6</v>
      </c>
      <c r="F48">
        <v>144</v>
      </c>
      <c r="G48">
        <f>_xll.TA_TYPPRICE(D48,E48,F48)</f>
        <v>144.61666666666667</v>
      </c>
      <c r="H48">
        <v>142.24576441481327</v>
      </c>
      <c r="I48" t="str">
        <f t="shared" si="0"/>
        <v>UP</v>
      </c>
      <c r="J48">
        <v>141.58980177468345</v>
      </c>
      <c r="K48">
        <v>136.29576516361442</v>
      </c>
      <c r="L48" t="str">
        <f t="shared" si="1"/>
        <v>UP</v>
      </c>
      <c r="M48" t="str">
        <f t="shared" si="2"/>
        <v>UP</v>
      </c>
      <c r="N48">
        <v>77.191762474545243</v>
      </c>
      <c r="O48" t="str">
        <f t="shared" si="3"/>
        <v>UP</v>
      </c>
      <c r="P48" t="str">
        <f t="shared" si="4"/>
        <v>UP</v>
      </c>
      <c r="Q48">
        <f t="shared" si="5"/>
        <v>1.4000000000000057</v>
      </c>
      <c r="R48">
        <f t="shared" si="6"/>
        <v>4.6500000000000057</v>
      </c>
      <c r="S48">
        <f t="shared" si="7"/>
        <v>0.30107526881720514</v>
      </c>
      <c r="T48" t="str">
        <f t="shared" si="8"/>
        <v>No Indication</v>
      </c>
      <c r="U48" t="str">
        <f t="shared" si="9"/>
        <v>No T+M+I</v>
      </c>
      <c r="V48">
        <v>139.14624132008203</v>
      </c>
      <c r="W48">
        <v>139.51784038655006</v>
      </c>
      <c r="X48">
        <f t="shared" si="10"/>
        <v>-0.3715990664680362</v>
      </c>
      <c r="Y48">
        <v>-1.3977280077248033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144.30000000000001</v>
      </c>
      <c r="D49">
        <v>144.6</v>
      </c>
      <c r="E49">
        <v>140.19999999999999</v>
      </c>
      <c r="F49">
        <v>142</v>
      </c>
      <c r="G49">
        <f>_xll.TA_TYPPRICE(D49,E49,F49)</f>
        <v>142.26666666666665</v>
      </c>
      <c r="H49">
        <v>142.25621554073996</v>
      </c>
      <c r="I49" t="str">
        <f t="shared" si="0"/>
        <v>DOWN</v>
      </c>
      <c r="J49">
        <v>142.2587347136427</v>
      </c>
      <c r="K49">
        <v>137.16337290503344</v>
      </c>
      <c r="L49" t="str">
        <f t="shared" si="1"/>
        <v>No Confirmation</v>
      </c>
      <c r="M49" t="str">
        <f t="shared" si="2"/>
        <v>No Trend</v>
      </c>
      <c r="N49">
        <v>62.081787462868263</v>
      </c>
      <c r="O49" t="str">
        <f t="shared" si="3"/>
        <v>UP</v>
      </c>
      <c r="P49" t="str">
        <f t="shared" si="4"/>
        <v>No Trend + Momentum</v>
      </c>
      <c r="Q49">
        <f t="shared" si="5"/>
        <v>1.8000000000000114</v>
      </c>
      <c r="R49">
        <f t="shared" si="6"/>
        <v>4.4000000000000057</v>
      </c>
      <c r="S49">
        <f t="shared" si="7"/>
        <v>0.40909090909091117</v>
      </c>
      <c r="T49" t="str">
        <f t="shared" si="8"/>
        <v>No Indication</v>
      </c>
      <c r="U49" t="str">
        <f t="shared" si="9"/>
        <v>No T+M+I</v>
      </c>
      <c r="V49">
        <v>139.58528111699249</v>
      </c>
      <c r="W49">
        <v>139.70170406162043</v>
      </c>
      <c r="X49">
        <f t="shared" si="10"/>
        <v>-0.11642294462794212</v>
      </c>
      <c r="Y49">
        <v>-1.141466995105431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142</v>
      </c>
      <c r="D50">
        <v>147</v>
      </c>
      <c r="E50">
        <v>140.9</v>
      </c>
      <c r="F50">
        <v>143</v>
      </c>
      <c r="G50">
        <f>_xll.TA_TYPPRICE(D50,E50,F50)</f>
        <v>143.63333333333333</v>
      </c>
      <c r="H50">
        <v>142.94477443703664</v>
      </c>
      <c r="I50" t="str">
        <f t="shared" si="0"/>
        <v>UP</v>
      </c>
      <c r="J50">
        <v>143.31234922172209</v>
      </c>
      <c r="K50">
        <v>137.99373448169268</v>
      </c>
      <c r="L50" t="str">
        <f t="shared" si="1"/>
        <v>No Confirmation</v>
      </c>
      <c r="M50" t="str">
        <f t="shared" si="2"/>
        <v>No Trend</v>
      </c>
      <c r="N50">
        <v>66.215076246839871</v>
      </c>
      <c r="O50" t="str">
        <f t="shared" si="3"/>
        <v>UP</v>
      </c>
      <c r="P50" t="str">
        <f t="shared" si="4"/>
        <v>No Trend + Momentum</v>
      </c>
      <c r="Q50">
        <f t="shared" si="5"/>
        <v>2.0999999999999943</v>
      </c>
      <c r="R50">
        <f t="shared" si="6"/>
        <v>6.0999999999999943</v>
      </c>
      <c r="S50">
        <f t="shared" si="7"/>
        <v>0.3442622950819666</v>
      </c>
      <c r="T50" t="str">
        <f t="shared" si="8"/>
        <v>No Indication</v>
      </c>
      <c r="U50" t="str">
        <f t="shared" si="9"/>
        <v>No T+M+I</v>
      </c>
      <c r="V50">
        <v>140.11062248360903</v>
      </c>
      <c r="W50">
        <v>139.94602227927817</v>
      </c>
      <c r="X50">
        <f t="shared" si="10"/>
        <v>0.16460020433086697</v>
      </c>
      <c r="Y50">
        <v>-0.88025355521817139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142.5</v>
      </c>
      <c r="D51">
        <v>144.1</v>
      </c>
      <c r="E51">
        <v>138.65</v>
      </c>
      <c r="F51">
        <v>139</v>
      </c>
      <c r="G51">
        <f>_xll.TA_TYPPRICE(D51,E51,F51)</f>
        <v>140.58333333333334</v>
      </c>
      <c r="H51">
        <v>141.76405388518498</v>
      </c>
      <c r="I51" t="str">
        <f t="shared" si="0"/>
        <v>DOWN</v>
      </c>
      <c r="J51">
        <v>143.48738272800605</v>
      </c>
      <c r="K51">
        <v>138.13957126353876</v>
      </c>
      <c r="L51" t="str">
        <f t="shared" si="1"/>
        <v>No Confirmation</v>
      </c>
      <c r="M51" t="str">
        <f t="shared" si="2"/>
        <v>No Trend</v>
      </c>
      <c r="N51">
        <v>42.856909746212168</v>
      </c>
      <c r="O51" t="str">
        <f t="shared" si="3"/>
        <v>No Momentum</v>
      </c>
      <c r="P51" t="str">
        <f t="shared" si="4"/>
        <v>No Trend + Momentum</v>
      </c>
      <c r="Q51">
        <f t="shared" si="5"/>
        <v>0.34999999999999432</v>
      </c>
      <c r="R51">
        <f t="shared" si="6"/>
        <v>5.4499999999999886</v>
      </c>
      <c r="S51">
        <f t="shared" si="7"/>
        <v>6.422018348623762E-2</v>
      </c>
      <c r="T51" t="str">
        <f t="shared" si="8"/>
        <v>DOWN</v>
      </c>
      <c r="U51" t="str">
        <f t="shared" si="9"/>
        <v>No T+M+I</v>
      </c>
      <c r="V51">
        <v>139.93975748613073</v>
      </c>
      <c r="W51">
        <v>139.87594655488718</v>
      </c>
      <c r="X51">
        <f t="shared" si="10"/>
        <v>6.381093124355175E-2</v>
      </c>
      <c r="Y51">
        <v>-0.69144065792582676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139.4</v>
      </c>
      <c r="D52">
        <v>141.15</v>
      </c>
      <c r="E52">
        <v>138.6</v>
      </c>
      <c r="F52">
        <v>140</v>
      </c>
      <c r="G52">
        <f>_xll.TA_TYPPRICE(D52,E52,F52)</f>
        <v>139.91666666666666</v>
      </c>
      <c r="H52">
        <v>140.84036027592583</v>
      </c>
      <c r="I52" t="str">
        <f t="shared" si="0"/>
        <v>DOWN</v>
      </c>
      <c r="J52">
        <v>142.96796434400471</v>
      </c>
      <c r="K52">
        <v>138.24188876053014</v>
      </c>
      <c r="L52" t="str">
        <f t="shared" si="1"/>
        <v>No Confirmation</v>
      </c>
      <c r="M52" t="str">
        <f t="shared" si="2"/>
        <v>No Trend</v>
      </c>
      <c r="N52">
        <v>48.53078087446977</v>
      </c>
      <c r="O52" t="str">
        <f t="shared" si="3"/>
        <v>No Momentum</v>
      </c>
      <c r="P52" t="str">
        <f t="shared" si="4"/>
        <v>No Trend + Momentum</v>
      </c>
      <c r="Q52">
        <f t="shared" si="5"/>
        <v>1.4000000000000057</v>
      </c>
      <c r="R52">
        <f t="shared" si="6"/>
        <v>2.5500000000000114</v>
      </c>
      <c r="S52">
        <f t="shared" si="7"/>
        <v>0.54901960784313708</v>
      </c>
      <c r="T52" t="str">
        <f t="shared" si="8"/>
        <v>No Indication</v>
      </c>
      <c r="U52" t="str">
        <f t="shared" si="9"/>
        <v>No T+M+I</v>
      </c>
      <c r="V52">
        <v>139.94902556518755</v>
      </c>
      <c r="W52">
        <v>139.88513569896961</v>
      </c>
      <c r="X52">
        <f t="shared" si="10"/>
        <v>6.3889866217948565E-2</v>
      </c>
      <c r="Y52">
        <v>-0.54037455309707172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140.55000000000001</v>
      </c>
      <c r="D53">
        <v>141.9</v>
      </c>
      <c r="E53">
        <v>139.19999999999999</v>
      </c>
      <c r="F53">
        <v>139</v>
      </c>
      <c r="G53">
        <f>_xll.TA_TYPPRICE(D53,E53,F53)</f>
        <v>140.03333333333333</v>
      </c>
      <c r="H53">
        <v>140.43684680462957</v>
      </c>
      <c r="I53" t="str">
        <f t="shared" si="0"/>
        <v>DOWN</v>
      </c>
      <c r="J53">
        <v>142.73063893422588</v>
      </c>
      <c r="K53">
        <v>138.45480236930123</v>
      </c>
      <c r="L53" t="str">
        <f t="shared" si="1"/>
        <v>No Confirmation</v>
      </c>
      <c r="M53" t="str">
        <f t="shared" si="2"/>
        <v>No Trend</v>
      </c>
      <c r="N53">
        <v>43.172417895918592</v>
      </c>
      <c r="O53" t="str">
        <f t="shared" si="3"/>
        <v>No Momentum</v>
      </c>
      <c r="P53" t="str">
        <f t="shared" si="4"/>
        <v>No Trend + Momentum</v>
      </c>
      <c r="Q53">
        <f t="shared" si="5"/>
        <v>-0.19999999999998863</v>
      </c>
      <c r="R53">
        <f t="shared" si="6"/>
        <v>2.7000000000000171</v>
      </c>
      <c r="S53">
        <f t="shared" si="7"/>
        <v>-7.4074074074069393E-2</v>
      </c>
      <c r="T53" t="str">
        <f t="shared" si="8"/>
        <v>DOWN</v>
      </c>
      <c r="U53" t="str">
        <f t="shared" si="9"/>
        <v>No T+M+I</v>
      </c>
      <c r="V53">
        <v>139.80302163208177</v>
      </c>
      <c r="W53">
        <v>139.81957009163852</v>
      </c>
      <c r="X53">
        <f t="shared" si="10"/>
        <v>-1.6548459556759099E-2</v>
      </c>
      <c r="Y53">
        <v>-0.43560933438900917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139.9</v>
      </c>
      <c r="D54">
        <v>143.15</v>
      </c>
      <c r="E54">
        <v>139.5</v>
      </c>
      <c r="F54">
        <v>140</v>
      </c>
      <c r="G54">
        <f>_xll.TA_TYPPRICE(D54,E54,F54)</f>
        <v>140.88333333333333</v>
      </c>
      <c r="H54">
        <v>140.66009006898145</v>
      </c>
      <c r="I54" t="str">
        <f t="shared" si="0"/>
        <v>DOWN</v>
      </c>
      <c r="J54">
        <v>142.82383028217569</v>
      </c>
      <c r="K54">
        <v>138.68706850945651</v>
      </c>
      <c r="L54" t="str">
        <f t="shared" si="1"/>
        <v>No Confirmation</v>
      </c>
      <c r="M54" t="str">
        <f t="shared" si="2"/>
        <v>No Trend</v>
      </c>
      <c r="N54">
        <v>50.064274425073883</v>
      </c>
      <c r="O54" t="str">
        <f t="shared" si="3"/>
        <v>No Momentum</v>
      </c>
      <c r="P54" t="str">
        <f t="shared" si="4"/>
        <v>No Trend + Momentum</v>
      </c>
      <c r="Q54">
        <f t="shared" si="5"/>
        <v>0.5</v>
      </c>
      <c r="R54">
        <f t="shared" si="6"/>
        <v>3.6500000000000057</v>
      </c>
      <c r="S54">
        <f t="shared" si="7"/>
        <v>0.13698630136986281</v>
      </c>
      <c r="T54" t="str">
        <f t="shared" si="8"/>
        <v>DOWN</v>
      </c>
      <c r="U54" t="str">
        <f t="shared" si="9"/>
        <v>No T+M+I</v>
      </c>
      <c r="V54">
        <v>139.83332599637689</v>
      </c>
      <c r="W54">
        <v>139.83293527003568</v>
      </c>
      <c r="X54">
        <f t="shared" si="10"/>
        <v>3.9072634120884686E-4</v>
      </c>
      <c r="Y54">
        <v>-0.34840932224296556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140.75</v>
      </c>
      <c r="D55">
        <v>141.80000000000001</v>
      </c>
      <c r="E55">
        <v>139.30000000000001</v>
      </c>
      <c r="F55">
        <v>140</v>
      </c>
      <c r="G55">
        <f>_xll.TA_TYPPRICE(D55,E55,F55)</f>
        <v>140.36666666666667</v>
      </c>
      <c r="H55">
        <v>140.51337836782406</v>
      </c>
      <c r="I55" t="str">
        <f t="shared" si="0"/>
        <v>DOWN</v>
      </c>
      <c r="J55">
        <v>142.59631244169222</v>
      </c>
      <c r="K55">
        <v>138.82327550735508</v>
      </c>
      <c r="L55" t="str">
        <f t="shared" si="1"/>
        <v>No Confirmation</v>
      </c>
      <c r="M55" t="str">
        <f t="shared" si="2"/>
        <v>No Trend</v>
      </c>
      <c r="N55">
        <v>50.064274425073883</v>
      </c>
      <c r="O55" t="str">
        <f t="shared" si="3"/>
        <v>No Momentum</v>
      </c>
      <c r="P55" t="str">
        <f t="shared" si="4"/>
        <v>No Trend + Momentum</v>
      </c>
      <c r="Q55">
        <f t="shared" si="5"/>
        <v>0.69999999999998863</v>
      </c>
      <c r="R55">
        <f t="shared" si="6"/>
        <v>2.5</v>
      </c>
      <c r="S55">
        <f t="shared" si="7"/>
        <v>0.27999999999999547</v>
      </c>
      <c r="T55" t="str">
        <f t="shared" si="8"/>
        <v>No Indication</v>
      </c>
      <c r="U55" t="str">
        <f t="shared" si="9"/>
        <v>No T+M+I</v>
      </c>
      <c r="V55">
        <v>139.85896815078044</v>
      </c>
      <c r="W55">
        <v>139.84531043521821</v>
      </c>
      <c r="X55">
        <f t="shared" si="10"/>
        <v>1.3657715562231942E-2</v>
      </c>
      <c r="Y55">
        <v>-0.27599591468192608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139.80000000000001</v>
      </c>
      <c r="D56">
        <v>141.1</v>
      </c>
      <c r="E56">
        <v>138.1</v>
      </c>
      <c r="F56">
        <v>139</v>
      </c>
      <c r="G56">
        <f>_xll.TA_TYPPRICE(D56,E56,F56)</f>
        <v>139.4</v>
      </c>
      <c r="H56">
        <v>139.95668918391203</v>
      </c>
      <c r="I56" t="str">
        <f t="shared" si="0"/>
        <v>DOWN</v>
      </c>
      <c r="J56">
        <v>142.26379856576062</v>
      </c>
      <c r="K56">
        <v>138.66254761683172</v>
      </c>
      <c r="L56" t="str">
        <f t="shared" si="1"/>
        <v>No Confirmation</v>
      </c>
      <c r="M56" t="str">
        <f t="shared" si="2"/>
        <v>No Trend</v>
      </c>
      <c r="N56">
        <v>42.088690495036246</v>
      </c>
      <c r="O56" t="str">
        <f t="shared" si="3"/>
        <v>No Momentum</v>
      </c>
      <c r="P56" t="str">
        <f t="shared" si="4"/>
        <v>No Trend + Momentum</v>
      </c>
      <c r="Q56">
        <f t="shared" si="5"/>
        <v>0.90000000000000568</v>
      </c>
      <c r="R56">
        <f t="shared" si="6"/>
        <v>3</v>
      </c>
      <c r="S56">
        <f t="shared" si="7"/>
        <v>0.30000000000000188</v>
      </c>
      <c r="T56" t="str">
        <f t="shared" si="8"/>
        <v>No Indication</v>
      </c>
      <c r="U56" t="str">
        <f t="shared" si="9"/>
        <v>No T+M+I</v>
      </c>
      <c r="V56">
        <v>139.72681920450654</v>
      </c>
      <c r="W56">
        <v>139.78269484742427</v>
      </c>
      <c r="X56">
        <f t="shared" si="10"/>
        <v>-5.5875642917726509E-2</v>
      </c>
      <c r="Y56">
        <v>-0.23197186032908618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140</v>
      </c>
      <c r="D57">
        <v>145.55000000000001</v>
      </c>
      <c r="E57">
        <v>139.4</v>
      </c>
      <c r="F57">
        <v>145</v>
      </c>
      <c r="G57">
        <f>_xll.TA_TYPPRICE(D57,E57,F57)</f>
        <v>143.31666666666669</v>
      </c>
      <c r="H57">
        <v>141.63667792528935</v>
      </c>
      <c r="I57" t="str">
        <f t="shared" si="0"/>
        <v>UP</v>
      </c>
      <c r="J57">
        <v>142.99406555114714</v>
      </c>
      <c r="K57">
        <v>138.82642592420245</v>
      </c>
      <c r="L57" t="str">
        <f t="shared" si="1"/>
        <v>UP</v>
      </c>
      <c r="M57" t="str">
        <f t="shared" si="2"/>
        <v>UP</v>
      </c>
      <c r="N57">
        <v>73.614331589554808</v>
      </c>
      <c r="O57" t="str">
        <f t="shared" si="3"/>
        <v>UP</v>
      </c>
      <c r="P57" t="str">
        <f t="shared" si="4"/>
        <v>UP</v>
      </c>
      <c r="Q57">
        <f t="shared" si="5"/>
        <v>5.5999999999999943</v>
      </c>
      <c r="R57">
        <f t="shared" si="6"/>
        <v>6.1500000000000057</v>
      </c>
      <c r="S57">
        <f t="shared" si="7"/>
        <v>0.91056910569105509</v>
      </c>
      <c r="T57" t="str">
        <f t="shared" si="8"/>
        <v>UP</v>
      </c>
      <c r="U57" t="str">
        <f t="shared" si="9"/>
        <v>UP</v>
      </c>
      <c r="V57">
        <v>140.53807778842861</v>
      </c>
      <c r="W57">
        <v>140.16916189576321</v>
      </c>
      <c r="X57">
        <f t="shared" si="10"/>
        <v>0.36891589266539881</v>
      </c>
      <c r="Y57">
        <v>-0.11179430973018918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145.25</v>
      </c>
      <c r="D58">
        <v>147.5</v>
      </c>
      <c r="E58">
        <v>144.30000000000001</v>
      </c>
      <c r="F58">
        <v>146</v>
      </c>
      <c r="G58">
        <f>_xll.TA_TYPPRICE(D58,E58,F58)</f>
        <v>145.93333333333334</v>
      </c>
      <c r="H58">
        <v>143.78500562931134</v>
      </c>
      <c r="I58" t="str">
        <f t="shared" si="0"/>
        <v>UP</v>
      </c>
      <c r="J58">
        <v>143.99538431755889</v>
      </c>
      <c r="K58">
        <v>140.04277571882415</v>
      </c>
      <c r="L58" t="str">
        <f t="shared" si="1"/>
        <v>UP</v>
      </c>
      <c r="M58" t="str">
        <f t="shared" si="2"/>
        <v>UP</v>
      </c>
      <c r="N58">
        <v>76.301973945941086</v>
      </c>
      <c r="O58" t="str">
        <f t="shared" si="3"/>
        <v>UP</v>
      </c>
      <c r="P58" t="str">
        <f t="shared" si="4"/>
        <v>UP</v>
      </c>
      <c r="Q58">
        <f t="shared" si="5"/>
        <v>1.6999999999999886</v>
      </c>
      <c r="R58">
        <f t="shared" si="6"/>
        <v>3.1999999999999886</v>
      </c>
      <c r="S58">
        <f t="shared" si="7"/>
        <v>0.53124999999999833</v>
      </c>
      <c r="T58" t="str">
        <f t="shared" si="8"/>
        <v>No Indication</v>
      </c>
      <c r="U58" t="str">
        <f t="shared" si="9"/>
        <v>No T+M+I</v>
      </c>
      <c r="V58">
        <v>141.37837351328574</v>
      </c>
      <c r="W58">
        <v>140.60107582941038</v>
      </c>
      <c r="X58">
        <f t="shared" si="10"/>
        <v>0.77729768387536069</v>
      </c>
      <c r="Y58">
        <v>6.6024088990920812E-2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144</v>
      </c>
      <c r="D59">
        <v>146</v>
      </c>
      <c r="E59">
        <v>140.9</v>
      </c>
      <c r="F59">
        <v>142</v>
      </c>
      <c r="G59">
        <f>_xll.TA_TYPPRICE(D59,E59,F59)</f>
        <v>142.96666666666667</v>
      </c>
      <c r="H59">
        <v>143.37583614798899</v>
      </c>
      <c r="I59" t="str">
        <f t="shared" si="0"/>
        <v>DOWN</v>
      </c>
      <c r="J59">
        <v>144.44085446921247</v>
      </c>
      <c r="K59">
        <v>140.2332700035299</v>
      </c>
      <c r="L59" t="str">
        <f t="shared" si="1"/>
        <v>No Confirmation</v>
      </c>
      <c r="M59" t="str">
        <f t="shared" si="2"/>
        <v>No Trend</v>
      </c>
      <c r="N59">
        <v>50.554556057182722</v>
      </c>
      <c r="O59" t="str">
        <f t="shared" si="3"/>
        <v>No Momentum</v>
      </c>
      <c r="P59" t="str">
        <f t="shared" si="4"/>
        <v>No Trend + Momentum</v>
      </c>
      <c r="Q59">
        <f t="shared" si="5"/>
        <v>1.0999999999999943</v>
      </c>
      <c r="R59">
        <f t="shared" si="6"/>
        <v>5.0999999999999943</v>
      </c>
      <c r="S59">
        <f t="shared" si="7"/>
        <v>0.21568627450980304</v>
      </c>
      <c r="T59" t="str">
        <f t="shared" si="8"/>
        <v>No Indication</v>
      </c>
      <c r="U59" t="str">
        <f t="shared" si="9"/>
        <v>No T+M+I</v>
      </c>
      <c r="V59">
        <v>141.47400835739563</v>
      </c>
      <c r="W59">
        <v>140.70469984204664</v>
      </c>
      <c r="X59">
        <f t="shared" si="10"/>
        <v>0.76930851534899602</v>
      </c>
      <c r="Y59">
        <v>0.20668097426253584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142.35</v>
      </c>
      <c r="D60">
        <v>144.25</v>
      </c>
      <c r="E60">
        <v>140.55000000000001</v>
      </c>
      <c r="F60">
        <v>142</v>
      </c>
      <c r="G60">
        <f>_xll.TA_TYPPRICE(D60,E60,F60)</f>
        <v>142.26666666666668</v>
      </c>
      <c r="H60">
        <v>142.82125140732785</v>
      </c>
      <c r="I60" t="str">
        <f t="shared" si="0"/>
        <v>DOWN</v>
      </c>
      <c r="J60">
        <v>144.39844236494304</v>
      </c>
      <c r="K60">
        <v>140.30365444718993</v>
      </c>
      <c r="L60" t="str">
        <f t="shared" si="1"/>
        <v>No Confirmation</v>
      </c>
      <c r="M60" t="str">
        <f t="shared" si="2"/>
        <v>No Trend</v>
      </c>
      <c r="N60">
        <v>50.554556057182722</v>
      </c>
      <c r="O60" t="str">
        <f t="shared" si="3"/>
        <v>No Momentum</v>
      </c>
      <c r="P60" t="str">
        <f t="shared" si="4"/>
        <v>No Trend + Momentum</v>
      </c>
      <c r="Q60">
        <f t="shared" si="5"/>
        <v>1.4499999999999886</v>
      </c>
      <c r="R60">
        <f t="shared" si="6"/>
        <v>3.6999999999999886</v>
      </c>
      <c r="S60">
        <f t="shared" si="7"/>
        <v>0.39189189189189</v>
      </c>
      <c r="T60" t="str">
        <f t="shared" si="8"/>
        <v>No Indication</v>
      </c>
      <c r="U60" t="str">
        <f t="shared" si="9"/>
        <v>No T+M+I</v>
      </c>
      <c r="V60">
        <v>141.55493014856555</v>
      </c>
      <c r="W60">
        <v>140.80064800189504</v>
      </c>
      <c r="X60">
        <f t="shared" si="10"/>
        <v>0.75428214667050497</v>
      </c>
      <c r="Y60">
        <v>0.31620120874412966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142.19999999999999</v>
      </c>
      <c r="D61">
        <v>143</v>
      </c>
      <c r="E61">
        <v>140.25</v>
      </c>
      <c r="F61">
        <v>141</v>
      </c>
      <c r="G61">
        <f>_xll.TA_TYPPRICE(D61,E61,F61)</f>
        <v>141.41666666666666</v>
      </c>
      <c r="H61">
        <v>142.11895903699724</v>
      </c>
      <c r="I61" t="str">
        <f t="shared" si="0"/>
        <v>DOWN</v>
      </c>
      <c r="J61">
        <v>144.0876773949557</v>
      </c>
      <c r="K61">
        <v>140.29173123670327</v>
      </c>
      <c r="L61" t="str">
        <f t="shared" si="1"/>
        <v>No Confirmation</v>
      </c>
      <c r="M61" t="str">
        <f t="shared" si="2"/>
        <v>No Trend</v>
      </c>
      <c r="N61">
        <v>44.666884143076288</v>
      </c>
      <c r="O61" t="str">
        <f t="shared" si="3"/>
        <v>No Momentum</v>
      </c>
      <c r="P61" t="str">
        <f t="shared" si="4"/>
        <v>No Trend + Momentum</v>
      </c>
      <c r="Q61">
        <f t="shared" si="5"/>
        <v>0.75</v>
      </c>
      <c r="R61">
        <f t="shared" si="6"/>
        <v>2.75</v>
      </c>
      <c r="S61">
        <f t="shared" si="7"/>
        <v>0.27272727272727271</v>
      </c>
      <c r="T61" t="str">
        <f t="shared" si="8"/>
        <v>No Indication</v>
      </c>
      <c r="U61" t="str">
        <f t="shared" si="9"/>
        <v>No T+M+I</v>
      </c>
      <c r="V61">
        <v>141.46955627955546</v>
      </c>
      <c r="W61">
        <v>140.81541481656947</v>
      </c>
      <c r="X61">
        <f t="shared" si="10"/>
        <v>0.65414146298599007</v>
      </c>
      <c r="Y61">
        <v>0.38378925959250176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141.6</v>
      </c>
      <c r="D62">
        <v>141.75</v>
      </c>
      <c r="E62">
        <v>139.9</v>
      </c>
      <c r="F62">
        <v>141</v>
      </c>
      <c r="G62">
        <f>_xll.TA_TYPPRICE(D62,E62,F62)</f>
        <v>140.88333333333333</v>
      </c>
      <c r="H62">
        <v>141.50114618516528</v>
      </c>
      <c r="I62" t="str">
        <f t="shared" si="0"/>
        <v>DOWN</v>
      </c>
      <c r="J62">
        <v>143.56819352941</v>
      </c>
      <c r="K62">
        <v>140.20467985076922</v>
      </c>
      <c r="L62" t="str">
        <f t="shared" si="1"/>
        <v>No Confirmation</v>
      </c>
      <c r="M62" t="str">
        <f t="shared" si="2"/>
        <v>No Trend</v>
      </c>
      <c r="N62">
        <v>44.666884143076288</v>
      </c>
      <c r="O62" t="str">
        <f t="shared" si="3"/>
        <v>No Momentum</v>
      </c>
      <c r="P62" t="str">
        <f t="shared" si="4"/>
        <v>No Trend + Momentum</v>
      </c>
      <c r="Q62">
        <f t="shared" si="5"/>
        <v>1.0999999999999943</v>
      </c>
      <c r="R62">
        <f t="shared" si="6"/>
        <v>1.8499999999999943</v>
      </c>
      <c r="S62">
        <f t="shared" si="7"/>
        <v>0.5945945945945933</v>
      </c>
      <c r="T62" t="str">
        <f t="shared" si="8"/>
        <v>No Indication</v>
      </c>
      <c r="U62" t="str">
        <f t="shared" si="9"/>
        <v>No T+M+I</v>
      </c>
      <c r="V62">
        <v>141.39731685193155</v>
      </c>
      <c r="W62">
        <v>140.82908779311987</v>
      </c>
      <c r="X62">
        <f t="shared" si="10"/>
        <v>0.5682290588116814</v>
      </c>
      <c r="Y62">
        <v>0.42067721943633768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140.25</v>
      </c>
      <c r="D63">
        <v>141.25</v>
      </c>
      <c r="E63">
        <v>136.65</v>
      </c>
      <c r="F63">
        <v>137</v>
      </c>
      <c r="G63">
        <f>_xll.TA_TYPPRICE(D63,E63,F63)</f>
        <v>138.29999999999998</v>
      </c>
      <c r="H63">
        <v>139.90057309258265</v>
      </c>
      <c r="I63" t="str">
        <f t="shared" si="0"/>
        <v>DOWN</v>
      </c>
      <c r="J63">
        <v>143.05303941176334</v>
      </c>
      <c r="K63">
        <v>139.41475099504274</v>
      </c>
      <c r="L63" t="str">
        <f t="shared" si="1"/>
        <v>DOWN</v>
      </c>
      <c r="M63" t="str">
        <f t="shared" si="2"/>
        <v>DOWN</v>
      </c>
      <c r="N63">
        <v>25.850597929155324</v>
      </c>
      <c r="O63" t="str">
        <f t="shared" si="3"/>
        <v>DOWN</v>
      </c>
      <c r="P63" t="str">
        <f t="shared" si="4"/>
        <v>DOWN</v>
      </c>
      <c r="Q63">
        <f t="shared" si="5"/>
        <v>0.34999999999999432</v>
      </c>
      <c r="R63">
        <f t="shared" si="6"/>
        <v>4.5999999999999943</v>
      </c>
      <c r="S63">
        <f t="shared" si="7"/>
        <v>7.6086956521737983E-2</v>
      </c>
      <c r="T63" t="str">
        <f t="shared" si="8"/>
        <v>DOWN</v>
      </c>
      <c r="U63" t="str">
        <f t="shared" si="9"/>
        <v>DOWN</v>
      </c>
      <c r="V63">
        <v>140.720806567019</v>
      </c>
      <c r="W63">
        <v>140.54545166029618</v>
      </c>
      <c r="X63">
        <f t="shared" si="10"/>
        <v>0.17535490672281639</v>
      </c>
      <c r="Y63">
        <v>0.37161275689363343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137.44999999999999</v>
      </c>
      <c r="D64">
        <v>139.19999999999999</v>
      </c>
      <c r="E64">
        <v>135.5</v>
      </c>
      <c r="F64">
        <v>138.9</v>
      </c>
      <c r="G64">
        <f>_xll.TA_TYPPRICE(D64,E64,F64)</f>
        <v>137.86666666666667</v>
      </c>
      <c r="H64">
        <v>138.88361987962466</v>
      </c>
      <c r="I64" t="str">
        <f t="shared" si="0"/>
        <v>UP</v>
      </c>
      <c r="J64">
        <v>142.19680843137149</v>
      </c>
      <c r="K64">
        <v>138.54480632947769</v>
      </c>
      <c r="L64" t="str">
        <f t="shared" si="1"/>
        <v>No Confirmation</v>
      </c>
      <c r="M64" t="str">
        <f t="shared" si="2"/>
        <v>No Trend</v>
      </c>
      <c r="N64">
        <v>40.686266879127878</v>
      </c>
      <c r="O64" t="str">
        <f t="shared" si="3"/>
        <v>No Momentum</v>
      </c>
      <c r="P64" t="str">
        <f t="shared" si="4"/>
        <v>No Trend + Momentum</v>
      </c>
      <c r="Q64">
        <f t="shared" si="5"/>
        <v>3.4000000000000057</v>
      </c>
      <c r="R64">
        <f t="shared" si="6"/>
        <v>3.6999999999999886</v>
      </c>
      <c r="S64">
        <f t="shared" si="7"/>
        <v>0.9189189189189233</v>
      </c>
      <c r="T64" t="str">
        <f t="shared" si="8"/>
        <v>UP</v>
      </c>
      <c r="U64" t="str">
        <f t="shared" si="9"/>
        <v>No T+M+I</v>
      </c>
      <c r="V64">
        <v>140.44068247978529</v>
      </c>
      <c r="W64">
        <v>140.4235663521261</v>
      </c>
      <c r="X64">
        <f t="shared" si="10"/>
        <v>1.7116127659193126E-2</v>
      </c>
      <c r="Y64">
        <v>0.30071343104674536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138</v>
      </c>
      <c r="D65">
        <v>138.69999999999999</v>
      </c>
      <c r="E65">
        <v>135.85</v>
      </c>
      <c r="F65">
        <v>136.25</v>
      </c>
      <c r="G65">
        <f>_xll.TA_TYPPRICE(D65,E65,F65)</f>
        <v>136.93333333333331</v>
      </c>
      <c r="H65">
        <v>137.90847660647898</v>
      </c>
      <c r="I65" t="str">
        <f t="shared" si="0"/>
        <v>DOWN</v>
      </c>
      <c r="J65">
        <v>141.41973989106671</v>
      </c>
      <c r="K65">
        <v>137.94596047848265</v>
      </c>
      <c r="L65" t="str">
        <f t="shared" si="1"/>
        <v>DOWN</v>
      </c>
      <c r="M65" t="str">
        <f t="shared" si="2"/>
        <v>DOWN</v>
      </c>
      <c r="N65">
        <v>30.16433435362481</v>
      </c>
      <c r="O65" t="str">
        <f t="shared" si="3"/>
        <v>DOWN</v>
      </c>
      <c r="P65" t="str">
        <f t="shared" si="4"/>
        <v>DOWN</v>
      </c>
      <c r="Q65">
        <f t="shared" si="5"/>
        <v>0.40000000000000568</v>
      </c>
      <c r="R65">
        <f t="shared" si="6"/>
        <v>2.8499999999999943</v>
      </c>
      <c r="S65">
        <f t="shared" si="7"/>
        <v>0.14035087719298472</v>
      </c>
      <c r="T65" t="str">
        <f t="shared" si="8"/>
        <v>DOWN</v>
      </c>
      <c r="U65" t="str">
        <f t="shared" si="9"/>
        <v>DOWN</v>
      </c>
      <c r="V65">
        <v>139.79596209827986</v>
      </c>
      <c r="W65">
        <v>140.11441328900565</v>
      </c>
      <c r="X65">
        <f t="shared" si="10"/>
        <v>-0.31845119072579564</v>
      </c>
      <c r="Y65">
        <v>0.17688050669223715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138.4</v>
      </c>
      <c r="AE65">
        <f t="shared" si="16"/>
        <v>137.6</v>
      </c>
      <c r="AF65">
        <f t="shared" si="17"/>
        <v>137.25</v>
      </c>
      <c r="AG65">
        <f t="shared" si="18"/>
        <v>136.95000000000002</v>
      </c>
    </row>
    <row r="66" spans="1:33" x14ac:dyDescent="0.25">
      <c r="A66" t="s">
        <v>5</v>
      </c>
      <c r="B66" s="1">
        <v>42948</v>
      </c>
      <c r="C66">
        <v>136.44999999999999</v>
      </c>
      <c r="D66">
        <v>138.94999999999999</v>
      </c>
      <c r="E66">
        <v>135.5</v>
      </c>
      <c r="F66">
        <v>138</v>
      </c>
      <c r="G66">
        <f>_xll.TA_TYPPRICE(D66,E66,F66)</f>
        <v>137.48333333333332</v>
      </c>
      <c r="H66">
        <v>137.69590496990617</v>
      </c>
      <c r="I66" t="str">
        <f t="shared" si="0"/>
        <v>UP</v>
      </c>
      <c r="J66">
        <v>140.87090880416301</v>
      </c>
      <c r="K66">
        <v>137.40241370548651</v>
      </c>
      <c r="L66" t="str">
        <f t="shared" si="1"/>
        <v>No Confirmation</v>
      </c>
      <c r="M66" t="str">
        <f t="shared" si="2"/>
        <v>No Trend</v>
      </c>
      <c r="N66">
        <v>42.449918240447566</v>
      </c>
      <c r="O66" t="str">
        <f t="shared" si="3"/>
        <v>No Momentum</v>
      </c>
      <c r="P66" t="str">
        <f t="shared" si="4"/>
        <v>No Trend + Momentum</v>
      </c>
      <c r="Q66">
        <f t="shared" si="5"/>
        <v>2.5</v>
      </c>
      <c r="R66">
        <f t="shared" si="6"/>
        <v>3.4499999999999886</v>
      </c>
      <c r="S66">
        <f t="shared" si="7"/>
        <v>0.72463768115942273</v>
      </c>
      <c r="T66" t="str">
        <f t="shared" si="8"/>
        <v>No Indication</v>
      </c>
      <c r="U66" t="str">
        <f t="shared" si="9"/>
        <v>No T+M+I</v>
      </c>
      <c r="V66">
        <v>139.51966023700604</v>
      </c>
      <c r="W66">
        <v>139.95779008241263</v>
      </c>
      <c r="X66">
        <f t="shared" si="10"/>
        <v>-0.43812984540659272</v>
      </c>
      <c r="Y66">
        <v>5.3878436272471159E-2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137.85</v>
      </c>
      <c r="D67">
        <v>138.65</v>
      </c>
      <c r="E67">
        <v>135.30000000000001</v>
      </c>
      <c r="F67">
        <v>135.6</v>
      </c>
      <c r="G67">
        <f>_xll.TA_TYPPRICE(D67,E67,F67)</f>
        <v>136.51666666666668</v>
      </c>
      <c r="H67">
        <v>137.10628581828644</v>
      </c>
      <c r="I67" t="str">
        <f t="shared" ref="I67:I107" si="20">IF(F67&gt;H67,"UP","DOWN")</f>
        <v>DOWN</v>
      </c>
      <c r="J67">
        <v>140.37737351434902</v>
      </c>
      <c r="K67">
        <v>136.93521065982284</v>
      </c>
      <c r="L67" t="str">
        <f t="shared" ref="L67:L107" si="21">IF(F67&gt;J67,"UP",IF(F67&lt;K67,"DOWN","No Confirmation"))</f>
        <v>DOWN</v>
      </c>
      <c r="M67" t="str">
        <f t="shared" ref="M67:M107" si="22">IF(AND(I67="UP",L67="UP"),"UP",IF(AND(I67="DOWN",L67="DOWN"),"DOWN","No Trend"))</f>
        <v>DOWN</v>
      </c>
      <c r="N67">
        <v>32.614158560485016</v>
      </c>
      <c r="O67" t="str">
        <f t="shared" ref="O67:O107" si="23">IF(N67&gt;60,"UP",IF(N67&lt;40,"DOWN","No Momentum"))</f>
        <v>DOWN</v>
      </c>
      <c r="P67" t="str">
        <f t="shared" ref="P67:P107" si="24">IF(AND(M67="UP",O67="UP"),"UP",IF(AND(M67="DOWN",O67="DOWN"),"DOWN","No Trend + Momentum"))</f>
        <v>DOWN</v>
      </c>
      <c r="Q67">
        <f t="shared" ref="Q67:Q107" si="25">F67-E67</f>
        <v>0.29999999999998295</v>
      </c>
      <c r="R67">
        <f t="shared" ref="R67:R107" si="26">D67-E67</f>
        <v>3.3499999999999943</v>
      </c>
      <c r="S67">
        <f t="shared" ref="S67:S107" si="27">Q67/R67</f>
        <v>8.9552238805965217E-2</v>
      </c>
      <c r="T67" t="str">
        <f t="shared" ref="T67:T107" si="28">IF(S67&gt;0.8,"UP",IF(S67&lt;0.2,"DOWN","No Indication"))</f>
        <v>DOWN</v>
      </c>
      <c r="U67" t="str">
        <f t="shared" ref="U67:U107" si="29">IF(AND(P67="UP",T67="UP"),"UP",IF(AND(P67="DOWN",T67="DOWN"),"DOWN","No T+M+I"))</f>
        <v>DOWN</v>
      </c>
      <c r="V67">
        <v>138.91663558515896</v>
      </c>
      <c r="W67">
        <v>139.63499081704873</v>
      </c>
      <c r="X67">
        <f t="shared" ref="X67:X107" si="30">V67-W67</f>
        <v>-0.7183552318897739</v>
      </c>
      <c r="Y67">
        <v>-0.10056829735997785</v>
      </c>
      <c r="Z67" t="str">
        <f t="shared" ref="Z67:Z107" si="31">IF(X67&gt;Y67,"UP",IF(X67&lt;Y67,"DOWN","No Indication"))</f>
        <v>DOWN</v>
      </c>
      <c r="AA67" t="str">
        <f t="shared" ref="AA67:AA107" si="32">IF(AND(U67="UP",Z67="UP"),"UP",IF(AND(U67="DOWN",Z67="DOWN"),"DOWN","No TMIM"))</f>
        <v>DOWN</v>
      </c>
      <c r="AB67" t="str">
        <f t="shared" ref="AB67:AB107" si="33">IF(H67&gt;J67,"UP",IF(H67&lt;K67,"DOWN","No Confirmation"))</f>
        <v>No Confirmation</v>
      </c>
      <c r="AC67" t="str">
        <f t="shared" ref="AC67:AC107" si="34">IF(AND(AA67="UP",AB67="UP"),"UP",IF(AND(AA67="DOWN",AB67="DOWN"),"DOWN","No Alert"))</f>
        <v>No Alert</v>
      </c>
      <c r="AD67" t="str">
        <f t="shared" ref="AD67:AD107" si="35">IF(AC67="UP",MROUND(D67-((D67-E67)*0.886),0.05),IF(AC67="DOWN",MROUND(E67+((D67-E67)*0.886),0.05),"No Alert"))</f>
        <v>No Alert</v>
      </c>
      <c r="AE67" t="str">
        <f t="shared" ref="AE67:AE107" si="36">IF(AC67="UP",MROUND(D67-((D67-E67)*0.618),0.05),IF(AC67="DOWN",MROUND(E67+((D67-E67)*0.618),0.05),"No Alert"))</f>
        <v>No Alert</v>
      </c>
      <c r="AF67" t="str">
        <f t="shared" ref="AF67:AF107" si="37">IF(AC67="UP",MROUND(D67-((D67-E67)*0.5),0.05),IF(AC67="DOWN",MROUND(E67+((D67-E67)*0.5),0.05),"No Alert"))</f>
        <v>No Alert</v>
      </c>
      <c r="AG67" t="str">
        <f t="shared" ref="AG67:AG10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136</v>
      </c>
      <c r="D68">
        <v>137.30000000000001</v>
      </c>
      <c r="E68">
        <v>131.80000000000001</v>
      </c>
      <c r="F68">
        <v>132.15</v>
      </c>
      <c r="G68">
        <f>_xll.TA_TYPPRICE(D68,E68,F68)</f>
        <v>133.75</v>
      </c>
      <c r="H68">
        <v>135.42814290914322</v>
      </c>
      <c r="I68" t="str">
        <f t="shared" si="20"/>
        <v>DOWN</v>
      </c>
      <c r="J68">
        <v>139.69351273338256</v>
      </c>
      <c r="K68">
        <v>135.79405273541778</v>
      </c>
      <c r="L68" t="str">
        <f t="shared" si="21"/>
        <v>DOWN</v>
      </c>
      <c r="M68" t="str">
        <f t="shared" si="22"/>
        <v>DOWN</v>
      </c>
      <c r="N68">
        <v>23.027056608420242</v>
      </c>
      <c r="O68" t="str">
        <f t="shared" si="23"/>
        <v>DOWN</v>
      </c>
      <c r="P68" t="str">
        <f t="shared" si="24"/>
        <v>DOWN</v>
      </c>
      <c r="Q68">
        <f t="shared" si="25"/>
        <v>0.34999999999999432</v>
      </c>
      <c r="R68">
        <f t="shared" si="26"/>
        <v>5.5</v>
      </c>
      <c r="S68">
        <f t="shared" si="27"/>
        <v>6.3636363636362603E-2</v>
      </c>
      <c r="T68" t="str">
        <f t="shared" si="28"/>
        <v>DOWN</v>
      </c>
      <c r="U68" t="str">
        <f t="shared" si="29"/>
        <v>DOWN</v>
      </c>
      <c r="V68">
        <v>137.87561472590374</v>
      </c>
      <c r="W68">
        <v>139.08054705282291</v>
      </c>
      <c r="X68">
        <f t="shared" si="30"/>
        <v>-1.2049323269191632</v>
      </c>
      <c r="Y68">
        <v>-0.32144110327181491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136.65</v>
      </c>
      <c r="AE68">
        <f t="shared" si="36"/>
        <v>135.20000000000002</v>
      </c>
      <c r="AF68">
        <f t="shared" si="37"/>
        <v>134.55000000000001</v>
      </c>
      <c r="AG68">
        <f t="shared" si="38"/>
        <v>133.9</v>
      </c>
    </row>
    <row r="69" spans="1:33" x14ac:dyDescent="0.25">
      <c r="A69" t="s">
        <v>5</v>
      </c>
      <c r="B69" s="1">
        <v>42951</v>
      </c>
      <c r="C69">
        <v>131.94999999999999</v>
      </c>
      <c r="D69">
        <v>133</v>
      </c>
      <c r="E69">
        <v>130.1</v>
      </c>
      <c r="F69">
        <v>132</v>
      </c>
      <c r="G69">
        <f>_xll.TA_TYPPRICE(D69,E69,F69)</f>
        <v>131.70000000000002</v>
      </c>
      <c r="H69">
        <v>133.5640714545716</v>
      </c>
      <c r="I69" t="str">
        <f t="shared" si="20"/>
        <v>DOWN</v>
      </c>
      <c r="J69">
        <v>138.20606545929755</v>
      </c>
      <c r="K69">
        <v>134.52870768310271</v>
      </c>
      <c r="L69" t="str">
        <f t="shared" si="21"/>
        <v>DOWN</v>
      </c>
      <c r="M69" t="str">
        <f t="shared" si="22"/>
        <v>DOWN</v>
      </c>
      <c r="N69">
        <v>22.664965051510119</v>
      </c>
      <c r="O69" t="str">
        <f t="shared" si="23"/>
        <v>DOWN</v>
      </c>
      <c r="P69" t="str">
        <f t="shared" si="24"/>
        <v>DOWN</v>
      </c>
      <c r="Q69">
        <f t="shared" si="25"/>
        <v>1.9000000000000057</v>
      </c>
      <c r="R69">
        <f t="shared" si="26"/>
        <v>2.9000000000000057</v>
      </c>
      <c r="S69">
        <f t="shared" si="27"/>
        <v>0.65517241379310409</v>
      </c>
      <c r="T69" t="str">
        <f t="shared" si="28"/>
        <v>No Indication</v>
      </c>
      <c r="U69" t="str">
        <f t="shared" si="29"/>
        <v>No T+M+I</v>
      </c>
      <c r="V69">
        <v>136.97167399884162</v>
      </c>
      <c r="W69">
        <v>138.55606208594713</v>
      </c>
      <c r="X69">
        <f t="shared" si="30"/>
        <v>-1.5843880871055092</v>
      </c>
      <c r="Y69">
        <v>-0.57403050003855371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131.9</v>
      </c>
      <c r="D70">
        <v>133.15</v>
      </c>
      <c r="E70">
        <v>131.44999999999999</v>
      </c>
      <c r="F70">
        <v>132.44999999999999</v>
      </c>
      <c r="G70">
        <f>_xll.TA_TYPPRICE(D70,E70,F70)</f>
        <v>132.35</v>
      </c>
      <c r="H70">
        <v>132.95703572728581</v>
      </c>
      <c r="I70" t="str">
        <f t="shared" si="20"/>
        <v>DOWN</v>
      </c>
      <c r="J70">
        <v>137.08249535723144</v>
      </c>
      <c r="K70">
        <v>133.84455042019098</v>
      </c>
      <c r="L70" t="str">
        <f t="shared" si="21"/>
        <v>DOWN</v>
      </c>
      <c r="M70" t="str">
        <f t="shared" si="22"/>
        <v>DOWN</v>
      </c>
      <c r="N70">
        <v>26.971271915991217</v>
      </c>
      <c r="O70" t="str">
        <f t="shared" si="23"/>
        <v>DOWN</v>
      </c>
      <c r="P70" t="str">
        <f t="shared" si="24"/>
        <v>DOWN</v>
      </c>
      <c r="Q70">
        <f t="shared" si="25"/>
        <v>1</v>
      </c>
      <c r="R70">
        <f t="shared" si="26"/>
        <v>1.7000000000000171</v>
      </c>
      <c r="S70">
        <f t="shared" si="27"/>
        <v>0.58823529411764119</v>
      </c>
      <c r="T70" t="str">
        <f t="shared" si="28"/>
        <v>No Indication</v>
      </c>
      <c r="U70" t="str">
        <f t="shared" si="29"/>
        <v>No T+M+I</v>
      </c>
      <c r="V70">
        <v>136.27603184517369</v>
      </c>
      <c r="W70">
        <v>138.10376119069178</v>
      </c>
      <c r="X70">
        <f t="shared" si="30"/>
        <v>-1.8277293455180939</v>
      </c>
      <c r="Y70">
        <v>-0.82477026913446183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132.5</v>
      </c>
      <c r="D71">
        <v>132.75</v>
      </c>
      <c r="E71">
        <v>126</v>
      </c>
      <c r="F71">
        <v>126.05</v>
      </c>
      <c r="G71">
        <f>_xll.TA_TYPPRICE(D71,E71,F71)</f>
        <v>128.26666666666668</v>
      </c>
      <c r="H71">
        <v>130.61185119697626</v>
      </c>
      <c r="I71" t="str">
        <f t="shared" si="20"/>
        <v>DOWN</v>
      </c>
      <c r="J71">
        <v>136.11971861118002</v>
      </c>
      <c r="K71">
        <v>132.10131699348187</v>
      </c>
      <c r="L71" t="str">
        <f t="shared" si="21"/>
        <v>DOWN</v>
      </c>
      <c r="M71" t="str">
        <f t="shared" si="22"/>
        <v>DOWN</v>
      </c>
      <c r="N71">
        <v>13.553853731271822</v>
      </c>
      <c r="O71" t="str">
        <f t="shared" si="23"/>
        <v>DOWN</v>
      </c>
      <c r="P71" t="str">
        <f t="shared" si="24"/>
        <v>DOWN</v>
      </c>
      <c r="Q71">
        <f t="shared" si="25"/>
        <v>4.9999999999997158E-2</v>
      </c>
      <c r="R71">
        <f t="shared" si="26"/>
        <v>6.75</v>
      </c>
      <c r="S71">
        <f t="shared" si="27"/>
        <v>7.4074074074069862E-3</v>
      </c>
      <c r="T71" t="str">
        <f t="shared" si="28"/>
        <v>DOWN</v>
      </c>
      <c r="U71" t="str">
        <f t="shared" si="29"/>
        <v>DOWN</v>
      </c>
      <c r="V71">
        <v>134.70279617668544</v>
      </c>
      <c r="W71">
        <v>137.21088999138129</v>
      </c>
      <c r="X71">
        <f t="shared" si="30"/>
        <v>-2.5080938146958545</v>
      </c>
      <c r="Y71">
        <v>-1.1614349782467404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132</v>
      </c>
      <c r="AE71">
        <f t="shared" si="36"/>
        <v>130.15</v>
      </c>
      <c r="AF71">
        <f t="shared" si="37"/>
        <v>129.4</v>
      </c>
      <c r="AG71">
        <f t="shared" si="38"/>
        <v>128.6</v>
      </c>
    </row>
    <row r="72" spans="1:33" x14ac:dyDescent="0.25">
      <c r="A72" t="s">
        <v>5</v>
      </c>
      <c r="B72" s="1">
        <v>42956</v>
      </c>
      <c r="C72">
        <v>127</v>
      </c>
      <c r="D72">
        <v>127.75</v>
      </c>
      <c r="E72">
        <v>115</v>
      </c>
      <c r="F72">
        <v>116.8</v>
      </c>
      <c r="G72">
        <f>_xll.TA_TYPPRICE(D72,E72,F72)</f>
        <v>119.85000000000001</v>
      </c>
      <c r="H72">
        <v>125.23092559848814</v>
      </c>
      <c r="I72" t="str">
        <f t="shared" si="20"/>
        <v>DOWN</v>
      </c>
      <c r="J72">
        <v>134.25978114202891</v>
      </c>
      <c r="K72">
        <v>128.30102432826368</v>
      </c>
      <c r="L72" t="str">
        <f t="shared" si="21"/>
        <v>DOWN</v>
      </c>
      <c r="M72" t="str">
        <f t="shared" si="22"/>
        <v>DOWN</v>
      </c>
      <c r="N72">
        <v>7.138300393134374</v>
      </c>
      <c r="O72" t="str">
        <f t="shared" si="23"/>
        <v>DOWN</v>
      </c>
      <c r="P72" t="str">
        <f t="shared" si="24"/>
        <v>DOWN</v>
      </c>
      <c r="Q72">
        <f t="shared" si="25"/>
        <v>1.7999999999999972</v>
      </c>
      <c r="R72">
        <f t="shared" si="26"/>
        <v>12.75</v>
      </c>
      <c r="S72">
        <f t="shared" si="27"/>
        <v>0.14117647058823507</v>
      </c>
      <c r="T72" t="str">
        <f t="shared" si="28"/>
        <v>DOWN</v>
      </c>
      <c r="U72" t="str">
        <f t="shared" si="29"/>
        <v>DOWN</v>
      </c>
      <c r="V72">
        <v>131.94851984181076</v>
      </c>
      <c r="W72">
        <v>135.69897221424193</v>
      </c>
      <c r="X72">
        <f t="shared" si="30"/>
        <v>-3.7504523724311696</v>
      </c>
      <c r="Y72">
        <v>-1.6792384570836263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126.30000000000001</v>
      </c>
      <c r="AE72">
        <f t="shared" si="36"/>
        <v>122.9</v>
      </c>
      <c r="AF72">
        <f t="shared" si="37"/>
        <v>121.4</v>
      </c>
      <c r="AG72">
        <f t="shared" si="38"/>
        <v>119.85000000000001</v>
      </c>
    </row>
    <row r="73" spans="1:33" x14ac:dyDescent="0.25">
      <c r="A73" t="s">
        <v>5</v>
      </c>
      <c r="B73" s="1">
        <v>42957</v>
      </c>
      <c r="C73">
        <v>115</v>
      </c>
      <c r="D73">
        <v>118.4</v>
      </c>
      <c r="E73">
        <v>103.25</v>
      </c>
      <c r="F73">
        <v>108.9</v>
      </c>
      <c r="G73">
        <f>_xll.TA_TYPPRICE(D73,E73,F73)</f>
        <v>110.18333333333334</v>
      </c>
      <c r="H73">
        <v>117.70712946591074</v>
      </c>
      <c r="I73" t="str">
        <f t="shared" si="20"/>
        <v>DOWN</v>
      </c>
      <c r="J73">
        <v>130.73538533268916</v>
      </c>
      <c r="K73">
        <v>122.73413003309398</v>
      </c>
      <c r="L73" t="str">
        <f t="shared" si="21"/>
        <v>DOWN</v>
      </c>
      <c r="M73" t="str">
        <f t="shared" si="22"/>
        <v>DOWN</v>
      </c>
      <c r="N73">
        <v>4.7420476955499709</v>
      </c>
      <c r="O73" t="str">
        <f t="shared" si="23"/>
        <v>DOWN</v>
      </c>
      <c r="P73" t="str">
        <f t="shared" si="24"/>
        <v>DOWN</v>
      </c>
      <c r="Q73">
        <f t="shared" si="25"/>
        <v>5.6500000000000057</v>
      </c>
      <c r="R73">
        <f t="shared" si="26"/>
        <v>15.150000000000006</v>
      </c>
      <c r="S73">
        <f t="shared" si="27"/>
        <v>0.37293729372937318</v>
      </c>
      <c r="T73" t="str">
        <f t="shared" si="28"/>
        <v>No Indication</v>
      </c>
      <c r="U73" t="str">
        <f t="shared" si="29"/>
        <v>No T+M+I</v>
      </c>
      <c r="V73">
        <v>128.40259371230141</v>
      </c>
      <c r="W73">
        <v>133.71386316133513</v>
      </c>
      <c r="X73">
        <f t="shared" si="30"/>
        <v>-5.3112694490337162</v>
      </c>
      <c r="Y73">
        <v>-2.4056446554736444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105</v>
      </c>
      <c r="D74">
        <v>111.8</v>
      </c>
      <c r="E74">
        <v>101.25</v>
      </c>
      <c r="F74">
        <v>108.9</v>
      </c>
      <c r="G74">
        <f>_xll.TA_TYPPRICE(D74,E74,F74)</f>
        <v>107.31666666666668</v>
      </c>
      <c r="H74">
        <v>112.51189806628871</v>
      </c>
      <c r="I74" t="str">
        <f t="shared" si="20"/>
        <v>DOWN</v>
      </c>
      <c r="J74">
        <v>126.52752192542491</v>
      </c>
      <c r="K74">
        <v>117.95987891462865</v>
      </c>
      <c r="L74" t="str">
        <f t="shared" si="21"/>
        <v>DOWN</v>
      </c>
      <c r="M74" t="str">
        <f t="shared" si="22"/>
        <v>DOWN</v>
      </c>
      <c r="N74">
        <v>4.7420476955499709</v>
      </c>
      <c r="O74" t="str">
        <f t="shared" si="23"/>
        <v>DOWN</v>
      </c>
      <c r="P74" t="str">
        <f t="shared" si="24"/>
        <v>DOWN</v>
      </c>
      <c r="Q74">
        <f t="shared" si="25"/>
        <v>7.6500000000000057</v>
      </c>
      <c r="R74">
        <f t="shared" si="26"/>
        <v>10.549999999999997</v>
      </c>
      <c r="S74">
        <f t="shared" si="27"/>
        <v>0.72511848341232299</v>
      </c>
      <c r="T74" t="str">
        <f t="shared" si="28"/>
        <v>No Indication</v>
      </c>
      <c r="U74" t="str">
        <f t="shared" si="29"/>
        <v>No T+M+I</v>
      </c>
      <c r="V74">
        <v>125.40219467963965</v>
      </c>
      <c r="W74">
        <v>131.87579922345844</v>
      </c>
      <c r="X74">
        <f t="shared" si="30"/>
        <v>-6.4736045438187944</v>
      </c>
      <c r="Y74">
        <v>-3.2192366331426747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112</v>
      </c>
      <c r="D75">
        <v>116.85</v>
      </c>
      <c r="E75">
        <v>110.05</v>
      </c>
      <c r="F75">
        <v>116.05</v>
      </c>
      <c r="G75">
        <f>_xll.TA_TYPPRICE(D75,E75,F75)</f>
        <v>114.31666666666666</v>
      </c>
      <c r="H75">
        <v>113.41428236647769</v>
      </c>
      <c r="I75" t="str">
        <f t="shared" si="20"/>
        <v>UP</v>
      </c>
      <c r="J75">
        <v>124.3769614975527</v>
      </c>
      <c r="K75">
        <v>116.20212804471117</v>
      </c>
      <c r="L75" t="str">
        <f t="shared" si="21"/>
        <v>DOWN</v>
      </c>
      <c r="M75" t="str">
        <f t="shared" si="22"/>
        <v>No Trend</v>
      </c>
      <c r="N75">
        <v>35.406039251520895</v>
      </c>
      <c r="O75" t="str">
        <f t="shared" si="23"/>
        <v>DOWN</v>
      </c>
      <c r="P75" t="str">
        <f t="shared" si="24"/>
        <v>No Trend + Momentum</v>
      </c>
      <c r="Q75">
        <f t="shared" si="25"/>
        <v>6</v>
      </c>
      <c r="R75">
        <f t="shared" si="26"/>
        <v>6.7999999999999972</v>
      </c>
      <c r="S75">
        <f t="shared" si="27"/>
        <v>0.88235294117647101</v>
      </c>
      <c r="T75" t="str">
        <f t="shared" si="28"/>
        <v>UP</v>
      </c>
      <c r="U75" t="str">
        <f t="shared" si="29"/>
        <v>No T+M+I</v>
      </c>
      <c r="V75">
        <v>123.96339549815663</v>
      </c>
      <c r="W75">
        <v>130.70351779949857</v>
      </c>
      <c r="X75">
        <f t="shared" si="30"/>
        <v>-6.7401223013419411</v>
      </c>
      <c r="Y75">
        <v>-3.9234137667825282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122</v>
      </c>
      <c r="D76">
        <v>131.4</v>
      </c>
      <c r="E76">
        <v>119.3</v>
      </c>
      <c r="F76">
        <v>127.2</v>
      </c>
      <c r="G76">
        <f>_xll.TA_TYPPRICE(D76,E76,F76)</f>
        <v>125.96666666666665</v>
      </c>
      <c r="H76">
        <v>119.69047451657218</v>
      </c>
      <c r="I76" t="str">
        <f t="shared" si="20"/>
        <v>UP</v>
      </c>
      <c r="J76">
        <v>125.93763672031876</v>
      </c>
      <c r="K76">
        <v>116.89054403477536</v>
      </c>
      <c r="L76" t="str">
        <f t="shared" si="21"/>
        <v>UP</v>
      </c>
      <c r="M76" t="str">
        <f t="shared" si="22"/>
        <v>UP</v>
      </c>
      <c r="N76">
        <v>60.310668037446916</v>
      </c>
      <c r="O76" t="str">
        <f t="shared" si="23"/>
        <v>UP</v>
      </c>
      <c r="P76" t="str">
        <f t="shared" si="24"/>
        <v>UP</v>
      </c>
      <c r="Q76">
        <f t="shared" si="25"/>
        <v>7.9000000000000057</v>
      </c>
      <c r="R76">
        <f t="shared" si="26"/>
        <v>12.100000000000009</v>
      </c>
      <c r="S76">
        <f t="shared" si="27"/>
        <v>0.65289256198347112</v>
      </c>
      <c r="T76" t="str">
        <f t="shared" si="28"/>
        <v>No Indication</v>
      </c>
      <c r="U76" t="str">
        <f t="shared" si="29"/>
        <v>No T+M+I</v>
      </c>
      <c r="V76">
        <v>124.46133465228638</v>
      </c>
      <c r="W76">
        <v>130.44399796249868</v>
      </c>
      <c r="X76">
        <f t="shared" si="30"/>
        <v>-5.9826633102123026</v>
      </c>
      <c r="Y76">
        <v>-4.3352636754684832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128.9</v>
      </c>
      <c r="D77">
        <v>129.1</v>
      </c>
      <c r="E77">
        <v>124.6</v>
      </c>
      <c r="F77">
        <v>126.3</v>
      </c>
      <c r="G77">
        <f>_xll.TA_TYPPRICE(D77,E77,F77)</f>
        <v>126.66666666666667</v>
      </c>
      <c r="H77">
        <v>123.17857059161943</v>
      </c>
      <c r="I77" t="str">
        <f t="shared" si="20"/>
        <v>UP</v>
      </c>
      <c r="J77">
        <v>126.64038411580349</v>
      </c>
      <c r="K77">
        <v>118.60375647149195</v>
      </c>
      <c r="L77" t="str">
        <f t="shared" si="21"/>
        <v>No Confirmation</v>
      </c>
      <c r="M77" t="str">
        <f t="shared" si="22"/>
        <v>No Trend</v>
      </c>
      <c r="N77">
        <v>58.052347426080772</v>
      </c>
      <c r="O77" t="str">
        <f t="shared" si="23"/>
        <v>No Momentum</v>
      </c>
      <c r="P77" t="str">
        <f t="shared" si="24"/>
        <v>No Trend + Momentum</v>
      </c>
      <c r="Q77">
        <f t="shared" si="25"/>
        <v>1.7000000000000028</v>
      </c>
      <c r="R77">
        <f t="shared" si="26"/>
        <v>4.5</v>
      </c>
      <c r="S77">
        <f t="shared" si="27"/>
        <v>0.37777777777777843</v>
      </c>
      <c r="T77" t="str">
        <f t="shared" si="28"/>
        <v>No Indication</v>
      </c>
      <c r="U77" t="str">
        <f t="shared" si="29"/>
        <v>No T+M+I</v>
      </c>
      <c r="V77">
        <v>124.74420624424232</v>
      </c>
      <c r="W77">
        <v>130.13703515046174</v>
      </c>
      <c r="X77">
        <f t="shared" si="30"/>
        <v>-5.392828906219421</v>
      </c>
      <c r="Y77">
        <v>-4.546776721618671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125.05</v>
      </c>
      <c r="D78">
        <v>128</v>
      </c>
      <c r="E78">
        <v>124.25</v>
      </c>
      <c r="F78">
        <v>127.2</v>
      </c>
      <c r="G78">
        <f>_xll.TA_TYPPRICE(D78,E78,F78)</f>
        <v>126.48333333333333</v>
      </c>
      <c r="H78">
        <v>124.83095196247638</v>
      </c>
      <c r="I78" t="str">
        <f t="shared" si="20"/>
        <v>UP</v>
      </c>
      <c r="J78">
        <v>126.94252097895827</v>
      </c>
      <c r="K78">
        <v>119.85847725560485</v>
      </c>
      <c r="L78" t="str">
        <f t="shared" si="21"/>
        <v>UP</v>
      </c>
      <c r="M78" t="str">
        <f t="shared" si="22"/>
        <v>UP</v>
      </c>
      <c r="N78">
        <v>59.927959129256521</v>
      </c>
      <c r="O78" t="str">
        <f t="shared" si="23"/>
        <v>No Momentum</v>
      </c>
      <c r="P78" t="str">
        <f t="shared" si="24"/>
        <v>No Trend + Momentum</v>
      </c>
      <c r="Q78">
        <f t="shared" si="25"/>
        <v>2.9500000000000028</v>
      </c>
      <c r="R78">
        <f t="shared" si="26"/>
        <v>3.75</v>
      </c>
      <c r="S78">
        <f t="shared" si="27"/>
        <v>0.7866666666666674</v>
      </c>
      <c r="T78" t="str">
        <f t="shared" si="28"/>
        <v>No Indication</v>
      </c>
      <c r="U78" t="str">
        <f t="shared" si="29"/>
        <v>No T+M+I</v>
      </c>
      <c r="V78">
        <v>125.12202066820504</v>
      </c>
      <c r="W78">
        <v>129.91947699116827</v>
      </c>
      <c r="X78">
        <f t="shared" si="30"/>
        <v>-4.7974563229632281</v>
      </c>
      <c r="Y78">
        <v>-4.5969126418875828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128.25</v>
      </c>
      <c r="D79">
        <v>129.5</v>
      </c>
      <c r="E79">
        <v>125.1</v>
      </c>
      <c r="F79">
        <v>125.7</v>
      </c>
      <c r="G79">
        <f>_xll.TA_TYPPRICE(D79,E79,F79)</f>
        <v>126.76666666666667</v>
      </c>
      <c r="H79">
        <v>125.79880931457151</v>
      </c>
      <c r="I79" t="str">
        <f t="shared" si="20"/>
        <v>DOWN</v>
      </c>
      <c r="J79">
        <v>127.51084965030088</v>
      </c>
      <c r="K79">
        <v>121.02326008769266</v>
      </c>
      <c r="L79" t="str">
        <f t="shared" si="21"/>
        <v>No Confirmation</v>
      </c>
      <c r="M79" t="str">
        <f t="shared" si="22"/>
        <v>No Trend</v>
      </c>
      <c r="N79">
        <v>54.821230140616215</v>
      </c>
      <c r="O79" t="str">
        <f t="shared" si="23"/>
        <v>No Momentum</v>
      </c>
      <c r="P79" t="str">
        <f t="shared" si="24"/>
        <v>No Trend + Momentum</v>
      </c>
      <c r="Q79">
        <f t="shared" si="25"/>
        <v>0.60000000000000853</v>
      </c>
      <c r="R79">
        <f t="shared" si="26"/>
        <v>4.4000000000000057</v>
      </c>
      <c r="S79">
        <f t="shared" si="27"/>
        <v>0.13636363636363813</v>
      </c>
      <c r="T79" t="str">
        <f t="shared" si="28"/>
        <v>DOWN</v>
      </c>
      <c r="U79" t="str">
        <f t="shared" si="29"/>
        <v>No T+M+I</v>
      </c>
      <c r="V79">
        <v>125.21094056540426</v>
      </c>
      <c r="W79">
        <v>129.6069231399706</v>
      </c>
      <c r="X79">
        <f t="shared" si="30"/>
        <v>-4.3959825745663466</v>
      </c>
      <c r="Y79">
        <v>-4.5567266284233359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127</v>
      </c>
      <c r="D80">
        <v>130.30000000000001</v>
      </c>
      <c r="E80">
        <v>126.25</v>
      </c>
      <c r="F80">
        <v>126.7</v>
      </c>
      <c r="G80">
        <f>_xll.TA_TYPPRICE(D80,E80,F80)</f>
        <v>127.75</v>
      </c>
      <c r="H80">
        <v>126.77440465728576</v>
      </c>
      <c r="I80" t="str">
        <f t="shared" si="20"/>
        <v>DOWN</v>
      </c>
      <c r="J80">
        <v>128.13066083912292</v>
      </c>
      <c r="K80">
        <v>122.18475784598319</v>
      </c>
      <c r="L80" t="str">
        <f t="shared" si="21"/>
        <v>No Confirmation</v>
      </c>
      <c r="M80" t="str">
        <f t="shared" si="22"/>
        <v>No Trend</v>
      </c>
      <c r="N80">
        <v>57.816749423076971</v>
      </c>
      <c r="O80" t="str">
        <f t="shared" si="23"/>
        <v>No Momentum</v>
      </c>
      <c r="P80" t="str">
        <f t="shared" si="24"/>
        <v>No Trend + Momentum</v>
      </c>
      <c r="Q80">
        <f t="shared" si="25"/>
        <v>0.45000000000000284</v>
      </c>
      <c r="R80">
        <f t="shared" si="26"/>
        <v>4.0500000000000114</v>
      </c>
      <c r="S80">
        <f t="shared" si="27"/>
        <v>0.11111111111111151</v>
      </c>
      <c r="T80" t="str">
        <f t="shared" si="28"/>
        <v>DOWN</v>
      </c>
      <c r="U80" t="str">
        <f t="shared" si="29"/>
        <v>No T+M+I</v>
      </c>
      <c r="V80">
        <v>125.44002663226514</v>
      </c>
      <c r="W80">
        <v>129.39159549997279</v>
      </c>
      <c r="X80">
        <f t="shared" si="30"/>
        <v>-3.9515688677076497</v>
      </c>
      <c r="Y80">
        <v>-4.435695076280199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127.7</v>
      </c>
      <c r="D81">
        <v>129.35</v>
      </c>
      <c r="E81">
        <v>127.1</v>
      </c>
      <c r="F81">
        <v>128.5</v>
      </c>
      <c r="G81">
        <f>_xll.TA_TYPPRICE(D81,E81,F81)</f>
        <v>128.31666666666666</v>
      </c>
      <c r="H81">
        <v>127.5455356619762</v>
      </c>
      <c r="I81" t="str">
        <f t="shared" si="20"/>
        <v>UP</v>
      </c>
      <c r="J81">
        <v>128.4016250970956</v>
      </c>
      <c r="K81">
        <v>123.27703388020915</v>
      </c>
      <c r="L81" t="str">
        <f t="shared" si="21"/>
        <v>UP</v>
      </c>
      <c r="M81" t="str">
        <f t="shared" si="22"/>
        <v>UP</v>
      </c>
      <c r="N81">
        <v>63.292844365689902</v>
      </c>
      <c r="O81" t="str">
        <f t="shared" si="23"/>
        <v>UP</v>
      </c>
      <c r="P81" t="str">
        <f t="shared" si="24"/>
        <v>UP</v>
      </c>
      <c r="Q81">
        <f t="shared" si="25"/>
        <v>1.4000000000000057</v>
      </c>
      <c r="R81">
        <f t="shared" si="26"/>
        <v>2.25</v>
      </c>
      <c r="S81">
        <f t="shared" si="27"/>
        <v>0.62222222222222479</v>
      </c>
      <c r="T81" t="str">
        <f t="shared" si="28"/>
        <v>No Indication</v>
      </c>
      <c r="U81" t="str">
        <f t="shared" si="29"/>
        <v>No T+M+I</v>
      </c>
      <c r="V81">
        <v>125.91079176576281</v>
      </c>
      <c r="W81">
        <v>129.32555138886369</v>
      </c>
      <c r="X81">
        <f t="shared" si="30"/>
        <v>-3.4147596231008777</v>
      </c>
      <c r="Y81">
        <v>-4.2315079856443347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128.5</v>
      </c>
      <c r="D82">
        <v>132</v>
      </c>
      <c r="E82">
        <v>127</v>
      </c>
      <c r="F82">
        <v>129.75</v>
      </c>
      <c r="G82">
        <f>_xll.TA_TYPPRICE(D82,E82,F82)</f>
        <v>129.58333333333334</v>
      </c>
      <c r="H82">
        <v>128.56443449765476</v>
      </c>
      <c r="I82" t="str">
        <f t="shared" si="20"/>
        <v>UP</v>
      </c>
      <c r="J82">
        <v>129.2012639644077</v>
      </c>
      <c r="K82">
        <v>124.10435968460712</v>
      </c>
      <c r="L82" t="str">
        <f t="shared" si="21"/>
        <v>UP</v>
      </c>
      <c r="M82" t="str">
        <f t="shared" si="22"/>
        <v>UP</v>
      </c>
      <c r="N82">
        <v>67.010384771430779</v>
      </c>
      <c r="O82" t="str">
        <f t="shared" si="23"/>
        <v>UP</v>
      </c>
      <c r="P82" t="str">
        <f t="shared" si="24"/>
        <v>UP</v>
      </c>
      <c r="Q82">
        <f t="shared" si="25"/>
        <v>2.75</v>
      </c>
      <c r="R82">
        <f t="shared" si="26"/>
        <v>5</v>
      </c>
      <c r="S82">
        <f t="shared" si="27"/>
        <v>0.55000000000000004</v>
      </c>
      <c r="T82" t="str">
        <f t="shared" si="28"/>
        <v>No Indication</v>
      </c>
      <c r="U82" t="str">
        <f t="shared" si="29"/>
        <v>No T+M+I</v>
      </c>
      <c r="V82">
        <v>126.50143918641469</v>
      </c>
      <c r="W82">
        <v>129.35699202672564</v>
      </c>
      <c r="X82">
        <f t="shared" si="30"/>
        <v>-2.8555528403109491</v>
      </c>
      <c r="Y82">
        <v>-3.9563169565776577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130.19999999999999</v>
      </c>
      <c r="D83">
        <v>131.94999999999999</v>
      </c>
      <c r="E83">
        <v>130</v>
      </c>
      <c r="F83">
        <v>131.30000000000001</v>
      </c>
      <c r="G83">
        <f>_xll.TA_TYPPRICE(D83,E83,F83)</f>
        <v>131.08333333333334</v>
      </c>
      <c r="H83">
        <v>129.82388391549404</v>
      </c>
      <c r="I83" t="str">
        <f t="shared" si="20"/>
        <v>UP</v>
      </c>
      <c r="J83">
        <v>129.81209419453933</v>
      </c>
      <c r="K83">
        <v>125.41450197691665</v>
      </c>
      <c r="L83" t="str">
        <f t="shared" si="21"/>
        <v>UP</v>
      </c>
      <c r="M83" t="str">
        <f t="shared" si="22"/>
        <v>UP</v>
      </c>
      <c r="N83">
        <v>71.486374700779606</v>
      </c>
      <c r="O83" t="str">
        <f t="shared" si="23"/>
        <v>UP</v>
      </c>
      <c r="P83" t="str">
        <f t="shared" si="24"/>
        <v>UP</v>
      </c>
      <c r="Q83">
        <f t="shared" si="25"/>
        <v>1.3000000000000114</v>
      </c>
      <c r="R83">
        <f t="shared" si="26"/>
        <v>1.9499999999999886</v>
      </c>
      <c r="S83">
        <f t="shared" si="27"/>
        <v>0.6666666666666764</v>
      </c>
      <c r="T83" t="str">
        <f t="shared" si="28"/>
        <v>No Indication</v>
      </c>
      <c r="U83" t="str">
        <f t="shared" si="29"/>
        <v>No T+M+I</v>
      </c>
      <c r="V83">
        <v>127.23967931158165</v>
      </c>
      <c r="W83">
        <v>129.50091854326448</v>
      </c>
      <c r="X83">
        <f t="shared" si="30"/>
        <v>-2.261239231682822</v>
      </c>
      <c r="Y83">
        <v>-3.6173014115986906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129.9</v>
      </c>
      <c r="D84">
        <v>130.15</v>
      </c>
      <c r="E84">
        <v>125.65</v>
      </c>
      <c r="F84">
        <v>126</v>
      </c>
      <c r="G84">
        <f>_xll.TA_TYPPRICE(D84,E84,F84)</f>
        <v>127.26666666666667</v>
      </c>
      <c r="H84">
        <v>128.54527529108034</v>
      </c>
      <c r="I84" t="str">
        <f t="shared" si="20"/>
        <v>DOWN</v>
      </c>
      <c r="J84">
        <v>129.8871843735306</v>
      </c>
      <c r="K84">
        <v>125.46683487093517</v>
      </c>
      <c r="L84" t="str">
        <f t="shared" si="21"/>
        <v>No Confirmation</v>
      </c>
      <c r="M84" t="str">
        <f t="shared" si="22"/>
        <v>No Trend</v>
      </c>
      <c r="N84">
        <v>45.246910392869452</v>
      </c>
      <c r="O84" t="str">
        <f t="shared" si="23"/>
        <v>No Momentum</v>
      </c>
      <c r="P84" t="str">
        <f t="shared" si="24"/>
        <v>No Trend + Momentum</v>
      </c>
      <c r="Q84">
        <f t="shared" si="25"/>
        <v>0.34999999999999432</v>
      </c>
      <c r="R84">
        <f t="shared" si="26"/>
        <v>4.5</v>
      </c>
      <c r="S84">
        <f t="shared" si="27"/>
        <v>7.7777777777776516E-2</v>
      </c>
      <c r="T84" t="str">
        <f t="shared" si="28"/>
        <v>DOWN</v>
      </c>
      <c r="U84" t="str">
        <f t="shared" si="29"/>
        <v>No T+M+I</v>
      </c>
      <c r="V84">
        <v>127.04895941749217</v>
      </c>
      <c r="W84">
        <v>129.24159124376339</v>
      </c>
      <c r="X84">
        <f t="shared" si="30"/>
        <v>-2.1926318262712243</v>
      </c>
      <c r="Y84">
        <v>-3.3323674945331971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127</v>
      </c>
      <c r="D85">
        <v>129.30000000000001</v>
      </c>
      <c r="E85">
        <v>127</v>
      </c>
      <c r="F85">
        <v>127.6</v>
      </c>
      <c r="G85">
        <f>_xll.TA_TYPPRICE(D85,E85,F85)</f>
        <v>127.96666666666665</v>
      </c>
      <c r="H85">
        <v>128.25597097887351</v>
      </c>
      <c r="I85" t="str">
        <f t="shared" si="20"/>
        <v>DOWN</v>
      </c>
      <c r="J85">
        <v>129.75669895719048</v>
      </c>
      <c r="K85">
        <v>125.80753823294958</v>
      </c>
      <c r="L85" t="str">
        <f t="shared" si="21"/>
        <v>No Confirmation</v>
      </c>
      <c r="M85" t="str">
        <f t="shared" si="22"/>
        <v>No Trend</v>
      </c>
      <c r="N85">
        <v>51.908180251898571</v>
      </c>
      <c r="O85" t="str">
        <f t="shared" si="23"/>
        <v>No Momentum</v>
      </c>
      <c r="P85" t="str">
        <f t="shared" si="24"/>
        <v>No Trend + Momentum</v>
      </c>
      <c r="Q85">
        <f t="shared" si="25"/>
        <v>0.59999999999999432</v>
      </c>
      <c r="R85">
        <f t="shared" si="26"/>
        <v>2.3000000000000114</v>
      </c>
      <c r="S85">
        <f t="shared" si="27"/>
        <v>0.26086956521738752</v>
      </c>
      <c r="T85" t="str">
        <f t="shared" si="28"/>
        <v>No Indication</v>
      </c>
      <c r="U85" t="str">
        <f t="shared" si="29"/>
        <v>No T+M+I</v>
      </c>
      <c r="V85">
        <v>127.13373489172415</v>
      </c>
      <c r="W85">
        <v>129.11999189237352</v>
      </c>
      <c r="X85">
        <f t="shared" si="30"/>
        <v>-1.986257000649374</v>
      </c>
      <c r="Y85">
        <v>-3.0631453957564325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128</v>
      </c>
      <c r="D86">
        <v>129.30000000000001</v>
      </c>
      <c r="E86">
        <v>126.6</v>
      </c>
      <c r="F86">
        <v>127.65</v>
      </c>
      <c r="G86">
        <f>_xll.TA_TYPPRICE(D86,E86,F86)</f>
        <v>127.85000000000001</v>
      </c>
      <c r="H86">
        <v>128.05298548943676</v>
      </c>
      <c r="I86" t="str">
        <f t="shared" si="20"/>
        <v>DOWN</v>
      </c>
      <c r="J86">
        <v>129.65521030003706</v>
      </c>
      <c r="K86">
        <v>125.98364084784967</v>
      </c>
      <c r="L86" t="str">
        <f t="shared" si="21"/>
        <v>No Confirmation</v>
      </c>
      <c r="M86" t="str">
        <f t="shared" si="22"/>
        <v>No Trend</v>
      </c>
      <c r="N86">
        <v>52.135648410582334</v>
      </c>
      <c r="O86" t="str">
        <f t="shared" si="23"/>
        <v>No Momentum</v>
      </c>
      <c r="P86" t="str">
        <f t="shared" si="24"/>
        <v>No Trend + Momentum</v>
      </c>
      <c r="Q86">
        <f t="shared" si="25"/>
        <v>1.0500000000000114</v>
      </c>
      <c r="R86">
        <f t="shared" si="26"/>
        <v>2.7000000000000171</v>
      </c>
      <c r="S86">
        <f t="shared" si="27"/>
        <v>0.38888888888889062</v>
      </c>
      <c r="T86" t="str">
        <f t="shared" si="28"/>
        <v>No Indication</v>
      </c>
      <c r="U86" t="str">
        <f t="shared" si="29"/>
        <v>No T+M+I</v>
      </c>
      <c r="V86">
        <v>127.21316029299736</v>
      </c>
      <c r="W86">
        <v>129.01110360404957</v>
      </c>
      <c r="X86">
        <f t="shared" si="30"/>
        <v>-1.7979433110522081</v>
      </c>
      <c r="Y86">
        <v>-2.8101049788155876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128.9</v>
      </c>
      <c r="D87">
        <v>130.55000000000001</v>
      </c>
      <c r="E87">
        <v>128.1</v>
      </c>
      <c r="F87">
        <v>129.35</v>
      </c>
      <c r="G87">
        <f>_xll.TA_TYPPRICE(D87,E87,F87)</f>
        <v>129.33333333333334</v>
      </c>
      <c r="H87">
        <v>128.69315941138507</v>
      </c>
      <c r="I87" t="str">
        <f t="shared" si="20"/>
        <v>UP</v>
      </c>
      <c r="J87">
        <v>129.85405245558437</v>
      </c>
      <c r="K87">
        <v>126.45394288166085</v>
      </c>
      <c r="L87" t="str">
        <f t="shared" si="21"/>
        <v>No Confirmation</v>
      </c>
      <c r="M87" t="str">
        <f t="shared" si="22"/>
        <v>No Trend</v>
      </c>
      <c r="N87">
        <v>60.146901069710459</v>
      </c>
      <c r="O87" t="str">
        <f t="shared" si="23"/>
        <v>UP</v>
      </c>
      <c r="P87" t="str">
        <f t="shared" si="24"/>
        <v>No Trend + Momentum</v>
      </c>
      <c r="Q87">
        <f t="shared" si="25"/>
        <v>1.25</v>
      </c>
      <c r="R87">
        <f t="shared" si="26"/>
        <v>2.4500000000000171</v>
      </c>
      <c r="S87">
        <f t="shared" si="27"/>
        <v>0.51020408163264952</v>
      </c>
      <c r="T87" t="str">
        <f t="shared" si="28"/>
        <v>No Indication</v>
      </c>
      <c r="U87" t="str">
        <f t="shared" si="29"/>
        <v>No T+M+I</v>
      </c>
      <c r="V87">
        <v>127.54190486330546</v>
      </c>
      <c r="W87">
        <v>129.03620704078662</v>
      </c>
      <c r="X87">
        <f t="shared" si="30"/>
        <v>-1.4943021774811598</v>
      </c>
      <c r="Y87">
        <v>-2.5469444185487022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130</v>
      </c>
      <c r="D88">
        <v>130.05000000000001</v>
      </c>
      <c r="E88">
        <v>125.7</v>
      </c>
      <c r="F88">
        <v>127.05</v>
      </c>
      <c r="G88">
        <f>_xll.TA_TYPPRICE(D88,E88,F88)</f>
        <v>127.60000000000001</v>
      </c>
      <c r="H88">
        <v>128.14657970569255</v>
      </c>
      <c r="I88" t="str">
        <f t="shared" si="20"/>
        <v>DOWN</v>
      </c>
      <c r="J88">
        <v>129.89759635434339</v>
      </c>
      <c r="K88">
        <v>126.28640001906955</v>
      </c>
      <c r="L88" t="str">
        <f t="shared" si="21"/>
        <v>No Confirmation</v>
      </c>
      <c r="M88" t="str">
        <f t="shared" si="22"/>
        <v>No Trend</v>
      </c>
      <c r="N88">
        <v>46.877731034347129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1.3499999999999943</v>
      </c>
      <c r="R88">
        <f t="shared" si="26"/>
        <v>4.3500000000000085</v>
      </c>
      <c r="S88">
        <f t="shared" si="27"/>
        <v>0.31034482758620496</v>
      </c>
      <c r="T88" t="str">
        <f t="shared" si="28"/>
        <v>No Indication</v>
      </c>
      <c r="U88" t="str">
        <f t="shared" si="29"/>
        <v>No T+M+I</v>
      </c>
      <c r="V88">
        <v>127.4662271920277</v>
      </c>
      <c r="W88">
        <v>128.88908059332095</v>
      </c>
      <c r="X88">
        <f t="shared" si="30"/>
        <v>-1.4228534012932528</v>
      </c>
      <c r="Y88">
        <v>-2.3221262150976125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127.25</v>
      </c>
      <c r="D89">
        <v>129.9</v>
      </c>
      <c r="E89">
        <v>126.45</v>
      </c>
      <c r="F89">
        <v>129.6</v>
      </c>
      <c r="G89">
        <f>_xll.TA_TYPPRICE(D89,E89,F89)</f>
        <v>128.65</v>
      </c>
      <c r="H89">
        <v>128.39828985284629</v>
      </c>
      <c r="I89" t="str">
        <f t="shared" si="20"/>
        <v>UP</v>
      </c>
      <c r="J89">
        <v>129.89813049782265</v>
      </c>
      <c r="K89">
        <v>126.32275557038743</v>
      </c>
      <c r="L89" t="str">
        <f t="shared" si="21"/>
        <v>No Confirmation</v>
      </c>
      <c r="M89" t="str">
        <f t="shared" si="22"/>
        <v>No Trend</v>
      </c>
      <c r="N89">
        <v>59.316363286623982</v>
      </c>
      <c r="O89" t="str">
        <f t="shared" si="23"/>
        <v>No Momentum</v>
      </c>
      <c r="P89" t="str">
        <f t="shared" si="24"/>
        <v>No Trend + Momentum</v>
      </c>
      <c r="Q89">
        <f t="shared" si="25"/>
        <v>3.1499999999999915</v>
      </c>
      <c r="R89">
        <f t="shared" si="26"/>
        <v>3.4500000000000028</v>
      </c>
      <c r="S89">
        <f t="shared" si="27"/>
        <v>0.91304347826086629</v>
      </c>
      <c r="T89" t="str">
        <f t="shared" si="28"/>
        <v>UP</v>
      </c>
      <c r="U89" t="str">
        <f t="shared" si="29"/>
        <v>No T+M+I</v>
      </c>
      <c r="V89">
        <v>127.79449993171575</v>
      </c>
      <c r="W89">
        <v>128.94174129011199</v>
      </c>
      <c r="X89">
        <f t="shared" si="30"/>
        <v>-1.1472413583962435</v>
      </c>
      <c r="Y89">
        <v>-2.0871492437573389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128.44999999999999</v>
      </c>
      <c r="D90">
        <v>128.6</v>
      </c>
      <c r="E90">
        <v>126.9</v>
      </c>
      <c r="F90">
        <v>127.3</v>
      </c>
      <c r="G90">
        <f>_xll.TA_TYPPRICE(D90,E90,F90)</f>
        <v>127.60000000000001</v>
      </c>
      <c r="H90">
        <v>127.99914492642316</v>
      </c>
      <c r="I90" t="str">
        <f t="shared" si="20"/>
        <v>DOWN</v>
      </c>
      <c r="J90">
        <v>129.60965705386207</v>
      </c>
      <c r="K90">
        <v>126.45103211030134</v>
      </c>
      <c r="L90" t="str">
        <f t="shared" si="21"/>
        <v>No Confirmation</v>
      </c>
      <c r="M90" t="str">
        <f t="shared" si="22"/>
        <v>No Trend</v>
      </c>
      <c r="N90">
        <v>46.927733846894412</v>
      </c>
      <c r="O90" t="str">
        <f t="shared" si="23"/>
        <v>No Momentum</v>
      </c>
      <c r="P90" t="str">
        <f t="shared" si="24"/>
        <v>No Trend + Momentum</v>
      </c>
      <c r="Q90">
        <f t="shared" si="25"/>
        <v>0.39999999999999147</v>
      </c>
      <c r="R90">
        <f t="shared" si="26"/>
        <v>1.6999999999999886</v>
      </c>
      <c r="S90">
        <f t="shared" si="27"/>
        <v>0.23529411764705538</v>
      </c>
      <c r="T90" t="str">
        <f t="shared" si="28"/>
        <v>No Indication</v>
      </c>
      <c r="U90" t="str">
        <f t="shared" si="29"/>
        <v>No T+M+I</v>
      </c>
      <c r="V90">
        <v>127.7184230191441</v>
      </c>
      <c r="W90">
        <v>128.82013082417777</v>
      </c>
      <c r="X90">
        <f t="shared" si="30"/>
        <v>-1.1017078050336693</v>
      </c>
      <c r="Y90">
        <v>-1.8900609560126049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127.7</v>
      </c>
      <c r="D91">
        <v>130</v>
      </c>
      <c r="E91">
        <v>126.6</v>
      </c>
      <c r="F91">
        <v>127.3</v>
      </c>
      <c r="G91">
        <f>_xll.TA_TYPPRICE(D91,E91,F91)</f>
        <v>127.96666666666668</v>
      </c>
      <c r="H91">
        <v>127.98290579654491</v>
      </c>
      <c r="I91" t="str">
        <f t="shared" si="20"/>
        <v>DOWN</v>
      </c>
      <c r="J91">
        <v>129.69639993078161</v>
      </c>
      <c r="K91">
        <v>126.48413608578993</v>
      </c>
      <c r="L91" t="str">
        <f t="shared" si="21"/>
        <v>No Confirmation</v>
      </c>
      <c r="M91" t="str">
        <f t="shared" si="22"/>
        <v>No Trend</v>
      </c>
      <c r="N91">
        <v>46.927733846894412</v>
      </c>
      <c r="O91" t="str">
        <f t="shared" si="23"/>
        <v>No Momentum</v>
      </c>
      <c r="P91" t="str">
        <f t="shared" si="24"/>
        <v>No Trend + Momentum</v>
      </c>
      <c r="Q91">
        <f t="shared" si="25"/>
        <v>0.70000000000000284</v>
      </c>
      <c r="R91">
        <f t="shared" si="26"/>
        <v>3.4000000000000057</v>
      </c>
      <c r="S91">
        <f t="shared" si="27"/>
        <v>0.20588235294117696</v>
      </c>
      <c r="T91" t="str">
        <f t="shared" si="28"/>
        <v>No Indication</v>
      </c>
      <c r="U91" t="str">
        <f t="shared" si="29"/>
        <v>No T+M+I</v>
      </c>
      <c r="V91">
        <v>127.65405024696808</v>
      </c>
      <c r="W91">
        <v>128.70752854090534</v>
      </c>
      <c r="X91">
        <f t="shared" si="30"/>
        <v>-1.0534782939372604</v>
      </c>
      <c r="Y91">
        <v>-1.722744423597536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127.5</v>
      </c>
      <c r="D92">
        <v>128.55000000000001</v>
      </c>
      <c r="E92">
        <v>122.55</v>
      </c>
      <c r="F92">
        <v>123.05</v>
      </c>
      <c r="G92">
        <f>_xll.TA_TYPPRICE(D92,E92,F92)</f>
        <v>124.71666666666668</v>
      </c>
      <c r="H92">
        <v>126.3497862316058</v>
      </c>
      <c r="I92" t="str">
        <f t="shared" si="20"/>
        <v>DOWN</v>
      </c>
      <c r="J92">
        <v>129.44164439060793</v>
      </c>
      <c r="K92">
        <v>125.60988362228106</v>
      </c>
      <c r="L92" t="str">
        <f t="shared" si="21"/>
        <v>DOWN</v>
      </c>
      <c r="M92" t="str">
        <f t="shared" si="22"/>
        <v>DOWN</v>
      </c>
      <c r="N92">
        <v>29.274624795912729</v>
      </c>
      <c r="O92" t="str">
        <f t="shared" si="23"/>
        <v>DOWN</v>
      </c>
      <c r="P92" t="str">
        <f t="shared" si="24"/>
        <v>DOWN</v>
      </c>
      <c r="Q92">
        <f t="shared" si="25"/>
        <v>0.5</v>
      </c>
      <c r="R92">
        <f t="shared" si="26"/>
        <v>6.0000000000000142</v>
      </c>
      <c r="S92">
        <f t="shared" si="27"/>
        <v>8.3333333333333134E-2</v>
      </c>
      <c r="T92" t="str">
        <f t="shared" si="28"/>
        <v>DOWN</v>
      </c>
      <c r="U92" t="str">
        <f t="shared" si="29"/>
        <v>DOWN</v>
      </c>
      <c r="V92">
        <v>126.94573482435761</v>
      </c>
      <c r="W92">
        <v>128.28845235269014</v>
      </c>
      <c r="X92">
        <f t="shared" si="30"/>
        <v>-1.3427175283325283</v>
      </c>
      <c r="Y92">
        <v>-1.6467390445445345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123.7</v>
      </c>
      <c r="D93">
        <v>124.65</v>
      </c>
      <c r="E93">
        <v>121.75</v>
      </c>
      <c r="F93">
        <v>123.25</v>
      </c>
      <c r="G93">
        <f>_xll.TA_TYPPRICE(D93,E93,F93)</f>
        <v>123.21666666666665</v>
      </c>
      <c r="H93">
        <v>124.78322644913624</v>
      </c>
      <c r="I93" t="str">
        <f t="shared" si="20"/>
        <v>DOWN</v>
      </c>
      <c r="J93">
        <v>128.3768345260284</v>
      </c>
      <c r="K93">
        <v>124.75213170621861</v>
      </c>
      <c r="L93" t="str">
        <f t="shared" si="21"/>
        <v>DOWN</v>
      </c>
      <c r="M93" t="str">
        <f t="shared" si="22"/>
        <v>DOWN</v>
      </c>
      <c r="N93">
        <v>30.805756901764386</v>
      </c>
      <c r="O93" t="str">
        <f t="shared" si="23"/>
        <v>DOWN</v>
      </c>
      <c r="P93" t="str">
        <f t="shared" si="24"/>
        <v>DOWN</v>
      </c>
      <c r="Q93">
        <f t="shared" si="25"/>
        <v>1.5</v>
      </c>
      <c r="R93">
        <f t="shared" si="26"/>
        <v>2.9000000000000057</v>
      </c>
      <c r="S93">
        <f t="shared" si="27"/>
        <v>0.51724137931034386</v>
      </c>
      <c r="T93" t="str">
        <f t="shared" si="28"/>
        <v>No Indication</v>
      </c>
      <c r="U93" t="str">
        <f t="shared" si="29"/>
        <v>No T+M+I</v>
      </c>
      <c r="V93">
        <v>126.37716023599491</v>
      </c>
      <c r="W93">
        <v>127.91523365989828</v>
      </c>
      <c r="X93">
        <f t="shared" si="30"/>
        <v>-1.53807342390337</v>
      </c>
      <c r="Y93">
        <v>-1.6250059204163017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123.45</v>
      </c>
      <c r="D94">
        <v>126</v>
      </c>
      <c r="E94">
        <v>123.1</v>
      </c>
      <c r="F94">
        <v>124.85</v>
      </c>
      <c r="G94">
        <f>_xll.TA_TYPPRICE(D94,E94,F94)</f>
        <v>124.64999999999999</v>
      </c>
      <c r="H94">
        <v>124.71661322456811</v>
      </c>
      <c r="I94" t="str">
        <f t="shared" si="20"/>
        <v>UP</v>
      </c>
      <c r="J94">
        <v>127.84864907579987</v>
      </c>
      <c r="K94">
        <v>124.38499132705891</v>
      </c>
      <c r="L94" t="str">
        <f t="shared" si="21"/>
        <v>No Confirmation</v>
      </c>
      <c r="M94" t="str">
        <f t="shared" si="22"/>
        <v>No Trend</v>
      </c>
      <c r="N94">
        <v>43.119749854776131</v>
      </c>
      <c r="O94" t="str">
        <f t="shared" si="23"/>
        <v>No Momentum</v>
      </c>
      <c r="P94" t="str">
        <f t="shared" si="24"/>
        <v>No Trend + Momentum</v>
      </c>
      <c r="Q94">
        <f t="shared" si="25"/>
        <v>1.75</v>
      </c>
      <c r="R94">
        <f t="shared" si="26"/>
        <v>2.9000000000000057</v>
      </c>
      <c r="S94">
        <f t="shared" si="27"/>
        <v>0.60344827586206773</v>
      </c>
      <c r="T94" t="str">
        <f t="shared" si="28"/>
        <v>No Indication</v>
      </c>
      <c r="U94" t="str">
        <f t="shared" si="29"/>
        <v>No T+M+I</v>
      </c>
      <c r="V94">
        <v>126.14221250738031</v>
      </c>
      <c r="W94">
        <v>127.68817931472063</v>
      </c>
      <c r="X94">
        <f t="shared" si="30"/>
        <v>-1.5459668073403208</v>
      </c>
      <c r="Y94">
        <v>-1.6091980978011056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125.1</v>
      </c>
      <c r="D95">
        <v>128.69999999999999</v>
      </c>
      <c r="E95">
        <v>124.6</v>
      </c>
      <c r="F95">
        <v>125</v>
      </c>
      <c r="G95">
        <f>_xll.TA_TYPPRICE(D95,E95,F95)</f>
        <v>126.09999999999998</v>
      </c>
      <c r="H95">
        <v>125.40830661228404</v>
      </c>
      <c r="I95" t="str">
        <f t="shared" si="20"/>
        <v>DOWN</v>
      </c>
      <c r="J95">
        <v>128.03783817006655</v>
      </c>
      <c r="K95">
        <v>124.43277103215694</v>
      </c>
      <c r="L95" t="str">
        <f t="shared" si="21"/>
        <v>No Confirmation</v>
      </c>
      <c r="M95" t="str">
        <f t="shared" si="22"/>
        <v>No Trend</v>
      </c>
      <c r="N95">
        <v>44.281753963925908</v>
      </c>
      <c r="O95" t="str">
        <f t="shared" si="23"/>
        <v>No Momentum</v>
      </c>
      <c r="P95" t="str">
        <f t="shared" si="24"/>
        <v>No Trend + Momentum</v>
      </c>
      <c r="Q95">
        <f t="shared" si="25"/>
        <v>0.40000000000000568</v>
      </c>
      <c r="R95">
        <f t="shared" si="26"/>
        <v>4.0999999999999943</v>
      </c>
      <c r="S95">
        <f t="shared" si="27"/>
        <v>9.7560975609757614E-2</v>
      </c>
      <c r="T95" t="str">
        <f t="shared" si="28"/>
        <v>DOWN</v>
      </c>
      <c r="U95" t="str">
        <f t="shared" si="29"/>
        <v>No T+M+I</v>
      </c>
      <c r="V95">
        <v>125.96648750624487</v>
      </c>
      <c r="W95">
        <v>127.48905492103762</v>
      </c>
      <c r="X95">
        <f t="shared" si="30"/>
        <v>-1.5225674147927464</v>
      </c>
      <c r="Y95">
        <v>-1.5918719611994336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125.5</v>
      </c>
      <c r="D96">
        <v>127.25</v>
      </c>
      <c r="E96">
        <v>124.55</v>
      </c>
      <c r="F96">
        <v>126.15</v>
      </c>
      <c r="G96">
        <f>_xll.TA_TYPPRICE(D96,E96,F96)</f>
        <v>125.98333333333335</v>
      </c>
      <c r="H96">
        <v>125.69581997280869</v>
      </c>
      <c r="I96" t="str">
        <f t="shared" si="20"/>
        <v>UP</v>
      </c>
      <c r="J96">
        <v>127.86276302116288</v>
      </c>
      <c r="K96">
        <v>124.45882191389984</v>
      </c>
      <c r="L96" t="str">
        <f t="shared" si="21"/>
        <v>No Confirmation</v>
      </c>
      <c r="M96" t="str">
        <f t="shared" si="22"/>
        <v>No Trend</v>
      </c>
      <c r="N96">
        <v>53.404168908511942</v>
      </c>
      <c r="O96" t="str">
        <f t="shared" si="23"/>
        <v>No Momentum</v>
      </c>
      <c r="P96" t="str">
        <f t="shared" si="24"/>
        <v>No Trend + Momentum</v>
      </c>
      <c r="Q96">
        <f t="shared" si="25"/>
        <v>1.6000000000000085</v>
      </c>
      <c r="R96">
        <f t="shared" si="26"/>
        <v>2.7000000000000028</v>
      </c>
      <c r="S96">
        <f t="shared" si="27"/>
        <v>0.59259259259259511</v>
      </c>
      <c r="T96" t="str">
        <f t="shared" si="28"/>
        <v>No Indication</v>
      </c>
      <c r="U96" t="str">
        <f t="shared" si="29"/>
        <v>No T+M+I</v>
      </c>
      <c r="V96">
        <v>125.99472019759182</v>
      </c>
      <c r="W96">
        <v>127.38986566762743</v>
      </c>
      <c r="X96">
        <f t="shared" si="30"/>
        <v>-1.3951454700356152</v>
      </c>
      <c r="Y96">
        <v>-1.5525266629666699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125.65</v>
      </c>
      <c r="D97">
        <v>127.15</v>
      </c>
      <c r="E97">
        <v>124</v>
      </c>
      <c r="F97">
        <v>127.1</v>
      </c>
      <c r="G97">
        <f>_xll.TA_TYPPRICE(D97,E97,F97)</f>
        <v>126.08333333333333</v>
      </c>
      <c r="H97">
        <v>125.889576653071</v>
      </c>
      <c r="I97" t="str">
        <f t="shared" si="20"/>
        <v>UP</v>
      </c>
      <c r="J97">
        <v>127.70437123868224</v>
      </c>
      <c r="K97">
        <v>124.35686148858876</v>
      </c>
      <c r="L97" t="str">
        <f t="shared" si="21"/>
        <v>No Confirmation</v>
      </c>
      <c r="M97" t="str">
        <f t="shared" si="22"/>
        <v>No Trend</v>
      </c>
      <c r="N97">
        <v>60.14257793660699</v>
      </c>
      <c r="O97" t="str">
        <f t="shared" si="23"/>
        <v>UP</v>
      </c>
      <c r="P97" t="str">
        <f t="shared" si="24"/>
        <v>No Trend + Momentum</v>
      </c>
      <c r="Q97">
        <f t="shared" si="25"/>
        <v>3.0999999999999943</v>
      </c>
      <c r="R97">
        <f t="shared" si="26"/>
        <v>3.1500000000000057</v>
      </c>
      <c r="S97">
        <f t="shared" si="27"/>
        <v>0.98412698412698052</v>
      </c>
      <c r="T97" t="str">
        <f t="shared" si="28"/>
        <v>UP</v>
      </c>
      <c r="U97" t="str">
        <f t="shared" si="29"/>
        <v>No T+M+I</v>
      </c>
      <c r="V97">
        <v>126.16476324411616</v>
      </c>
      <c r="W97">
        <v>127.36839413669206</v>
      </c>
      <c r="X97">
        <f t="shared" si="30"/>
        <v>-1.2036308925759016</v>
      </c>
      <c r="Y97">
        <v>-1.4827475088885163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126.55</v>
      </c>
      <c r="D98">
        <v>135.69999999999999</v>
      </c>
      <c r="E98">
        <v>126.55</v>
      </c>
      <c r="F98">
        <v>134.4</v>
      </c>
      <c r="G98">
        <f>_xll.TA_TYPPRICE(D98,E98,F98)</f>
        <v>132.21666666666667</v>
      </c>
      <c r="H98">
        <v>129.05312165986885</v>
      </c>
      <c r="I98" t="str">
        <f t="shared" si="20"/>
        <v>UP</v>
      </c>
      <c r="J98">
        <v>129.48117763008619</v>
      </c>
      <c r="K98">
        <v>124.84422560223571</v>
      </c>
      <c r="L98" t="str">
        <f t="shared" si="21"/>
        <v>UP</v>
      </c>
      <c r="M98" t="str">
        <f t="shared" si="22"/>
        <v>UP</v>
      </c>
      <c r="N98">
        <v>83.316660786093408</v>
      </c>
      <c r="O98" t="str">
        <f t="shared" si="23"/>
        <v>UP</v>
      </c>
      <c r="P98" t="str">
        <f t="shared" si="24"/>
        <v>UP</v>
      </c>
      <c r="Q98">
        <f t="shared" si="25"/>
        <v>7.8500000000000085</v>
      </c>
      <c r="R98">
        <f t="shared" si="26"/>
        <v>9.1499999999999915</v>
      </c>
      <c r="S98">
        <f t="shared" si="27"/>
        <v>0.85792349726776129</v>
      </c>
      <c r="T98" t="str">
        <f t="shared" si="28"/>
        <v>UP</v>
      </c>
      <c r="U98" t="str">
        <f t="shared" si="29"/>
        <v>UP</v>
      </c>
      <c r="V98">
        <v>127.43172274502136</v>
      </c>
      <c r="W98">
        <v>127.88925383027043</v>
      </c>
      <c r="X98">
        <f t="shared" si="30"/>
        <v>-0.45753108524907304</v>
      </c>
      <c r="Y98">
        <v>-1.2777042241606276</v>
      </c>
      <c r="Z98" t="str">
        <f t="shared" si="31"/>
        <v>UP</v>
      </c>
      <c r="AA98" t="str">
        <f t="shared" si="32"/>
        <v>UP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135.55000000000001</v>
      </c>
      <c r="D99">
        <v>135.9</v>
      </c>
      <c r="E99">
        <v>131.25</v>
      </c>
      <c r="F99">
        <v>131.75</v>
      </c>
      <c r="G99">
        <f>_xll.TA_TYPPRICE(D99,E99,F99)</f>
        <v>132.96666666666667</v>
      </c>
      <c r="H99">
        <v>131.00989416326775</v>
      </c>
      <c r="I99" t="str">
        <f t="shared" si="20"/>
        <v>UP</v>
      </c>
      <c r="J99">
        <v>130.90758260117815</v>
      </c>
      <c r="K99">
        <v>126.2677310239611</v>
      </c>
      <c r="L99" t="str">
        <f t="shared" si="21"/>
        <v>UP</v>
      </c>
      <c r="M99" t="str">
        <f t="shared" si="22"/>
        <v>UP</v>
      </c>
      <c r="N99">
        <v>65.923876404939335</v>
      </c>
      <c r="O99" t="str">
        <f t="shared" si="23"/>
        <v>UP</v>
      </c>
      <c r="P99" t="str">
        <f t="shared" si="24"/>
        <v>UP</v>
      </c>
      <c r="Q99">
        <f t="shared" si="25"/>
        <v>0.5</v>
      </c>
      <c r="R99">
        <f t="shared" si="26"/>
        <v>4.6500000000000057</v>
      </c>
      <c r="S99">
        <f t="shared" si="27"/>
        <v>0.10752688172042997</v>
      </c>
      <c r="T99" t="str">
        <f t="shared" si="28"/>
        <v>DOWN</v>
      </c>
      <c r="U99" t="str">
        <f t="shared" si="29"/>
        <v>No T+M+I</v>
      </c>
      <c r="V99">
        <v>128.09607309194115</v>
      </c>
      <c r="W99">
        <v>128.17523502802817</v>
      </c>
      <c r="X99">
        <f t="shared" si="30"/>
        <v>-7.9161936087018603E-2</v>
      </c>
      <c r="Y99">
        <v>-1.0379957665459059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131.9</v>
      </c>
      <c r="D100">
        <v>133.80000000000001</v>
      </c>
      <c r="E100">
        <v>130.35</v>
      </c>
      <c r="F100">
        <v>130.75</v>
      </c>
      <c r="G100">
        <f>_xll.TA_TYPPRICE(D100,E100,F100)</f>
        <v>131.63333333333333</v>
      </c>
      <c r="H100">
        <v>131.32161374830054</v>
      </c>
      <c r="I100" t="str">
        <f t="shared" si="20"/>
        <v>DOWN</v>
      </c>
      <c r="J100">
        <v>131.55034202313857</v>
      </c>
      <c r="K100">
        <v>127.1749019075253</v>
      </c>
      <c r="L100" t="str">
        <f t="shared" si="21"/>
        <v>No Confirmation</v>
      </c>
      <c r="M100" t="str">
        <f t="shared" si="22"/>
        <v>No Trend</v>
      </c>
      <c r="N100">
        <v>60.014302610398083</v>
      </c>
      <c r="O100" t="str">
        <f t="shared" si="23"/>
        <v>UP</v>
      </c>
      <c r="P100" t="str">
        <f t="shared" si="24"/>
        <v>No Trend + Momentum</v>
      </c>
      <c r="Q100">
        <f t="shared" si="25"/>
        <v>0.40000000000000568</v>
      </c>
      <c r="R100">
        <f t="shared" si="26"/>
        <v>3.4500000000000171</v>
      </c>
      <c r="S100">
        <f t="shared" si="27"/>
        <v>0.11594202898550832</v>
      </c>
      <c r="T100" t="str">
        <f t="shared" si="28"/>
        <v>DOWN</v>
      </c>
      <c r="U100" t="str">
        <f t="shared" si="29"/>
        <v>No T+M+I</v>
      </c>
      <c r="V100">
        <v>128.50436953933482</v>
      </c>
      <c r="W100">
        <v>128.36595835928534</v>
      </c>
      <c r="X100">
        <f t="shared" si="30"/>
        <v>0.13841118004947361</v>
      </c>
      <c r="Y100">
        <v>-0.80271437722682992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130.75</v>
      </c>
      <c r="D101">
        <v>131</v>
      </c>
      <c r="E101">
        <v>126.2</v>
      </c>
      <c r="F101">
        <v>128.94999999999999</v>
      </c>
      <c r="G101">
        <f>_xll.TA_TYPPRICE(D101,E101,F101)</f>
        <v>128.71666666666667</v>
      </c>
      <c r="H101">
        <v>130.01914020748359</v>
      </c>
      <c r="I101" t="str">
        <f t="shared" si="20"/>
        <v>DOWN</v>
      </c>
      <c r="J101">
        <v>131.42804379577444</v>
      </c>
      <c r="K101">
        <v>126.95825703918634</v>
      </c>
      <c r="L101" t="str">
        <f t="shared" si="21"/>
        <v>No Confirmation</v>
      </c>
      <c r="M101" t="str">
        <f t="shared" si="22"/>
        <v>No Trend</v>
      </c>
      <c r="N101">
        <v>49.941361021990147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2.7499999999999858</v>
      </c>
      <c r="R101">
        <f t="shared" si="26"/>
        <v>4.7999999999999972</v>
      </c>
      <c r="S101">
        <f t="shared" si="27"/>
        <v>0.57291666666666408</v>
      </c>
      <c r="T101" t="str">
        <f t="shared" si="28"/>
        <v>No Indication</v>
      </c>
      <c r="U101" t="str">
        <f t="shared" si="29"/>
        <v>No T+M+I</v>
      </c>
      <c r="V101">
        <v>128.57292807174485</v>
      </c>
      <c r="W101">
        <v>128.409220703042</v>
      </c>
      <c r="X101">
        <f t="shared" si="30"/>
        <v>0.16370736870285896</v>
      </c>
      <c r="Y101">
        <v>-0.60943002804089219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128.4</v>
      </c>
      <c r="D102">
        <v>128.4</v>
      </c>
      <c r="E102">
        <v>121.55</v>
      </c>
      <c r="F102">
        <v>122.3</v>
      </c>
      <c r="G102">
        <f>_xll.TA_TYPPRICE(D102,E102,F102)</f>
        <v>124.08333333333333</v>
      </c>
      <c r="H102">
        <v>127.05123677040845</v>
      </c>
      <c r="I102" t="str">
        <f t="shared" si="20"/>
        <v>DOWN</v>
      </c>
      <c r="J102">
        <v>130.75514517449125</v>
      </c>
      <c r="K102">
        <v>125.75642214158937</v>
      </c>
      <c r="L102" t="str">
        <f t="shared" si="21"/>
        <v>DOWN</v>
      </c>
      <c r="M102" t="str">
        <f t="shared" si="22"/>
        <v>DOWN</v>
      </c>
      <c r="N102">
        <v>28.134309046232421</v>
      </c>
      <c r="O102" t="str">
        <f t="shared" si="23"/>
        <v>DOWN</v>
      </c>
      <c r="P102" t="str">
        <f t="shared" si="24"/>
        <v>DOWN</v>
      </c>
      <c r="Q102">
        <f t="shared" si="25"/>
        <v>0.75</v>
      </c>
      <c r="R102">
        <f t="shared" si="26"/>
        <v>6.8500000000000085</v>
      </c>
      <c r="S102">
        <f t="shared" si="27"/>
        <v>0.10948905109489038</v>
      </c>
      <c r="T102" t="str">
        <f t="shared" si="28"/>
        <v>DOWN</v>
      </c>
      <c r="U102" t="str">
        <f t="shared" si="29"/>
        <v>DOWN</v>
      </c>
      <c r="V102">
        <v>127.60786221455334</v>
      </c>
      <c r="W102">
        <v>127.95668583615</v>
      </c>
      <c r="X102">
        <f t="shared" si="30"/>
        <v>-0.34882362159666513</v>
      </c>
      <c r="Y102">
        <v>-0.55730874675204678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122.85</v>
      </c>
      <c r="D103">
        <v>122.9</v>
      </c>
      <c r="E103">
        <v>117.55</v>
      </c>
      <c r="F103">
        <v>119.6</v>
      </c>
      <c r="G103">
        <f>_xll.TA_TYPPRICE(D103,E103,F103)</f>
        <v>120.01666666666665</v>
      </c>
      <c r="H103">
        <v>123.53395171853755</v>
      </c>
      <c r="I103" t="str">
        <f t="shared" si="20"/>
        <v>DOWN</v>
      </c>
      <c r="J103">
        <v>129.00955735793764</v>
      </c>
      <c r="K103">
        <v>123.93277277679174</v>
      </c>
      <c r="L103" t="str">
        <f t="shared" si="21"/>
        <v>DOWN</v>
      </c>
      <c r="M103" t="str">
        <f t="shared" si="22"/>
        <v>DOWN</v>
      </c>
      <c r="N103">
        <v>23.030522450995466</v>
      </c>
      <c r="O103" t="str">
        <f t="shared" si="23"/>
        <v>DOWN</v>
      </c>
      <c r="P103" t="str">
        <f t="shared" si="24"/>
        <v>DOWN</v>
      </c>
      <c r="Q103">
        <f t="shared" si="25"/>
        <v>2.0499999999999972</v>
      </c>
      <c r="R103">
        <f t="shared" si="26"/>
        <v>5.3500000000000085</v>
      </c>
      <c r="S103">
        <f t="shared" si="27"/>
        <v>0.38317757009345682</v>
      </c>
      <c r="T103" t="str">
        <f t="shared" si="28"/>
        <v>No Indication</v>
      </c>
      <c r="U103" t="str">
        <f t="shared" si="29"/>
        <v>No T+M+I</v>
      </c>
      <c r="V103">
        <v>126.37588341231437</v>
      </c>
      <c r="W103">
        <v>127.33767207050926</v>
      </c>
      <c r="X103">
        <f t="shared" si="30"/>
        <v>-0.9617886581948909</v>
      </c>
      <c r="Y103">
        <v>-0.63820472904061565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119.55</v>
      </c>
      <c r="D104">
        <v>120.4</v>
      </c>
      <c r="E104">
        <v>116.1</v>
      </c>
      <c r="F104">
        <v>116.65</v>
      </c>
      <c r="G104">
        <f>_xll.TA_TYPPRICE(D104,E104,F104)</f>
        <v>117.71666666666665</v>
      </c>
      <c r="H104">
        <v>120.6253091926021</v>
      </c>
      <c r="I104" t="str">
        <f t="shared" si="20"/>
        <v>DOWN</v>
      </c>
      <c r="J104">
        <v>127.09632238950705</v>
      </c>
      <c r="K104">
        <v>122.19215660417134</v>
      </c>
      <c r="L104" t="str">
        <f t="shared" si="21"/>
        <v>DOWN</v>
      </c>
      <c r="M104" t="str">
        <f t="shared" si="22"/>
        <v>DOWN</v>
      </c>
      <c r="N104">
        <v>18.457550113741839</v>
      </c>
      <c r="O104" t="str">
        <f t="shared" si="23"/>
        <v>DOWN</v>
      </c>
      <c r="P104" t="str">
        <f t="shared" si="24"/>
        <v>DOWN</v>
      </c>
      <c r="Q104">
        <f t="shared" si="25"/>
        <v>0.55000000000001137</v>
      </c>
      <c r="R104">
        <f t="shared" si="26"/>
        <v>4.3000000000000114</v>
      </c>
      <c r="S104">
        <f t="shared" si="27"/>
        <v>0.12790697674418836</v>
      </c>
      <c r="T104" t="str">
        <f t="shared" si="28"/>
        <v>DOWN</v>
      </c>
      <c r="U104" t="str">
        <f t="shared" si="29"/>
        <v>DOWN</v>
      </c>
      <c r="V104">
        <v>124.87959365657369</v>
      </c>
      <c r="W104">
        <v>126.54599265787894</v>
      </c>
      <c r="X104">
        <f t="shared" si="30"/>
        <v>-1.6663990013052512</v>
      </c>
      <c r="Y104">
        <v>-0.84384358349354271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119.9</v>
      </c>
      <c r="AE104">
        <f t="shared" si="36"/>
        <v>118.75</v>
      </c>
      <c r="AF104">
        <f t="shared" si="37"/>
        <v>118.25</v>
      </c>
      <c r="AG104">
        <f t="shared" si="38"/>
        <v>117.75</v>
      </c>
    </row>
    <row r="105" spans="1:33" x14ac:dyDescent="0.25">
      <c r="A105" t="s">
        <v>5</v>
      </c>
      <c r="B105" s="1">
        <v>43005</v>
      </c>
      <c r="C105">
        <v>117.1</v>
      </c>
      <c r="D105">
        <v>119</v>
      </c>
      <c r="E105">
        <v>113.6</v>
      </c>
      <c r="F105">
        <v>114.8</v>
      </c>
      <c r="G105">
        <f>_xll.TA_TYPPRICE(D105,E105,F105)</f>
        <v>115.8</v>
      </c>
      <c r="H105">
        <v>118.21265459630105</v>
      </c>
      <c r="I105" t="str">
        <f t="shared" si="20"/>
        <v>DOWN</v>
      </c>
      <c r="J105">
        <v>125.29713963628326</v>
      </c>
      <c r="K105">
        <v>120.28278846991104</v>
      </c>
      <c r="L105" t="str">
        <f t="shared" si="21"/>
        <v>DOWN</v>
      </c>
      <c r="M105" t="str">
        <f t="shared" si="22"/>
        <v>DOWN</v>
      </c>
      <c r="N105">
        <v>15.971547866093939</v>
      </c>
      <c r="O105" t="str">
        <f t="shared" si="23"/>
        <v>DOWN</v>
      </c>
      <c r="P105" t="str">
        <f t="shared" si="24"/>
        <v>DOWN</v>
      </c>
      <c r="Q105">
        <f t="shared" si="25"/>
        <v>1.2000000000000028</v>
      </c>
      <c r="R105">
        <f t="shared" si="26"/>
        <v>5.4000000000000057</v>
      </c>
      <c r="S105">
        <f t="shared" si="27"/>
        <v>0.22222222222222252</v>
      </c>
      <c r="T105" t="str">
        <f t="shared" si="28"/>
        <v>No Indication</v>
      </c>
      <c r="U105" t="str">
        <f t="shared" si="29"/>
        <v>No T+M+I</v>
      </c>
      <c r="V105">
        <v>123.32888694017774</v>
      </c>
      <c r="W105">
        <v>125.67591912766568</v>
      </c>
      <c r="X105">
        <f t="shared" si="30"/>
        <v>-2.3470321874879403</v>
      </c>
      <c r="Y105">
        <v>-1.1444813042924222</v>
      </c>
      <c r="Z105" t="str">
        <f t="shared" si="31"/>
        <v>DOWN</v>
      </c>
      <c r="AA105" t="str">
        <f t="shared" si="32"/>
        <v>No TMIM</v>
      </c>
      <c r="AB105" t="str">
        <f t="shared" si="33"/>
        <v>DOWN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114.5</v>
      </c>
      <c r="D106">
        <v>115.65</v>
      </c>
      <c r="E106">
        <v>111</v>
      </c>
      <c r="F106">
        <v>111.95</v>
      </c>
      <c r="G106">
        <f>_xll.TA_TYPPRICE(D106,E106,F106)</f>
        <v>112.86666666666667</v>
      </c>
      <c r="H106">
        <v>115.53966063148386</v>
      </c>
      <c r="I106" t="str">
        <f t="shared" si="20"/>
        <v>DOWN</v>
      </c>
      <c r="J106">
        <v>123.15333082822032</v>
      </c>
      <c r="K106">
        <v>118.21994658770859</v>
      </c>
      <c r="L106" t="str">
        <f t="shared" si="21"/>
        <v>DOWN</v>
      </c>
      <c r="M106" t="str">
        <f t="shared" si="22"/>
        <v>DOWN</v>
      </c>
      <c r="N106">
        <v>12.682227675454385</v>
      </c>
      <c r="O106" t="str">
        <f t="shared" si="23"/>
        <v>DOWN</v>
      </c>
      <c r="P106" t="str">
        <f t="shared" si="24"/>
        <v>DOWN</v>
      </c>
      <c r="Q106">
        <f t="shared" si="25"/>
        <v>0.95000000000000284</v>
      </c>
      <c r="R106">
        <f t="shared" si="26"/>
        <v>4.6500000000000057</v>
      </c>
      <c r="S106">
        <f t="shared" si="27"/>
        <v>0.20430107526881758</v>
      </c>
      <c r="T106" t="str">
        <f t="shared" si="28"/>
        <v>No Indication</v>
      </c>
      <c r="U106" t="str">
        <f t="shared" si="29"/>
        <v>No T+M+I</v>
      </c>
      <c r="V106">
        <v>121.57828894938116</v>
      </c>
      <c r="W106">
        <v>124.65918437746822</v>
      </c>
      <c r="X106">
        <f t="shared" si="30"/>
        <v>-3.0808954280870608</v>
      </c>
      <c r="Y106">
        <v>-1.53176412905135</v>
      </c>
      <c r="Z106" t="str">
        <f t="shared" si="31"/>
        <v>DOWN</v>
      </c>
      <c r="AA106" t="str">
        <f t="shared" si="32"/>
        <v>No TMIM</v>
      </c>
      <c r="AB106" t="str">
        <f t="shared" si="33"/>
        <v>DOWN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112.75</v>
      </c>
      <c r="D107">
        <v>116.3</v>
      </c>
      <c r="E107">
        <v>112.7</v>
      </c>
      <c r="F107">
        <v>114</v>
      </c>
      <c r="G107">
        <f>_xll.TA_TYPPRICE(D107,E107,F107)</f>
        <v>114.33333333333333</v>
      </c>
      <c r="H107">
        <v>114.93649698240858</v>
      </c>
      <c r="I107" t="str">
        <f t="shared" si="20"/>
        <v>DOWN</v>
      </c>
      <c r="J107">
        <v>121.63036842194914</v>
      </c>
      <c r="K107">
        <v>116.99329179044001</v>
      </c>
      <c r="L107" t="str">
        <f t="shared" si="21"/>
        <v>DOWN</v>
      </c>
      <c r="M107" t="str">
        <f t="shared" si="22"/>
        <v>DOWN</v>
      </c>
      <c r="N107">
        <v>26.324885245295754</v>
      </c>
      <c r="O107" t="str">
        <f t="shared" si="23"/>
        <v>DOWN</v>
      </c>
      <c r="P107" t="str">
        <f t="shared" si="24"/>
        <v>DOWN</v>
      </c>
      <c r="Q107">
        <f t="shared" si="25"/>
        <v>1.2999999999999972</v>
      </c>
      <c r="R107">
        <f t="shared" si="26"/>
        <v>3.5999999999999943</v>
      </c>
      <c r="S107">
        <f t="shared" si="27"/>
        <v>0.36111111111111088</v>
      </c>
      <c r="T107" t="str">
        <f t="shared" si="28"/>
        <v>No Indication</v>
      </c>
      <c r="U107" t="str">
        <f t="shared" si="29"/>
        <v>No T+M+I</v>
      </c>
      <c r="V107">
        <v>120.41239834178405</v>
      </c>
      <c r="W107">
        <v>123.86961516432243</v>
      </c>
      <c r="X107">
        <f t="shared" si="30"/>
        <v>-3.4572168225383706</v>
      </c>
      <c r="Y107">
        <v>-1.9168546677487541</v>
      </c>
      <c r="Z107" t="str">
        <f t="shared" si="31"/>
        <v>DOWN</v>
      </c>
      <c r="AA107" t="str">
        <f t="shared" si="32"/>
        <v>No TMIM</v>
      </c>
      <c r="AB107" t="str">
        <f t="shared" si="33"/>
        <v>DOWN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2017-07-05T05:41:20Z</dcterms:created>
  <dcterms:modified xsi:type="dcterms:W3CDTF">2017-10-03T07:54:11Z</dcterms:modified>
</cp:coreProperties>
</file>