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  <c r="Y2" i="1" a="1"/>
  <c r="W2" i="1" a="1"/>
  <c r="V2" i="1" a="1"/>
  <c r="N2" i="1" a="1"/>
  <c r="K2" i="1" a="1"/>
  <c r="J2" i="1" a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2" i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N9" i="1"/>
  <c r="N3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3" i="1"/>
  <c r="N5" i="1"/>
  <c r="N7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</calcChain>
</file>

<file path=xl/sharedStrings.xml><?xml version="1.0" encoding="utf-8"?>
<sst xmlns="http://schemas.openxmlformats.org/spreadsheetml/2006/main" count="75" uniqueCount="34">
  <si>
    <t>Scrip</t>
  </si>
  <si>
    <t>Date</t>
  </si>
  <si>
    <t>Open</t>
  </si>
  <si>
    <t>High</t>
  </si>
  <si>
    <t>Low</t>
  </si>
  <si>
    <t>Close</t>
  </si>
  <si>
    <t>GSFC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</si>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</sst>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6</v>
      </c>
      <c r="B2" s="1">
        <v>42948</v>
      </c>
      <c r="C2">
        <v>138.44999999999999</v>
      </c>
      <c r="D2">
        <v>138.6</v>
      </c>
      <c r="E2">
        <v>133.80000000000001</v>
      </c>
      <c r="F2">
        <v>136</v>
      </c>
      <c r="G2">
        <f>_xll.TA_TYPPRICE(D2,E2,F2)</f>
        <v>136.13333333333333</v>
      </c>
      <c r="H2" t="e">
        <f t="array" ref="H2:H43">_xll.TA_EMA(G2:G43,3)</f>
        <v>#N/A</v>
      </c>
      <c r="I2" t="e">
        <f>IF(F2&gt;H2,"UP","DOWN")</f>
        <v>#N/A</v>
      </c>
      <c r="J2" t="e">
        <f t="array" ref="J2:J43">_xll.TA_EMA(D2:D43,8)</f>
        <v>#N/A</v>
      </c>
      <c r="K2" t="e">
        <f t="array" ref="K2:K43">_xll.TA_EMA(E2:E43,8)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3">_xll.TA_RSI(F2:F43,5)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2.1999999999999886</v>
      </c>
      <c r="R2">
        <f>D2-E2</f>
        <v>4.7999999999999829</v>
      </c>
      <c r="S2">
        <f>Q2/R2</f>
        <v>0.45833333333333259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43">_xll.TA_EMA(F2:F43,12)</f>
        <v>#N/A</v>
      </c>
      <c r="W2" t="e">
        <f t="array" ref="W2:W43">_xll.TA_EMA(F2:F43,26)</f>
        <v>#N/A</v>
      </c>
      <c r="X2" t="e">
        <f>V2-W2</f>
        <v>#N/A</v>
      </c>
      <c r="Y2" t="e">
        <f t="array" ref="Y2:Y43">_xll.TA_EMA(X2:X43,9)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6</v>
      </c>
      <c r="B3" s="1">
        <v>42949</v>
      </c>
      <c r="C3">
        <v>136.5</v>
      </c>
      <c r="D3">
        <v>141.25</v>
      </c>
      <c r="E3">
        <v>135.80000000000001</v>
      </c>
      <c r="F3">
        <v>136.80000000000001</v>
      </c>
      <c r="G3">
        <f>_xll.TA_TYPPRICE(D3,E3,F3)</f>
        <v>137.95000000000002</v>
      </c>
      <c r="H3" t="e">
        <v>#N/A</v>
      </c>
      <c r="I3" t="e">
        <f t="shared" ref="I3:I43" si="0">IF(F3&gt;H3,"UP","DOWN")</f>
        <v>#N/A</v>
      </c>
      <c r="J3" t="e">
        <v>#N/A</v>
      </c>
      <c r="K3" t="e">
        <v>#N/A</v>
      </c>
      <c r="L3" t="e">
        <f t="shared" ref="L3:L43" si="1">IF(F3&gt;J3,"UP",IF(F3&lt;K3,"DOWN","No Confirmation"))</f>
        <v>#N/A</v>
      </c>
      <c r="M3" t="e">
        <f t="shared" ref="M3:M43" si="2">IF(AND(I3="UP",L3="UP"),"UP",IF(AND(I3="DOWN",L3="DOWN"),"DOWN","No Trend"))</f>
        <v>#N/A</v>
      </c>
      <c r="N3" t="e">
        <v>#N/A</v>
      </c>
      <c r="O3" t="e">
        <f t="shared" ref="O3:O43" si="3">IF(N3&gt;60,"UP",IF(N3&lt;40,"DOWN","No Momentum"))</f>
        <v>#N/A</v>
      </c>
      <c r="P3" t="e">
        <f t="shared" ref="P3:P43" si="4">IF(AND(M3="UP",O3="UP"),"UP",IF(AND(M3="DOWN",O3="DOWN"),"DOWN","No Trend + Momentum"))</f>
        <v>#N/A</v>
      </c>
      <c r="Q3">
        <f t="shared" ref="Q3:Q43" si="5">F3-E3</f>
        <v>1</v>
      </c>
      <c r="R3">
        <f t="shared" ref="R3:R43" si="6">D3-E3</f>
        <v>5.4499999999999886</v>
      </c>
      <c r="S3">
        <f t="shared" ref="S3:S43" si="7">Q3/R3</f>
        <v>0.18348623853211046</v>
      </c>
      <c r="T3" t="str">
        <f t="shared" ref="T3:T43" si="8">IF(S3&gt;0.8,"UP",IF(S3&lt;0.2,"DOWN","No Indication"))</f>
        <v>DOWN</v>
      </c>
      <c r="U3" t="e">
        <f t="shared" ref="U3:U43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3" si="10">V3-W3</f>
        <v>#N/A</v>
      </c>
      <c r="Y3" t="e">
        <v>#N/A</v>
      </c>
      <c r="Z3" t="e">
        <f t="shared" ref="Z3:Z43" si="11">IF(X3&gt;Y3,"UP",IF(X3&lt;Y3,"DOWN","No Indication"))</f>
        <v>#N/A</v>
      </c>
      <c r="AA3" t="e">
        <f t="shared" ref="AA3:AA43" si="12">IF(AND(U3="UP",Z3="UP"),"UP",IF(AND(U3="DOWN",Z3="DOWN"),"DOWN","No TMIM"))</f>
        <v>#N/A</v>
      </c>
      <c r="AB3" t="e">
        <f t="shared" ref="AB3:AB43" si="13">IF(H3&gt;J3,"UP",IF(H3&lt;K3,"DOWN","No Confirmation"))</f>
        <v>#N/A</v>
      </c>
      <c r="AC3" t="e">
        <f t="shared" ref="AC3:AC43" si="14">IF(AND(AA3="UP",AB3="UP"),"UP",IF(AND(AA3="DOWN",AB3="DOWN"),"DOWN","No Alert"))</f>
        <v>#N/A</v>
      </c>
      <c r="AD3" t="e">
        <f t="shared" ref="AD3:AD43" si="15">IF(AC3="UP",MROUND(D3-((D3-E3)*0.886),0.05),IF(AC3="DOWN",MROUND(E3+((D3-E3)*0.886),0.05),"No Alert"))</f>
        <v>#N/A</v>
      </c>
      <c r="AE3" t="e">
        <f t="shared" ref="AE3:AE43" si="16">IF(AC3="UP",MROUND(D3-((D3-E3)*0.618),0.05),IF(AC3="DOWN",MROUND(E3+((D3-E3)*0.618),0.05),"No Alert"))</f>
        <v>#N/A</v>
      </c>
      <c r="AF3" t="e">
        <f t="shared" ref="AF3:AF43" si="17">IF(AC3="UP",MROUND(D3-((D3-E3)*0.5),0.05),IF(AC3="DOWN",MROUND(E3+((D3-E3)*0.5),0.05),"No Alert"))</f>
        <v>#N/A</v>
      </c>
      <c r="AG3" t="e">
        <f t="shared" ref="AG3:AG43" si="18">IF(AC3="UP",MROUND(D3-((D3-E3)*0.382),0.05),IF(AC3="DOWN",MROUND(E3+((D3-E3)*0.382),0.05),"No Alert"))</f>
        <v>#N/A</v>
      </c>
    </row>
    <row r="4" spans="1:33" x14ac:dyDescent="0.25">
      <c r="A4" t="s">
        <v>6</v>
      </c>
      <c r="B4" s="1">
        <v>42950</v>
      </c>
      <c r="C4">
        <v>137.9</v>
      </c>
      <c r="D4">
        <v>141.35</v>
      </c>
      <c r="E4">
        <v>134.94999999999999</v>
      </c>
      <c r="F4">
        <v>137.44999999999999</v>
      </c>
      <c r="G4">
        <f>_xll.TA_TYPPRICE(D4,E4,F4)</f>
        <v>137.91666666666666</v>
      </c>
      <c r="H4">
        <v>137.33333333333334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6.4000000000000057</v>
      </c>
      <c r="S4">
        <f t="shared" si="7"/>
        <v>0.39062499999999967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6</v>
      </c>
      <c r="B5" s="1">
        <v>42951</v>
      </c>
      <c r="C5">
        <v>137.44999999999999</v>
      </c>
      <c r="D5">
        <v>138.85</v>
      </c>
      <c r="E5">
        <v>133.5</v>
      </c>
      <c r="F5">
        <v>136</v>
      </c>
      <c r="G5">
        <f>_xll.TA_TYPPRICE(D5,E5,F5)</f>
        <v>136.11666666666667</v>
      </c>
      <c r="H5">
        <v>136.72500000000002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5.3499999999999943</v>
      </c>
      <c r="S5">
        <f t="shared" si="7"/>
        <v>0.46728971962616872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6</v>
      </c>
      <c r="B6" s="1">
        <v>42954</v>
      </c>
      <c r="C6">
        <v>133</v>
      </c>
      <c r="D6">
        <v>134.25</v>
      </c>
      <c r="E6">
        <v>125.8</v>
      </c>
      <c r="F6">
        <v>126.2</v>
      </c>
      <c r="G6">
        <f>_xll.TA_TYPPRICE(D6,E6,F6)</f>
        <v>128.75</v>
      </c>
      <c r="H6">
        <v>132.73750000000001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0.40000000000000568</v>
      </c>
      <c r="R6">
        <f t="shared" si="6"/>
        <v>8.4500000000000028</v>
      </c>
      <c r="S6">
        <f t="shared" si="7"/>
        <v>4.7337278106509534E-2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6</v>
      </c>
      <c r="B7" s="1">
        <v>42955</v>
      </c>
      <c r="C7">
        <v>126.2</v>
      </c>
      <c r="D7">
        <v>127.95</v>
      </c>
      <c r="E7">
        <v>120.7</v>
      </c>
      <c r="F7">
        <v>124.55</v>
      </c>
      <c r="G7">
        <f>_xll.TA_TYPPRICE(D7,E7,F7)</f>
        <v>124.39999999999999</v>
      </c>
      <c r="H7">
        <v>128.56874999999999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10.104529616724673</v>
      </c>
      <c r="O7" t="str">
        <f t="shared" si="3"/>
        <v>DOWN</v>
      </c>
      <c r="P7" t="e">
        <f t="shared" si="4"/>
        <v>#N/A</v>
      </c>
      <c r="Q7">
        <f t="shared" si="5"/>
        <v>3.8499999999999943</v>
      </c>
      <c r="R7">
        <f t="shared" si="6"/>
        <v>7.25</v>
      </c>
      <c r="S7">
        <f t="shared" si="7"/>
        <v>0.53103448275861986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6</v>
      </c>
      <c r="B8" s="1">
        <v>42956</v>
      </c>
      <c r="C8">
        <v>124.7</v>
      </c>
      <c r="D8">
        <v>126.2</v>
      </c>
      <c r="E8">
        <v>122.2</v>
      </c>
      <c r="F8">
        <v>122.8</v>
      </c>
      <c r="G8">
        <f>_xll.TA_TYPPRICE(D8,E8,F8)</f>
        <v>123.73333333333333</v>
      </c>
      <c r="H8">
        <v>126.15104166666666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8.7679516250944243</v>
      </c>
      <c r="O8" t="str">
        <f t="shared" si="3"/>
        <v>DOWN</v>
      </c>
      <c r="P8" t="e">
        <f t="shared" si="4"/>
        <v>#N/A</v>
      </c>
      <c r="Q8">
        <f t="shared" si="5"/>
        <v>0.59999999999999432</v>
      </c>
      <c r="R8">
        <f t="shared" si="6"/>
        <v>4</v>
      </c>
      <c r="S8">
        <f t="shared" si="7"/>
        <v>0.14999999999999858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6</v>
      </c>
      <c r="B9" s="1">
        <v>42957</v>
      </c>
      <c r="C9">
        <v>122.85</v>
      </c>
      <c r="D9">
        <v>127.15</v>
      </c>
      <c r="E9">
        <v>117.5</v>
      </c>
      <c r="F9">
        <v>120.85</v>
      </c>
      <c r="G9">
        <f>_xll.TA_TYPPRICE(D9,E9,F9)</f>
        <v>121.83333333333333</v>
      </c>
      <c r="H9">
        <v>123.9921875</v>
      </c>
      <c r="I9" t="str">
        <f t="shared" si="0"/>
        <v>DOWN</v>
      </c>
      <c r="J9">
        <v>134.45000000000002</v>
      </c>
      <c r="K9">
        <v>128.03125</v>
      </c>
      <c r="L9" t="str">
        <f t="shared" si="1"/>
        <v>DOWN</v>
      </c>
      <c r="M9" t="str">
        <f t="shared" si="2"/>
        <v>DOWN</v>
      </c>
      <c r="N9">
        <v>7.403861496728843</v>
      </c>
      <c r="O9" t="str">
        <f t="shared" si="3"/>
        <v>DOWN</v>
      </c>
      <c r="P9" t="str">
        <f t="shared" si="4"/>
        <v>DOWN</v>
      </c>
      <c r="Q9">
        <f t="shared" si="5"/>
        <v>3.3499999999999943</v>
      </c>
      <c r="R9">
        <f t="shared" si="6"/>
        <v>9.6500000000000057</v>
      </c>
      <c r="S9">
        <f t="shared" si="7"/>
        <v>0.34715025906735669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6</v>
      </c>
      <c r="B10" s="1">
        <v>42958</v>
      </c>
      <c r="C10">
        <v>116.55</v>
      </c>
      <c r="D10">
        <v>125.25</v>
      </c>
      <c r="E10">
        <v>115</v>
      </c>
      <c r="F10">
        <v>124</v>
      </c>
      <c r="G10">
        <f>_xll.TA_TYPPRICE(D10,E10,F10)</f>
        <v>121.41666666666667</v>
      </c>
      <c r="H10">
        <v>122.70442708333334</v>
      </c>
      <c r="I10" t="str">
        <f t="shared" si="0"/>
        <v>UP</v>
      </c>
      <c r="J10">
        <v>132.40555555555557</v>
      </c>
      <c r="K10">
        <v>125.13541666666667</v>
      </c>
      <c r="L10" t="str">
        <f t="shared" si="1"/>
        <v>DOWN</v>
      </c>
      <c r="M10" t="str">
        <f t="shared" si="2"/>
        <v>No Trend</v>
      </c>
      <c r="N10">
        <v>29.538900525149504</v>
      </c>
      <c r="O10" t="str">
        <f t="shared" si="3"/>
        <v>DOWN</v>
      </c>
      <c r="P10" t="str">
        <f t="shared" si="4"/>
        <v>No Trend + Momentum</v>
      </c>
      <c r="Q10">
        <f t="shared" si="5"/>
        <v>9</v>
      </c>
      <c r="R10">
        <f t="shared" si="6"/>
        <v>10.25</v>
      </c>
      <c r="S10">
        <f t="shared" si="7"/>
        <v>0.87804878048780488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6</v>
      </c>
      <c r="B11" s="1">
        <v>42961</v>
      </c>
      <c r="C11">
        <v>125.2</v>
      </c>
      <c r="D11">
        <v>127.75</v>
      </c>
      <c r="E11">
        <v>124.55</v>
      </c>
      <c r="F11">
        <v>126.65</v>
      </c>
      <c r="G11">
        <f>_xll.TA_TYPPRICE(D11,E11,F11)</f>
        <v>126.31666666666668</v>
      </c>
      <c r="H11">
        <v>124.51054687500002</v>
      </c>
      <c r="I11" t="str">
        <f t="shared" si="0"/>
        <v>UP</v>
      </c>
      <c r="J11">
        <v>131.370987654321</v>
      </c>
      <c r="K11">
        <v>125.00532407407408</v>
      </c>
      <c r="L11" t="str">
        <f t="shared" si="1"/>
        <v>No Confirmation</v>
      </c>
      <c r="M11" t="str">
        <f t="shared" si="2"/>
        <v>No Trend</v>
      </c>
      <c r="N11">
        <v>43.693335839948602</v>
      </c>
      <c r="O11" t="str">
        <f t="shared" si="3"/>
        <v>No Momentum</v>
      </c>
      <c r="P11" t="str">
        <f t="shared" si="4"/>
        <v>No Trend + Momentum</v>
      </c>
      <c r="Q11">
        <f t="shared" si="5"/>
        <v>2.1000000000000085</v>
      </c>
      <c r="R11">
        <f t="shared" si="6"/>
        <v>3.2000000000000028</v>
      </c>
      <c r="S11">
        <f t="shared" si="7"/>
        <v>0.65625000000000211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6</v>
      </c>
      <c r="B12" s="1">
        <v>42963</v>
      </c>
      <c r="C12">
        <v>127</v>
      </c>
      <c r="D12">
        <v>127.45</v>
      </c>
      <c r="E12">
        <v>123.5</v>
      </c>
      <c r="F12">
        <v>126.65</v>
      </c>
      <c r="G12">
        <f>_xll.TA_TYPPRICE(D12,E12,F12)</f>
        <v>125.86666666666667</v>
      </c>
      <c r="H12">
        <v>125.18860677083335</v>
      </c>
      <c r="I12" t="str">
        <f t="shared" si="0"/>
        <v>UP</v>
      </c>
      <c r="J12">
        <v>130.49965706447188</v>
      </c>
      <c r="K12">
        <v>124.67080761316873</v>
      </c>
      <c r="L12" t="str">
        <f t="shared" si="1"/>
        <v>No Confirmation</v>
      </c>
      <c r="M12" t="str">
        <f t="shared" si="2"/>
        <v>No Trend</v>
      </c>
      <c r="N12">
        <v>43.693335839948602</v>
      </c>
      <c r="O12" t="str">
        <f t="shared" si="3"/>
        <v>No Momentum</v>
      </c>
      <c r="P12" t="str">
        <f t="shared" si="4"/>
        <v>No Trend + Momentum</v>
      </c>
      <c r="Q12">
        <f t="shared" si="5"/>
        <v>3.1500000000000057</v>
      </c>
      <c r="R12">
        <f t="shared" si="6"/>
        <v>3.9500000000000028</v>
      </c>
      <c r="S12">
        <f t="shared" si="7"/>
        <v>0.79746835443038067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6</v>
      </c>
      <c r="B13" s="1">
        <v>42964</v>
      </c>
      <c r="C13">
        <v>126.7</v>
      </c>
      <c r="D13">
        <v>138</v>
      </c>
      <c r="E13">
        <v>125.9</v>
      </c>
      <c r="F13">
        <v>136.75</v>
      </c>
      <c r="G13">
        <f>_xll.TA_TYPPRICE(D13,E13,F13)</f>
        <v>133.54999999999998</v>
      </c>
      <c r="H13">
        <v>129.36930338541666</v>
      </c>
      <c r="I13" t="str">
        <f t="shared" si="0"/>
        <v>UP</v>
      </c>
      <c r="J13">
        <v>132.16639993903368</v>
      </c>
      <c r="K13">
        <v>124.94396147690901</v>
      </c>
      <c r="L13" t="str">
        <f t="shared" si="1"/>
        <v>UP</v>
      </c>
      <c r="M13" t="str">
        <f t="shared" si="2"/>
        <v>UP</v>
      </c>
      <c r="N13">
        <v>74.362898435474946</v>
      </c>
      <c r="O13" t="str">
        <f t="shared" si="3"/>
        <v>UP</v>
      </c>
      <c r="P13" t="str">
        <f t="shared" si="4"/>
        <v>UP</v>
      </c>
      <c r="Q13">
        <f t="shared" si="5"/>
        <v>10.849999999999994</v>
      </c>
      <c r="R13">
        <f t="shared" si="6"/>
        <v>12.099999999999994</v>
      </c>
      <c r="S13">
        <f t="shared" si="7"/>
        <v>0.89669421487603296</v>
      </c>
      <c r="T13" t="str">
        <f t="shared" si="8"/>
        <v>UP</v>
      </c>
      <c r="U13" t="str">
        <f t="shared" si="9"/>
        <v>UP</v>
      </c>
      <c r="V13">
        <v>129.55833333333334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6</v>
      </c>
      <c r="B14" s="1">
        <v>42965</v>
      </c>
      <c r="C14">
        <v>136.69999999999999</v>
      </c>
      <c r="D14">
        <v>141.80000000000001</v>
      </c>
      <c r="E14">
        <v>134.19999999999999</v>
      </c>
      <c r="F14">
        <v>137.6</v>
      </c>
      <c r="G14">
        <f>_xll.TA_TYPPRICE(D14,E14,F14)</f>
        <v>137.86666666666667</v>
      </c>
      <c r="H14">
        <v>133.61798502604165</v>
      </c>
      <c r="I14" t="str">
        <f t="shared" si="0"/>
        <v>UP</v>
      </c>
      <c r="J14">
        <v>134.30719995258175</v>
      </c>
      <c r="K14">
        <v>127.00085892648478</v>
      </c>
      <c r="L14" t="str">
        <f t="shared" si="1"/>
        <v>UP</v>
      </c>
      <c r="M14" t="str">
        <f t="shared" si="2"/>
        <v>UP</v>
      </c>
      <c r="N14">
        <v>75.75229429638209</v>
      </c>
      <c r="O14" t="str">
        <f t="shared" si="3"/>
        <v>UP</v>
      </c>
      <c r="P14" t="str">
        <f t="shared" si="4"/>
        <v>UP</v>
      </c>
      <c r="Q14">
        <f t="shared" si="5"/>
        <v>3.4000000000000057</v>
      </c>
      <c r="R14">
        <f t="shared" si="6"/>
        <v>7.6000000000000227</v>
      </c>
      <c r="S14">
        <f t="shared" si="7"/>
        <v>0.44736842105263097</v>
      </c>
      <c r="T14" t="str">
        <f t="shared" si="8"/>
        <v>No Indication</v>
      </c>
      <c r="U14" t="str">
        <f t="shared" si="9"/>
        <v>No T+M+I</v>
      </c>
      <c r="V14">
        <v>130.79551282051281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6</v>
      </c>
      <c r="B15" s="1">
        <v>42968</v>
      </c>
      <c r="C15">
        <v>137.9</v>
      </c>
      <c r="D15">
        <v>138.25</v>
      </c>
      <c r="E15">
        <v>133.35</v>
      </c>
      <c r="F15">
        <v>134.05000000000001</v>
      </c>
      <c r="G15">
        <f>_xll.TA_TYPPRICE(D15,E15,F15)</f>
        <v>135.21666666666667</v>
      </c>
      <c r="H15">
        <v>134.41732584635417</v>
      </c>
      <c r="I15" t="str">
        <f t="shared" si="0"/>
        <v>DOWN</v>
      </c>
      <c r="J15">
        <v>135.18337774089693</v>
      </c>
      <c r="K15">
        <v>128.41177916504373</v>
      </c>
      <c r="L15" t="str">
        <f t="shared" si="1"/>
        <v>No Confirmation</v>
      </c>
      <c r="M15" t="str">
        <f t="shared" si="2"/>
        <v>No Trend</v>
      </c>
      <c r="N15">
        <v>59.046393634529522</v>
      </c>
      <c r="O15" t="str">
        <f t="shared" si="3"/>
        <v>No Momentum</v>
      </c>
      <c r="P15" t="str">
        <f t="shared" si="4"/>
        <v>No Trend + Momentum</v>
      </c>
      <c r="Q15">
        <f t="shared" si="5"/>
        <v>0.70000000000001705</v>
      </c>
      <c r="R15">
        <f t="shared" si="6"/>
        <v>4.9000000000000057</v>
      </c>
      <c r="S15">
        <f t="shared" si="7"/>
        <v>0.14285714285714618</v>
      </c>
      <c r="T15" t="str">
        <f t="shared" si="8"/>
        <v>DOWN</v>
      </c>
      <c r="U15" t="str">
        <f t="shared" si="9"/>
        <v>No T+M+I</v>
      </c>
      <c r="V15">
        <v>131.29620315581855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6</v>
      </c>
      <c r="B16" s="1">
        <v>42969</v>
      </c>
      <c r="C16">
        <v>135</v>
      </c>
      <c r="D16">
        <v>135.9</v>
      </c>
      <c r="E16">
        <v>129.9</v>
      </c>
      <c r="F16">
        <v>132.30000000000001</v>
      </c>
      <c r="G16">
        <f>_xll.TA_TYPPRICE(D16,E16,F16)</f>
        <v>132.70000000000002</v>
      </c>
      <c r="H16">
        <v>133.55866292317711</v>
      </c>
      <c r="I16" t="str">
        <f t="shared" si="0"/>
        <v>DOWN</v>
      </c>
      <c r="J16">
        <v>135.34262713180871</v>
      </c>
      <c r="K16">
        <v>128.74249490614511</v>
      </c>
      <c r="L16" t="str">
        <f t="shared" si="1"/>
        <v>No Confirmation</v>
      </c>
      <c r="M16" t="str">
        <f t="shared" si="2"/>
        <v>No Trend</v>
      </c>
      <c r="N16">
        <v>51.982402290321325</v>
      </c>
      <c r="O16" t="str">
        <f t="shared" si="3"/>
        <v>No Momentum</v>
      </c>
      <c r="P16" t="str">
        <f t="shared" si="4"/>
        <v>No Trend + Momentum</v>
      </c>
      <c r="Q16">
        <f t="shared" si="5"/>
        <v>2.4000000000000057</v>
      </c>
      <c r="R16">
        <f t="shared" si="6"/>
        <v>6</v>
      </c>
      <c r="S16">
        <f t="shared" si="7"/>
        <v>0.40000000000000097</v>
      </c>
      <c r="T16" t="str">
        <f t="shared" si="8"/>
        <v>No Indication</v>
      </c>
      <c r="U16" t="str">
        <f t="shared" si="9"/>
        <v>No T+M+I</v>
      </c>
      <c r="V16">
        <v>131.45063343953876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6</v>
      </c>
      <c r="B17" s="1">
        <v>42970</v>
      </c>
      <c r="C17">
        <v>133.25</v>
      </c>
      <c r="D17">
        <v>139</v>
      </c>
      <c r="E17">
        <v>132.55000000000001</v>
      </c>
      <c r="F17">
        <v>138.69999999999999</v>
      </c>
      <c r="G17">
        <f>_xll.TA_TYPPRICE(D17,E17,F17)</f>
        <v>136.75</v>
      </c>
      <c r="H17">
        <v>135.15433146158855</v>
      </c>
      <c r="I17" t="str">
        <f t="shared" si="0"/>
        <v>UP</v>
      </c>
      <c r="J17">
        <v>136.15537665807344</v>
      </c>
      <c r="K17">
        <v>129.58860714922398</v>
      </c>
      <c r="L17" t="str">
        <f t="shared" si="1"/>
        <v>UP</v>
      </c>
      <c r="M17" t="str">
        <f t="shared" si="2"/>
        <v>UP</v>
      </c>
      <c r="N17">
        <v>68.958842460395999</v>
      </c>
      <c r="O17" t="str">
        <f t="shared" si="3"/>
        <v>UP</v>
      </c>
      <c r="P17" t="str">
        <f t="shared" si="4"/>
        <v>UP</v>
      </c>
      <c r="Q17">
        <f t="shared" si="5"/>
        <v>6.1499999999999773</v>
      </c>
      <c r="R17">
        <f t="shared" si="6"/>
        <v>6.4499999999999886</v>
      </c>
      <c r="S17">
        <f t="shared" si="7"/>
        <v>0.9534883720930214</v>
      </c>
      <c r="T17" t="str">
        <f t="shared" si="8"/>
        <v>UP</v>
      </c>
      <c r="U17" t="str">
        <f t="shared" si="9"/>
        <v>UP</v>
      </c>
      <c r="V17">
        <v>132.56592060268665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6</v>
      </c>
      <c r="B18" s="1">
        <v>42971</v>
      </c>
      <c r="C18">
        <v>138.69999999999999</v>
      </c>
      <c r="D18">
        <v>141</v>
      </c>
      <c r="E18">
        <v>137.19999999999999</v>
      </c>
      <c r="F18">
        <v>139.44999999999999</v>
      </c>
      <c r="G18">
        <f>_xll.TA_TYPPRICE(D18,E18,F18)</f>
        <v>139.21666666666667</v>
      </c>
      <c r="H18">
        <v>137.18549906412761</v>
      </c>
      <c r="I18" t="str">
        <f t="shared" si="0"/>
        <v>UP</v>
      </c>
      <c r="J18">
        <v>137.23195962294599</v>
      </c>
      <c r="K18">
        <v>131.28002778272975</v>
      </c>
      <c r="L18" t="str">
        <f t="shared" si="1"/>
        <v>UP</v>
      </c>
      <c r="M18" t="str">
        <f t="shared" si="2"/>
        <v>UP</v>
      </c>
      <c r="N18">
        <v>70.487276796490079</v>
      </c>
      <c r="O18" t="str">
        <f t="shared" si="3"/>
        <v>UP</v>
      </c>
      <c r="P18" t="str">
        <f t="shared" si="4"/>
        <v>UP</v>
      </c>
      <c r="Q18">
        <f t="shared" si="5"/>
        <v>2.25</v>
      </c>
      <c r="R18">
        <f t="shared" si="6"/>
        <v>3.8000000000000114</v>
      </c>
      <c r="S18">
        <f t="shared" si="7"/>
        <v>0.59210526315789291</v>
      </c>
      <c r="T18" t="str">
        <f t="shared" si="8"/>
        <v>No Indication</v>
      </c>
      <c r="U18" t="str">
        <f t="shared" si="9"/>
        <v>No T+M+I</v>
      </c>
      <c r="V18">
        <v>133.62500974073484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6</v>
      </c>
      <c r="B19" s="1">
        <v>42975</v>
      </c>
      <c r="C19">
        <v>140</v>
      </c>
      <c r="D19">
        <v>141.15</v>
      </c>
      <c r="E19">
        <v>138.19999999999999</v>
      </c>
      <c r="F19">
        <v>138.69999999999999</v>
      </c>
      <c r="G19">
        <f>_xll.TA_TYPPRICE(D19,E19,F19)</f>
        <v>139.35</v>
      </c>
      <c r="H19">
        <v>138.26774953206382</v>
      </c>
      <c r="I19" t="str">
        <f t="shared" si="0"/>
        <v>UP</v>
      </c>
      <c r="J19">
        <v>138.10263526229133</v>
      </c>
      <c r="K19">
        <v>132.81779938656757</v>
      </c>
      <c r="L19" t="str">
        <f t="shared" si="1"/>
        <v>UP</v>
      </c>
      <c r="M19" t="str">
        <f t="shared" si="2"/>
        <v>UP</v>
      </c>
      <c r="N19">
        <v>66.400417370023888</v>
      </c>
      <c r="O19" t="str">
        <f t="shared" si="3"/>
        <v>UP</v>
      </c>
      <c r="P19" t="str">
        <f t="shared" si="4"/>
        <v>UP</v>
      </c>
      <c r="Q19">
        <f t="shared" si="5"/>
        <v>0.5</v>
      </c>
      <c r="R19">
        <f t="shared" si="6"/>
        <v>2.9500000000000171</v>
      </c>
      <c r="S19">
        <f t="shared" si="7"/>
        <v>0.16949152542372783</v>
      </c>
      <c r="T19" t="str">
        <f t="shared" si="8"/>
        <v>DOWN</v>
      </c>
      <c r="U19" t="str">
        <f t="shared" si="9"/>
        <v>No T+M+I</v>
      </c>
      <c r="V19">
        <v>134.40577747292949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6</v>
      </c>
      <c r="B20" s="1">
        <v>42976</v>
      </c>
      <c r="C20">
        <v>138.5</v>
      </c>
      <c r="D20">
        <v>144</v>
      </c>
      <c r="E20">
        <v>136.9</v>
      </c>
      <c r="F20">
        <v>140.30000000000001</v>
      </c>
      <c r="G20">
        <f>_xll.TA_TYPPRICE(D20,E20,F20)</f>
        <v>140.4</v>
      </c>
      <c r="H20">
        <v>139.3338747660319</v>
      </c>
      <c r="I20" t="str">
        <f t="shared" si="0"/>
        <v>UP</v>
      </c>
      <c r="J20">
        <v>139.41316075955993</v>
      </c>
      <c r="K20">
        <v>133.72495507844144</v>
      </c>
      <c r="L20" t="str">
        <f t="shared" si="1"/>
        <v>UP</v>
      </c>
      <c r="M20" t="str">
        <f t="shared" si="2"/>
        <v>UP</v>
      </c>
      <c r="N20">
        <v>70.899716966847805</v>
      </c>
      <c r="O20" t="str">
        <f t="shared" si="3"/>
        <v>UP</v>
      </c>
      <c r="P20" t="str">
        <f t="shared" si="4"/>
        <v>UP</v>
      </c>
      <c r="Q20">
        <f t="shared" si="5"/>
        <v>3.4000000000000057</v>
      </c>
      <c r="R20">
        <f t="shared" si="6"/>
        <v>7.0999999999999943</v>
      </c>
      <c r="S20">
        <f t="shared" si="7"/>
        <v>0.47887323943662091</v>
      </c>
      <c r="T20" t="str">
        <f t="shared" si="8"/>
        <v>No Indication</v>
      </c>
      <c r="U20" t="str">
        <f t="shared" si="9"/>
        <v>No T+M+I</v>
      </c>
      <c r="V20">
        <v>135.31258093863264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6</v>
      </c>
      <c r="B21" s="1">
        <v>42977</v>
      </c>
      <c r="C21">
        <v>141.85</v>
      </c>
      <c r="D21">
        <v>147.30000000000001</v>
      </c>
      <c r="E21">
        <v>141.5</v>
      </c>
      <c r="F21">
        <v>147.15</v>
      </c>
      <c r="G21">
        <f>_xll.TA_TYPPRICE(D21,E21,F21)</f>
        <v>145.31666666666669</v>
      </c>
      <c r="H21">
        <v>142.32527071634928</v>
      </c>
      <c r="I21" t="str">
        <f t="shared" si="0"/>
        <v>UP</v>
      </c>
      <c r="J21">
        <v>141.16579170187995</v>
      </c>
      <c r="K21">
        <v>135.4527428387878</v>
      </c>
      <c r="L21" t="str">
        <f t="shared" si="1"/>
        <v>UP</v>
      </c>
      <c r="M21" t="str">
        <f t="shared" si="2"/>
        <v>UP</v>
      </c>
      <c r="N21">
        <v>83.047962096516997</v>
      </c>
      <c r="O21" t="str">
        <f t="shared" si="3"/>
        <v>UP</v>
      </c>
      <c r="P21" t="str">
        <f t="shared" si="4"/>
        <v>UP</v>
      </c>
      <c r="Q21">
        <f t="shared" si="5"/>
        <v>5.6500000000000057</v>
      </c>
      <c r="R21">
        <f t="shared" si="6"/>
        <v>5.8000000000000114</v>
      </c>
      <c r="S21">
        <f t="shared" si="7"/>
        <v>0.97413793103448187</v>
      </c>
      <c r="T21" t="str">
        <f t="shared" si="8"/>
        <v>UP</v>
      </c>
      <c r="U21" t="str">
        <f t="shared" si="9"/>
        <v>UP</v>
      </c>
      <c r="V21">
        <v>137.13372233268916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6</v>
      </c>
      <c r="B22" s="1">
        <v>42978</v>
      </c>
      <c r="C22">
        <v>146.19999999999999</v>
      </c>
      <c r="D22">
        <v>147.44999999999999</v>
      </c>
      <c r="E22">
        <v>142.5</v>
      </c>
      <c r="F22">
        <v>145.6</v>
      </c>
      <c r="G22">
        <f>_xll.TA_TYPPRICE(D22,E22,F22)</f>
        <v>145.18333333333331</v>
      </c>
      <c r="H22">
        <v>143.75430202484131</v>
      </c>
      <c r="I22" t="str">
        <f t="shared" si="0"/>
        <v>UP</v>
      </c>
      <c r="J22">
        <v>142.56228243479552</v>
      </c>
      <c r="K22">
        <v>137.01879998572383</v>
      </c>
      <c r="L22" t="str">
        <f t="shared" si="1"/>
        <v>UP</v>
      </c>
      <c r="M22" t="str">
        <f t="shared" si="2"/>
        <v>UP</v>
      </c>
      <c r="N22">
        <v>74.277458903237317</v>
      </c>
      <c r="O22" t="str">
        <f t="shared" si="3"/>
        <v>UP</v>
      </c>
      <c r="P22" t="str">
        <f t="shared" si="4"/>
        <v>UP</v>
      </c>
      <c r="Q22">
        <f t="shared" si="5"/>
        <v>3.0999999999999943</v>
      </c>
      <c r="R22">
        <f t="shared" si="6"/>
        <v>4.9499999999999886</v>
      </c>
      <c r="S22">
        <f t="shared" si="7"/>
        <v>0.62626262626262652</v>
      </c>
      <c r="T22" t="str">
        <f t="shared" si="8"/>
        <v>No Indication</v>
      </c>
      <c r="U22" t="str">
        <f t="shared" si="9"/>
        <v>No T+M+I</v>
      </c>
      <c r="V22">
        <v>138.43622658919853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6</v>
      </c>
      <c r="B23" s="1">
        <v>42979</v>
      </c>
      <c r="C23">
        <v>146.25</v>
      </c>
      <c r="D23">
        <v>146.69999999999999</v>
      </c>
      <c r="E23">
        <v>144</v>
      </c>
      <c r="F23">
        <v>144.9</v>
      </c>
      <c r="G23">
        <f>_xll.TA_TYPPRICE(D23,E23,F23)</f>
        <v>145.20000000000002</v>
      </c>
      <c r="H23">
        <v>144.47715101242068</v>
      </c>
      <c r="I23" t="str">
        <f t="shared" si="0"/>
        <v>UP</v>
      </c>
      <c r="J23">
        <v>143.48177522706317</v>
      </c>
      <c r="K23">
        <v>138.57017776667408</v>
      </c>
      <c r="L23" t="str">
        <f t="shared" si="1"/>
        <v>UP</v>
      </c>
      <c r="M23" t="str">
        <f t="shared" si="2"/>
        <v>UP</v>
      </c>
      <c r="N23">
        <v>70.098386388777172</v>
      </c>
      <c r="O23" t="str">
        <f t="shared" si="3"/>
        <v>UP</v>
      </c>
      <c r="P23" t="str">
        <f t="shared" si="4"/>
        <v>UP</v>
      </c>
      <c r="Q23">
        <f t="shared" si="5"/>
        <v>0.90000000000000568</v>
      </c>
      <c r="R23">
        <f t="shared" si="6"/>
        <v>2.6999999999999886</v>
      </c>
      <c r="S23">
        <f t="shared" si="7"/>
        <v>0.33333333333333687</v>
      </c>
      <c r="T23" t="str">
        <f t="shared" si="8"/>
        <v>No Indication</v>
      </c>
      <c r="U23" t="str">
        <f t="shared" si="9"/>
        <v>No T+M+I</v>
      </c>
      <c r="V23">
        <v>139.43065326778336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6</v>
      </c>
      <c r="B24" s="1">
        <v>42982</v>
      </c>
      <c r="C24">
        <v>145</v>
      </c>
      <c r="D24">
        <v>145.05000000000001</v>
      </c>
      <c r="E24">
        <v>137.25</v>
      </c>
      <c r="F24">
        <v>139.44999999999999</v>
      </c>
      <c r="G24">
        <f>_xll.TA_TYPPRICE(D24,E24,F24)</f>
        <v>140.58333333333334</v>
      </c>
      <c r="H24">
        <v>142.53024217287702</v>
      </c>
      <c r="I24" t="str">
        <f t="shared" si="0"/>
        <v>DOWN</v>
      </c>
      <c r="J24">
        <v>143.83026962104913</v>
      </c>
      <c r="K24">
        <v>138.2768049296354</v>
      </c>
      <c r="L24" t="str">
        <f t="shared" si="1"/>
        <v>No Confirmation</v>
      </c>
      <c r="M24" t="str">
        <f t="shared" si="2"/>
        <v>No Trend</v>
      </c>
      <c r="N24">
        <v>45.296083857797306</v>
      </c>
      <c r="O24" t="str">
        <f t="shared" si="3"/>
        <v>No Momentum</v>
      </c>
      <c r="P24" t="str">
        <f t="shared" si="4"/>
        <v>No Trend + Momentum</v>
      </c>
      <c r="Q24">
        <f t="shared" si="5"/>
        <v>2.1999999999999886</v>
      </c>
      <c r="R24">
        <f t="shared" si="6"/>
        <v>7.8000000000000114</v>
      </c>
      <c r="S24">
        <f t="shared" si="7"/>
        <v>0.28205128205128016</v>
      </c>
      <c r="T24" t="str">
        <f t="shared" si="8"/>
        <v>No Indication</v>
      </c>
      <c r="U24" t="str">
        <f t="shared" si="9"/>
        <v>No T+M+I</v>
      </c>
      <c r="V24">
        <v>139.43362968812437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6</v>
      </c>
      <c r="B25" s="1">
        <v>42983</v>
      </c>
      <c r="C25">
        <v>141</v>
      </c>
      <c r="D25">
        <v>148.65</v>
      </c>
      <c r="E25">
        <v>139.85</v>
      </c>
      <c r="F25">
        <v>148.25</v>
      </c>
      <c r="G25">
        <f>_xll.TA_TYPPRICE(D25,E25,F25)</f>
        <v>145.58333333333334</v>
      </c>
      <c r="H25">
        <v>144.0567877531052</v>
      </c>
      <c r="I25" t="str">
        <f t="shared" si="0"/>
        <v>UP</v>
      </c>
      <c r="J25">
        <v>144.90132081637154</v>
      </c>
      <c r="K25">
        <v>138.62640383416087</v>
      </c>
      <c r="L25" t="str">
        <f t="shared" si="1"/>
        <v>UP</v>
      </c>
      <c r="M25" t="str">
        <f t="shared" si="2"/>
        <v>UP</v>
      </c>
      <c r="N25">
        <v>68.086571752645085</v>
      </c>
      <c r="O25" t="str">
        <f t="shared" si="3"/>
        <v>UP</v>
      </c>
      <c r="P25" t="str">
        <f t="shared" si="4"/>
        <v>UP</v>
      </c>
      <c r="Q25">
        <f t="shared" si="5"/>
        <v>8.4000000000000057</v>
      </c>
      <c r="R25">
        <f t="shared" si="6"/>
        <v>8.8000000000000114</v>
      </c>
      <c r="S25">
        <f t="shared" si="7"/>
        <v>0.95454545454545392</v>
      </c>
      <c r="T25" t="str">
        <f t="shared" si="8"/>
        <v>UP</v>
      </c>
      <c r="U25" t="str">
        <f t="shared" si="9"/>
        <v>UP</v>
      </c>
      <c r="V25">
        <v>140.78999435148984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6</v>
      </c>
      <c r="B26" s="1">
        <v>42984</v>
      </c>
      <c r="C26">
        <v>147.15</v>
      </c>
      <c r="D26">
        <v>149.1</v>
      </c>
      <c r="E26">
        <v>146</v>
      </c>
      <c r="F26">
        <v>146.80000000000001</v>
      </c>
      <c r="G26">
        <f>_xll.TA_TYPPRICE(D26,E26,F26)</f>
        <v>147.30000000000001</v>
      </c>
      <c r="H26">
        <v>145.6783938765526</v>
      </c>
      <c r="I26" t="str">
        <f t="shared" si="0"/>
        <v>UP</v>
      </c>
      <c r="J26">
        <v>145.83436063495563</v>
      </c>
      <c r="K26">
        <v>140.2649807599029</v>
      </c>
      <c r="L26" t="str">
        <f t="shared" si="1"/>
        <v>UP</v>
      </c>
      <c r="M26" t="str">
        <f t="shared" si="2"/>
        <v>UP</v>
      </c>
      <c r="N26">
        <v>62.705871990476126</v>
      </c>
      <c r="O26" t="str">
        <f t="shared" si="3"/>
        <v>UP</v>
      </c>
      <c r="P26" t="str">
        <f t="shared" si="4"/>
        <v>UP</v>
      </c>
      <c r="Q26">
        <f t="shared" si="5"/>
        <v>0.80000000000001137</v>
      </c>
      <c r="R26">
        <f t="shared" si="6"/>
        <v>3.0999999999999943</v>
      </c>
      <c r="S26">
        <f t="shared" si="7"/>
        <v>0.25806451612903641</v>
      </c>
      <c r="T26" t="str">
        <f t="shared" si="8"/>
        <v>No Indication</v>
      </c>
      <c r="U26" t="str">
        <f t="shared" si="9"/>
        <v>No T+M+I</v>
      </c>
      <c r="V26">
        <v>141.7146106051068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6</v>
      </c>
      <c r="B27" s="1">
        <v>42985</v>
      </c>
      <c r="C27">
        <v>147.85</v>
      </c>
      <c r="D27">
        <v>150.9</v>
      </c>
      <c r="E27">
        <v>145.75</v>
      </c>
      <c r="F27">
        <v>147.5</v>
      </c>
      <c r="G27">
        <f>_xll.TA_TYPPRICE(D27,E27,F27)</f>
        <v>148.04999999999998</v>
      </c>
      <c r="H27">
        <v>146.86419693827628</v>
      </c>
      <c r="I27" t="str">
        <f t="shared" si="0"/>
        <v>UP</v>
      </c>
      <c r="J27">
        <v>146.96005827163216</v>
      </c>
      <c r="K27">
        <v>141.48387392436891</v>
      </c>
      <c r="L27" t="str">
        <f t="shared" si="1"/>
        <v>UP</v>
      </c>
      <c r="M27" t="str">
        <f t="shared" si="2"/>
        <v>UP</v>
      </c>
      <c r="N27">
        <v>64.40343325037189</v>
      </c>
      <c r="O27" t="str">
        <f t="shared" si="3"/>
        <v>UP</v>
      </c>
      <c r="P27" t="str">
        <f t="shared" si="4"/>
        <v>UP</v>
      </c>
      <c r="Q27">
        <f t="shared" si="5"/>
        <v>1.75</v>
      </c>
      <c r="R27">
        <f t="shared" si="6"/>
        <v>5.1500000000000057</v>
      </c>
      <c r="S27">
        <f t="shared" si="7"/>
        <v>0.33980582524271807</v>
      </c>
      <c r="T27" t="str">
        <f t="shared" si="8"/>
        <v>No Indication</v>
      </c>
      <c r="U27" t="str">
        <f t="shared" si="9"/>
        <v>No T+M+I</v>
      </c>
      <c r="V27">
        <v>142.60467051201346</v>
      </c>
      <c r="W27">
        <v>135.97884615384615</v>
      </c>
      <c r="X27">
        <f t="shared" si="10"/>
        <v>6.6258243581673071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6</v>
      </c>
      <c r="B28" s="1">
        <v>42986</v>
      </c>
      <c r="C28">
        <v>147.9</v>
      </c>
      <c r="D28">
        <v>150.35</v>
      </c>
      <c r="E28">
        <v>145.55000000000001</v>
      </c>
      <c r="F28">
        <v>146.30000000000001</v>
      </c>
      <c r="G28">
        <f>_xll.TA_TYPPRICE(D28,E28,F28)</f>
        <v>147.4</v>
      </c>
      <c r="H28">
        <v>147.13209846913816</v>
      </c>
      <c r="I28" t="str">
        <f t="shared" si="0"/>
        <v>DOWN</v>
      </c>
      <c r="J28">
        <v>147.71337865571391</v>
      </c>
      <c r="K28">
        <v>142.38745749673137</v>
      </c>
      <c r="L28" t="str">
        <f t="shared" si="1"/>
        <v>No Confirmation</v>
      </c>
      <c r="M28" t="str">
        <f t="shared" si="2"/>
        <v>No Trend</v>
      </c>
      <c r="N28">
        <v>58.67985950515957</v>
      </c>
      <c r="O28" t="str">
        <f t="shared" si="3"/>
        <v>No Momentum</v>
      </c>
      <c r="P28" t="str">
        <f t="shared" si="4"/>
        <v>No Trend + Momentum</v>
      </c>
      <c r="Q28">
        <f t="shared" si="5"/>
        <v>0.75</v>
      </c>
      <c r="R28">
        <f t="shared" si="6"/>
        <v>4.7999999999999829</v>
      </c>
      <c r="S28">
        <f t="shared" si="7"/>
        <v>0.15625000000000056</v>
      </c>
      <c r="T28" t="str">
        <f t="shared" si="8"/>
        <v>DOWN</v>
      </c>
      <c r="U28" t="str">
        <f t="shared" si="9"/>
        <v>No T+M+I</v>
      </c>
      <c r="V28">
        <v>143.17318274093446</v>
      </c>
      <c r="W28">
        <v>136.74337606837605</v>
      </c>
      <c r="X28">
        <f t="shared" si="10"/>
        <v>6.4298066725584135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6</v>
      </c>
      <c r="B29" s="1">
        <v>42989</v>
      </c>
      <c r="C29">
        <v>147</v>
      </c>
      <c r="D29">
        <v>148.44999999999999</v>
      </c>
      <c r="E29">
        <v>146</v>
      </c>
      <c r="F29">
        <v>146.05000000000001</v>
      </c>
      <c r="G29">
        <f>_xll.TA_TYPPRICE(D29,E29,F29)</f>
        <v>146.83333333333334</v>
      </c>
      <c r="H29">
        <v>146.98271590123574</v>
      </c>
      <c r="I29" t="str">
        <f t="shared" si="0"/>
        <v>DOWN</v>
      </c>
      <c r="J29">
        <v>147.87707228777748</v>
      </c>
      <c r="K29">
        <v>143.19024471967995</v>
      </c>
      <c r="L29" t="str">
        <f t="shared" si="1"/>
        <v>No Confirmation</v>
      </c>
      <c r="M29" t="str">
        <f t="shared" si="2"/>
        <v>No Trend</v>
      </c>
      <c r="N29">
        <v>57.352527397442834</v>
      </c>
      <c r="O29" t="str">
        <f t="shared" si="3"/>
        <v>No Momentum</v>
      </c>
      <c r="P29" t="str">
        <f t="shared" si="4"/>
        <v>No Trend + Momentum</v>
      </c>
      <c r="Q29">
        <f t="shared" si="5"/>
        <v>5.0000000000011369E-2</v>
      </c>
      <c r="R29">
        <f t="shared" si="6"/>
        <v>2.4499999999999886</v>
      </c>
      <c r="S29">
        <f t="shared" si="7"/>
        <v>2.0408163265310857E-2</v>
      </c>
      <c r="T29" t="str">
        <f t="shared" si="8"/>
        <v>DOWN</v>
      </c>
      <c r="U29" t="str">
        <f t="shared" si="9"/>
        <v>No T+M+I</v>
      </c>
      <c r="V29">
        <v>143.61577001155993</v>
      </c>
      <c r="W29">
        <v>137.43275561886671</v>
      </c>
      <c r="X29">
        <f t="shared" si="10"/>
        <v>6.1830143926932237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6</v>
      </c>
      <c r="B30" s="1">
        <v>42990</v>
      </c>
      <c r="C30">
        <v>146.94999999999999</v>
      </c>
      <c r="D30">
        <v>148.44999999999999</v>
      </c>
      <c r="E30">
        <v>145</v>
      </c>
      <c r="F30">
        <v>145.44999999999999</v>
      </c>
      <c r="G30">
        <f>_xll.TA_TYPPRICE(D30,E30,F30)</f>
        <v>146.29999999999998</v>
      </c>
      <c r="H30">
        <v>146.64135795061787</v>
      </c>
      <c r="I30" t="str">
        <f t="shared" si="0"/>
        <v>DOWN</v>
      </c>
      <c r="J30">
        <v>148.00438955716027</v>
      </c>
      <c r="K30">
        <v>143.59241255975107</v>
      </c>
      <c r="L30" t="str">
        <f t="shared" si="1"/>
        <v>No Confirmation</v>
      </c>
      <c r="M30" t="str">
        <f t="shared" si="2"/>
        <v>No Trend</v>
      </c>
      <c r="N30">
        <v>53.707924948295137</v>
      </c>
      <c r="O30" t="str">
        <f t="shared" si="3"/>
        <v>No Momentum</v>
      </c>
      <c r="P30" t="str">
        <f t="shared" si="4"/>
        <v>No Trend + Momentum</v>
      </c>
      <c r="Q30">
        <f t="shared" si="5"/>
        <v>0.44999999999998863</v>
      </c>
      <c r="R30">
        <f t="shared" si="6"/>
        <v>3.4499999999999886</v>
      </c>
      <c r="S30">
        <f t="shared" si="7"/>
        <v>0.13043478260869279</v>
      </c>
      <c r="T30" t="str">
        <f t="shared" si="8"/>
        <v>DOWN</v>
      </c>
      <c r="U30" t="str">
        <f t="shared" si="9"/>
        <v>No T+M+I</v>
      </c>
      <c r="V30">
        <v>143.8979592405507</v>
      </c>
      <c r="W30">
        <v>138.02662557302472</v>
      </c>
      <c r="X30">
        <f t="shared" si="10"/>
        <v>5.8713336675259882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6</v>
      </c>
      <c r="B31" s="1">
        <v>42991</v>
      </c>
      <c r="C31">
        <v>145.5</v>
      </c>
      <c r="D31">
        <v>146.80000000000001</v>
      </c>
      <c r="E31">
        <v>139.9</v>
      </c>
      <c r="F31">
        <v>140.5</v>
      </c>
      <c r="G31">
        <f>_xll.TA_TYPPRICE(D31,E31,F31)</f>
        <v>142.4</v>
      </c>
      <c r="H31">
        <v>144.52067897530895</v>
      </c>
      <c r="I31" t="str">
        <f t="shared" si="0"/>
        <v>DOWN</v>
      </c>
      <c r="J31">
        <v>147.73674743334686</v>
      </c>
      <c r="K31">
        <v>142.77187643536195</v>
      </c>
      <c r="L31" t="str">
        <f t="shared" si="1"/>
        <v>DOWN</v>
      </c>
      <c r="M31" t="str">
        <f t="shared" si="2"/>
        <v>DOWN</v>
      </c>
      <c r="N31">
        <v>32.445404150155234</v>
      </c>
      <c r="O31" t="str">
        <f t="shared" si="3"/>
        <v>DOWN</v>
      </c>
      <c r="P31" t="str">
        <f t="shared" si="4"/>
        <v>DOWN</v>
      </c>
      <c r="Q31">
        <f t="shared" si="5"/>
        <v>0.59999999999999432</v>
      </c>
      <c r="R31">
        <f t="shared" si="6"/>
        <v>6.9000000000000057</v>
      </c>
      <c r="S31">
        <f t="shared" si="7"/>
        <v>8.6956521739129544E-2</v>
      </c>
      <c r="T31" t="str">
        <f t="shared" si="8"/>
        <v>DOWN</v>
      </c>
      <c r="U31" t="str">
        <f t="shared" si="9"/>
        <v>DOWN</v>
      </c>
      <c r="V31">
        <v>143.37519628046599</v>
      </c>
      <c r="W31">
        <v>138.20983849354141</v>
      </c>
      <c r="X31">
        <f t="shared" si="10"/>
        <v>5.1653577869245737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6</v>
      </c>
      <c r="B32" s="1">
        <v>42992</v>
      </c>
      <c r="C32">
        <v>141.94999999999999</v>
      </c>
      <c r="D32">
        <v>143.65</v>
      </c>
      <c r="E32">
        <v>140.30000000000001</v>
      </c>
      <c r="F32">
        <v>141.30000000000001</v>
      </c>
      <c r="G32">
        <f>_xll.TA_TYPPRICE(D32,E32,F32)</f>
        <v>141.75000000000003</v>
      </c>
      <c r="H32">
        <v>143.13533948765451</v>
      </c>
      <c r="I32" t="str">
        <f t="shared" si="0"/>
        <v>DOWN</v>
      </c>
      <c r="J32">
        <v>146.82858133704755</v>
      </c>
      <c r="K32">
        <v>142.22257056083708</v>
      </c>
      <c r="L32" t="str">
        <f t="shared" si="1"/>
        <v>DOWN</v>
      </c>
      <c r="M32" t="str">
        <f t="shared" si="2"/>
        <v>DOWN</v>
      </c>
      <c r="N32">
        <v>37.448180904936144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3.3499999999999943</v>
      </c>
      <c r="S32">
        <f t="shared" si="7"/>
        <v>0.29850746268656769</v>
      </c>
      <c r="T32" t="str">
        <f t="shared" si="8"/>
        <v>No Indication</v>
      </c>
      <c r="U32" t="str">
        <f t="shared" si="9"/>
        <v>No T+M+I</v>
      </c>
      <c r="V32">
        <v>143.05593531424046</v>
      </c>
      <c r="W32">
        <v>138.43873934587168</v>
      </c>
      <c r="X32">
        <f t="shared" si="10"/>
        <v>4.617195968368776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6</v>
      </c>
      <c r="B33" s="1">
        <v>42993</v>
      </c>
      <c r="C33">
        <v>140.85</v>
      </c>
      <c r="D33">
        <v>140.9</v>
      </c>
      <c r="E33">
        <v>136.6</v>
      </c>
      <c r="F33">
        <v>138.5</v>
      </c>
      <c r="G33">
        <f>_xll.TA_TYPPRICE(D33,E33,F33)</f>
        <v>138.66666666666666</v>
      </c>
      <c r="H33">
        <v>140.90100307716057</v>
      </c>
      <c r="I33" t="str">
        <f t="shared" si="0"/>
        <v>DOWN</v>
      </c>
      <c r="J33">
        <v>145.51111881770365</v>
      </c>
      <c r="K33">
        <v>140.97311043620661</v>
      </c>
      <c r="L33" t="str">
        <f t="shared" si="1"/>
        <v>DOWN</v>
      </c>
      <c r="M33" t="str">
        <f t="shared" si="2"/>
        <v>DOWN</v>
      </c>
      <c r="N33">
        <v>28.284295552704229</v>
      </c>
      <c r="O33" t="str">
        <f t="shared" si="3"/>
        <v>DOWN</v>
      </c>
      <c r="P33" t="str">
        <f t="shared" si="4"/>
        <v>DOWN</v>
      </c>
      <c r="Q33">
        <f t="shared" si="5"/>
        <v>1.9000000000000057</v>
      </c>
      <c r="R33">
        <f t="shared" si="6"/>
        <v>4.3000000000000114</v>
      </c>
      <c r="S33">
        <f t="shared" si="7"/>
        <v>0.44186046511627924</v>
      </c>
      <c r="T33" t="str">
        <f t="shared" si="8"/>
        <v>No Indication</v>
      </c>
      <c r="U33" t="str">
        <f t="shared" si="9"/>
        <v>No T+M+I</v>
      </c>
      <c r="V33">
        <v>142.3550221889727</v>
      </c>
      <c r="W33">
        <v>138.44327717210342</v>
      </c>
      <c r="X33">
        <f t="shared" si="10"/>
        <v>3.9117450168692756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6</v>
      </c>
      <c r="B34" s="1">
        <v>42996</v>
      </c>
      <c r="C34">
        <v>139.5</v>
      </c>
      <c r="D34">
        <v>146.30000000000001</v>
      </c>
      <c r="E34">
        <v>139.5</v>
      </c>
      <c r="F34">
        <v>145.25</v>
      </c>
      <c r="G34">
        <f>_xll.TA_TYPPRICE(D34,E34,F34)</f>
        <v>143.68333333333334</v>
      </c>
      <c r="H34">
        <v>142.29216820524695</v>
      </c>
      <c r="I34" t="str">
        <f t="shared" si="0"/>
        <v>UP</v>
      </c>
      <c r="J34">
        <v>145.68642574710285</v>
      </c>
      <c r="K34">
        <v>140.64575256149402</v>
      </c>
      <c r="L34" t="str">
        <f t="shared" si="1"/>
        <v>No Confirmation</v>
      </c>
      <c r="M34" t="str">
        <f t="shared" si="2"/>
        <v>No Trend</v>
      </c>
      <c r="N34">
        <v>58.722460944721092</v>
      </c>
      <c r="O34" t="str">
        <f t="shared" si="3"/>
        <v>No Momentum</v>
      </c>
      <c r="P34" t="str">
        <f t="shared" si="4"/>
        <v>No Trend + Momentum</v>
      </c>
      <c r="Q34">
        <f t="shared" si="5"/>
        <v>5.75</v>
      </c>
      <c r="R34">
        <f t="shared" si="6"/>
        <v>6.8000000000000114</v>
      </c>
      <c r="S34">
        <f t="shared" si="7"/>
        <v>0.8455882352941162</v>
      </c>
      <c r="T34" t="str">
        <f t="shared" si="8"/>
        <v>UP</v>
      </c>
      <c r="U34" t="str">
        <f t="shared" si="9"/>
        <v>No T+M+I</v>
      </c>
      <c r="V34">
        <v>142.8004033906692</v>
      </c>
      <c r="W34">
        <v>138.94747886305873</v>
      </c>
      <c r="X34">
        <f t="shared" si="10"/>
        <v>3.8529245276104689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6</v>
      </c>
      <c r="B35" s="1">
        <v>42997</v>
      </c>
      <c r="C35">
        <v>146.05000000000001</v>
      </c>
      <c r="D35">
        <v>148</v>
      </c>
      <c r="E35">
        <v>142.35</v>
      </c>
      <c r="F35">
        <v>145.65</v>
      </c>
      <c r="G35">
        <f>_xll.TA_TYPPRICE(D35,E35,F35)</f>
        <v>145.33333333333334</v>
      </c>
      <c r="H35">
        <v>143.81275076929015</v>
      </c>
      <c r="I35" t="str">
        <f t="shared" si="0"/>
        <v>UP</v>
      </c>
      <c r="J35">
        <v>146.20055335885777</v>
      </c>
      <c r="K35">
        <v>141.02447421449534</v>
      </c>
      <c r="L35" t="str">
        <f t="shared" si="1"/>
        <v>No Confirmation</v>
      </c>
      <c r="M35" t="str">
        <f t="shared" si="2"/>
        <v>No Trend</v>
      </c>
      <c r="N35">
        <v>59.980634728035696</v>
      </c>
      <c r="O35" t="str">
        <f t="shared" si="3"/>
        <v>No Momentum</v>
      </c>
      <c r="P35" t="str">
        <f t="shared" si="4"/>
        <v>No Trend + Momentum</v>
      </c>
      <c r="Q35">
        <f t="shared" si="5"/>
        <v>3.3000000000000114</v>
      </c>
      <c r="R35">
        <f t="shared" si="6"/>
        <v>5.6500000000000057</v>
      </c>
      <c r="S35">
        <f t="shared" si="7"/>
        <v>0.58407079646017845</v>
      </c>
      <c r="T35" t="str">
        <f t="shared" si="8"/>
        <v>No Indication</v>
      </c>
      <c r="U35" t="str">
        <f t="shared" si="9"/>
        <v>No T+M+I</v>
      </c>
      <c r="V35">
        <v>143.23880286902778</v>
      </c>
      <c r="W35">
        <v>139.44396191023958</v>
      </c>
      <c r="X35">
        <f t="shared" si="10"/>
        <v>3.7948409587881997</v>
      </c>
      <c r="Y35">
        <v>5.1613381499451361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6</v>
      </c>
      <c r="B36" s="1">
        <v>42998</v>
      </c>
      <c r="C36">
        <v>146</v>
      </c>
      <c r="D36">
        <v>146.35</v>
      </c>
      <c r="E36">
        <v>140</v>
      </c>
      <c r="F36">
        <v>140.80000000000001</v>
      </c>
      <c r="G36">
        <f>_xll.TA_TYPPRICE(D36,E36,F36)</f>
        <v>142.38333333333335</v>
      </c>
      <c r="H36">
        <v>143.09804205131175</v>
      </c>
      <c r="I36" t="str">
        <f t="shared" si="0"/>
        <v>DOWN</v>
      </c>
      <c r="J36">
        <v>146.23376372355605</v>
      </c>
      <c r="K36">
        <v>140.79681327794083</v>
      </c>
      <c r="L36" t="str">
        <f t="shared" si="1"/>
        <v>No Confirmation</v>
      </c>
      <c r="M36" t="str">
        <f t="shared" si="2"/>
        <v>No Trend</v>
      </c>
      <c r="N36">
        <v>41.02712389875289</v>
      </c>
      <c r="O36" t="str">
        <f t="shared" si="3"/>
        <v>No Momentum</v>
      </c>
      <c r="P36" t="str">
        <f t="shared" si="4"/>
        <v>No Trend + Momentum</v>
      </c>
      <c r="Q36">
        <f t="shared" si="5"/>
        <v>0.80000000000001137</v>
      </c>
      <c r="R36">
        <f t="shared" si="6"/>
        <v>6.3499999999999943</v>
      </c>
      <c r="S36">
        <f t="shared" si="7"/>
        <v>0.12598425196850585</v>
      </c>
      <c r="T36" t="str">
        <f t="shared" si="8"/>
        <v>DOWN</v>
      </c>
      <c r="U36" t="str">
        <f t="shared" si="9"/>
        <v>No T+M+I</v>
      </c>
      <c r="V36">
        <v>142.86360242763888</v>
      </c>
      <c r="W36">
        <v>139.54440917614775</v>
      </c>
      <c r="X36">
        <f t="shared" si="10"/>
        <v>3.3191932514911286</v>
      </c>
      <c r="Y36">
        <v>4.7929091702543349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6</v>
      </c>
      <c r="B37" s="1">
        <v>42999</v>
      </c>
      <c r="C37">
        <v>142.4</v>
      </c>
      <c r="D37">
        <v>142.4</v>
      </c>
      <c r="E37">
        <v>135.6</v>
      </c>
      <c r="F37">
        <v>136.55000000000001</v>
      </c>
      <c r="G37">
        <f>_xll.TA_TYPPRICE(D37,E37,F37)</f>
        <v>138.18333333333334</v>
      </c>
      <c r="H37">
        <v>140.64068769232256</v>
      </c>
      <c r="I37" t="str">
        <f t="shared" si="0"/>
        <v>DOWN</v>
      </c>
      <c r="J37">
        <v>145.38181622943247</v>
      </c>
      <c r="K37">
        <v>139.64196588284287</v>
      </c>
      <c r="L37" t="str">
        <f t="shared" si="1"/>
        <v>DOWN</v>
      </c>
      <c r="M37" t="str">
        <f t="shared" si="2"/>
        <v>DOWN</v>
      </c>
      <c r="N37">
        <v>30.477893779185266</v>
      </c>
      <c r="O37" t="str">
        <f t="shared" si="3"/>
        <v>DOWN</v>
      </c>
      <c r="P37" t="str">
        <f t="shared" si="4"/>
        <v>DOWN</v>
      </c>
      <c r="Q37">
        <f t="shared" si="5"/>
        <v>0.95000000000001705</v>
      </c>
      <c r="R37">
        <f t="shared" si="6"/>
        <v>6.8000000000000114</v>
      </c>
      <c r="S37">
        <f t="shared" si="7"/>
        <v>0.13970588235294346</v>
      </c>
      <c r="T37" t="str">
        <f t="shared" si="8"/>
        <v>DOWN</v>
      </c>
      <c r="U37" t="str">
        <f t="shared" si="9"/>
        <v>DOWN</v>
      </c>
      <c r="V37">
        <v>141.89227897723291</v>
      </c>
      <c r="W37">
        <v>139.32260108902571</v>
      </c>
      <c r="X37">
        <f t="shared" si="10"/>
        <v>2.5696778882071953</v>
      </c>
      <c r="Y37">
        <v>4.3482629138449074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6</v>
      </c>
      <c r="B38" s="1">
        <v>43000</v>
      </c>
      <c r="C38">
        <v>136.69999999999999</v>
      </c>
      <c r="D38">
        <v>136.69999999999999</v>
      </c>
      <c r="E38">
        <v>128.4</v>
      </c>
      <c r="F38">
        <v>128.75</v>
      </c>
      <c r="G38">
        <f>_xll.TA_TYPPRICE(D38,E38,F38)</f>
        <v>131.28333333333333</v>
      </c>
      <c r="H38">
        <v>135.96201051282793</v>
      </c>
      <c r="I38" t="str">
        <f t="shared" si="0"/>
        <v>DOWN</v>
      </c>
      <c r="J38">
        <v>143.45252373400302</v>
      </c>
      <c r="K38">
        <v>137.14375124221112</v>
      </c>
      <c r="L38" t="str">
        <f t="shared" si="1"/>
        <v>DOWN</v>
      </c>
      <c r="M38" t="str">
        <f t="shared" si="2"/>
        <v>DOWN</v>
      </c>
      <c r="N38">
        <v>19.169905481858741</v>
      </c>
      <c r="O38" t="str">
        <f t="shared" si="3"/>
        <v>DOWN</v>
      </c>
      <c r="P38" t="str">
        <f t="shared" si="4"/>
        <v>DOWN</v>
      </c>
      <c r="Q38">
        <f t="shared" si="5"/>
        <v>0.34999999999999432</v>
      </c>
      <c r="R38">
        <f t="shared" si="6"/>
        <v>8.2999999999999829</v>
      </c>
      <c r="S38">
        <f t="shared" si="7"/>
        <v>4.2168674698794581E-2</v>
      </c>
      <c r="T38" t="str">
        <f t="shared" si="8"/>
        <v>DOWN</v>
      </c>
      <c r="U38" t="str">
        <f t="shared" si="9"/>
        <v>DOWN</v>
      </c>
      <c r="V38">
        <v>139.87038990381245</v>
      </c>
      <c r="W38">
        <v>138.53944545280157</v>
      </c>
      <c r="X38">
        <f t="shared" si="10"/>
        <v>1.330944451010879</v>
      </c>
      <c r="Y38">
        <v>3.7447992212781016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135.75</v>
      </c>
      <c r="AE38">
        <f t="shared" si="16"/>
        <v>133.55000000000001</v>
      </c>
      <c r="AF38">
        <f t="shared" si="17"/>
        <v>132.55000000000001</v>
      </c>
      <c r="AG38">
        <f t="shared" si="18"/>
        <v>131.55000000000001</v>
      </c>
    </row>
    <row r="39" spans="1:33" x14ac:dyDescent="0.25">
      <c r="A39" t="s">
        <v>6</v>
      </c>
      <c r="B39" s="1">
        <v>43003</v>
      </c>
      <c r="C39">
        <v>130</v>
      </c>
      <c r="D39">
        <v>131.19999999999999</v>
      </c>
      <c r="E39">
        <v>124.75</v>
      </c>
      <c r="F39">
        <v>128.80000000000001</v>
      </c>
      <c r="G39">
        <f>_xll.TA_TYPPRICE(D39,E39,F39)</f>
        <v>128.25</v>
      </c>
      <c r="H39">
        <v>132.10600525641397</v>
      </c>
      <c r="I39" t="str">
        <f t="shared" si="0"/>
        <v>DOWN</v>
      </c>
      <c r="J39">
        <v>140.72974068200236</v>
      </c>
      <c r="K39">
        <v>134.38958429949753</v>
      </c>
      <c r="L39" t="str">
        <f t="shared" si="1"/>
        <v>DOWN</v>
      </c>
      <c r="M39" t="str">
        <f t="shared" si="2"/>
        <v>DOWN</v>
      </c>
      <c r="N39">
        <v>19.409496032419611</v>
      </c>
      <c r="O39" t="str">
        <f t="shared" si="3"/>
        <v>DOWN</v>
      </c>
      <c r="P39" t="str">
        <f t="shared" si="4"/>
        <v>DOWN</v>
      </c>
      <c r="Q39">
        <f t="shared" si="5"/>
        <v>4.0500000000000114</v>
      </c>
      <c r="R39">
        <f t="shared" si="6"/>
        <v>6.4499999999999886</v>
      </c>
      <c r="S39">
        <f t="shared" si="7"/>
        <v>0.62790697674418894</v>
      </c>
      <c r="T39" t="str">
        <f t="shared" si="8"/>
        <v>No Indication</v>
      </c>
      <c r="U39" t="str">
        <f t="shared" si="9"/>
        <v>No T+M+I</v>
      </c>
      <c r="V39">
        <v>138.1672529955336</v>
      </c>
      <c r="W39">
        <v>137.81800504889034</v>
      </c>
      <c r="X39">
        <f t="shared" si="10"/>
        <v>0.34924794664325987</v>
      </c>
      <c r="Y39">
        <v>3.0656889663511331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</row>
    <row r="40" spans="1:33" x14ac:dyDescent="0.25">
      <c r="A40" t="s">
        <v>6</v>
      </c>
      <c r="B40" s="1">
        <v>43004</v>
      </c>
      <c r="C40">
        <v>129</v>
      </c>
      <c r="D40">
        <v>132.4</v>
      </c>
      <c r="E40">
        <v>128.19999999999999</v>
      </c>
      <c r="F40">
        <v>130.35</v>
      </c>
      <c r="G40">
        <f>_xll.TA_TYPPRICE(D40,E40,F40)</f>
        <v>130.31666666666669</v>
      </c>
      <c r="H40">
        <v>131.21133596154033</v>
      </c>
      <c r="I40" t="str">
        <f t="shared" si="0"/>
        <v>DOWN</v>
      </c>
      <c r="J40">
        <v>138.87868719711295</v>
      </c>
      <c r="K40">
        <v>133.01412112183141</v>
      </c>
      <c r="L40" t="str">
        <f t="shared" si="1"/>
        <v>DOWN</v>
      </c>
      <c r="M40" t="str">
        <f t="shared" si="2"/>
        <v>DOWN</v>
      </c>
      <c r="N40">
        <v>27.71243595970234</v>
      </c>
      <c r="O40" t="str">
        <f t="shared" si="3"/>
        <v>DOWN</v>
      </c>
      <c r="P40" t="str">
        <f t="shared" si="4"/>
        <v>DOWN</v>
      </c>
      <c r="Q40">
        <f t="shared" si="5"/>
        <v>2.1500000000000057</v>
      </c>
      <c r="R40">
        <f t="shared" si="6"/>
        <v>4.2000000000000171</v>
      </c>
      <c r="S40">
        <f t="shared" si="7"/>
        <v>0.5119047619047612</v>
      </c>
      <c r="T40" t="str">
        <f t="shared" si="8"/>
        <v>No Indication</v>
      </c>
      <c r="U40" t="str">
        <f t="shared" si="9"/>
        <v>No T+M+I</v>
      </c>
      <c r="V40">
        <v>136.96459868852844</v>
      </c>
      <c r="W40">
        <v>137.26481948971329</v>
      </c>
      <c r="X40">
        <f t="shared" si="10"/>
        <v>-0.30022080118484951</v>
      </c>
      <c r="Y40">
        <v>2.3925070128439367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6</v>
      </c>
      <c r="B41" s="1">
        <v>43005</v>
      </c>
      <c r="C41">
        <v>131.15</v>
      </c>
      <c r="D41">
        <v>132.35</v>
      </c>
      <c r="E41">
        <v>126.6</v>
      </c>
      <c r="F41">
        <v>127.35</v>
      </c>
      <c r="G41">
        <f>_xll.TA_TYPPRICE(D41,E41,F41)</f>
        <v>128.76666666666665</v>
      </c>
      <c r="H41">
        <v>129.98900131410349</v>
      </c>
      <c r="I41" t="str">
        <f t="shared" si="0"/>
        <v>DOWN</v>
      </c>
      <c r="J41">
        <v>137.42786781997674</v>
      </c>
      <c r="K41">
        <v>131.58876087253554</v>
      </c>
      <c r="L41" t="str">
        <f t="shared" si="1"/>
        <v>DOWN</v>
      </c>
      <c r="M41" t="str">
        <f t="shared" si="2"/>
        <v>DOWN</v>
      </c>
      <c r="N41">
        <v>22.183132078227143</v>
      </c>
      <c r="O41" t="str">
        <f t="shared" si="3"/>
        <v>DOWN</v>
      </c>
      <c r="P41" t="str">
        <f t="shared" si="4"/>
        <v>DOWN</v>
      </c>
      <c r="Q41">
        <f t="shared" si="5"/>
        <v>0.75</v>
      </c>
      <c r="R41">
        <f t="shared" si="6"/>
        <v>5.75</v>
      </c>
      <c r="S41">
        <f t="shared" si="7"/>
        <v>0.13043478260869565</v>
      </c>
      <c r="T41" t="str">
        <f t="shared" si="8"/>
        <v>DOWN</v>
      </c>
      <c r="U41" t="str">
        <f t="shared" si="9"/>
        <v>DOWN</v>
      </c>
      <c r="V41">
        <v>135.48542965952407</v>
      </c>
      <c r="W41">
        <v>136.53038841640119</v>
      </c>
      <c r="X41">
        <f t="shared" si="10"/>
        <v>-1.0449587568771221</v>
      </c>
      <c r="Y41">
        <v>1.7050138588997248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131.70000000000002</v>
      </c>
      <c r="AE41">
        <f t="shared" si="16"/>
        <v>130.15</v>
      </c>
      <c r="AF41">
        <f t="shared" si="17"/>
        <v>129.45000000000002</v>
      </c>
      <c r="AG41">
        <f t="shared" si="18"/>
        <v>128.80000000000001</v>
      </c>
    </row>
    <row r="42" spans="1:33" x14ac:dyDescent="0.25">
      <c r="A42" t="s">
        <v>6</v>
      </c>
      <c r="B42" s="1">
        <v>43006</v>
      </c>
      <c r="C42">
        <v>127.5</v>
      </c>
      <c r="D42">
        <v>128.80000000000001</v>
      </c>
      <c r="E42">
        <v>125.15</v>
      </c>
      <c r="F42">
        <v>125.95</v>
      </c>
      <c r="G42">
        <f>_xll.TA_TYPPRICE(D42,E42,F42)</f>
        <v>126.63333333333334</v>
      </c>
      <c r="H42">
        <v>128.31116732371842</v>
      </c>
      <c r="I42" t="str">
        <f t="shared" si="0"/>
        <v>DOWN</v>
      </c>
      <c r="J42">
        <v>135.51056385998191</v>
      </c>
      <c r="K42">
        <v>130.1579251230832</v>
      </c>
      <c r="L42" t="str">
        <f t="shared" si="1"/>
        <v>DOWN</v>
      </c>
      <c r="M42" t="str">
        <f t="shared" si="2"/>
        <v>DOWN</v>
      </c>
      <c r="N42">
        <v>19.870429404079228</v>
      </c>
      <c r="O42" t="str">
        <f t="shared" si="3"/>
        <v>DOWN</v>
      </c>
      <c r="P42" t="str">
        <f t="shared" si="4"/>
        <v>DOWN</v>
      </c>
      <c r="Q42">
        <f t="shared" si="5"/>
        <v>0.79999999999999716</v>
      </c>
      <c r="R42">
        <f t="shared" si="6"/>
        <v>3.6500000000000057</v>
      </c>
      <c r="S42">
        <f t="shared" si="7"/>
        <v>0.2191780821917797</v>
      </c>
      <c r="T42" t="str">
        <f t="shared" si="8"/>
        <v>No Indication</v>
      </c>
      <c r="U42" t="str">
        <f t="shared" si="9"/>
        <v>No T+M+I</v>
      </c>
      <c r="V42">
        <v>134.01844048113574</v>
      </c>
      <c r="W42">
        <v>135.74665594111221</v>
      </c>
      <c r="X42">
        <f t="shared" si="10"/>
        <v>-1.7282154599764681</v>
      </c>
      <c r="Y42">
        <v>1.0183679951244862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6</v>
      </c>
      <c r="B43" s="1">
        <v>43007</v>
      </c>
      <c r="C43">
        <v>125.95</v>
      </c>
      <c r="D43">
        <v>129.25</v>
      </c>
      <c r="E43">
        <v>125.7</v>
      </c>
      <c r="F43">
        <v>127.45</v>
      </c>
      <c r="G43">
        <f>_xll.TA_TYPPRICE(D43,E43,F43)</f>
        <v>127.46666666666665</v>
      </c>
      <c r="H43">
        <v>127.88891699519255</v>
      </c>
      <c r="I43" t="str">
        <f t="shared" si="0"/>
        <v>DOWN</v>
      </c>
      <c r="J43">
        <v>134.11932744665259</v>
      </c>
      <c r="K43">
        <v>129.16727509573138</v>
      </c>
      <c r="L43" t="str">
        <f t="shared" si="1"/>
        <v>DOWN</v>
      </c>
      <c r="M43" t="str">
        <f t="shared" si="2"/>
        <v>DOWN</v>
      </c>
      <c r="N43">
        <v>29.687912573587827</v>
      </c>
      <c r="O43" t="str">
        <f t="shared" si="3"/>
        <v>DOWN</v>
      </c>
      <c r="P43" t="str">
        <f t="shared" si="4"/>
        <v>DOWN</v>
      </c>
      <c r="Q43">
        <f t="shared" si="5"/>
        <v>1.75</v>
      </c>
      <c r="R43">
        <f t="shared" si="6"/>
        <v>3.5499999999999972</v>
      </c>
      <c r="S43">
        <f t="shared" si="7"/>
        <v>0.49295774647887364</v>
      </c>
      <c r="T43" t="str">
        <f t="shared" si="8"/>
        <v>No Indication</v>
      </c>
      <c r="U43" t="str">
        <f t="shared" si="9"/>
        <v>No T+M+I</v>
      </c>
      <c r="V43">
        <v>133.00791117634563</v>
      </c>
      <c r="W43">
        <v>135.13208883436315</v>
      </c>
      <c r="X43">
        <f t="shared" si="10"/>
        <v>-2.1241776580175156</v>
      </c>
      <c r="Y43">
        <v>0.38985886449608576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B44" s="1"/>
    </row>
    <row r="45" spans="1:33" x14ac:dyDescent="0.25">
      <c r="B45" s="1"/>
    </row>
    <row r="46" spans="1:33" x14ac:dyDescent="0.25">
      <c r="B46" s="1"/>
    </row>
    <row r="47" spans="1:33" x14ac:dyDescent="0.25">
      <c r="B47" s="1"/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2017-10-03T07:39:03Z</dcterms:created>
  <dcterms:modified xsi:type="dcterms:W3CDTF">2017-10-03T07:54:13Z</dcterms:modified>
</cp:coreProperties>
</file>