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  <c r="Y2" i="1" a="1"/>
  <c r="W2" i="1" a="1"/>
  <c r="V2" i="1" a="1"/>
  <c r="N2" i="1" a="1"/>
  <c r="K2" i="1" a="1"/>
  <c r="J2" i="1" a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V3" i="1"/>
  <c r="V5" i="1"/>
  <c r="V7" i="1"/>
  <c r="V9" i="1"/>
  <c r="V11" i="1"/>
  <c r="V13" i="1"/>
  <c r="V15" i="1"/>
  <c r="V19" i="1"/>
  <c r="V21" i="1"/>
  <c r="V23" i="1"/>
  <c r="V27" i="1"/>
  <c r="V3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17" i="1"/>
  <c r="V25" i="1"/>
  <c r="V29" i="1"/>
  <c r="V31" i="1"/>
  <c r="V33" i="1"/>
  <c r="V35" i="1"/>
  <c r="V39" i="1"/>
  <c r="V41" i="1"/>
  <c r="V43" i="1"/>
  <c r="V45" i="1"/>
  <c r="V4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</calcChain>
</file>

<file path=xl/sharedStrings.xml><?xml version="1.0" encoding="utf-8"?>
<sst xmlns="http://schemas.openxmlformats.org/spreadsheetml/2006/main" count="79" uniqueCount="34">
  <si>
    <t>Scrip</t>
  </si>
  <si>
    <t>Date</t>
  </si>
  <si>
    <t>Open</t>
  </si>
  <si>
    <t>High</t>
  </si>
  <si>
    <t>Low</t>
  </si>
  <si>
    <t>HCC</t>
  </si>
  <si>
    <t>Last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</si>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</sst>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5</v>
      </c>
      <c r="B2" s="1">
        <v>42857</v>
      </c>
      <c r="C2">
        <v>47</v>
      </c>
      <c r="D2">
        <v>47.15</v>
      </c>
      <c r="E2">
        <v>45.2</v>
      </c>
      <c r="F2">
        <v>46</v>
      </c>
      <c r="G2">
        <f>_xll.TA_TYPPRICE(D2,E2,F2)</f>
        <v>46.116666666666667</v>
      </c>
      <c r="H2" t="e">
        <f t="array" ref="H2:H47">_xll.TA_EMA(G2:G47,3)</f>
        <v>#N/A</v>
      </c>
      <c r="I2" t="e">
        <f>IF(F2&gt;H2,"UP","DOWN")</f>
        <v>#N/A</v>
      </c>
      <c r="J2" t="e">
        <f t="array" ref="J2:J47">_xll.TA_EMA(D2:D47,8)</f>
        <v>#N/A</v>
      </c>
      <c r="K2" t="e">
        <f t="array" ref="K2:K47">_xll.TA_EMA(E2:E47,8)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7">_xll.TA_RSI(F2:F47,5)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0.79999999999999716</v>
      </c>
      <c r="R2">
        <f>D2-E2</f>
        <v>1.9499999999999957</v>
      </c>
      <c r="S2">
        <f>Q2/R2</f>
        <v>0.41025641025640969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47">_xll.TA_EMA(F2:F47,12)</f>
        <v>#N/A</v>
      </c>
      <c r="W2" t="e">
        <f t="array" ref="W2:W47">_xll.TA_EMA(F2:F47,26)</f>
        <v>#N/A</v>
      </c>
      <c r="X2" t="e">
        <f>V2-W2</f>
        <v>#N/A</v>
      </c>
      <c r="Y2" t="e">
        <f t="array" ref="Y2:Y47">_xll.TA_EMA(X2:X47,9)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5</v>
      </c>
      <c r="B3" s="1">
        <v>42858</v>
      </c>
      <c r="C3">
        <v>46</v>
      </c>
      <c r="D3">
        <v>47.1</v>
      </c>
      <c r="E3">
        <v>45.2</v>
      </c>
      <c r="F3">
        <v>46</v>
      </c>
      <c r="G3">
        <f>_xll.TA_TYPPRICE(D3,E3,F3)</f>
        <v>46.1</v>
      </c>
      <c r="H3" t="e">
        <v>#N/A</v>
      </c>
      <c r="I3" t="e">
        <f t="shared" ref="I3:I47" si="0">IF(F3&gt;H3,"UP","DOWN")</f>
        <v>#N/A</v>
      </c>
      <c r="J3" t="e">
        <v>#N/A</v>
      </c>
      <c r="K3" t="e">
        <v>#N/A</v>
      </c>
      <c r="L3" t="e">
        <f t="shared" ref="L3:L47" si="1">IF(F3&gt;J3,"UP",IF(F3&lt;K3,"DOWN","No Confirmation"))</f>
        <v>#N/A</v>
      </c>
      <c r="M3" t="e">
        <f t="shared" ref="M3:M47" si="2">IF(AND(I3="UP",L3="UP"),"UP",IF(AND(I3="DOWN",L3="DOWN"),"DOWN","No Trend"))</f>
        <v>#N/A</v>
      </c>
      <c r="N3" t="e">
        <v>#N/A</v>
      </c>
      <c r="O3" t="e">
        <f t="shared" ref="O3:O47" si="3">IF(N3&gt;60,"UP",IF(N3&lt;40,"DOWN","No Momentum"))</f>
        <v>#N/A</v>
      </c>
      <c r="P3" t="e">
        <f t="shared" ref="P3:P47" si="4">IF(AND(M3="UP",O3="UP"),"UP",IF(AND(M3="DOWN",O3="DOWN"),"DOWN","No Trend + Momentum"))</f>
        <v>#N/A</v>
      </c>
      <c r="Q3">
        <f t="shared" ref="Q3:Q47" si="5">F3-E3</f>
        <v>0.79999999999999716</v>
      </c>
      <c r="R3">
        <f t="shared" ref="R3:R47" si="6">D3-E3</f>
        <v>1.8999999999999986</v>
      </c>
      <c r="S3">
        <f t="shared" ref="S3:S47" si="7">Q3/R3</f>
        <v>0.42105263157894618</v>
      </c>
      <c r="T3" t="str">
        <f t="shared" ref="T3:T47" si="8">IF(S3&gt;0.8,"UP",IF(S3&lt;0.2,"DOWN","No Indication"))</f>
        <v>No Indication</v>
      </c>
      <c r="U3" t="e">
        <f t="shared" ref="U3:U47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7" si="10">V3-W3</f>
        <v>#N/A</v>
      </c>
      <c r="Y3" t="e">
        <v>#N/A</v>
      </c>
      <c r="Z3" t="e">
        <f t="shared" ref="Z3:Z47" si="11">IF(X3&gt;Y3,"UP",IF(X3&lt;Y3,"DOWN","No Indication"))</f>
        <v>#N/A</v>
      </c>
      <c r="AA3" t="e">
        <f t="shared" ref="AA3:AA47" si="12">IF(AND(U3="UP",Z3="UP"),"UP",IF(AND(U3="DOWN",Z3="DOWN"),"DOWN","No TMIM"))</f>
        <v>#N/A</v>
      </c>
      <c r="AB3" t="e">
        <f t="shared" ref="AB3:AB47" si="13">IF(H3&gt;J3,"UP",IF(H3&lt;K3,"DOWN","No Confirmation"))</f>
        <v>#N/A</v>
      </c>
      <c r="AC3" t="e">
        <f t="shared" ref="AC3:AC47" si="14">IF(AND(AA3="UP",AB3="UP"),"UP",IF(AND(AA3="DOWN",AB3="DOWN"),"DOWN","No Alert"))</f>
        <v>#N/A</v>
      </c>
      <c r="AD3" t="e">
        <f t="shared" ref="AD3:AD47" si="15">IF(AC3="UP",MROUND(D3-((D3-E3)*0.886),0.05),IF(AC3="DOWN",MROUND(E3+((D3-E3)*0.886),0.05),"No Alert"))</f>
        <v>#N/A</v>
      </c>
      <c r="AE3" t="e">
        <f t="shared" ref="AE3:AE47" si="16">IF(AC3="UP",MROUND(D3-((D3-E3)*0.618),0.05),IF(AC3="DOWN",MROUND(E3+((D3-E3)*0.618),0.05),"No Alert"))</f>
        <v>#N/A</v>
      </c>
      <c r="AF3" t="e">
        <f t="shared" ref="AF3:AF47" si="17">IF(AC3="UP",MROUND(D3-((D3-E3)*0.5),0.05),IF(AC3="DOWN",MROUND(E3+((D3-E3)*0.5),0.05),"No Alert"))</f>
        <v>#N/A</v>
      </c>
      <c r="AG3" t="e">
        <f t="shared" ref="AG3:AG47" si="18">IF(AC3="UP",MROUND(D3-((D3-E3)*0.382),0.05),IF(AC3="DOWN",MROUND(E3+((D3-E3)*0.382),0.05),"No Alert"))</f>
        <v>#N/A</v>
      </c>
    </row>
    <row r="4" spans="1:33" x14ac:dyDescent="0.25">
      <c r="A4" t="s">
        <v>5</v>
      </c>
      <c r="B4" s="1">
        <v>42859</v>
      </c>
      <c r="C4">
        <v>46.4</v>
      </c>
      <c r="D4">
        <v>46.9</v>
      </c>
      <c r="E4">
        <v>45.65</v>
      </c>
      <c r="F4">
        <v>46</v>
      </c>
      <c r="G4">
        <f>_xll.TA_TYPPRICE(D4,E4,F4)</f>
        <v>46.183333333333337</v>
      </c>
      <c r="H4">
        <v>46.133333333333333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0.35000000000000142</v>
      </c>
      <c r="R4">
        <f t="shared" si="6"/>
        <v>1.25</v>
      </c>
      <c r="S4">
        <f t="shared" si="7"/>
        <v>0.28000000000000114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5</v>
      </c>
      <c r="B5" s="1">
        <v>42860</v>
      </c>
      <c r="C5">
        <v>45.4</v>
      </c>
      <c r="D5">
        <v>45.4</v>
      </c>
      <c r="E5">
        <v>42.6</v>
      </c>
      <c r="F5">
        <v>43</v>
      </c>
      <c r="G5">
        <f>_xll.TA_TYPPRICE(D5,E5,F5)</f>
        <v>43.666666666666664</v>
      </c>
      <c r="H5">
        <v>44.9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0.39999999999999858</v>
      </c>
      <c r="R5">
        <f t="shared" si="6"/>
        <v>2.7999999999999972</v>
      </c>
      <c r="S5">
        <f t="shared" si="7"/>
        <v>0.14285714285714249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5</v>
      </c>
      <c r="B6" s="1">
        <v>42863</v>
      </c>
      <c r="C6">
        <v>43</v>
      </c>
      <c r="D6">
        <v>43.55</v>
      </c>
      <c r="E6">
        <v>42.5</v>
      </c>
      <c r="F6">
        <v>43</v>
      </c>
      <c r="G6">
        <f>_xll.TA_TYPPRICE(D6,E6,F6)</f>
        <v>43.016666666666673</v>
      </c>
      <c r="H6">
        <v>43.958333333333336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1.0499999999999972</v>
      </c>
      <c r="S6">
        <f t="shared" si="7"/>
        <v>0.4761904761904775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5</v>
      </c>
      <c r="B7" s="1">
        <v>42864</v>
      </c>
      <c r="C7">
        <v>43</v>
      </c>
      <c r="D7">
        <v>43.25</v>
      </c>
      <c r="E7">
        <v>42.1</v>
      </c>
      <c r="F7">
        <v>42</v>
      </c>
      <c r="G7">
        <f>_xll.TA_TYPPRICE(D7,E7,F7)</f>
        <v>42.449999999999996</v>
      </c>
      <c r="H7">
        <v>43.204166666666666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-0.10000000000000142</v>
      </c>
      <c r="R7">
        <f t="shared" si="6"/>
        <v>1.1499999999999986</v>
      </c>
      <c r="S7">
        <f t="shared" si="7"/>
        <v>-8.6956521739131779E-2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5</v>
      </c>
      <c r="B8" s="1">
        <v>42865</v>
      </c>
      <c r="C8">
        <v>42.7</v>
      </c>
      <c r="D8">
        <v>43.65</v>
      </c>
      <c r="E8">
        <v>42.5</v>
      </c>
      <c r="F8">
        <v>43</v>
      </c>
      <c r="G8">
        <f>_xll.TA_TYPPRICE(D8,E8,F8)</f>
        <v>43.050000000000004</v>
      </c>
      <c r="H8">
        <v>43.127083333333331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23.809523809523807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1.1499999999999986</v>
      </c>
      <c r="S8">
        <f t="shared" si="7"/>
        <v>0.43478260869565272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5</v>
      </c>
      <c r="B9" s="1">
        <v>42866</v>
      </c>
      <c r="C9">
        <v>43.7</v>
      </c>
      <c r="D9">
        <v>45.1</v>
      </c>
      <c r="E9">
        <v>43.7</v>
      </c>
      <c r="F9">
        <v>44</v>
      </c>
      <c r="G9">
        <f>_xll.TA_TYPPRICE(D9,E9,F9)</f>
        <v>44.266666666666673</v>
      </c>
      <c r="H9">
        <v>43.696875000000006</v>
      </c>
      <c r="I9" t="str">
        <f t="shared" si="0"/>
        <v>UP</v>
      </c>
      <c r="J9">
        <v>45.262500000000003</v>
      </c>
      <c r="K9">
        <v>43.681249999999999</v>
      </c>
      <c r="L9" t="str">
        <f t="shared" si="1"/>
        <v>No Confirmation</v>
      </c>
      <c r="M9" t="str">
        <f t="shared" si="2"/>
        <v>No Trend</v>
      </c>
      <c r="N9">
        <v>41.284403669724767</v>
      </c>
      <c r="O9" t="str">
        <f t="shared" si="3"/>
        <v>No Momentum</v>
      </c>
      <c r="P9" t="str">
        <f t="shared" si="4"/>
        <v>No Trend + Momentum</v>
      </c>
      <c r="Q9">
        <f t="shared" si="5"/>
        <v>0.29999999999999716</v>
      </c>
      <c r="R9">
        <f t="shared" si="6"/>
        <v>1.3999999999999986</v>
      </c>
      <c r="S9">
        <f t="shared" si="7"/>
        <v>0.21428571428571247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5</v>
      </c>
      <c r="B10" s="1">
        <v>42867</v>
      </c>
      <c r="C10">
        <v>44.7</v>
      </c>
      <c r="D10">
        <v>45.1</v>
      </c>
      <c r="E10">
        <v>43.3</v>
      </c>
      <c r="F10">
        <v>45</v>
      </c>
      <c r="G10">
        <f>_xll.TA_TYPPRICE(D10,E10,F10)</f>
        <v>44.466666666666669</v>
      </c>
      <c r="H10">
        <v>44.081770833333337</v>
      </c>
      <c r="I10" t="str">
        <f t="shared" si="0"/>
        <v>UP</v>
      </c>
      <c r="J10">
        <v>45.226388888888891</v>
      </c>
      <c r="K10">
        <v>43.596527777777773</v>
      </c>
      <c r="L10" t="str">
        <f t="shared" si="1"/>
        <v>No Confirmation</v>
      </c>
      <c r="M10" t="str">
        <f t="shared" si="2"/>
        <v>No Trend</v>
      </c>
      <c r="N10">
        <v>54.367201426024955</v>
      </c>
      <c r="O10" t="str">
        <f t="shared" si="3"/>
        <v>No Momentum</v>
      </c>
      <c r="P10" t="str">
        <f t="shared" si="4"/>
        <v>No Trend + Momentum</v>
      </c>
      <c r="Q10">
        <f t="shared" si="5"/>
        <v>1.7000000000000028</v>
      </c>
      <c r="R10">
        <f t="shared" si="6"/>
        <v>1.8000000000000043</v>
      </c>
      <c r="S10">
        <f t="shared" si="7"/>
        <v>0.94444444444444375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5</v>
      </c>
      <c r="B11" s="1">
        <v>42870</v>
      </c>
      <c r="C11">
        <v>44.95</v>
      </c>
      <c r="D11">
        <v>45.25</v>
      </c>
      <c r="E11">
        <v>44.15</v>
      </c>
      <c r="F11">
        <v>44</v>
      </c>
      <c r="G11">
        <f>_xll.TA_TYPPRICE(D11,E11,F11)</f>
        <v>44.466666666666669</v>
      </c>
      <c r="H11">
        <v>44.274218750000003</v>
      </c>
      <c r="I11" t="str">
        <f t="shared" si="0"/>
        <v>DOWN</v>
      </c>
      <c r="J11">
        <v>45.231635802469135</v>
      </c>
      <c r="K11">
        <v>43.719521604938265</v>
      </c>
      <c r="L11" t="str">
        <f t="shared" si="1"/>
        <v>No Confirmation</v>
      </c>
      <c r="M11" t="str">
        <f t="shared" si="2"/>
        <v>No Trend</v>
      </c>
      <c r="N11">
        <v>42.523527361449986</v>
      </c>
      <c r="O11" t="str">
        <f t="shared" si="3"/>
        <v>No Momentum</v>
      </c>
      <c r="P11" t="str">
        <f t="shared" si="4"/>
        <v>No Trend + Momentum</v>
      </c>
      <c r="Q11">
        <f t="shared" si="5"/>
        <v>-0.14999999999999858</v>
      </c>
      <c r="R11">
        <f t="shared" si="6"/>
        <v>1.1000000000000014</v>
      </c>
      <c r="S11">
        <f t="shared" si="7"/>
        <v>-0.13636363636363488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5</v>
      </c>
      <c r="B12" s="1">
        <v>42871</v>
      </c>
      <c r="C12">
        <v>45</v>
      </c>
      <c r="D12">
        <v>45.9</v>
      </c>
      <c r="E12">
        <v>44.75</v>
      </c>
      <c r="F12">
        <v>45</v>
      </c>
      <c r="G12">
        <f>_xll.TA_TYPPRICE(D12,E12,F12)</f>
        <v>45.216666666666669</v>
      </c>
      <c r="H12">
        <v>44.745442708333336</v>
      </c>
      <c r="I12" t="str">
        <f t="shared" si="0"/>
        <v>UP</v>
      </c>
      <c r="J12">
        <v>45.380161179698213</v>
      </c>
      <c r="K12">
        <v>43.948516803840874</v>
      </c>
      <c r="L12" t="str">
        <f t="shared" si="1"/>
        <v>No Confirmation</v>
      </c>
      <c r="M12" t="str">
        <f t="shared" si="2"/>
        <v>No Trend</v>
      </c>
      <c r="N12">
        <v>54.825011985480451</v>
      </c>
      <c r="O12" t="str">
        <f t="shared" si="3"/>
        <v>No Momentum</v>
      </c>
      <c r="P12" t="str">
        <f t="shared" si="4"/>
        <v>No Trend + Momentum</v>
      </c>
      <c r="Q12">
        <f t="shared" si="5"/>
        <v>0.25</v>
      </c>
      <c r="R12">
        <f t="shared" si="6"/>
        <v>1.1499999999999986</v>
      </c>
      <c r="S12">
        <f t="shared" si="7"/>
        <v>0.21739130434782636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5</v>
      </c>
      <c r="B13" s="1">
        <v>42872</v>
      </c>
      <c r="C13">
        <v>44.3</v>
      </c>
      <c r="D13">
        <v>46.7</v>
      </c>
      <c r="E13">
        <v>43.65</v>
      </c>
      <c r="F13">
        <v>47</v>
      </c>
      <c r="G13">
        <f>_xll.TA_TYPPRICE(D13,E13,F13)</f>
        <v>45.783333333333331</v>
      </c>
      <c r="H13">
        <v>45.264388020833337</v>
      </c>
      <c r="I13" t="str">
        <f t="shared" si="0"/>
        <v>UP</v>
      </c>
      <c r="J13">
        <v>45.673458695320832</v>
      </c>
      <c r="K13">
        <v>43.88217973632068</v>
      </c>
      <c r="L13" t="str">
        <f t="shared" si="1"/>
        <v>UP</v>
      </c>
      <c r="M13" t="str">
        <f t="shared" si="2"/>
        <v>UP</v>
      </c>
      <c r="N13">
        <v>70.57130747094385</v>
      </c>
      <c r="O13" t="str">
        <f t="shared" si="3"/>
        <v>UP</v>
      </c>
      <c r="P13" t="str">
        <f t="shared" si="4"/>
        <v>UP</v>
      </c>
      <c r="Q13">
        <f t="shared" si="5"/>
        <v>3.3500000000000014</v>
      </c>
      <c r="R13">
        <f t="shared" si="6"/>
        <v>3.0500000000000043</v>
      </c>
      <c r="S13">
        <f t="shared" si="7"/>
        <v>1.0983606557377039</v>
      </c>
      <c r="T13" t="str">
        <f t="shared" si="8"/>
        <v>UP</v>
      </c>
      <c r="U13" t="str">
        <f t="shared" si="9"/>
        <v>UP</v>
      </c>
      <c r="V13">
        <v>44.5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5</v>
      </c>
      <c r="B14" s="1">
        <v>42873</v>
      </c>
      <c r="C14">
        <v>46</v>
      </c>
      <c r="D14">
        <v>46.7</v>
      </c>
      <c r="E14">
        <v>43.9</v>
      </c>
      <c r="F14">
        <v>44</v>
      </c>
      <c r="G14">
        <f>_xll.TA_TYPPRICE(D14,E14,F14)</f>
        <v>44.866666666666667</v>
      </c>
      <c r="H14">
        <v>45.065527343750006</v>
      </c>
      <c r="I14" t="str">
        <f t="shared" si="0"/>
        <v>DOWN</v>
      </c>
      <c r="J14">
        <v>45.901578985249536</v>
      </c>
      <c r="K14">
        <v>43.886139794916083</v>
      </c>
      <c r="L14" t="str">
        <f t="shared" si="1"/>
        <v>No Confirmation</v>
      </c>
      <c r="M14" t="str">
        <f t="shared" si="2"/>
        <v>No Trend</v>
      </c>
      <c r="N14">
        <v>42.678556672866875</v>
      </c>
      <c r="O14" t="str">
        <f t="shared" si="3"/>
        <v>No Momentum</v>
      </c>
      <c r="P14" t="str">
        <f t="shared" si="4"/>
        <v>No Trend + Momentum</v>
      </c>
      <c r="Q14">
        <f t="shared" si="5"/>
        <v>0.10000000000000142</v>
      </c>
      <c r="R14">
        <f t="shared" si="6"/>
        <v>2.8000000000000043</v>
      </c>
      <c r="S14">
        <f t="shared" si="7"/>
        <v>3.571428571428617E-2</v>
      </c>
      <c r="T14" t="str">
        <f t="shared" si="8"/>
        <v>DOWN</v>
      </c>
      <c r="U14" t="str">
        <f t="shared" si="9"/>
        <v>No T+M+I</v>
      </c>
      <c r="V14">
        <v>44.42307692307692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5</v>
      </c>
      <c r="B15" s="1">
        <v>42874</v>
      </c>
      <c r="C15">
        <v>45.4</v>
      </c>
      <c r="D15">
        <v>45.45</v>
      </c>
      <c r="E15">
        <v>43.6</v>
      </c>
      <c r="F15">
        <v>44</v>
      </c>
      <c r="G15">
        <f>_xll.TA_TYPPRICE(D15,E15,F15)</f>
        <v>44.35</v>
      </c>
      <c r="H15">
        <v>44.707763671875</v>
      </c>
      <c r="I15" t="str">
        <f t="shared" si="0"/>
        <v>DOWN</v>
      </c>
      <c r="J15">
        <v>45.801228099638529</v>
      </c>
      <c r="K15">
        <v>43.822553173823621</v>
      </c>
      <c r="L15" t="str">
        <f t="shared" si="1"/>
        <v>No Confirmation</v>
      </c>
      <c r="M15" t="str">
        <f t="shared" si="2"/>
        <v>No Trend</v>
      </c>
      <c r="N15">
        <v>42.678556672866875</v>
      </c>
      <c r="O15" t="str">
        <f t="shared" si="3"/>
        <v>No Momentum</v>
      </c>
      <c r="P15" t="str">
        <f t="shared" si="4"/>
        <v>No Trend + Momentum</v>
      </c>
      <c r="Q15">
        <f t="shared" si="5"/>
        <v>0.39999999999999858</v>
      </c>
      <c r="R15">
        <f t="shared" si="6"/>
        <v>1.8500000000000014</v>
      </c>
      <c r="S15">
        <f t="shared" si="7"/>
        <v>0.21621621621621528</v>
      </c>
      <c r="T15" t="str">
        <f t="shared" si="8"/>
        <v>No Indication</v>
      </c>
      <c r="U15" t="str">
        <f t="shared" si="9"/>
        <v>No T+M+I</v>
      </c>
      <c r="V15">
        <v>44.357988165680467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5</v>
      </c>
      <c r="B16" s="1">
        <v>42877</v>
      </c>
      <c r="C16">
        <v>44.5</v>
      </c>
      <c r="D16">
        <v>44.85</v>
      </c>
      <c r="E16">
        <v>43.3</v>
      </c>
      <c r="F16">
        <v>44</v>
      </c>
      <c r="G16">
        <f>_xll.TA_TYPPRICE(D16,E16,F16)</f>
        <v>44.050000000000004</v>
      </c>
      <c r="H16">
        <v>44.378881835937506</v>
      </c>
      <c r="I16" t="str">
        <f t="shared" si="0"/>
        <v>DOWN</v>
      </c>
      <c r="J16">
        <v>45.589844077496636</v>
      </c>
      <c r="K16">
        <v>43.706430246307264</v>
      </c>
      <c r="L16" t="str">
        <f t="shared" si="1"/>
        <v>No Confirmation</v>
      </c>
      <c r="M16" t="str">
        <f t="shared" si="2"/>
        <v>No Trend</v>
      </c>
      <c r="N16">
        <v>42.678556672866875</v>
      </c>
      <c r="O16" t="str">
        <f t="shared" si="3"/>
        <v>No Momentum</v>
      </c>
      <c r="P16" t="str">
        <f t="shared" si="4"/>
        <v>No Trend + Momentum</v>
      </c>
      <c r="Q16">
        <f t="shared" si="5"/>
        <v>0.70000000000000284</v>
      </c>
      <c r="R16">
        <f t="shared" si="6"/>
        <v>1.5500000000000043</v>
      </c>
      <c r="S16">
        <f t="shared" si="7"/>
        <v>0.45161290322580705</v>
      </c>
      <c r="T16" t="str">
        <f t="shared" si="8"/>
        <v>No Indication</v>
      </c>
      <c r="U16" t="str">
        <f t="shared" si="9"/>
        <v>No T+M+I</v>
      </c>
      <c r="V16">
        <v>44.302913063268086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5</v>
      </c>
      <c r="B17" s="1">
        <v>42878</v>
      </c>
      <c r="C17">
        <v>43.95</v>
      </c>
      <c r="D17">
        <v>43.95</v>
      </c>
      <c r="E17">
        <v>40.799999999999997</v>
      </c>
      <c r="F17">
        <v>41</v>
      </c>
      <c r="G17">
        <f>_xll.TA_TYPPRICE(D17,E17,F17)</f>
        <v>41.916666666666664</v>
      </c>
      <c r="H17">
        <v>43.147774251302081</v>
      </c>
      <c r="I17" t="str">
        <f t="shared" si="0"/>
        <v>DOWN</v>
      </c>
      <c r="J17">
        <v>45.225434282497382</v>
      </c>
      <c r="K17">
        <v>43.060556858238982</v>
      </c>
      <c r="L17" t="str">
        <f t="shared" si="1"/>
        <v>DOWN</v>
      </c>
      <c r="M17" t="str">
        <f t="shared" si="2"/>
        <v>DOWN</v>
      </c>
      <c r="N17">
        <v>24.085546015074673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3.1500000000000057</v>
      </c>
      <c r="S17">
        <f t="shared" si="7"/>
        <v>6.349206349206428E-2</v>
      </c>
      <c r="T17" t="str">
        <f t="shared" si="8"/>
        <v>DOWN</v>
      </c>
      <c r="U17" t="str">
        <f t="shared" si="9"/>
        <v>DOWN</v>
      </c>
      <c r="V17">
        <v>43.794772591996072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5</v>
      </c>
      <c r="B18" s="1">
        <v>42879</v>
      </c>
      <c r="C18">
        <v>40.799999999999997</v>
      </c>
      <c r="D18">
        <v>41</v>
      </c>
      <c r="E18">
        <v>38.200000000000003</v>
      </c>
      <c r="F18">
        <v>39</v>
      </c>
      <c r="G18">
        <f>_xll.TA_TYPPRICE(D18,E18,F18)</f>
        <v>39.4</v>
      </c>
      <c r="H18">
        <v>41.273887125651044</v>
      </c>
      <c r="I18" t="str">
        <f t="shared" si="0"/>
        <v>DOWN</v>
      </c>
      <c r="J18">
        <v>44.28644888638685</v>
      </c>
      <c r="K18">
        <v>41.980433111963656</v>
      </c>
      <c r="L18" t="str">
        <f t="shared" si="1"/>
        <v>DOWN</v>
      </c>
      <c r="M18" t="str">
        <f t="shared" si="2"/>
        <v>DOWN</v>
      </c>
      <c r="N18">
        <v>17.670415353634546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2.7999999999999972</v>
      </c>
      <c r="S18">
        <f t="shared" si="7"/>
        <v>0.28571428571428498</v>
      </c>
      <c r="T18" t="str">
        <f t="shared" si="8"/>
        <v>No Indication</v>
      </c>
      <c r="U18" t="str">
        <f t="shared" si="9"/>
        <v>No T+M+I</v>
      </c>
      <c r="V18">
        <v>43.057115270150526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5</v>
      </c>
      <c r="B19" s="1">
        <v>42880</v>
      </c>
      <c r="C19">
        <v>39.299999999999997</v>
      </c>
      <c r="D19">
        <v>41.85</v>
      </c>
      <c r="E19">
        <v>38.799999999999997</v>
      </c>
      <c r="F19">
        <v>42</v>
      </c>
      <c r="G19">
        <f>_xll.TA_TYPPRICE(D19,E19,F19)</f>
        <v>40.883333333333333</v>
      </c>
      <c r="H19">
        <v>41.078610229492185</v>
      </c>
      <c r="I19" t="str">
        <f t="shared" si="0"/>
        <v>UP</v>
      </c>
      <c r="J19">
        <v>43.745015800523106</v>
      </c>
      <c r="K19">
        <v>41.273670198193955</v>
      </c>
      <c r="L19" t="str">
        <f t="shared" si="1"/>
        <v>No Confirmation</v>
      </c>
      <c r="M19" t="str">
        <f t="shared" si="2"/>
        <v>No Trend</v>
      </c>
      <c r="N19">
        <v>45.091720346461898</v>
      </c>
      <c r="O19" t="str">
        <f t="shared" si="3"/>
        <v>No Momentum</v>
      </c>
      <c r="P19" t="str">
        <f t="shared" si="4"/>
        <v>No Trend + Momentum</v>
      </c>
      <c r="Q19">
        <f t="shared" si="5"/>
        <v>3.2000000000000028</v>
      </c>
      <c r="R19">
        <f t="shared" si="6"/>
        <v>3.0500000000000043</v>
      </c>
      <c r="S19">
        <f t="shared" si="7"/>
        <v>1.0491803278688518</v>
      </c>
      <c r="T19" t="str">
        <f t="shared" si="8"/>
        <v>UP</v>
      </c>
      <c r="U19" t="str">
        <f t="shared" si="9"/>
        <v>No T+M+I</v>
      </c>
      <c r="V19">
        <v>42.894482151665827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5</v>
      </c>
      <c r="B20" s="1">
        <v>42881</v>
      </c>
      <c r="C20">
        <v>41.75</v>
      </c>
      <c r="D20">
        <v>43.6</v>
      </c>
      <c r="E20">
        <v>41.55</v>
      </c>
      <c r="F20">
        <v>43</v>
      </c>
      <c r="G20">
        <f>_xll.TA_TYPPRICE(D20,E20,F20)</f>
        <v>42.716666666666669</v>
      </c>
      <c r="H20">
        <v>41.897638448079427</v>
      </c>
      <c r="I20" t="str">
        <f t="shared" si="0"/>
        <v>UP</v>
      </c>
      <c r="J20">
        <v>43.712790067073527</v>
      </c>
      <c r="K20">
        <v>41.33507682081752</v>
      </c>
      <c r="L20" t="str">
        <f t="shared" si="1"/>
        <v>No Confirmation</v>
      </c>
      <c r="M20" t="str">
        <f t="shared" si="2"/>
        <v>No Trend</v>
      </c>
      <c r="N20">
        <v>51.783161785509137</v>
      </c>
      <c r="O20" t="str">
        <f t="shared" si="3"/>
        <v>No Momentum</v>
      </c>
      <c r="P20" t="str">
        <f t="shared" si="4"/>
        <v>No Trend + Momentum</v>
      </c>
      <c r="Q20">
        <f t="shared" si="5"/>
        <v>1.4500000000000028</v>
      </c>
      <c r="R20">
        <f t="shared" si="6"/>
        <v>2.0500000000000043</v>
      </c>
      <c r="S20">
        <f t="shared" si="7"/>
        <v>0.70731707317073167</v>
      </c>
      <c r="T20" t="str">
        <f t="shared" si="8"/>
        <v>No Indication</v>
      </c>
      <c r="U20" t="str">
        <f t="shared" si="9"/>
        <v>No T+M+I</v>
      </c>
      <c r="V20">
        <v>42.910715666794161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5</v>
      </c>
      <c r="B21" s="1">
        <v>42884</v>
      </c>
      <c r="C21">
        <v>42.8</v>
      </c>
      <c r="D21">
        <v>42.95</v>
      </c>
      <c r="E21">
        <v>40.299999999999997</v>
      </c>
      <c r="F21">
        <v>40</v>
      </c>
      <c r="G21">
        <f>_xll.TA_TYPPRICE(D21,E21,F21)</f>
        <v>41.083333333333336</v>
      </c>
      <c r="H21">
        <v>41.490485890706381</v>
      </c>
      <c r="I21" t="str">
        <f t="shared" si="0"/>
        <v>DOWN</v>
      </c>
      <c r="J21">
        <v>43.54328116327941</v>
      </c>
      <c r="K21">
        <v>41.105059749524735</v>
      </c>
      <c r="L21" t="str">
        <f t="shared" si="1"/>
        <v>DOWN</v>
      </c>
      <c r="M21" t="str">
        <f t="shared" si="2"/>
        <v>DOWN</v>
      </c>
      <c r="N21">
        <v>35.541027634619759</v>
      </c>
      <c r="O21" t="str">
        <f t="shared" si="3"/>
        <v>DOWN</v>
      </c>
      <c r="P21" t="str">
        <f t="shared" si="4"/>
        <v>DOWN</v>
      </c>
      <c r="Q21">
        <f t="shared" si="5"/>
        <v>-0.29999999999999716</v>
      </c>
      <c r="R21">
        <f t="shared" si="6"/>
        <v>2.6500000000000057</v>
      </c>
      <c r="S21">
        <f t="shared" si="7"/>
        <v>-0.11320754716981</v>
      </c>
      <c r="T21" t="str">
        <f t="shared" si="8"/>
        <v>DOWN</v>
      </c>
      <c r="U21" t="str">
        <f t="shared" si="9"/>
        <v>DOWN</v>
      </c>
      <c r="V21">
        <v>42.462913256518135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5</v>
      </c>
      <c r="B22" s="1">
        <v>42885</v>
      </c>
      <c r="C22">
        <v>39.9</v>
      </c>
      <c r="D22">
        <v>40.25</v>
      </c>
      <c r="E22">
        <v>38.799999999999997</v>
      </c>
      <c r="F22">
        <v>40</v>
      </c>
      <c r="G22">
        <f>_xll.TA_TYPPRICE(D22,E22,F22)</f>
        <v>39.68333333333333</v>
      </c>
      <c r="H22">
        <v>40.586909612019852</v>
      </c>
      <c r="I22" t="str">
        <f t="shared" si="0"/>
        <v>DOWN</v>
      </c>
      <c r="J22">
        <v>42.811440904772873</v>
      </c>
      <c r="K22">
        <v>40.592824249630347</v>
      </c>
      <c r="L22" t="str">
        <f t="shared" si="1"/>
        <v>DOWN</v>
      </c>
      <c r="M22" t="str">
        <f t="shared" si="2"/>
        <v>DOWN</v>
      </c>
      <c r="N22">
        <v>35.541027634619759</v>
      </c>
      <c r="O22" t="str">
        <f t="shared" si="3"/>
        <v>DOWN</v>
      </c>
      <c r="P22" t="str">
        <f t="shared" si="4"/>
        <v>DOWN</v>
      </c>
      <c r="Q22">
        <f t="shared" si="5"/>
        <v>1.2000000000000028</v>
      </c>
      <c r="R22">
        <f t="shared" si="6"/>
        <v>1.4500000000000028</v>
      </c>
      <c r="S22">
        <f t="shared" si="7"/>
        <v>0.82758620689655205</v>
      </c>
      <c r="T22" t="str">
        <f t="shared" si="8"/>
        <v>UP</v>
      </c>
      <c r="U22" t="str">
        <f t="shared" si="9"/>
        <v>No T+M+I</v>
      </c>
      <c r="V22">
        <v>42.084003524746116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5</v>
      </c>
      <c r="B23" s="1">
        <v>42886</v>
      </c>
      <c r="C23">
        <v>40</v>
      </c>
      <c r="D23">
        <v>41</v>
      </c>
      <c r="E23">
        <v>39.75</v>
      </c>
      <c r="F23">
        <v>40</v>
      </c>
      <c r="G23">
        <f>_xll.TA_TYPPRICE(D23,E23,F23)</f>
        <v>40.25</v>
      </c>
      <c r="H23">
        <v>40.418454806009926</v>
      </c>
      <c r="I23" t="str">
        <f t="shared" si="0"/>
        <v>DOWN</v>
      </c>
      <c r="J23">
        <v>42.408898481490013</v>
      </c>
      <c r="K23">
        <v>40.405529971934712</v>
      </c>
      <c r="L23" t="str">
        <f t="shared" si="1"/>
        <v>DOWN</v>
      </c>
      <c r="M23" t="str">
        <f t="shared" si="2"/>
        <v>DOWN</v>
      </c>
      <c r="N23">
        <v>35.541027634619759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1.25</v>
      </c>
      <c r="S23">
        <f t="shared" si="7"/>
        <v>0.2</v>
      </c>
      <c r="T23" t="str">
        <f t="shared" si="8"/>
        <v>No Indication</v>
      </c>
      <c r="U23" t="str">
        <f t="shared" si="9"/>
        <v>No T+M+I</v>
      </c>
      <c r="V23">
        <v>41.763387597862099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5</v>
      </c>
      <c r="B24" s="1">
        <v>42887</v>
      </c>
      <c r="C24">
        <v>40</v>
      </c>
      <c r="D24">
        <v>41.45</v>
      </c>
      <c r="E24">
        <v>39.5</v>
      </c>
      <c r="F24">
        <v>41</v>
      </c>
      <c r="G24">
        <f>_xll.TA_TYPPRICE(D24,E24,F24)</f>
        <v>40.65</v>
      </c>
      <c r="H24">
        <v>40.534227403004962</v>
      </c>
      <c r="I24" t="str">
        <f t="shared" si="0"/>
        <v>UP</v>
      </c>
      <c r="J24">
        <v>42.195809930047787</v>
      </c>
      <c r="K24">
        <v>40.204301089282552</v>
      </c>
      <c r="L24" t="str">
        <f t="shared" si="1"/>
        <v>No Confirmation</v>
      </c>
      <c r="M24" t="str">
        <f t="shared" si="2"/>
        <v>No Trend</v>
      </c>
      <c r="N24">
        <v>46.471697643260654</v>
      </c>
      <c r="O24" t="str">
        <f t="shared" si="3"/>
        <v>No Momentum</v>
      </c>
      <c r="P24" t="str">
        <f t="shared" si="4"/>
        <v>No Trend + Momentum</v>
      </c>
      <c r="Q24">
        <f t="shared" si="5"/>
        <v>1.5</v>
      </c>
      <c r="R24">
        <f t="shared" si="6"/>
        <v>1.9500000000000028</v>
      </c>
      <c r="S24">
        <f t="shared" si="7"/>
        <v>0.76923076923076816</v>
      </c>
      <c r="T24" t="str">
        <f t="shared" si="8"/>
        <v>No Indication</v>
      </c>
      <c r="U24" t="str">
        <f t="shared" si="9"/>
        <v>No T+M+I</v>
      </c>
      <c r="V24">
        <v>41.645943352037158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5</v>
      </c>
      <c r="B25" s="1">
        <v>42888</v>
      </c>
      <c r="C25">
        <v>41</v>
      </c>
      <c r="D25">
        <v>46</v>
      </c>
      <c r="E25">
        <v>40.65</v>
      </c>
      <c r="F25">
        <v>44</v>
      </c>
      <c r="G25">
        <f>_xll.TA_TYPPRICE(D25,E25,F25)</f>
        <v>43.550000000000004</v>
      </c>
      <c r="H25">
        <v>42.042113701502487</v>
      </c>
      <c r="I25" t="str">
        <f t="shared" si="0"/>
        <v>UP</v>
      </c>
      <c r="J25">
        <v>43.041185501148277</v>
      </c>
      <c r="K25">
        <v>40.303345291664208</v>
      </c>
      <c r="L25" t="str">
        <f t="shared" si="1"/>
        <v>UP</v>
      </c>
      <c r="M25" t="str">
        <f t="shared" si="2"/>
        <v>UP</v>
      </c>
      <c r="N25">
        <v>67.279160005917674</v>
      </c>
      <c r="O25" t="str">
        <f t="shared" si="3"/>
        <v>UP</v>
      </c>
      <c r="P25" t="str">
        <f t="shared" si="4"/>
        <v>UP</v>
      </c>
      <c r="Q25">
        <f t="shared" si="5"/>
        <v>3.3500000000000014</v>
      </c>
      <c r="R25">
        <f t="shared" si="6"/>
        <v>5.3500000000000014</v>
      </c>
      <c r="S25">
        <f t="shared" si="7"/>
        <v>0.62616822429906549</v>
      </c>
      <c r="T25" t="str">
        <f t="shared" si="8"/>
        <v>No Indication</v>
      </c>
      <c r="U25" t="str">
        <f t="shared" si="9"/>
        <v>No T+M+I</v>
      </c>
      <c r="V25">
        <v>42.008105913262213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5</v>
      </c>
      <c r="B26" s="1">
        <v>42891</v>
      </c>
      <c r="C26">
        <v>43.5</v>
      </c>
      <c r="D26">
        <v>43.95</v>
      </c>
      <c r="E26">
        <v>42.75</v>
      </c>
      <c r="F26">
        <v>43</v>
      </c>
      <c r="G26">
        <f>_xll.TA_TYPPRICE(D26,E26,F26)</f>
        <v>43.233333333333327</v>
      </c>
      <c r="H26">
        <v>42.637723517417911</v>
      </c>
      <c r="I26" t="str">
        <f t="shared" si="0"/>
        <v>UP</v>
      </c>
      <c r="J26">
        <v>43.243144278670883</v>
      </c>
      <c r="K26">
        <v>40.847046337961054</v>
      </c>
      <c r="L26" t="str">
        <f t="shared" si="1"/>
        <v>No Confirmation</v>
      </c>
      <c r="M26" t="str">
        <f t="shared" si="2"/>
        <v>No Trend</v>
      </c>
      <c r="N26">
        <v>57.901133204622681</v>
      </c>
      <c r="O26" t="str">
        <f t="shared" si="3"/>
        <v>No Momentum</v>
      </c>
      <c r="P26" t="str">
        <f t="shared" si="4"/>
        <v>No Trend + Momentum</v>
      </c>
      <c r="Q26">
        <f t="shared" si="5"/>
        <v>0.25</v>
      </c>
      <c r="R26">
        <f t="shared" si="6"/>
        <v>1.2000000000000028</v>
      </c>
      <c r="S26">
        <f t="shared" si="7"/>
        <v>0.20833333333333284</v>
      </c>
      <c r="T26" t="str">
        <f t="shared" si="8"/>
        <v>No Indication</v>
      </c>
      <c r="U26" t="str">
        <f t="shared" si="9"/>
        <v>No T+M+I</v>
      </c>
      <c r="V26">
        <v>42.160705003529564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5</v>
      </c>
      <c r="B27" s="1">
        <v>42892</v>
      </c>
      <c r="C27">
        <v>43.3</v>
      </c>
      <c r="D27">
        <v>43.65</v>
      </c>
      <c r="E27">
        <v>42</v>
      </c>
      <c r="F27">
        <v>42</v>
      </c>
      <c r="G27">
        <f>_xll.TA_TYPPRICE(D27,E27,F27)</f>
        <v>42.550000000000004</v>
      </c>
      <c r="H27">
        <v>42.593861758708954</v>
      </c>
      <c r="I27" t="str">
        <f t="shared" si="0"/>
        <v>DOWN</v>
      </c>
      <c r="J27">
        <v>43.333556661188467</v>
      </c>
      <c r="K27">
        <v>41.103258262858596</v>
      </c>
      <c r="L27" t="str">
        <f t="shared" si="1"/>
        <v>No Confirmation</v>
      </c>
      <c r="M27" t="str">
        <f t="shared" si="2"/>
        <v>No Trend</v>
      </c>
      <c r="N27">
        <v>49.309570876808408</v>
      </c>
      <c r="O27" t="str">
        <f t="shared" si="3"/>
        <v>No Momentum</v>
      </c>
      <c r="P27" t="str">
        <f t="shared" si="4"/>
        <v>No Trend + Momentum</v>
      </c>
      <c r="Q27">
        <f t="shared" si="5"/>
        <v>0</v>
      </c>
      <c r="R27">
        <f t="shared" si="6"/>
        <v>1.6499999999999986</v>
      </c>
      <c r="S27">
        <f t="shared" si="7"/>
        <v>0</v>
      </c>
      <c r="T27" t="str">
        <f t="shared" si="8"/>
        <v>DOWN</v>
      </c>
      <c r="U27" t="str">
        <f t="shared" si="9"/>
        <v>No T+M+I</v>
      </c>
      <c r="V27">
        <v>42.135981156832706</v>
      </c>
      <c r="W27">
        <v>43.115384615384613</v>
      </c>
      <c r="X27">
        <f t="shared" si="10"/>
        <v>-0.97940345855190714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5</v>
      </c>
      <c r="B28" s="1">
        <v>42893</v>
      </c>
      <c r="C28">
        <v>42.5</v>
      </c>
      <c r="D28">
        <v>43.95</v>
      </c>
      <c r="E28">
        <v>42.1</v>
      </c>
      <c r="F28">
        <v>44</v>
      </c>
      <c r="G28">
        <f>_xll.TA_TYPPRICE(D28,E28,F28)</f>
        <v>43.35</v>
      </c>
      <c r="H28">
        <v>42.971930879354474</v>
      </c>
      <c r="I28" t="str">
        <f t="shared" si="0"/>
        <v>UP</v>
      </c>
      <c r="J28">
        <v>43.470544069813251</v>
      </c>
      <c r="K28">
        <v>41.324756426667797</v>
      </c>
      <c r="L28" t="str">
        <f t="shared" si="1"/>
        <v>UP</v>
      </c>
      <c r="M28" t="str">
        <f t="shared" si="2"/>
        <v>UP</v>
      </c>
      <c r="N28">
        <v>63.025549937457704</v>
      </c>
      <c r="O28" t="str">
        <f t="shared" si="3"/>
        <v>UP</v>
      </c>
      <c r="P28" t="str">
        <f t="shared" si="4"/>
        <v>UP</v>
      </c>
      <c r="Q28">
        <f t="shared" si="5"/>
        <v>1.8999999999999986</v>
      </c>
      <c r="R28">
        <f t="shared" si="6"/>
        <v>1.8500000000000014</v>
      </c>
      <c r="S28">
        <f t="shared" si="7"/>
        <v>1.0270270270270254</v>
      </c>
      <c r="T28" t="str">
        <f t="shared" si="8"/>
        <v>UP</v>
      </c>
      <c r="U28" t="str">
        <f t="shared" si="9"/>
        <v>UP</v>
      </c>
      <c r="V28">
        <v>42.422753286550751</v>
      </c>
      <c r="W28">
        <v>43.180911680911677</v>
      </c>
      <c r="X28">
        <f t="shared" si="10"/>
        <v>-0.75815839436092602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5</v>
      </c>
      <c r="B29" s="1">
        <v>42894</v>
      </c>
      <c r="C29">
        <v>43.8</v>
      </c>
      <c r="D29">
        <v>43.8</v>
      </c>
      <c r="E29">
        <v>42.5</v>
      </c>
      <c r="F29">
        <v>43</v>
      </c>
      <c r="G29">
        <f>_xll.TA_TYPPRICE(D29,E29,F29)</f>
        <v>43.1</v>
      </c>
      <c r="H29">
        <v>43.035965439677241</v>
      </c>
      <c r="I29" t="str">
        <f t="shared" si="0"/>
        <v>DOWN</v>
      </c>
      <c r="J29">
        <v>43.54375649874364</v>
      </c>
      <c r="K29">
        <v>41.585921665186063</v>
      </c>
      <c r="L29" t="str">
        <f t="shared" si="1"/>
        <v>No Confirmation</v>
      </c>
      <c r="M29" t="str">
        <f t="shared" si="2"/>
        <v>No Trend</v>
      </c>
      <c r="N29">
        <v>53.908791293848992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1.2999999999999972</v>
      </c>
      <c r="S29">
        <f t="shared" si="7"/>
        <v>0.38461538461538547</v>
      </c>
      <c r="T29" t="str">
        <f t="shared" si="8"/>
        <v>No Indication</v>
      </c>
      <c r="U29" t="str">
        <f t="shared" si="9"/>
        <v>No T+M+I</v>
      </c>
      <c r="V29">
        <v>42.511560473235249</v>
      </c>
      <c r="W29">
        <v>43.167510815658957</v>
      </c>
      <c r="X29">
        <f t="shared" si="10"/>
        <v>-0.65595034242370787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5</v>
      </c>
      <c r="B30" s="1">
        <v>42895</v>
      </c>
      <c r="C30">
        <v>42.6</v>
      </c>
      <c r="D30">
        <v>44.25</v>
      </c>
      <c r="E30">
        <v>41.85</v>
      </c>
      <c r="F30">
        <v>44</v>
      </c>
      <c r="G30">
        <f>_xll.TA_TYPPRICE(D30,E30,F30)</f>
        <v>43.366666666666667</v>
      </c>
      <c r="H30">
        <v>43.201316053171951</v>
      </c>
      <c r="I30" t="str">
        <f t="shared" si="0"/>
        <v>UP</v>
      </c>
      <c r="J30">
        <v>43.700699499022832</v>
      </c>
      <c r="K30">
        <v>41.64460573958916</v>
      </c>
      <c r="L30" t="str">
        <f t="shared" si="1"/>
        <v>UP</v>
      </c>
      <c r="M30" t="str">
        <f t="shared" si="2"/>
        <v>UP</v>
      </c>
      <c r="N30">
        <v>60.966604481107737</v>
      </c>
      <c r="O30" t="str">
        <f t="shared" si="3"/>
        <v>UP</v>
      </c>
      <c r="P30" t="str">
        <f t="shared" si="4"/>
        <v>UP</v>
      </c>
      <c r="Q30">
        <f t="shared" si="5"/>
        <v>2.1499999999999986</v>
      </c>
      <c r="R30">
        <f t="shared" si="6"/>
        <v>2.3999999999999986</v>
      </c>
      <c r="S30">
        <f t="shared" si="7"/>
        <v>0.89583333333333326</v>
      </c>
      <c r="T30" t="str">
        <f t="shared" si="8"/>
        <v>UP</v>
      </c>
      <c r="U30" t="str">
        <f t="shared" si="9"/>
        <v>UP</v>
      </c>
      <c r="V30">
        <v>42.740551169660598</v>
      </c>
      <c r="W30">
        <v>43.229176681165704</v>
      </c>
      <c r="X30">
        <f t="shared" si="10"/>
        <v>-0.48862551150510569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5</v>
      </c>
      <c r="B31" s="1">
        <v>42898</v>
      </c>
      <c r="C31">
        <v>43</v>
      </c>
      <c r="D31">
        <v>44.1</v>
      </c>
      <c r="E31">
        <v>42.4</v>
      </c>
      <c r="F31">
        <v>43</v>
      </c>
      <c r="G31">
        <f>_xll.TA_TYPPRICE(D31,E31,F31)</f>
        <v>43.166666666666664</v>
      </c>
      <c r="H31">
        <v>43.183991359919304</v>
      </c>
      <c r="I31" t="str">
        <f t="shared" si="0"/>
        <v>DOWN</v>
      </c>
      <c r="J31">
        <v>43.789432943684425</v>
      </c>
      <c r="K31">
        <v>41.812471130791572</v>
      </c>
      <c r="L31" t="str">
        <f t="shared" si="1"/>
        <v>No Confirmation</v>
      </c>
      <c r="M31" t="str">
        <f t="shared" si="2"/>
        <v>No Trend</v>
      </c>
      <c r="N31">
        <v>51.171856844061701</v>
      </c>
      <c r="O31" t="str">
        <f t="shared" si="3"/>
        <v>No Momentum</v>
      </c>
      <c r="P31" t="str">
        <f t="shared" si="4"/>
        <v>No Trend + Momentum</v>
      </c>
      <c r="Q31">
        <f t="shared" si="5"/>
        <v>0.60000000000000142</v>
      </c>
      <c r="R31">
        <f t="shared" si="6"/>
        <v>1.7000000000000028</v>
      </c>
      <c r="S31">
        <f t="shared" si="7"/>
        <v>0.35294117647058848</v>
      </c>
      <c r="T31" t="str">
        <f t="shared" si="8"/>
        <v>No Indication</v>
      </c>
      <c r="U31" t="str">
        <f t="shared" si="9"/>
        <v>No T+M+I</v>
      </c>
      <c r="V31">
        <v>42.780466374328199</v>
      </c>
      <c r="W31">
        <v>43.212200630708985</v>
      </c>
      <c r="X31">
        <f t="shared" si="10"/>
        <v>-0.43173425638078555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5</v>
      </c>
      <c r="B32" s="1">
        <v>42899</v>
      </c>
      <c r="C32">
        <v>42.75</v>
      </c>
      <c r="D32">
        <v>43.3</v>
      </c>
      <c r="E32">
        <v>42.15</v>
      </c>
      <c r="F32">
        <v>42</v>
      </c>
      <c r="G32">
        <f>_xll.TA_TYPPRICE(D32,E32,F32)</f>
        <v>42.483333333333327</v>
      </c>
      <c r="H32">
        <v>42.833662346626312</v>
      </c>
      <c r="I32" t="str">
        <f t="shared" si="0"/>
        <v>DOWN</v>
      </c>
      <c r="J32">
        <v>43.68067006731011</v>
      </c>
      <c r="K32">
        <v>41.887477546171219</v>
      </c>
      <c r="L32" t="str">
        <f t="shared" si="1"/>
        <v>No Confirmation</v>
      </c>
      <c r="M32" t="str">
        <f t="shared" si="2"/>
        <v>No Trend</v>
      </c>
      <c r="N32">
        <v>42.614023953839165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-0.14999999999999858</v>
      </c>
      <c r="R32">
        <f t="shared" si="6"/>
        <v>1.1499999999999986</v>
      </c>
      <c r="S32">
        <f t="shared" si="7"/>
        <v>-0.13043478260869457</v>
      </c>
      <c r="T32" t="str">
        <f t="shared" si="8"/>
        <v>DOWN</v>
      </c>
      <c r="U32" t="str">
        <f t="shared" si="9"/>
        <v>No T+M+I</v>
      </c>
      <c r="V32">
        <v>42.660394624431554</v>
      </c>
      <c r="W32">
        <v>43.12240799139721</v>
      </c>
      <c r="X32">
        <f t="shared" si="10"/>
        <v>-0.46201336696565676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5</v>
      </c>
      <c r="B33" s="1">
        <v>42900</v>
      </c>
      <c r="C33">
        <v>42.5</v>
      </c>
      <c r="D33">
        <v>42.6</v>
      </c>
      <c r="E33">
        <v>41.2</v>
      </c>
      <c r="F33">
        <v>42</v>
      </c>
      <c r="G33">
        <f>_xll.TA_TYPPRICE(D33,E33,F33)</f>
        <v>41.933333333333337</v>
      </c>
      <c r="H33">
        <v>42.383497839979825</v>
      </c>
      <c r="I33" t="str">
        <f t="shared" si="0"/>
        <v>DOWN</v>
      </c>
      <c r="J33">
        <v>43.440521163463423</v>
      </c>
      <c r="K33">
        <v>41.734704758133169</v>
      </c>
      <c r="L33" t="str">
        <f t="shared" si="1"/>
        <v>No Confirmation</v>
      </c>
      <c r="M33" t="str">
        <f t="shared" si="2"/>
        <v>No Trend</v>
      </c>
      <c r="N33">
        <v>42.614023953839165</v>
      </c>
      <c r="O33" t="str">
        <f t="shared" si="3"/>
        <v>No Momentum</v>
      </c>
      <c r="P33" t="str">
        <f t="shared" si="4"/>
        <v>No Trend + Momentum</v>
      </c>
      <c r="Q33">
        <f t="shared" si="5"/>
        <v>0.79999999999999716</v>
      </c>
      <c r="R33">
        <f t="shared" si="6"/>
        <v>1.3999999999999986</v>
      </c>
      <c r="S33">
        <f t="shared" si="7"/>
        <v>0.57142857142856995</v>
      </c>
      <c r="T33" t="str">
        <f t="shared" si="8"/>
        <v>No Indication</v>
      </c>
      <c r="U33" t="str">
        <f t="shared" si="9"/>
        <v>No T+M+I</v>
      </c>
      <c r="V33">
        <v>42.558795451442087</v>
      </c>
      <c r="W33">
        <v>43.039266658701123</v>
      </c>
      <c r="X33">
        <f t="shared" si="10"/>
        <v>-0.48047120725903625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5</v>
      </c>
      <c r="B34" s="1">
        <v>42901</v>
      </c>
      <c r="C34">
        <v>41.5</v>
      </c>
      <c r="D34">
        <v>42.35</v>
      </c>
      <c r="E34">
        <v>41.25</v>
      </c>
      <c r="F34">
        <v>42</v>
      </c>
      <c r="G34">
        <f>_xll.TA_TYPPRICE(D34,E34,F34)</f>
        <v>41.866666666666667</v>
      </c>
      <c r="H34">
        <v>42.125082253323242</v>
      </c>
      <c r="I34" t="str">
        <f t="shared" si="0"/>
        <v>DOWN</v>
      </c>
      <c r="J34">
        <v>43.198183127138215</v>
      </c>
      <c r="K34">
        <v>41.626992589659132</v>
      </c>
      <c r="L34" t="str">
        <f t="shared" si="1"/>
        <v>No Confirmation</v>
      </c>
      <c r="M34" t="str">
        <f t="shared" si="2"/>
        <v>No Trend</v>
      </c>
      <c r="N34">
        <v>42.614023953839165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1.1000000000000014</v>
      </c>
      <c r="S34">
        <f t="shared" si="7"/>
        <v>0.68181818181818099</v>
      </c>
      <c r="T34" t="str">
        <f t="shared" si="8"/>
        <v>No Indication</v>
      </c>
      <c r="U34" t="str">
        <f t="shared" si="9"/>
        <v>No T+M+I</v>
      </c>
      <c r="V34">
        <v>42.472826920450999</v>
      </c>
      <c r="W34">
        <v>42.962283943241779</v>
      </c>
      <c r="X34">
        <f t="shared" si="10"/>
        <v>-0.48945702279078063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5</v>
      </c>
      <c r="B35" s="1">
        <v>42902</v>
      </c>
      <c r="C35">
        <v>42</v>
      </c>
      <c r="D35">
        <v>42.4</v>
      </c>
      <c r="E35">
        <v>41.4</v>
      </c>
      <c r="F35">
        <v>42</v>
      </c>
      <c r="G35">
        <f>_xll.TA_TYPPRICE(D35,E35,F35)</f>
        <v>41.93333333333333</v>
      </c>
      <c r="H35">
        <v>42.029207793328283</v>
      </c>
      <c r="I35" t="str">
        <f t="shared" si="0"/>
        <v>DOWN</v>
      </c>
      <c r="J35">
        <v>43.02080909888528</v>
      </c>
      <c r="K35">
        <v>41.576549791957099</v>
      </c>
      <c r="L35" t="str">
        <f t="shared" si="1"/>
        <v>No Confirmation</v>
      </c>
      <c r="M35" t="str">
        <f t="shared" si="2"/>
        <v>No Trend</v>
      </c>
      <c r="N35">
        <v>42.614023953839158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0.60000000000000142</v>
      </c>
      <c r="R35">
        <f t="shared" si="6"/>
        <v>1</v>
      </c>
      <c r="S35">
        <f t="shared" si="7"/>
        <v>0.60000000000000142</v>
      </c>
      <c r="T35" t="str">
        <f t="shared" si="8"/>
        <v>No Indication</v>
      </c>
      <c r="U35" t="str">
        <f t="shared" si="9"/>
        <v>No T+M+I</v>
      </c>
      <c r="V35">
        <v>42.400084317304689</v>
      </c>
      <c r="W35">
        <v>42.891003651149795</v>
      </c>
      <c r="X35">
        <f t="shared" si="10"/>
        <v>-0.49091933384510611</v>
      </c>
      <c r="Y35">
        <v>-0.58185921045366795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5</v>
      </c>
      <c r="B36" s="1">
        <v>42905</v>
      </c>
      <c r="C36">
        <v>41.75</v>
      </c>
      <c r="D36">
        <v>41.9</v>
      </c>
      <c r="E36">
        <v>40.65</v>
      </c>
      <c r="F36">
        <v>41</v>
      </c>
      <c r="G36">
        <f>_xll.TA_TYPPRICE(D36,E36,F36)</f>
        <v>41.18333333333333</v>
      </c>
      <c r="H36">
        <v>41.60627056333081</v>
      </c>
      <c r="I36" t="str">
        <f t="shared" si="0"/>
        <v>DOWN</v>
      </c>
      <c r="J36">
        <v>42.771740410244107</v>
      </c>
      <c r="K36">
        <v>41.370649838188854</v>
      </c>
      <c r="L36" t="str">
        <f t="shared" si="1"/>
        <v>DOWN</v>
      </c>
      <c r="M36" t="str">
        <f t="shared" si="2"/>
        <v>DOWN</v>
      </c>
      <c r="N36">
        <v>30.25933013160051</v>
      </c>
      <c r="O36" t="str">
        <f t="shared" si="3"/>
        <v>DOWN</v>
      </c>
      <c r="P36" t="str">
        <f t="shared" si="4"/>
        <v>DOWN</v>
      </c>
      <c r="Q36">
        <f t="shared" si="5"/>
        <v>0.35000000000000142</v>
      </c>
      <c r="R36">
        <f t="shared" si="6"/>
        <v>1.25</v>
      </c>
      <c r="S36">
        <f t="shared" si="7"/>
        <v>0.28000000000000114</v>
      </c>
      <c r="T36" t="str">
        <f t="shared" si="8"/>
        <v>No Indication</v>
      </c>
      <c r="U36" t="str">
        <f t="shared" si="9"/>
        <v>No T+M+I</v>
      </c>
      <c r="V36">
        <v>42.184686730027046</v>
      </c>
      <c r="W36">
        <v>42.750929306620179</v>
      </c>
      <c r="X36">
        <f t="shared" si="10"/>
        <v>-0.56624257659313315</v>
      </c>
      <c r="Y36">
        <v>-0.57873588368156104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5</v>
      </c>
      <c r="B37" s="1">
        <v>42906</v>
      </c>
      <c r="C37">
        <v>41.25</v>
      </c>
      <c r="D37">
        <v>41.25</v>
      </c>
      <c r="E37">
        <v>40.6</v>
      </c>
      <c r="F37">
        <v>41</v>
      </c>
      <c r="G37">
        <f>_xll.TA_TYPPRICE(D37,E37,F37)</f>
        <v>40.949999999999996</v>
      </c>
      <c r="H37">
        <v>41.278135281665399</v>
      </c>
      <c r="I37" t="str">
        <f t="shared" si="0"/>
        <v>DOWN</v>
      </c>
      <c r="J37">
        <v>42.433575874634307</v>
      </c>
      <c r="K37">
        <v>41.199394318591331</v>
      </c>
      <c r="L37" t="str">
        <f t="shared" si="1"/>
        <v>DOWN</v>
      </c>
      <c r="M37" t="str">
        <f t="shared" si="2"/>
        <v>DOWN</v>
      </c>
      <c r="N37">
        <v>30.25933013160051</v>
      </c>
      <c r="O37" t="str">
        <f t="shared" si="3"/>
        <v>DOWN</v>
      </c>
      <c r="P37" t="str">
        <f t="shared" si="4"/>
        <v>DOWN</v>
      </c>
      <c r="Q37">
        <f t="shared" si="5"/>
        <v>0.39999999999999858</v>
      </c>
      <c r="R37">
        <f t="shared" si="6"/>
        <v>0.64999999999999858</v>
      </c>
      <c r="S37">
        <f t="shared" si="7"/>
        <v>0.61538461538461453</v>
      </c>
      <c r="T37" t="str">
        <f t="shared" si="8"/>
        <v>No Indication</v>
      </c>
      <c r="U37" t="str">
        <f t="shared" si="9"/>
        <v>No T+M+I</v>
      </c>
      <c r="V37">
        <v>42.002427233099809</v>
      </c>
      <c r="W37">
        <v>42.621230839463131</v>
      </c>
      <c r="X37">
        <f t="shared" si="10"/>
        <v>-0.61880360636332199</v>
      </c>
      <c r="Y37">
        <v>-0.5867494282179132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5</v>
      </c>
      <c r="B38" s="1">
        <v>42907</v>
      </c>
      <c r="C38">
        <v>40.700000000000003</v>
      </c>
      <c r="D38">
        <v>42</v>
      </c>
      <c r="E38">
        <v>40.25</v>
      </c>
      <c r="F38">
        <v>41</v>
      </c>
      <c r="G38">
        <f>_xll.TA_TYPPRICE(D38,E38,F38)</f>
        <v>41.083333333333336</v>
      </c>
      <c r="H38">
        <v>41.180734307499364</v>
      </c>
      <c r="I38" t="str">
        <f t="shared" si="0"/>
        <v>DOWN</v>
      </c>
      <c r="J38">
        <v>42.337225680271125</v>
      </c>
      <c r="K38">
        <v>40.98841780334881</v>
      </c>
      <c r="L38" t="str">
        <f t="shared" si="1"/>
        <v>No Confirmation</v>
      </c>
      <c r="M38" t="str">
        <f t="shared" si="2"/>
        <v>No Trend</v>
      </c>
      <c r="N38">
        <v>30.25933013160051</v>
      </c>
      <c r="O38" t="str">
        <f t="shared" si="3"/>
        <v>DOWN</v>
      </c>
      <c r="P38" t="str">
        <f t="shared" si="4"/>
        <v>No Trend + Momentum</v>
      </c>
      <c r="Q38">
        <f t="shared" si="5"/>
        <v>0.75</v>
      </c>
      <c r="R38">
        <f t="shared" si="6"/>
        <v>1.75</v>
      </c>
      <c r="S38">
        <f t="shared" si="7"/>
        <v>0.42857142857142855</v>
      </c>
      <c r="T38" t="str">
        <f t="shared" si="8"/>
        <v>No Indication</v>
      </c>
      <c r="U38" t="str">
        <f t="shared" si="9"/>
        <v>No T+M+I</v>
      </c>
      <c r="V38">
        <v>41.848207658776758</v>
      </c>
      <c r="W38">
        <v>42.501139666169564</v>
      </c>
      <c r="X38">
        <f t="shared" si="10"/>
        <v>-0.65293200739280621</v>
      </c>
      <c r="Y38">
        <v>-0.59998594405289185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5</v>
      </c>
      <c r="B39" s="1">
        <v>42908</v>
      </c>
      <c r="C39">
        <v>41.9</v>
      </c>
      <c r="D39">
        <v>42.45</v>
      </c>
      <c r="E39">
        <v>40.6</v>
      </c>
      <c r="F39">
        <v>41</v>
      </c>
      <c r="G39">
        <f>_xll.TA_TYPPRICE(D39,E39,F39)</f>
        <v>41.35</v>
      </c>
      <c r="H39">
        <v>41.265367153749679</v>
      </c>
      <c r="I39" t="str">
        <f t="shared" si="0"/>
        <v>DOWN</v>
      </c>
      <c r="J39">
        <v>42.362286640210876</v>
      </c>
      <c r="K39">
        <v>40.902102735937966</v>
      </c>
      <c r="L39" t="str">
        <f t="shared" si="1"/>
        <v>No Confirmation</v>
      </c>
      <c r="M39" t="str">
        <f t="shared" si="2"/>
        <v>No Trend</v>
      </c>
      <c r="N39">
        <v>30.25933013160051</v>
      </c>
      <c r="O39" t="str">
        <f t="shared" si="3"/>
        <v>DOWN</v>
      </c>
      <c r="P39" t="str">
        <f t="shared" si="4"/>
        <v>No Trend + Momentum</v>
      </c>
      <c r="Q39">
        <f t="shared" si="5"/>
        <v>0.39999999999999858</v>
      </c>
      <c r="R39">
        <f t="shared" si="6"/>
        <v>1.8500000000000014</v>
      </c>
      <c r="S39">
        <f t="shared" si="7"/>
        <v>0.21621621621621528</v>
      </c>
      <c r="T39" t="str">
        <f t="shared" si="8"/>
        <v>No Indication</v>
      </c>
      <c r="U39" t="str">
        <f t="shared" si="9"/>
        <v>No T+M+I</v>
      </c>
      <c r="V39">
        <v>41.7177141728111</v>
      </c>
      <c r="W39">
        <v>42.389944135342191</v>
      </c>
      <c r="X39">
        <f t="shared" si="10"/>
        <v>-0.67222996253109102</v>
      </c>
      <c r="Y39">
        <v>-0.61443474774853168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5</v>
      </c>
      <c r="B40" s="1">
        <v>42909</v>
      </c>
      <c r="C40">
        <v>41</v>
      </c>
      <c r="D40">
        <v>41.2</v>
      </c>
      <c r="E40">
        <v>39.700000000000003</v>
      </c>
      <c r="F40">
        <v>40</v>
      </c>
      <c r="G40">
        <f>_xll.TA_TYPPRICE(D40,E40,F40)</f>
        <v>40.300000000000004</v>
      </c>
      <c r="H40">
        <v>40.782683576874845</v>
      </c>
      <c r="I40" t="str">
        <f t="shared" si="0"/>
        <v>DOWN</v>
      </c>
      <c r="J40">
        <v>42.104000720164017</v>
      </c>
      <c r="K40">
        <v>40.634968794618416</v>
      </c>
      <c r="L40" t="str">
        <f t="shared" si="1"/>
        <v>DOWN</v>
      </c>
      <c r="M40" t="str">
        <f t="shared" si="2"/>
        <v>DOWN</v>
      </c>
      <c r="N40">
        <v>17.718159101614049</v>
      </c>
      <c r="O40" t="str">
        <f t="shared" si="3"/>
        <v>DOWN</v>
      </c>
      <c r="P40" t="str">
        <f t="shared" si="4"/>
        <v>DOWN</v>
      </c>
      <c r="Q40">
        <f t="shared" si="5"/>
        <v>0.29999999999999716</v>
      </c>
      <c r="R40">
        <f t="shared" si="6"/>
        <v>1.5</v>
      </c>
      <c r="S40">
        <f t="shared" si="7"/>
        <v>0.1999999999999981</v>
      </c>
      <c r="T40" t="str">
        <f t="shared" si="8"/>
        <v>DOWN</v>
      </c>
      <c r="U40" t="str">
        <f t="shared" si="9"/>
        <v>DOWN</v>
      </c>
      <c r="V40">
        <v>41.453450453917085</v>
      </c>
      <c r="W40">
        <v>42.212911236427956</v>
      </c>
      <c r="X40">
        <f t="shared" si="10"/>
        <v>-0.75946078251087101</v>
      </c>
      <c r="Y40">
        <v>-0.64343995470099957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5</v>
      </c>
      <c r="B41" s="1">
        <v>42913</v>
      </c>
      <c r="C41">
        <v>40</v>
      </c>
      <c r="D41">
        <v>40.25</v>
      </c>
      <c r="E41">
        <v>38.6</v>
      </c>
      <c r="F41">
        <v>39</v>
      </c>
      <c r="G41">
        <f>_xll.TA_TYPPRICE(D41,E41,F41)</f>
        <v>39.283333333333331</v>
      </c>
      <c r="H41">
        <v>40.033008455104088</v>
      </c>
      <c r="I41" t="str">
        <f t="shared" si="0"/>
        <v>DOWN</v>
      </c>
      <c r="J41">
        <v>41.692000560127568</v>
      </c>
      <c r="K41">
        <v>40.182753506925437</v>
      </c>
      <c r="L41" t="str">
        <f t="shared" si="1"/>
        <v>DOWN</v>
      </c>
      <c r="M41" t="str">
        <f t="shared" si="2"/>
        <v>DOWN</v>
      </c>
      <c r="N41">
        <v>11.671500149194717</v>
      </c>
      <c r="O41" t="str">
        <f t="shared" si="3"/>
        <v>DOWN</v>
      </c>
      <c r="P41" t="str">
        <f t="shared" si="4"/>
        <v>DOWN</v>
      </c>
      <c r="Q41">
        <f t="shared" si="5"/>
        <v>0.39999999999999858</v>
      </c>
      <c r="R41">
        <f t="shared" si="6"/>
        <v>1.6499999999999986</v>
      </c>
      <c r="S41">
        <f t="shared" si="7"/>
        <v>0.24242424242424176</v>
      </c>
      <c r="T41" t="str">
        <f t="shared" si="8"/>
        <v>No Indication</v>
      </c>
      <c r="U41" t="str">
        <f t="shared" si="9"/>
        <v>No T+M+I</v>
      </c>
      <c r="V41">
        <v>41.075996537929839</v>
      </c>
      <c r="W41">
        <v>41.974917811507368</v>
      </c>
      <c r="X41">
        <f t="shared" si="10"/>
        <v>-0.89892127357752827</v>
      </c>
      <c r="Y41">
        <v>-0.69453621847630531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5</v>
      </c>
      <c r="B42" s="1">
        <v>42914</v>
      </c>
      <c r="C42">
        <v>39.4</v>
      </c>
      <c r="D42">
        <v>39.75</v>
      </c>
      <c r="E42">
        <v>38.5</v>
      </c>
      <c r="F42">
        <v>39</v>
      </c>
      <c r="G42">
        <f>_xll.TA_TYPPRICE(D42,E42,F42)</f>
        <v>39.083333333333336</v>
      </c>
      <c r="H42">
        <v>39.558170894218712</v>
      </c>
      <c r="I42" t="str">
        <f t="shared" si="0"/>
        <v>DOWN</v>
      </c>
      <c r="J42">
        <v>41.260444880099222</v>
      </c>
      <c r="K42">
        <v>39.808808283164225</v>
      </c>
      <c r="L42" t="str">
        <f t="shared" si="1"/>
        <v>DOWN</v>
      </c>
      <c r="M42" t="str">
        <f t="shared" si="2"/>
        <v>DOWN</v>
      </c>
      <c r="N42">
        <v>11.671500149194717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1.25</v>
      </c>
      <c r="S42">
        <f t="shared" si="7"/>
        <v>0.4</v>
      </c>
      <c r="T42" t="str">
        <f t="shared" si="8"/>
        <v>No Indication</v>
      </c>
      <c r="U42" t="str">
        <f t="shared" si="9"/>
        <v>No T+M+I</v>
      </c>
      <c r="V42">
        <v>40.7566124551714</v>
      </c>
      <c r="W42">
        <v>41.754553529173485</v>
      </c>
      <c r="X42">
        <f t="shared" si="10"/>
        <v>-0.99794107400208532</v>
      </c>
      <c r="Y42">
        <v>-0.75521718958146133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5</v>
      </c>
      <c r="B43" s="1">
        <v>42915</v>
      </c>
      <c r="C43">
        <v>39.299999999999997</v>
      </c>
      <c r="D43">
        <v>40</v>
      </c>
      <c r="E43">
        <v>39.299999999999997</v>
      </c>
      <c r="F43">
        <v>40</v>
      </c>
      <c r="G43">
        <f>_xll.TA_TYPPRICE(D43,E43,F43)</f>
        <v>39.766666666666666</v>
      </c>
      <c r="H43">
        <v>39.662418780442692</v>
      </c>
      <c r="I43" t="str">
        <f t="shared" si="0"/>
        <v>UP</v>
      </c>
      <c r="J43">
        <v>40.980346017854949</v>
      </c>
      <c r="K43">
        <v>39.695739775794394</v>
      </c>
      <c r="L43" t="str">
        <f t="shared" si="1"/>
        <v>No Confirmation</v>
      </c>
      <c r="M43" t="str">
        <f t="shared" si="2"/>
        <v>No Trend</v>
      </c>
      <c r="N43">
        <v>42.390681624124511</v>
      </c>
      <c r="O43" t="str">
        <f t="shared" si="3"/>
        <v>No Momentum</v>
      </c>
      <c r="P43" t="str">
        <f t="shared" si="4"/>
        <v>No Trend + Momentum</v>
      </c>
      <c r="Q43">
        <f t="shared" si="5"/>
        <v>0.70000000000000284</v>
      </c>
      <c r="R43">
        <f t="shared" si="6"/>
        <v>0.70000000000000284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40.640210538991184</v>
      </c>
      <c r="W43">
        <v>41.624586601086563</v>
      </c>
      <c r="X43">
        <f t="shared" si="10"/>
        <v>-0.98437606209537876</v>
      </c>
      <c r="Y43">
        <v>-0.80104896408424486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A44" t="s">
        <v>5</v>
      </c>
      <c r="B44" s="1">
        <v>42916</v>
      </c>
      <c r="C44">
        <v>39.450000000000003</v>
      </c>
      <c r="D44">
        <v>39.65</v>
      </c>
      <c r="E44">
        <v>38.799999999999997</v>
      </c>
      <c r="F44">
        <v>39</v>
      </c>
      <c r="G44">
        <f>_xll.TA_TYPPRICE(D44,E44,F44)</f>
        <v>39.15</v>
      </c>
      <c r="H44">
        <v>39.406209390221349</v>
      </c>
      <c r="I44" t="str">
        <f t="shared" si="0"/>
        <v>DOWN</v>
      </c>
      <c r="J44">
        <v>40.684713569442735</v>
      </c>
      <c r="K44">
        <v>39.496686492284525</v>
      </c>
      <c r="L44" t="str">
        <f t="shared" si="1"/>
        <v>DOWN</v>
      </c>
      <c r="M44" t="str">
        <f t="shared" si="2"/>
        <v>DOWN</v>
      </c>
      <c r="N44">
        <v>29.546120645480183</v>
      </c>
      <c r="O44" t="str">
        <f t="shared" si="3"/>
        <v>DOWN</v>
      </c>
      <c r="P44" t="str">
        <f t="shared" si="4"/>
        <v>DOWN</v>
      </c>
      <c r="Q44">
        <f t="shared" si="5"/>
        <v>0.20000000000000284</v>
      </c>
      <c r="R44">
        <f t="shared" si="6"/>
        <v>0.85000000000000142</v>
      </c>
      <c r="S44">
        <f t="shared" si="7"/>
        <v>0.23529411764706176</v>
      </c>
      <c r="T44" t="str">
        <f t="shared" si="8"/>
        <v>No Indication</v>
      </c>
      <c r="U44" t="str">
        <f t="shared" si="9"/>
        <v>No T+M+I</v>
      </c>
      <c r="V44">
        <v>40.387870456069464</v>
      </c>
      <c r="W44">
        <v>41.430172778783856</v>
      </c>
      <c r="X44">
        <f t="shared" si="10"/>
        <v>-1.0423023227143915</v>
      </c>
      <c r="Y44">
        <v>-0.84929963581027423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</row>
    <row r="45" spans="1:33" x14ac:dyDescent="0.25">
      <c r="A45" t="s">
        <v>5</v>
      </c>
      <c r="B45" s="1">
        <v>43005</v>
      </c>
      <c r="C45">
        <v>33.450000000000003</v>
      </c>
      <c r="D45">
        <v>33.6</v>
      </c>
      <c r="E45">
        <v>31.9</v>
      </c>
      <c r="F45">
        <v>32.299999999999997</v>
      </c>
      <c r="G45">
        <f>_xll.TA_TYPPRICE(D45,E45,F45)</f>
        <v>32.6</v>
      </c>
      <c r="H45">
        <v>36.003104695110679</v>
      </c>
      <c r="I45" t="str">
        <f t="shared" si="0"/>
        <v>DOWN</v>
      </c>
      <c r="J45">
        <v>39.110332776233236</v>
      </c>
      <c r="K45">
        <v>37.808533938443517</v>
      </c>
      <c r="L45" t="str">
        <f t="shared" si="1"/>
        <v>DOWN</v>
      </c>
      <c r="M45" t="str">
        <f t="shared" si="2"/>
        <v>DOWN</v>
      </c>
      <c r="N45">
        <v>8.3518790992310912</v>
      </c>
      <c r="O45" t="str">
        <f t="shared" si="3"/>
        <v>DOWN</v>
      </c>
      <c r="P45" t="str">
        <f t="shared" si="4"/>
        <v>DOWN</v>
      </c>
      <c r="Q45">
        <f t="shared" si="5"/>
        <v>0.39999999999999858</v>
      </c>
      <c r="R45">
        <f t="shared" si="6"/>
        <v>1.7000000000000028</v>
      </c>
      <c r="S45">
        <f t="shared" si="7"/>
        <v>0.2352941176470576</v>
      </c>
      <c r="T45" t="str">
        <f t="shared" si="8"/>
        <v>No Indication</v>
      </c>
      <c r="U45" t="str">
        <f t="shared" si="9"/>
        <v>No T+M+I</v>
      </c>
      <c r="V45">
        <v>39.143582693597239</v>
      </c>
      <c r="W45">
        <v>40.753863684059127</v>
      </c>
      <c r="X45">
        <f t="shared" si="10"/>
        <v>-1.610280990461888</v>
      </c>
      <c r="Y45">
        <v>-1.0014959067405971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</row>
    <row r="46" spans="1:33" x14ac:dyDescent="0.25">
      <c r="A46" t="s">
        <v>5</v>
      </c>
      <c r="B46" s="1">
        <v>43006</v>
      </c>
      <c r="C46">
        <v>32.6</v>
      </c>
      <c r="D46">
        <v>32.950000000000003</v>
      </c>
      <c r="E46">
        <v>31.95</v>
      </c>
      <c r="F46">
        <v>32.950000000000003</v>
      </c>
      <c r="G46">
        <f>_xll.TA_TYPPRICE(D46,E46,F46)</f>
        <v>32.616666666666667</v>
      </c>
      <c r="H46">
        <v>34.309885680888669</v>
      </c>
      <c r="I46" t="str">
        <f t="shared" si="0"/>
        <v>DOWN</v>
      </c>
      <c r="J46">
        <v>37.741369937070296</v>
      </c>
      <c r="K46">
        <v>36.506637507678292</v>
      </c>
      <c r="L46" t="str">
        <f t="shared" si="1"/>
        <v>DOWN</v>
      </c>
      <c r="M46" t="str">
        <f t="shared" si="2"/>
        <v>DOWN</v>
      </c>
      <c r="N46">
        <v>15.686273566965372</v>
      </c>
      <c r="O46" t="str">
        <f t="shared" si="3"/>
        <v>DOWN</v>
      </c>
      <c r="P46" t="str">
        <f t="shared" si="4"/>
        <v>DOWN</v>
      </c>
      <c r="Q46">
        <f t="shared" si="5"/>
        <v>1.0000000000000036</v>
      </c>
      <c r="R46">
        <f t="shared" si="6"/>
        <v>1.0000000000000036</v>
      </c>
      <c r="S46">
        <f t="shared" si="7"/>
        <v>1</v>
      </c>
      <c r="T46" t="str">
        <f t="shared" si="8"/>
        <v>UP</v>
      </c>
      <c r="U46" t="str">
        <f t="shared" si="9"/>
        <v>No T+M+I</v>
      </c>
      <c r="V46">
        <v>38.190723817659205</v>
      </c>
      <c r="W46">
        <v>40.175799707462154</v>
      </c>
      <c r="X46">
        <f t="shared" si="10"/>
        <v>-1.9850758898029497</v>
      </c>
      <c r="Y46">
        <v>-1.1982119033530676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</row>
    <row r="47" spans="1:33" x14ac:dyDescent="0.25">
      <c r="A47" t="s">
        <v>5</v>
      </c>
      <c r="B47" s="1">
        <v>43007</v>
      </c>
      <c r="C47">
        <v>34.5</v>
      </c>
      <c r="D47">
        <v>35.25</v>
      </c>
      <c r="E47">
        <v>33.700000000000003</v>
      </c>
      <c r="F47">
        <v>34</v>
      </c>
      <c r="G47">
        <f>_xll.TA_TYPPRICE(D47,E47,F47)</f>
        <v>34.31666666666667</v>
      </c>
      <c r="H47">
        <v>34.313276173777666</v>
      </c>
      <c r="I47" t="str">
        <f t="shared" si="0"/>
        <v>DOWN</v>
      </c>
      <c r="J47">
        <v>37.187732173276899</v>
      </c>
      <c r="K47">
        <v>35.882940283749782</v>
      </c>
      <c r="L47" t="str">
        <f t="shared" si="1"/>
        <v>DOWN</v>
      </c>
      <c r="M47" t="str">
        <f t="shared" si="2"/>
        <v>DOWN</v>
      </c>
      <c r="N47">
        <v>27.415527288809287</v>
      </c>
      <c r="O47" t="str">
        <f t="shared" si="3"/>
        <v>DOWN</v>
      </c>
      <c r="P47" t="str">
        <f t="shared" si="4"/>
        <v>DOWN</v>
      </c>
      <c r="Q47">
        <f t="shared" si="5"/>
        <v>0.29999999999999716</v>
      </c>
      <c r="R47">
        <f t="shared" si="6"/>
        <v>1.5499999999999972</v>
      </c>
      <c r="S47">
        <f t="shared" si="7"/>
        <v>0.19354838709677272</v>
      </c>
      <c r="T47" t="str">
        <f t="shared" si="8"/>
        <v>DOWN</v>
      </c>
      <c r="U47" t="str">
        <f t="shared" si="9"/>
        <v>DOWN</v>
      </c>
      <c r="V47">
        <v>37.545997076480866</v>
      </c>
      <c r="W47">
        <v>39.718333062464957</v>
      </c>
      <c r="X47">
        <f t="shared" si="10"/>
        <v>-2.1723359859840912</v>
      </c>
      <c r="Y47">
        <v>-1.3930367198792724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35.050000000000004</v>
      </c>
      <c r="AE47">
        <f t="shared" si="16"/>
        <v>34.65</v>
      </c>
      <c r="AF47">
        <f t="shared" si="17"/>
        <v>34.5</v>
      </c>
      <c r="AG47">
        <f t="shared" si="18"/>
        <v>34.300000000000004</v>
      </c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2017-07-05T05:43:41Z</dcterms:created>
  <dcterms:modified xsi:type="dcterms:W3CDTF">2017-10-03T07:54:15Z</dcterms:modified>
</cp:coreProperties>
</file>