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83" i="1"/>
  <c r="Y85" i="1"/>
  <c r="Y87" i="1"/>
  <c r="Y89" i="1"/>
  <c r="Y91" i="1"/>
  <c r="Y93" i="1"/>
  <c r="Y95" i="1"/>
  <c r="Y97" i="1"/>
  <c r="Y99" i="1"/>
  <c r="Y101" i="1"/>
  <c r="Y103" i="1"/>
  <c r="Y105" i="1"/>
  <c r="Y107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84" i="1"/>
  <c r="Y86" i="1"/>
  <c r="Y88" i="1"/>
  <c r="Y90" i="1"/>
  <c r="Y92" i="1"/>
  <c r="Y94" i="1"/>
  <c r="Y96" i="1"/>
  <c r="Y98" i="1"/>
  <c r="Y100" i="1"/>
  <c r="Y102" i="1"/>
  <c r="Y104" i="1"/>
  <c r="Y106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83" i="1"/>
  <c r="W85" i="1"/>
  <c r="W87" i="1"/>
  <c r="W89" i="1"/>
  <c r="W91" i="1"/>
  <c r="W93" i="1"/>
  <c r="W95" i="1"/>
  <c r="W97" i="1"/>
  <c r="W99" i="1"/>
  <c r="W101" i="1"/>
  <c r="W103" i="1"/>
  <c r="W105" i="1"/>
  <c r="W107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W106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83" i="1"/>
  <c r="V85" i="1"/>
  <c r="V87" i="1"/>
  <c r="V89" i="1"/>
  <c r="V91" i="1"/>
  <c r="V93" i="1"/>
  <c r="V95" i="1"/>
  <c r="V97" i="1"/>
  <c r="V99" i="1"/>
  <c r="V101" i="1"/>
  <c r="V103" i="1"/>
  <c r="V105" i="1"/>
  <c r="V107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84" i="1"/>
  <c r="V86" i="1"/>
  <c r="V88" i="1"/>
  <c r="V90" i="1"/>
  <c r="V92" i="1"/>
  <c r="V94" i="1"/>
  <c r="V96" i="1"/>
  <c r="V98" i="1"/>
  <c r="V100" i="1"/>
  <c r="V102" i="1"/>
  <c r="V104" i="1"/>
  <c r="V106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9" i="1"/>
  <c r="N71" i="1"/>
  <c r="N73" i="1"/>
  <c r="N75" i="1"/>
  <c r="N79" i="1"/>
  <c r="N87" i="1"/>
  <c r="N97" i="1"/>
  <c r="N107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84" i="1"/>
  <c r="N86" i="1"/>
  <c r="N88" i="1"/>
  <c r="N90" i="1"/>
  <c r="N92" i="1"/>
  <c r="N94" i="1"/>
  <c r="N96" i="1"/>
  <c r="N98" i="1"/>
  <c r="N100" i="1"/>
  <c r="N102" i="1"/>
  <c r="N104" i="1"/>
  <c r="N106" i="1"/>
  <c r="N67" i="1"/>
  <c r="N77" i="1"/>
  <c r="N81" i="1"/>
  <c r="N83" i="1"/>
  <c r="N85" i="1"/>
  <c r="N89" i="1"/>
  <c r="N91" i="1"/>
  <c r="N93" i="1"/>
  <c r="N95" i="1"/>
  <c r="N99" i="1"/>
  <c r="N101" i="1"/>
  <c r="N103" i="1"/>
  <c r="N105" i="1"/>
  <c r="K5" i="1"/>
  <c r="K29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84" i="1"/>
  <c r="K86" i="1"/>
  <c r="K88" i="1"/>
  <c r="K90" i="1"/>
  <c r="K92" i="1"/>
  <c r="K94" i="1"/>
  <c r="K96" i="1"/>
  <c r="K98" i="1"/>
  <c r="K100" i="1"/>
  <c r="K102" i="1"/>
  <c r="K104" i="1"/>
  <c r="K106" i="1"/>
  <c r="K3" i="1"/>
  <c r="K7" i="1"/>
  <c r="K9" i="1"/>
  <c r="K11" i="1"/>
  <c r="K13" i="1"/>
  <c r="K15" i="1"/>
  <c r="K17" i="1"/>
  <c r="K19" i="1"/>
  <c r="K21" i="1"/>
  <c r="K23" i="1"/>
  <c r="K25" i="1"/>
  <c r="K27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69" i="1"/>
  <c r="K73" i="1"/>
  <c r="K77" i="1"/>
  <c r="K81" i="1"/>
  <c r="K85" i="1"/>
  <c r="K89" i="1"/>
  <c r="K93" i="1"/>
  <c r="K97" i="1"/>
  <c r="K101" i="1"/>
  <c r="K105" i="1"/>
  <c r="K71" i="1"/>
  <c r="K75" i="1"/>
  <c r="K79" i="1"/>
  <c r="K83" i="1"/>
  <c r="K87" i="1"/>
  <c r="K91" i="1"/>
  <c r="K95" i="1"/>
  <c r="K99" i="1"/>
  <c r="K103" i="1"/>
  <c r="K107" i="1"/>
  <c r="J3" i="1"/>
  <c r="J7" i="1"/>
  <c r="J17" i="1"/>
  <c r="J39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84" i="1"/>
  <c r="J86" i="1"/>
  <c r="J88" i="1"/>
  <c r="J90" i="1"/>
  <c r="J92" i="1"/>
  <c r="J94" i="1"/>
  <c r="J96" i="1"/>
  <c r="J98" i="1"/>
  <c r="J100" i="1"/>
  <c r="J102" i="1"/>
  <c r="J104" i="1"/>
  <c r="J106" i="1"/>
  <c r="J5" i="1"/>
  <c r="J9" i="1"/>
  <c r="J11" i="1"/>
  <c r="J13" i="1"/>
  <c r="J15" i="1"/>
  <c r="J19" i="1"/>
  <c r="J21" i="1"/>
  <c r="J23" i="1"/>
  <c r="J25" i="1"/>
  <c r="J27" i="1"/>
  <c r="J29" i="1"/>
  <c r="J31" i="1"/>
  <c r="J33" i="1"/>
  <c r="J35" i="1"/>
  <c r="J37" i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67" i="1"/>
  <c r="J69" i="1"/>
  <c r="J71" i="1"/>
  <c r="J73" i="1"/>
  <c r="J77" i="1"/>
  <c r="J81" i="1"/>
  <c r="J85" i="1"/>
  <c r="J89" i="1"/>
  <c r="J93" i="1"/>
  <c r="J97" i="1"/>
  <c r="J101" i="1"/>
  <c r="J105" i="1"/>
  <c r="J75" i="1"/>
  <c r="J79" i="1"/>
  <c r="J83" i="1"/>
  <c r="J87" i="1"/>
  <c r="J91" i="1"/>
  <c r="J95" i="1"/>
  <c r="J99" i="1"/>
  <c r="J103" i="1"/>
  <c r="J107" i="1"/>
  <c r="H2" i="1" a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83" i="1"/>
  <c r="G85" i="1"/>
  <c r="G87" i="1"/>
  <c r="G89" i="1"/>
  <c r="G91" i="1"/>
  <c r="G93" i="1"/>
  <c r="G95" i="1"/>
  <c r="G97" i="1"/>
  <c r="G99" i="1"/>
  <c r="G101" i="1"/>
  <c r="G103" i="1"/>
  <c r="G105" i="1"/>
  <c r="G107" i="1"/>
  <c r="G42" i="1"/>
  <c r="G46" i="1"/>
  <c r="G48" i="1"/>
  <c r="G52" i="1"/>
  <c r="G56" i="1"/>
  <c r="G60" i="1"/>
  <c r="G62" i="1"/>
  <c r="G66" i="1"/>
  <c r="G68" i="1"/>
  <c r="G72" i="1"/>
  <c r="G76" i="1"/>
  <c r="G78" i="1"/>
  <c r="G80" i="1"/>
  <c r="G84" i="1"/>
  <c r="G88" i="1"/>
  <c r="G90" i="1"/>
  <c r="G94" i="1"/>
  <c r="G98" i="1"/>
  <c r="G102" i="1"/>
  <c r="G104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4" i="1"/>
  <c r="G50" i="1"/>
  <c r="G54" i="1"/>
  <c r="G58" i="1"/>
  <c r="G64" i="1"/>
  <c r="G70" i="1"/>
  <c r="G74" i="1"/>
  <c r="G82" i="1"/>
  <c r="G86" i="1"/>
  <c r="G92" i="1"/>
  <c r="G96" i="1"/>
  <c r="G100" i="1"/>
  <c r="G106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84" i="1"/>
  <c r="H86" i="1"/>
  <c r="H88" i="1"/>
  <c r="H90" i="1"/>
  <c r="H92" i="1"/>
  <c r="H94" i="1"/>
  <c r="H96" i="1"/>
  <c r="H98" i="1"/>
  <c r="H100" i="1"/>
  <c r="H102" i="1"/>
  <c r="H104" i="1"/>
  <c r="H106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7" i="1"/>
  <c r="H71" i="1"/>
  <c r="H75" i="1"/>
  <c r="H79" i="1"/>
  <c r="H83" i="1"/>
  <c r="H87" i="1"/>
  <c r="H91" i="1"/>
  <c r="H95" i="1"/>
  <c r="H99" i="1"/>
  <c r="H103" i="1"/>
  <c r="H107" i="1"/>
  <c r="H65" i="1"/>
  <c r="H69" i="1"/>
  <c r="H73" i="1"/>
  <c r="H77" i="1"/>
  <c r="H81" i="1"/>
  <c r="H85" i="1"/>
  <c r="H89" i="1"/>
  <c r="H93" i="1"/>
  <c r="H97" i="1"/>
  <c r="H101" i="1"/>
  <c r="H105" i="1"/>
  <c r="AH7" i="1" l="1"/>
  <c r="AH15" i="1"/>
  <c r="AH21" i="1"/>
  <c r="AH34" i="1"/>
  <c r="AH26" i="1"/>
  <c r="AH18" i="1"/>
  <c r="AH55" i="1" l="1"/>
  <c r="AH44" i="1"/>
  <c r="AH42" i="1"/>
  <c r="AH19" i="1"/>
  <c r="AH12" i="1"/>
  <c r="AH20" i="1"/>
  <c r="AH47" i="1"/>
  <c r="AH28" i="1"/>
  <c r="AH2" i="1"/>
  <c r="AH48" i="1"/>
  <c r="AH37" i="1"/>
  <c r="AH54" i="1"/>
  <c r="AH35" i="1"/>
  <c r="AH5" i="1"/>
  <c r="AH32" i="1"/>
  <c r="AH16" i="1"/>
  <c r="AH4" i="1"/>
  <c r="AH53" i="1"/>
  <c r="AH45" i="1"/>
  <c r="AH46" i="1"/>
  <c r="AH38" i="1"/>
  <c r="AH30" i="1"/>
  <c r="AH22" i="1"/>
  <c r="AH14" i="1"/>
  <c r="AH11" i="1"/>
  <c r="AH3" i="1"/>
  <c r="AH29" i="1"/>
  <c r="AH13" i="1"/>
  <c r="AH24" i="1"/>
  <c r="AH56" i="1"/>
  <c r="AH40" i="1"/>
  <c r="AH39" i="1"/>
  <c r="AH50" i="1"/>
  <c r="AH49" i="1"/>
  <c r="AH31" i="1"/>
  <c r="AH52" i="1"/>
  <c r="AH23" i="1"/>
  <c r="AH17" i="1"/>
  <c r="AH36" i="1"/>
  <c r="AH10" i="1"/>
  <c r="AH51" i="1" l="1"/>
  <c r="AH27" i="1"/>
  <c r="AH43" i="1"/>
  <c r="AH8" i="1"/>
  <c r="AH25" i="1"/>
  <c r="AH9" i="1"/>
  <c r="AH41" i="1"/>
  <c r="AH33" i="1"/>
  <c r="AH6" i="1"/>
</calcChain>
</file>

<file path=xl/sharedStrings.xml><?xml version="1.0" encoding="utf-8"?>
<sst xmlns="http://schemas.openxmlformats.org/spreadsheetml/2006/main" count="140" uniqueCount="35">
  <si>
    <t>Scrip</t>
  </si>
  <si>
    <t>Date</t>
  </si>
  <si>
    <t>Open</t>
  </si>
  <si>
    <t>High</t>
  </si>
  <si>
    <t>Low</t>
  </si>
  <si>
    <t>IBREALEST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</si>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</sst>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151</v>
      </c>
      <c r="D2">
        <v>157.69999999999999</v>
      </c>
      <c r="E2">
        <v>148.1</v>
      </c>
      <c r="F2">
        <v>156</v>
      </c>
      <c r="G2">
        <f>_xll.TA_TYPPRICE(D2,E2,F2)</f>
        <v>153.93333333333331</v>
      </c>
      <c r="H2" t="e">
        <f t="array" ref="H2:H107">_xll.TA_EMA(G2:G107,3)</f>
        <v>#N/A</v>
      </c>
      <c r="I2" t="e">
        <f>IF(F2&gt;H2,"UP","DOWN")</f>
        <v>#N/A</v>
      </c>
      <c r="J2" t="e">
        <f t="array" ref="J2:J107">_xll.TA_EMA(D2:D107,8)</f>
        <v>#N/A</v>
      </c>
      <c r="K2" t="e">
        <f t="array" ref="K2:K107">_xll.TA_EMA(E2:E107,8)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7">_xll.TA_RSI(F2:F107,5)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7.9000000000000057</v>
      </c>
      <c r="R2">
        <f>D2-E2</f>
        <v>9.5999999999999943</v>
      </c>
      <c r="S2">
        <f>Q2/R2</f>
        <v>0.82291666666666774</v>
      </c>
      <c r="T2" t="str">
        <f>IF(S2&gt;0.8,"UP",IF(S2&lt;0.2,"DOWN","No Indication"))</f>
        <v>UP</v>
      </c>
      <c r="U2" t="e">
        <f>IF(AND(P2="UP",T2="UP"),"UP",IF(AND(P2="DOWN",T2="DOWN"),"DOWN","No T+M+I"))</f>
        <v>#N/A</v>
      </c>
      <c r="V2" t="e">
        <f t="array" ref="V2:V107">_xll.TA_EMA(F2:F107,12)</f>
        <v>#N/A</v>
      </c>
      <c r="W2" t="e">
        <f t="array" ref="W2:W107">_xll.TA_EMA(F2:F107,26)</f>
        <v>#N/A</v>
      </c>
      <c r="X2" t="e">
        <f>V2-W2</f>
        <v>#N/A</v>
      </c>
      <c r="Y2" t="e">
        <f t="array" ref="Y2:Y107">_xll.TA_EMA(X2:X107,9)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156</v>
      </c>
      <c r="D3">
        <v>157.80000000000001</v>
      </c>
      <c r="E3">
        <v>152.5</v>
      </c>
      <c r="F3">
        <v>155</v>
      </c>
      <c r="G3">
        <f>_xll.TA_TYPPRICE(D3,E3,F3)</f>
        <v>155.1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2.5</v>
      </c>
      <c r="R3">
        <f t="shared" ref="R3:R66" si="6">D3-E3</f>
        <v>5.3000000000000114</v>
      </c>
      <c r="S3">
        <f t="shared" ref="S3:S66" si="7">Q3/R3</f>
        <v>0.47169811320754618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155.6</v>
      </c>
      <c r="D4">
        <v>156.80000000000001</v>
      </c>
      <c r="E4">
        <v>152.65</v>
      </c>
      <c r="F4">
        <v>156</v>
      </c>
      <c r="G4">
        <f>_xll.TA_TYPPRICE(D4,E4,F4)</f>
        <v>155.15</v>
      </c>
      <c r="H4">
        <v>154.72777777777776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3.3499999999999943</v>
      </c>
      <c r="R4">
        <f t="shared" si="6"/>
        <v>4.1500000000000057</v>
      </c>
      <c r="S4">
        <f t="shared" si="7"/>
        <v>0.80722891566264809</v>
      </c>
      <c r="T4" t="str">
        <f t="shared" si="8"/>
        <v>UP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155.19999999999999</v>
      </c>
      <c r="D5">
        <v>156.15</v>
      </c>
      <c r="E5">
        <v>149.85</v>
      </c>
      <c r="F5">
        <v>151</v>
      </c>
      <c r="G5">
        <f>_xll.TA_TYPPRICE(D5,E5,F5)</f>
        <v>152.33333333333334</v>
      </c>
      <c r="H5">
        <v>153.53055555555557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1.1500000000000057</v>
      </c>
      <c r="R5">
        <f t="shared" si="6"/>
        <v>6.3000000000000114</v>
      </c>
      <c r="S5">
        <f t="shared" si="7"/>
        <v>0.18253968253968311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153.1</v>
      </c>
      <c r="D6">
        <v>173.3</v>
      </c>
      <c r="E6">
        <v>152.75</v>
      </c>
      <c r="F6">
        <v>171</v>
      </c>
      <c r="G6">
        <f>_xll.TA_TYPPRICE(D6,E6,F6)</f>
        <v>165.68333333333334</v>
      </c>
      <c r="H6">
        <v>159.60694444444445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18.25</v>
      </c>
      <c r="R6">
        <f t="shared" si="6"/>
        <v>20.550000000000011</v>
      </c>
      <c r="S6">
        <f t="shared" si="7"/>
        <v>0.88807785888077806</v>
      </c>
      <c r="T6" t="str">
        <f t="shared" si="8"/>
        <v>UP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172.7</v>
      </c>
      <c r="D7">
        <v>174.2</v>
      </c>
      <c r="E7">
        <v>167.1</v>
      </c>
      <c r="F7">
        <v>168</v>
      </c>
      <c r="G7">
        <f>_xll.TA_TYPPRICE(D7,E7,F7)</f>
        <v>169.76666666666665</v>
      </c>
      <c r="H7">
        <v>164.68680555555557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70</v>
      </c>
      <c r="O7" t="str">
        <f t="shared" si="3"/>
        <v>UP</v>
      </c>
      <c r="P7" t="e">
        <f t="shared" si="4"/>
        <v>#N/A</v>
      </c>
      <c r="Q7">
        <f t="shared" si="5"/>
        <v>0.90000000000000568</v>
      </c>
      <c r="R7">
        <f t="shared" si="6"/>
        <v>7.0999999999999943</v>
      </c>
      <c r="S7">
        <f t="shared" si="7"/>
        <v>0.1267605633802826</v>
      </c>
      <c r="T7" t="str">
        <f t="shared" si="8"/>
        <v>DOWN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168.45</v>
      </c>
      <c r="D8">
        <v>170.45</v>
      </c>
      <c r="E8">
        <v>166.05</v>
      </c>
      <c r="F8">
        <v>167</v>
      </c>
      <c r="G8">
        <f>_xll.TA_TYPPRICE(D8,E8,F8)</f>
        <v>167.83333333333334</v>
      </c>
      <c r="H8">
        <v>166.26006944444447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67.2</v>
      </c>
      <c r="O8" t="str">
        <f t="shared" si="3"/>
        <v>UP</v>
      </c>
      <c r="P8" t="e">
        <f t="shared" si="4"/>
        <v>#N/A</v>
      </c>
      <c r="Q8">
        <f t="shared" si="5"/>
        <v>0.94999999999998863</v>
      </c>
      <c r="R8">
        <f t="shared" si="6"/>
        <v>4.3999999999999773</v>
      </c>
      <c r="S8">
        <f t="shared" si="7"/>
        <v>0.21590909090908944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167</v>
      </c>
      <c r="D9">
        <v>170.25</v>
      </c>
      <c r="E9">
        <v>163.6</v>
      </c>
      <c r="F9">
        <v>166</v>
      </c>
      <c r="G9">
        <f>_xll.TA_TYPPRICE(D9,E9,F9)</f>
        <v>166.61666666666667</v>
      </c>
      <c r="H9">
        <v>166.43836805555557</v>
      </c>
      <c r="I9" t="str">
        <f t="shared" si="0"/>
        <v>DOWN</v>
      </c>
      <c r="J9">
        <v>164.58125000000001</v>
      </c>
      <c r="K9">
        <v>156.57499999999999</v>
      </c>
      <c r="L9" t="str">
        <f t="shared" si="1"/>
        <v>UP</v>
      </c>
      <c r="M9" t="str">
        <f t="shared" si="2"/>
        <v>No Trend</v>
      </c>
      <c r="N9">
        <v>64</v>
      </c>
      <c r="O9" t="str">
        <f t="shared" si="3"/>
        <v>UP</v>
      </c>
      <c r="P9" t="str">
        <f t="shared" si="4"/>
        <v>No Trend + Momentum</v>
      </c>
      <c r="Q9">
        <f t="shared" si="5"/>
        <v>2.4000000000000057</v>
      </c>
      <c r="R9">
        <f t="shared" si="6"/>
        <v>6.6500000000000057</v>
      </c>
      <c r="S9">
        <f t="shared" si="7"/>
        <v>0.36090225563909828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UP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166</v>
      </c>
      <c r="D10">
        <v>172.1</v>
      </c>
      <c r="E10">
        <v>159.35</v>
      </c>
      <c r="F10">
        <v>172</v>
      </c>
      <c r="G10">
        <f>_xll.TA_TYPPRICE(D10,E10,F10)</f>
        <v>167.81666666666666</v>
      </c>
      <c r="H10">
        <v>167.12751736111113</v>
      </c>
      <c r="I10" t="str">
        <f t="shared" si="0"/>
        <v>UP</v>
      </c>
      <c r="J10">
        <v>166.25208333333333</v>
      </c>
      <c r="K10">
        <v>157.19166666666666</v>
      </c>
      <c r="L10" t="str">
        <f t="shared" si="1"/>
        <v>UP</v>
      </c>
      <c r="M10" t="str">
        <f t="shared" si="2"/>
        <v>UP</v>
      </c>
      <c r="N10">
        <v>73.473684210526315</v>
      </c>
      <c r="O10" t="str">
        <f t="shared" si="3"/>
        <v>UP</v>
      </c>
      <c r="P10" t="str">
        <f t="shared" si="4"/>
        <v>UP</v>
      </c>
      <c r="Q10">
        <f t="shared" si="5"/>
        <v>12.650000000000006</v>
      </c>
      <c r="R10">
        <f t="shared" si="6"/>
        <v>12.75</v>
      </c>
      <c r="S10">
        <f t="shared" si="7"/>
        <v>0.99215686274509851</v>
      </c>
      <c r="T10" t="str">
        <f t="shared" si="8"/>
        <v>UP</v>
      </c>
      <c r="U10" t="str">
        <f t="shared" si="9"/>
        <v>UP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UP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172.6</v>
      </c>
      <c r="D11">
        <v>175</v>
      </c>
      <c r="E11">
        <v>171.45</v>
      </c>
      <c r="F11">
        <v>174</v>
      </c>
      <c r="G11">
        <f>_xll.TA_TYPPRICE(D11,E11,F11)</f>
        <v>173.48333333333335</v>
      </c>
      <c r="H11">
        <v>170.30542534722224</v>
      </c>
      <c r="I11" t="str">
        <f t="shared" si="0"/>
        <v>UP</v>
      </c>
      <c r="J11">
        <v>168.1960648148148</v>
      </c>
      <c r="K11">
        <v>160.36018518518517</v>
      </c>
      <c r="L11" t="str">
        <f t="shared" si="1"/>
        <v>UP</v>
      </c>
      <c r="M11" t="str">
        <f t="shared" si="2"/>
        <v>UP</v>
      </c>
      <c r="N11">
        <v>76.094861660079061</v>
      </c>
      <c r="O11" t="str">
        <f t="shared" si="3"/>
        <v>UP</v>
      </c>
      <c r="P11" t="str">
        <f t="shared" si="4"/>
        <v>UP</v>
      </c>
      <c r="Q11">
        <f t="shared" si="5"/>
        <v>2.5500000000000114</v>
      </c>
      <c r="R11">
        <f t="shared" si="6"/>
        <v>3.5500000000000114</v>
      </c>
      <c r="S11">
        <f t="shared" si="7"/>
        <v>0.71830985915493051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UP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174.2</v>
      </c>
      <c r="D12">
        <v>179.5</v>
      </c>
      <c r="E12">
        <v>169.1</v>
      </c>
      <c r="F12">
        <v>178</v>
      </c>
      <c r="G12">
        <f>_xll.TA_TYPPRICE(D12,E12,F12)</f>
        <v>175.53333333333333</v>
      </c>
      <c r="H12">
        <v>172.91937934027777</v>
      </c>
      <c r="I12" t="str">
        <f t="shared" si="0"/>
        <v>UP</v>
      </c>
      <c r="J12">
        <v>170.70805041152263</v>
      </c>
      <c r="K12">
        <v>162.30236625514402</v>
      </c>
      <c r="L12" t="str">
        <f t="shared" si="1"/>
        <v>UP</v>
      </c>
      <c r="M12" t="str">
        <f t="shared" si="2"/>
        <v>UP</v>
      </c>
      <c r="N12">
        <v>80.830427892234553</v>
      </c>
      <c r="O12" t="str">
        <f t="shared" si="3"/>
        <v>UP</v>
      </c>
      <c r="P12" t="str">
        <f t="shared" si="4"/>
        <v>UP</v>
      </c>
      <c r="Q12">
        <f t="shared" si="5"/>
        <v>8.9000000000000057</v>
      </c>
      <c r="R12">
        <f t="shared" si="6"/>
        <v>10.400000000000006</v>
      </c>
      <c r="S12">
        <f t="shared" si="7"/>
        <v>0.85576923076923084</v>
      </c>
      <c r="T12" t="str">
        <f t="shared" si="8"/>
        <v>UP</v>
      </c>
      <c r="U12" t="str">
        <f t="shared" si="9"/>
        <v>UP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UP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177.45</v>
      </c>
      <c r="D13">
        <v>177.45</v>
      </c>
      <c r="E13">
        <v>171.6</v>
      </c>
      <c r="F13">
        <v>172</v>
      </c>
      <c r="G13">
        <f>_xll.TA_TYPPRICE(D13,E13,F13)</f>
        <v>173.68333333333331</v>
      </c>
      <c r="H13">
        <v>173.30135633680555</v>
      </c>
      <c r="I13" t="str">
        <f t="shared" si="0"/>
        <v>DOWN</v>
      </c>
      <c r="J13">
        <v>172.20626143118426</v>
      </c>
      <c r="K13">
        <v>164.36850708733425</v>
      </c>
      <c r="L13" t="str">
        <f t="shared" si="1"/>
        <v>No Confirmation</v>
      </c>
      <c r="M13" t="str">
        <f t="shared" si="2"/>
        <v>No Trend</v>
      </c>
      <c r="N13">
        <v>58.938610429004775</v>
      </c>
      <c r="O13" t="str">
        <f t="shared" si="3"/>
        <v>No Momentum</v>
      </c>
      <c r="P13" t="str">
        <f t="shared" si="4"/>
        <v>No Trend + Momentum</v>
      </c>
      <c r="Q13">
        <f t="shared" si="5"/>
        <v>0.40000000000000568</v>
      </c>
      <c r="R13">
        <f t="shared" si="6"/>
        <v>5.8499999999999943</v>
      </c>
      <c r="S13">
        <f t="shared" si="7"/>
        <v>6.837606837606941E-2</v>
      </c>
      <c r="T13" t="str">
        <f t="shared" si="8"/>
        <v>DOWN</v>
      </c>
      <c r="U13" t="str">
        <f t="shared" si="9"/>
        <v>No T+M+I</v>
      </c>
      <c r="V13">
        <v>165.5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UP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169.85</v>
      </c>
      <c r="D14">
        <v>174.7</v>
      </c>
      <c r="E14">
        <v>165.3</v>
      </c>
      <c r="F14">
        <v>168</v>
      </c>
      <c r="G14">
        <f>_xll.TA_TYPPRICE(D14,E14,F14)</f>
        <v>169.33333333333334</v>
      </c>
      <c r="H14">
        <v>171.31734483506943</v>
      </c>
      <c r="I14" t="str">
        <f t="shared" si="0"/>
        <v>DOWN</v>
      </c>
      <c r="J14">
        <v>172.76042555758775</v>
      </c>
      <c r="K14">
        <v>164.57550551237108</v>
      </c>
      <c r="L14" t="str">
        <f t="shared" si="1"/>
        <v>No Confirmation</v>
      </c>
      <c r="M14" t="str">
        <f t="shared" si="2"/>
        <v>No Trend</v>
      </c>
      <c r="N14">
        <v>48.085793412291558</v>
      </c>
      <c r="O14" t="str">
        <f t="shared" si="3"/>
        <v>No Momentum</v>
      </c>
      <c r="P14" t="str">
        <f t="shared" si="4"/>
        <v>No Trend + Momentum</v>
      </c>
      <c r="Q14">
        <f t="shared" si="5"/>
        <v>2.6999999999999886</v>
      </c>
      <c r="R14">
        <f t="shared" si="6"/>
        <v>9.3999999999999773</v>
      </c>
      <c r="S14">
        <f t="shared" si="7"/>
        <v>0.28723404255319096</v>
      </c>
      <c r="T14" t="str">
        <f t="shared" si="8"/>
        <v>No Indication</v>
      </c>
      <c r="U14" t="str">
        <f t="shared" si="9"/>
        <v>No T+M+I</v>
      </c>
      <c r="V14">
        <v>165.88461538461539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169.25</v>
      </c>
      <c r="D15">
        <v>175</v>
      </c>
      <c r="E15">
        <v>165.45</v>
      </c>
      <c r="F15">
        <v>168</v>
      </c>
      <c r="G15">
        <f>_xll.TA_TYPPRICE(D15,E15,F15)</f>
        <v>169.48333333333332</v>
      </c>
      <c r="H15">
        <v>170.40033908420139</v>
      </c>
      <c r="I15" t="str">
        <f t="shared" si="0"/>
        <v>DOWN</v>
      </c>
      <c r="J15">
        <v>173.25810876701269</v>
      </c>
      <c r="K15">
        <v>164.76983762073306</v>
      </c>
      <c r="L15" t="str">
        <f t="shared" si="1"/>
        <v>No Confirmation</v>
      </c>
      <c r="M15" t="str">
        <f t="shared" si="2"/>
        <v>No Trend</v>
      </c>
      <c r="N15">
        <v>48.085793412291558</v>
      </c>
      <c r="O15" t="str">
        <f t="shared" si="3"/>
        <v>No Momentum</v>
      </c>
      <c r="P15" t="str">
        <f t="shared" si="4"/>
        <v>No Trend + Momentum</v>
      </c>
      <c r="Q15">
        <f t="shared" si="5"/>
        <v>2.5500000000000114</v>
      </c>
      <c r="R15">
        <f t="shared" si="6"/>
        <v>9.5500000000000114</v>
      </c>
      <c r="S15">
        <f t="shared" si="7"/>
        <v>0.26701570680628361</v>
      </c>
      <c r="T15" t="str">
        <f t="shared" si="8"/>
        <v>No Indication</v>
      </c>
      <c r="U15" t="str">
        <f t="shared" si="9"/>
        <v>No T+M+I</v>
      </c>
      <c r="V15">
        <v>166.21005917159763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170.3</v>
      </c>
      <c r="D16">
        <v>172.65</v>
      </c>
      <c r="E16">
        <v>166.15</v>
      </c>
      <c r="F16">
        <v>167</v>
      </c>
      <c r="G16">
        <f>_xll.TA_TYPPRICE(D16,E16,F16)</f>
        <v>168.6</v>
      </c>
      <c r="H16">
        <v>169.50016954210071</v>
      </c>
      <c r="I16" t="str">
        <f t="shared" si="0"/>
        <v>DOWN</v>
      </c>
      <c r="J16">
        <v>173.12297348545431</v>
      </c>
      <c r="K16">
        <v>165.07654037168126</v>
      </c>
      <c r="L16" t="str">
        <f t="shared" si="1"/>
        <v>No Confirmation</v>
      </c>
      <c r="M16" t="str">
        <f t="shared" si="2"/>
        <v>No Trend</v>
      </c>
      <c r="N16">
        <v>44.859131351947021</v>
      </c>
      <c r="O16" t="str">
        <f t="shared" si="3"/>
        <v>No Momentum</v>
      </c>
      <c r="P16" t="str">
        <f t="shared" si="4"/>
        <v>No Trend + Momentum</v>
      </c>
      <c r="Q16">
        <f t="shared" si="5"/>
        <v>0.84999999999999432</v>
      </c>
      <c r="R16">
        <f t="shared" si="6"/>
        <v>6.5</v>
      </c>
      <c r="S16">
        <f t="shared" si="7"/>
        <v>0.13076923076922989</v>
      </c>
      <c r="T16" t="str">
        <f t="shared" si="8"/>
        <v>DOWN</v>
      </c>
      <c r="U16" t="str">
        <f t="shared" si="9"/>
        <v>No T+M+I</v>
      </c>
      <c r="V16">
        <v>166.33158852981339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168</v>
      </c>
      <c r="D17">
        <v>168.9</v>
      </c>
      <c r="E17">
        <v>158.65</v>
      </c>
      <c r="F17">
        <v>167</v>
      </c>
      <c r="G17">
        <f>_xll.TA_TYPPRICE(D17,E17,F17)</f>
        <v>164.85</v>
      </c>
      <c r="H17">
        <v>167.17508477105036</v>
      </c>
      <c r="I17" t="str">
        <f t="shared" si="0"/>
        <v>DOWN</v>
      </c>
      <c r="J17">
        <v>172.18453493313112</v>
      </c>
      <c r="K17">
        <v>163.64842028908544</v>
      </c>
      <c r="L17" t="str">
        <f t="shared" si="1"/>
        <v>No Confirmation</v>
      </c>
      <c r="M17" t="str">
        <f t="shared" si="2"/>
        <v>No Trend</v>
      </c>
      <c r="N17">
        <v>44.859131351947021</v>
      </c>
      <c r="O17" t="str">
        <f t="shared" si="3"/>
        <v>No Momentum</v>
      </c>
      <c r="P17" t="str">
        <f t="shared" si="4"/>
        <v>No Trend + Momentum</v>
      </c>
      <c r="Q17">
        <f t="shared" si="5"/>
        <v>8.3499999999999943</v>
      </c>
      <c r="R17">
        <f t="shared" si="6"/>
        <v>10.25</v>
      </c>
      <c r="S17">
        <f t="shared" si="7"/>
        <v>0.81463414634146281</v>
      </c>
      <c r="T17" t="str">
        <f t="shared" si="8"/>
        <v>UP</v>
      </c>
      <c r="U17" t="str">
        <f t="shared" si="9"/>
        <v>No T+M+I</v>
      </c>
      <c r="V17">
        <v>166.43442106368826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166.65</v>
      </c>
      <c r="D18">
        <v>168.4</v>
      </c>
      <c r="E18">
        <v>151.1</v>
      </c>
      <c r="F18">
        <v>159</v>
      </c>
      <c r="G18">
        <f>_xll.TA_TYPPRICE(D18,E18,F18)</f>
        <v>159.5</v>
      </c>
      <c r="H18">
        <v>163.33754238552518</v>
      </c>
      <c r="I18" t="str">
        <f t="shared" si="0"/>
        <v>DOWN</v>
      </c>
      <c r="J18">
        <v>171.34352717021309</v>
      </c>
      <c r="K18">
        <v>160.85988244706644</v>
      </c>
      <c r="L18" t="str">
        <f t="shared" si="1"/>
        <v>DOWN</v>
      </c>
      <c r="M18" t="str">
        <f t="shared" si="2"/>
        <v>DOWN</v>
      </c>
      <c r="N18">
        <v>24.396173169163482</v>
      </c>
      <c r="O18" t="str">
        <f t="shared" si="3"/>
        <v>DOWN</v>
      </c>
      <c r="P18" t="str">
        <f t="shared" si="4"/>
        <v>DOWN</v>
      </c>
      <c r="Q18">
        <f t="shared" si="5"/>
        <v>7.9000000000000057</v>
      </c>
      <c r="R18">
        <f t="shared" si="6"/>
        <v>17.300000000000011</v>
      </c>
      <c r="S18">
        <f t="shared" si="7"/>
        <v>0.45664739884393069</v>
      </c>
      <c r="T18" t="str">
        <f t="shared" si="8"/>
        <v>No Indication</v>
      </c>
      <c r="U18" t="str">
        <f t="shared" si="9"/>
        <v>No T+M+I</v>
      </c>
      <c r="V18">
        <v>165.29066397696698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160.55000000000001</v>
      </c>
      <c r="D19">
        <v>162.1</v>
      </c>
      <c r="E19">
        <v>154.80000000000001</v>
      </c>
      <c r="F19">
        <v>160</v>
      </c>
      <c r="G19">
        <f>_xll.TA_TYPPRICE(D19,E19,F19)</f>
        <v>158.96666666666667</v>
      </c>
      <c r="H19">
        <v>161.15210452609591</v>
      </c>
      <c r="I19" t="str">
        <f t="shared" si="0"/>
        <v>DOWN</v>
      </c>
      <c r="J19">
        <v>169.28941002127684</v>
      </c>
      <c r="K19">
        <v>159.51324190327389</v>
      </c>
      <c r="L19" t="str">
        <f t="shared" si="1"/>
        <v>No Confirmation</v>
      </c>
      <c r="M19" t="str">
        <f t="shared" si="2"/>
        <v>No Trend</v>
      </c>
      <c r="N19">
        <v>29.426316590141223</v>
      </c>
      <c r="O19" t="str">
        <f t="shared" si="3"/>
        <v>DOWN</v>
      </c>
      <c r="P19" t="str">
        <f t="shared" si="4"/>
        <v>No Trend + Momentum</v>
      </c>
      <c r="Q19">
        <f t="shared" si="5"/>
        <v>5.1999999999999886</v>
      </c>
      <c r="R19">
        <f t="shared" si="6"/>
        <v>7.2999999999999829</v>
      </c>
      <c r="S19">
        <f t="shared" si="7"/>
        <v>0.71232876712328774</v>
      </c>
      <c r="T19" t="str">
        <f t="shared" si="8"/>
        <v>No Indication</v>
      </c>
      <c r="U19" t="str">
        <f t="shared" si="9"/>
        <v>No T+M+I</v>
      </c>
      <c r="V19">
        <v>164.47671567281822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159.75</v>
      </c>
      <c r="D20">
        <v>164.5</v>
      </c>
      <c r="E20">
        <v>155.75</v>
      </c>
      <c r="F20">
        <v>163</v>
      </c>
      <c r="G20">
        <f>_xll.TA_TYPPRICE(D20,E20,F20)</f>
        <v>161.08333333333334</v>
      </c>
      <c r="H20">
        <v>161.11771892971461</v>
      </c>
      <c r="I20" t="str">
        <f t="shared" si="0"/>
        <v>UP</v>
      </c>
      <c r="J20">
        <v>168.22509668321533</v>
      </c>
      <c r="K20">
        <v>158.67696592476858</v>
      </c>
      <c r="L20" t="str">
        <f t="shared" si="1"/>
        <v>No Confirmation</v>
      </c>
      <c r="M20" t="str">
        <f t="shared" si="2"/>
        <v>No Trend</v>
      </c>
      <c r="N20">
        <v>43.518390722873477</v>
      </c>
      <c r="O20" t="str">
        <f t="shared" si="3"/>
        <v>No Momentum</v>
      </c>
      <c r="P20" t="str">
        <f t="shared" si="4"/>
        <v>No Trend + Momentum</v>
      </c>
      <c r="Q20">
        <f t="shared" si="5"/>
        <v>7.25</v>
      </c>
      <c r="R20">
        <f t="shared" si="6"/>
        <v>8.75</v>
      </c>
      <c r="S20">
        <f t="shared" si="7"/>
        <v>0.82857142857142863</v>
      </c>
      <c r="T20" t="str">
        <f t="shared" si="8"/>
        <v>UP</v>
      </c>
      <c r="U20" t="str">
        <f t="shared" si="9"/>
        <v>No T+M+I</v>
      </c>
      <c r="V20">
        <v>164.2495286462308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162.5</v>
      </c>
      <c r="D21">
        <v>164.6</v>
      </c>
      <c r="E21">
        <v>156</v>
      </c>
      <c r="F21">
        <v>157</v>
      </c>
      <c r="G21">
        <f>_xll.TA_TYPPRICE(D21,E21,F21)</f>
        <v>159.20000000000002</v>
      </c>
      <c r="H21">
        <v>160.1588594648573</v>
      </c>
      <c r="I21" t="str">
        <f t="shared" si="0"/>
        <v>DOWN</v>
      </c>
      <c r="J21">
        <v>167.4195196425008</v>
      </c>
      <c r="K21">
        <v>158.08208460815334</v>
      </c>
      <c r="L21" t="str">
        <f t="shared" si="1"/>
        <v>DOWN</v>
      </c>
      <c r="M21" t="str">
        <f t="shared" si="2"/>
        <v>DOWN</v>
      </c>
      <c r="N21">
        <v>29.027796109051501</v>
      </c>
      <c r="O21" t="str">
        <f t="shared" si="3"/>
        <v>DOWN</v>
      </c>
      <c r="P21" t="str">
        <f t="shared" si="4"/>
        <v>DOWN</v>
      </c>
      <c r="Q21">
        <f t="shared" si="5"/>
        <v>1</v>
      </c>
      <c r="R21">
        <f t="shared" si="6"/>
        <v>8.5999999999999943</v>
      </c>
      <c r="S21">
        <f t="shared" si="7"/>
        <v>0.11627906976744194</v>
      </c>
      <c r="T21" t="str">
        <f t="shared" si="8"/>
        <v>DOWN</v>
      </c>
      <c r="U21" t="str">
        <f t="shared" si="9"/>
        <v>DOWN</v>
      </c>
      <c r="V21">
        <v>163.13421654681068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155.6</v>
      </c>
      <c r="D22">
        <v>169.15</v>
      </c>
      <c r="E22">
        <v>154</v>
      </c>
      <c r="F22">
        <v>168</v>
      </c>
      <c r="G22">
        <f>_xll.TA_TYPPRICE(D22,E22,F22)</f>
        <v>163.71666666666667</v>
      </c>
      <c r="H22">
        <v>161.937763065762</v>
      </c>
      <c r="I22" t="str">
        <f t="shared" si="0"/>
        <v>UP</v>
      </c>
      <c r="J22">
        <v>167.80407083305619</v>
      </c>
      <c r="K22">
        <v>157.17495469523038</v>
      </c>
      <c r="L22" t="str">
        <f t="shared" si="1"/>
        <v>UP</v>
      </c>
      <c r="M22" t="str">
        <f t="shared" si="2"/>
        <v>UP</v>
      </c>
      <c r="N22">
        <v>59.745119472585515</v>
      </c>
      <c r="O22" t="str">
        <f t="shared" si="3"/>
        <v>No Momentum</v>
      </c>
      <c r="P22" t="str">
        <f t="shared" si="4"/>
        <v>No Trend + Momentum</v>
      </c>
      <c r="Q22">
        <f t="shared" si="5"/>
        <v>14</v>
      </c>
      <c r="R22">
        <f t="shared" si="6"/>
        <v>15.150000000000006</v>
      </c>
      <c r="S22">
        <f t="shared" si="7"/>
        <v>0.92409240924092373</v>
      </c>
      <c r="T22" t="str">
        <f t="shared" si="8"/>
        <v>UP</v>
      </c>
      <c r="U22" t="str">
        <f t="shared" si="9"/>
        <v>No T+M+I</v>
      </c>
      <c r="V22">
        <v>163.88279861653211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168.55</v>
      </c>
      <c r="D23">
        <v>172.7</v>
      </c>
      <c r="E23">
        <v>166.3</v>
      </c>
      <c r="F23">
        <v>168</v>
      </c>
      <c r="G23">
        <f>_xll.TA_TYPPRICE(D23,E23,F23)</f>
        <v>169</v>
      </c>
      <c r="H23">
        <v>165.468881532881</v>
      </c>
      <c r="I23" t="str">
        <f t="shared" si="0"/>
        <v>UP</v>
      </c>
      <c r="J23">
        <v>168.89205509237703</v>
      </c>
      <c r="K23">
        <v>159.20274254073473</v>
      </c>
      <c r="L23" t="str">
        <f t="shared" si="1"/>
        <v>No Confirmation</v>
      </c>
      <c r="M23" t="str">
        <f t="shared" si="2"/>
        <v>No Trend</v>
      </c>
      <c r="N23">
        <v>59.745119472585515</v>
      </c>
      <c r="O23" t="str">
        <f t="shared" si="3"/>
        <v>No Momentum</v>
      </c>
      <c r="P23" t="str">
        <f t="shared" si="4"/>
        <v>No Trend + Momentum</v>
      </c>
      <c r="Q23">
        <f t="shared" si="5"/>
        <v>1.6999999999999886</v>
      </c>
      <c r="R23">
        <f t="shared" si="6"/>
        <v>6.3999999999999773</v>
      </c>
      <c r="S23">
        <f t="shared" si="7"/>
        <v>0.26562499999999917</v>
      </c>
      <c r="T23" t="str">
        <f t="shared" si="8"/>
        <v>No Indication</v>
      </c>
      <c r="U23" t="str">
        <f t="shared" si="9"/>
        <v>No T+M+I</v>
      </c>
      <c r="V23">
        <v>164.51621421398872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167.45</v>
      </c>
      <c r="D24">
        <v>170.25</v>
      </c>
      <c r="E24">
        <v>165.25</v>
      </c>
      <c r="F24">
        <v>166</v>
      </c>
      <c r="G24">
        <f>_xll.TA_TYPPRICE(D24,E24,F24)</f>
        <v>167.16666666666666</v>
      </c>
      <c r="H24">
        <v>166.31777409977383</v>
      </c>
      <c r="I24" t="str">
        <f t="shared" si="0"/>
        <v>DOWN</v>
      </c>
      <c r="J24">
        <v>169.19382062740436</v>
      </c>
      <c r="K24">
        <v>160.54657753168257</v>
      </c>
      <c r="L24" t="str">
        <f t="shared" si="1"/>
        <v>No Confirmation</v>
      </c>
      <c r="M24" t="str">
        <f t="shared" si="2"/>
        <v>No Trend</v>
      </c>
      <c r="N24">
        <v>53.203401539336696</v>
      </c>
      <c r="O24" t="str">
        <f t="shared" si="3"/>
        <v>No Momentum</v>
      </c>
      <c r="P24" t="str">
        <f t="shared" si="4"/>
        <v>No Trend + Momentum</v>
      </c>
      <c r="Q24">
        <f t="shared" si="5"/>
        <v>0.75</v>
      </c>
      <c r="R24">
        <f t="shared" si="6"/>
        <v>5</v>
      </c>
      <c r="S24">
        <f t="shared" si="7"/>
        <v>0.15</v>
      </c>
      <c r="T24" t="str">
        <f t="shared" si="8"/>
        <v>DOWN</v>
      </c>
      <c r="U24" t="str">
        <f t="shared" si="9"/>
        <v>No T+M+I</v>
      </c>
      <c r="V24">
        <v>164.74448895029815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168</v>
      </c>
      <c r="D25">
        <v>169.4</v>
      </c>
      <c r="E25">
        <v>164.6</v>
      </c>
      <c r="F25">
        <v>166</v>
      </c>
      <c r="G25">
        <f>_xll.TA_TYPPRICE(D25,E25,F25)</f>
        <v>166.66666666666666</v>
      </c>
      <c r="H25">
        <v>166.49222038322023</v>
      </c>
      <c r="I25" t="str">
        <f t="shared" si="0"/>
        <v>DOWN</v>
      </c>
      <c r="J25">
        <v>169.23963826575894</v>
      </c>
      <c r="K25">
        <v>161.44733808019757</v>
      </c>
      <c r="L25" t="str">
        <f t="shared" si="1"/>
        <v>No Confirmation</v>
      </c>
      <c r="M25" t="str">
        <f t="shared" si="2"/>
        <v>No Trend</v>
      </c>
      <c r="N25">
        <v>53.203401539336696</v>
      </c>
      <c r="O25" t="str">
        <f t="shared" si="3"/>
        <v>No Momentum</v>
      </c>
      <c r="P25" t="str">
        <f t="shared" si="4"/>
        <v>No Trend + Momentum</v>
      </c>
      <c r="Q25">
        <f t="shared" si="5"/>
        <v>1.4000000000000057</v>
      </c>
      <c r="R25">
        <f t="shared" si="6"/>
        <v>4.8000000000000114</v>
      </c>
      <c r="S25">
        <f t="shared" si="7"/>
        <v>0.29166666666666718</v>
      </c>
      <c r="T25" t="str">
        <f t="shared" si="8"/>
        <v>No Indication</v>
      </c>
      <c r="U25" t="str">
        <f t="shared" si="9"/>
        <v>No T+M+I</v>
      </c>
      <c r="V25">
        <v>164.93764449640614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166.5</v>
      </c>
      <c r="D26">
        <v>172.35</v>
      </c>
      <c r="E26">
        <v>165.6</v>
      </c>
      <c r="F26">
        <v>170</v>
      </c>
      <c r="G26">
        <f>_xll.TA_TYPPRICE(D26,E26,F26)</f>
        <v>169.31666666666666</v>
      </c>
      <c r="H26">
        <v>167.90444352494345</v>
      </c>
      <c r="I26" t="str">
        <f t="shared" si="0"/>
        <v>UP</v>
      </c>
      <c r="J26">
        <v>169.93082976225696</v>
      </c>
      <c r="K26">
        <v>162.37015184015365</v>
      </c>
      <c r="L26" t="str">
        <f t="shared" si="1"/>
        <v>UP</v>
      </c>
      <c r="M26" t="str">
        <f t="shared" si="2"/>
        <v>UP</v>
      </c>
      <c r="N26">
        <v>65.133576297546895</v>
      </c>
      <c r="O26" t="str">
        <f t="shared" si="3"/>
        <v>UP</v>
      </c>
      <c r="P26" t="str">
        <f t="shared" si="4"/>
        <v>UP</v>
      </c>
      <c r="Q26">
        <f t="shared" si="5"/>
        <v>4.4000000000000057</v>
      </c>
      <c r="R26">
        <f t="shared" si="6"/>
        <v>6.75</v>
      </c>
      <c r="S26">
        <f t="shared" si="7"/>
        <v>0.65185185185185268</v>
      </c>
      <c r="T26" t="str">
        <f t="shared" si="8"/>
        <v>No Indication</v>
      </c>
      <c r="U26" t="str">
        <f t="shared" si="9"/>
        <v>No T+M+I</v>
      </c>
      <c r="V26">
        <v>165.71646842003597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169.5</v>
      </c>
      <c r="D27">
        <v>170.15</v>
      </c>
      <c r="E27">
        <v>162.55000000000001</v>
      </c>
      <c r="F27">
        <v>164</v>
      </c>
      <c r="G27">
        <f>_xll.TA_TYPPRICE(D27,E27,F27)</f>
        <v>165.56666666666669</v>
      </c>
      <c r="H27">
        <v>166.73555509580507</v>
      </c>
      <c r="I27" t="str">
        <f t="shared" si="0"/>
        <v>DOWN</v>
      </c>
      <c r="J27">
        <v>169.97953425953318</v>
      </c>
      <c r="K27">
        <v>162.41011809789728</v>
      </c>
      <c r="L27" t="str">
        <f t="shared" si="1"/>
        <v>No Confirmation</v>
      </c>
      <c r="M27" t="str">
        <f t="shared" si="2"/>
        <v>No Trend</v>
      </c>
      <c r="N27">
        <v>44.068532063110098</v>
      </c>
      <c r="O27" t="str">
        <f t="shared" si="3"/>
        <v>No Momentum</v>
      </c>
      <c r="P27" t="str">
        <f t="shared" si="4"/>
        <v>No Trend + Momentum</v>
      </c>
      <c r="Q27">
        <f t="shared" si="5"/>
        <v>1.4499999999999886</v>
      </c>
      <c r="R27">
        <f t="shared" si="6"/>
        <v>7.5999999999999943</v>
      </c>
      <c r="S27">
        <f t="shared" si="7"/>
        <v>0.19078947368420918</v>
      </c>
      <c r="T27" t="str">
        <f t="shared" si="8"/>
        <v>DOWN</v>
      </c>
      <c r="U27" t="str">
        <f t="shared" si="9"/>
        <v>No T+M+I</v>
      </c>
      <c r="V27">
        <v>165.45239635541506</v>
      </c>
      <c r="W27">
        <v>165.26923076923077</v>
      </c>
      <c r="X27">
        <f t="shared" si="10"/>
        <v>0.18316558618428758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164.95</v>
      </c>
      <c r="D28">
        <v>172.95</v>
      </c>
      <c r="E28">
        <v>163.6</v>
      </c>
      <c r="F28">
        <v>171</v>
      </c>
      <c r="G28">
        <f>_xll.TA_TYPPRICE(D28,E28,F28)</f>
        <v>169.18333333333331</v>
      </c>
      <c r="H28">
        <v>167.9594442145692</v>
      </c>
      <c r="I28" t="str">
        <f t="shared" si="0"/>
        <v>UP</v>
      </c>
      <c r="J28">
        <v>170.6396377574147</v>
      </c>
      <c r="K28">
        <v>162.67453629836456</v>
      </c>
      <c r="L28" t="str">
        <f t="shared" si="1"/>
        <v>UP</v>
      </c>
      <c r="M28" t="str">
        <f t="shared" si="2"/>
        <v>UP</v>
      </c>
      <c r="N28">
        <v>61.993885452811206</v>
      </c>
      <c r="O28" t="str">
        <f t="shared" si="3"/>
        <v>UP</v>
      </c>
      <c r="P28" t="str">
        <f t="shared" si="4"/>
        <v>UP</v>
      </c>
      <c r="Q28">
        <f t="shared" si="5"/>
        <v>7.4000000000000057</v>
      </c>
      <c r="R28">
        <f t="shared" si="6"/>
        <v>9.3499999999999943</v>
      </c>
      <c r="S28">
        <f t="shared" si="7"/>
        <v>0.79144385026738073</v>
      </c>
      <c r="T28" t="str">
        <f t="shared" si="8"/>
        <v>No Indication</v>
      </c>
      <c r="U28" t="str">
        <f t="shared" si="9"/>
        <v>No T+M+I</v>
      </c>
      <c r="V28">
        <v>166.30587383919735</v>
      </c>
      <c r="W28">
        <v>165.69373219373219</v>
      </c>
      <c r="X28">
        <f t="shared" si="10"/>
        <v>0.61214164546515804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171.5</v>
      </c>
      <c r="D29">
        <v>172.65</v>
      </c>
      <c r="E29">
        <v>166.55</v>
      </c>
      <c r="F29">
        <v>169</v>
      </c>
      <c r="G29">
        <f>_xll.TA_TYPPRICE(D29,E29,F29)</f>
        <v>169.4</v>
      </c>
      <c r="H29">
        <v>168.67972210728459</v>
      </c>
      <c r="I29" t="str">
        <f t="shared" si="0"/>
        <v>UP</v>
      </c>
      <c r="J29">
        <v>171.08638492243367</v>
      </c>
      <c r="K29">
        <v>163.53575045428354</v>
      </c>
      <c r="L29" t="str">
        <f t="shared" si="1"/>
        <v>No Confirmation</v>
      </c>
      <c r="M29" t="str">
        <f t="shared" si="2"/>
        <v>No Trend</v>
      </c>
      <c r="N29">
        <v>55.626841095023273</v>
      </c>
      <c r="O29" t="str">
        <f t="shared" si="3"/>
        <v>No Momentum</v>
      </c>
      <c r="P29" t="str">
        <f t="shared" si="4"/>
        <v>No Trend + Momentum</v>
      </c>
      <c r="Q29">
        <f t="shared" si="5"/>
        <v>2.4499999999999886</v>
      </c>
      <c r="R29">
        <f t="shared" si="6"/>
        <v>6.0999999999999943</v>
      </c>
      <c r="S29">
        <f t="shared" si="7"/>
        <v>0.40163934426229358</v>
      </c>
      <c r="T29" t="str">
        <f t="shared" si="8"/>
        <v>No Indication</v>
      </c>
      <c r="U29" t="str">
        <f t="shared" si="9"/>
        <v>No T+M+I</v>
      </c>
      <c r="V29">
        <v>166.72035478701315</v>
      </c>
      <c r="W29">
        <v>165.9386409201224</v>
      </c>
      <c r="X29">
        <f t="shared" si="10"/>
        <v>0.78171386689075462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169.5</v>
      </c>
      <c r="D30">
        <v>178.9</v>
      </c>
      <c r="E30">
        <v>167.1</v>
      </c>
      <c r="F30">
        <v>178</v>
      </c>
      <c r="G30">
        <f>_xll.TA_TYPPRICE(D30,E30,F30)</f>
        <v>174.66666666666666</v>
      </c>
      <c r="H30">
        <v>171.67319438697564</v>
      </c>
      <c r="I30" t="str">
        <f t="shared" si="0"/>
        <v>UP</v>
      </c>
      <c r="J30">
        <v>172.82274382855951</v>
      </c>
      <c r="K30">
        <v>164.3278059088872</v>
      </c>
      <c r="L30" t="str">
        <f t="shared" si="1"/>
        <v>UP</v>
      </c>
      <c r="M30" t="str">
        <f t="shared" si="2"/>
        <v>UP</v>
      </c>
      <c r="N30">
        <v>71.874998082390448</v>
      </c>
      <c r="O30" t="str">
        <f t="shared" si="3"/>
        <v>UP</v>
      </c>
      <c r="P30" t="str">
        <f t="shared" si="4"/>
        <v>UP</v>
      </c>
      <c r="Q30">
        <f t="shared" si="5"/>
        <v>10.900000000000006</v>
      </c>
      <c r="R30">
        <f t="shared" si="6"/>
        <v>11.800000000000011</v>
      </c>
      <c r="S30">
        <f t="shared" si="7"/>
        <v>0.92372881355932157</v>
      </c>
      <c r="T30" t="str">
        <f t="shared" si="8"/>
        <v>UP</v>
      </c>
      <c r="U30" t="str">
        <f t="shared" si="9"/>
        <v>UP</v>
      </c>
      <c r="V30">
        <v>168.45568481978034</v>
      </c>
      <c r="W30">
        <v>166.83207492603927</v>
      </c>
      <c r="X30">
        <f t="shared" si="10"/>
        <v>1.6236098937410759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176.5</v>
      </c>
      <c r="D31">
        <v>186.8</v>
      </c>
      <c r="E31">
        <v>174.2</v>
      </c>
      <c r="F31">
        <v>181</v>
      </c>
      <c r="G31">
        <f>_xll.TA_TYPPRICE(D31,E31,F31)</f>
        <v>180.66666666666666</v>
      </c>
      <c r="H31">
        <v>176.16993052682113</v>
      </c>
      <c r="I31" t="str">
        <f t="shared" si="0"/>
        <v>UP</v>
      </c>
      <c r="J31">
        <v>175.92880075554629</v>
      </c>
      <c r="K31">
        <v>166.52162681802338</v>
      </c>
      <c r="L31" t="str">
        <f t="shared" si="1"/>
        <v>UP</v>
      </c>
      <c r="M31" t="str">
        <f t="shared" si="2"/>
        <v>UP</v>
      </c>
      <c r="N31">
        <v>75.59803481351554</v>
      </c>
      <c r="O31" t="str">
        <f t="shared" si="3"/>
        <v>UP</v>
      </c>
      <c r="P31" t="str">
        <f t="shared" si="4"/>
        <v>UP</v>
      </c>
      <c r="Q31">
        <f t="shared" si="5"/>
        <v>6.8000000000000114</v>
      </c>
      <c r="R31">
        <f t="shared" si="6"/>
        <v>12.600000000000023</v>
      </c>
      <c r="S31">
        <f t="shared" si="7"/>
        <v>0.53968253968253965</v>
      </c>
      <c r="T31" t="str">
        <f t="shared" si="8"/>
        <v>No Indication</v>
      </c>
      <c r="U31" t="str">
        <f t="shared" si="9"/>
        <v>No T+M+I</v>
      </c>
      <c r="V31">
        <v>170.38557946289106</v>
      </c>
      <c r="W31">
        <v>167.88155085744376</v>
      </c>
      <c r="X31">
        <f t="shared" si="10"/>
        <v>2.5040286054473029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UP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181.5</v>
      </c>
      <c r="D32">
        <v>184</v>
      </c>
      <c r="E32">
        <v>178.55</v>
      </c>
      <c r="F32">
        <v>182</v>
      </c>
      <c r="G32">
        <f>_xll.TA_TYPPRICE(D32,E32,F32)</f>
        <v>181.51666666666665</v>
      </c>
      <c r="H32">
        <v>178.84329859674389</v>
      </c>
      <c r="I32" t="str">
        <f t="shared" si="0"/>
        <v>UP</v>
      </c>
      <c r="J32">
        <v>177.72240058764712</v>
      </c>
      <c r="K32">
        <v>169.19459863624041</v>
      </c>
      <c r="L32" t="str">
        <f t="shared" si="1"/>
        <v>UP</v>
      </c>
      <c r="M32" t="str">
        <f t="shared" si="2"/>
        <v>UP</v>
      </c>
      <c r="N32">
        <v>76.873596920947335</v>
      </c>
      <c r="O32" t="str">
        <f t="shared" si="3"/>
        <v>UP</v>
      </c>
      <c r="P32" t="str">
        <f t="shared" si="4"/>
        <v>UP</v>
      </c>
      <c r="Q32">
        <f t="shared" si="5"/>
        <v>3.4499999999999886</v>
      </c>
      <c r="R32">
        <f t="shared" si="6"/>
        <v>5.4499999999999886</v>
      </c>
      <c r="S32">
        <f t="shared" si="7"/>
        <v>0.63302752293577902</v>
      </c>
      <c r="T32" t="str">
        <f t="shared" si="8"/>
        <v>No Indication</v>
      </c>
      <c r="U32" t="str">
        <f t="shared" si="9"/>
        <v>No T+M+I</v>
      </c>
      <c r="V32">
        <v>172.17241339167705</v>
      </c>
      <c r="W32">
        <v>168.92736190504053</v>
      </c>
      <c r="X32">
        <f t="shared" si="10"/>
        <v>3.2450514866365268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UP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183</v>
      </c>
      <c r="D33">
        <v>187.2</v>
      </c>
      <c r="E33">
        <v>180.05</v>
      </c>
      <c r="F33">
        <v>187</v>
      </c>
      <c r="G33">
        <f>_xll.TA_TYPPRICE(D33,E33,F33)</f>
        <v>184.75</v>
      </c>
      <c r="H33">
        <v>181.79664929837196</v>
      </c>
      <c r="I33" t="str">
        <f t="shared" si="0"/>
        <v>UP</v>
      </c>
      <c r="J33">
        <v>179.82853379039219</v>
      </c>
      <c r="K33">
        <v>171.60691005040923</v>
      </c>
      <c r="L33" t="str">
        <f t="shared" si="1"/>
        <v>UP</v>
      </c>
      <c r="M33" t="str">
        <f t="shared" si="2"/>
        <v>UP</v>
      </c>
      <c r="N33">
        <v>82.568551855989952</v>
      </c>
      <c r="O33" t="str">
        <f t="shared" si="3"/>
        <v>UP</v>
      </c>
      <c r="P33" t="str">
        <f t="shared" si="4"/>
        <v>UP</v>
      </c>
      <c r="Q33">
        <f t="shared" si="5"/>
        <v>6.9499999999999886</v>
      </c>
      <c r="R33">
        <f t="shared" si="6"/>
        <v>7.1499999999999773</v>
      </c>
      <c r="S33">
        <f t="shared" si="7"/>
        <v>0.97202797202797353</v>
      </c>
      <c r="T33" t="str">
        <f t="shared" si="8"/>
        <v>UP</v>
      </c>
      <c r="U33" t="str">
        <f t="shared" si="9"/>
        <v>UP</v>
      </c>
      <c r="V33">
        <v>174.45358056218828</v>
      </c>
      <c r="W33">
        <v>170.26607583800049</v>
      </c>
      <c r="X33">
        <f t="shared" si="10"/>
        <v>4.1875047241877894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UP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186.8</v>
      </c>
      <c r="D34">
        <v>200.75</v>
      </c>
      <c r="E34">
        <v>184.5</v>
      </c>
      <c r="F34">
        <v>198</v>
      </c>
      <c r="G34">
        <f>_xll.TA_TYPPRICE(D34,E34,F34)</f>
        <v>194.41666666666666</v>
      </c>
      <c r="H34">
        <v>188.10665798251932</v>
      </c>
      <c r="I34" t="str">
        <f t="shared" si="0"/>
        <v>UP</v>
      </c>
      <c r="J34">
        <v>184.47774850363837</v>
      </c>
      <c r="K34">
        <v>174.47204115031829</v>
      </c>
      <c r="L34" t="str">
        <f t="shared" si="1"/>
        <v>UP</v>
      </c>
      <c r="M34" t="str">
        <f t="shared" si="2"/>
        <v>UP</v>
      </c>
      <c r="N34">
        <v>89.606796182694794</v>
      </c>
      <c r="O34" t="str">
        <f t="shared" si="3"/>
        <v>UP</v>
      </c>
      <c r="P34" t="str">
        <f t="shared" si="4"/>
        <v>UP</v>
      </c>
      <c r="Q34">
        <f t="shared" si="5"/>
        <v>13.5</v>
      </c>
      <c r="R34">
        <f t="shared" si="6"/>
        <v>16.25</v>
      </c>
      <c r="S34">
        <f t="shared" si="7"/>
        <v>0.83076923076923082</v>
      </c>
      <c r="T34" t="str">
        <f t="shared" si="8"/>
        <v>UP</v>
      </c>
      <c r="U34" t="str">
        <f t="shared" si="9"/>
        <v>UP</v>
      </c>
      <c r="V34">
        <v>178.07610662954392</v>
      </c>
      <c r="W34">
        <v>172.32044059074119</v>
      </c>
      <c r="X34">
        <f t="shared" si="10"/>
        <v>5.7556660388027296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UP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198.85</v>
      </c>
      <c r="D35">
        <v>207.75</v>
      </c>
      <c r="E35">
        <v>195.35</v>
      </c>
      <c r="F35">
        <v>196</v>
      </c>
      <c r="G35">
        <f>_xll.TA_TYPPRICE(D35,E35,F35)</f>
        <v>199.70000000000002</v>
      </c>
      <c r="H35">
        <v>193.90332899125968</v>
      </c>
      <c r="I35" t="str">
        <f t="shared" si="0"/>
        <v>UP</v>
      </c>
      <c r="J35">
        <v>189.64935994727429</v>
      </c>
      <c r="K35">
        <v>179.11158756135868</v>
      </c>
      <c r="L35" t="str">
        <f t="shared" si="1"/>
        <v>UP</v>
      </c>
      <c r="M35" t="str">
        <f t="shared" si="2"/>
        <v>UP</v>
      </c>
      <c r="N35">
        <v>82.075150484720126</v>
      </c>
      <c r="O35" t="str">
        <f t="shared" si="3"/>
        <v>UP</v>
      </c>
      <c r="P35" t="str">
        <f t="shared" si="4"/>
        <v>UP</v>
      </c>
      <c r="Q35">
        <f t="shared" si="5"/>
        <v>0.65000000000000568</v>
      </c>
      <c r="R35">
        <f t="shared" si="6"/>
        <v>12.400000000000006</v>
      </c>
      <c r="S35">
        <f t="shared" si="7"/>
        <v>5.241935483871011E-2</v>
      </c>
      <c r="T35" t="str">
        <f t="shared" si="8"/>
        <v>DOWN</v>
      </c>
      <c r="U35" t="str">
        <f t="shared" si="9"/>
        <v>No T+M+I</v>
      </c>
      <c r="V35">
        <v>180.83362868653717</v>
      </c>
      <c r="W35">
        <v>174.07448202846405</v>
      </c>
      <c r="X35">
        <f t="shared" si="10"/>
        <v>6.7591466580731208</v>
      </c>
      <c r="Y35">
        <v>2.850225389492083</v>
      </c>
      <c r="Z35" t="str">
        <f t="shared" si="11"/>
        <v>UP</v>
      </c>
      <c r="AA35" t="str">
        <f t="shared" si="12"/>
        <v>No TMIM</v>
      </c>
      <c r="AB35" t="str">
        <f t="shared" si="13"/>
        <v>UP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196.9</v>
      </c>
      <c r="D36">
        <v>202.8</v>
      </c>
      <c r="E36">
        <v>194.3</v>
      </c>
      <c r="F36">
        <v>202</v>
      </c>
      <c r="G36">
        <f>_xll.TA_TYPPRICE(D36,E36,F36)</f>
        <v>199.70000000000002</v>
      </c>
      <c r="H36">
        <v>196.80166449562984</v>
      </c>
      <c r="I36" t="str">
        <f t="shared" si="0"/>
        <v>UP</v>
      </c>
      <c r="J36">
        <v>192.57172440343555</v>
      </c>
      <c r="K36">
        <v>182.4867903255012</v>
      </c>
      <c r="L36" t="str">
        <f t="shared" si="1"/>
        <v>UP</v>
      </c>
      <c r="M36" t="str">
        <f t="shared" si="2"/>
        <v>UP</v>
      </c>
      <c r="N36">
        <v>86.37096338681603</v>
      </c>
      <c r="O36" t="str">
        <f t="shared" si="3"/>
        <v>UP</v>
      </c>
      <c r="P36" t="str">
        <f t="shared" si="4"/>
        <v>UP</v>
      </c>
      <c r="Q36">
        <f t="shared" si="5"/>
        <v>7.6999999999999886</v>
      </c>
      <c r="R36">
        <f t="shared" si="6"/>
        <v>8.5</v>
      </c>
      <c r="S36">
        <f t="shared" si="7"/>
        <v>0.90588235294117514</v>
      </c>
      <c r="T36" t="str">
        <f t="shared" si="8"/>
        <v>UP</v>
      </c>
      <c r="U36" t="str">
        <f t="shared" si="9"/>
        <v>UP</v>
      </c>
      <c r="V36">
        <v>184.08999350399299</v>
      </c>
      <c r="W36">
        <v>176.14303891524449</v>
      </c>
      <c r="X36">
        <f t="shared" si="10"/>
        <v>7.9469545887484969</v>
      </c>
      <c r="Y36">
        <v>3.8695712293433662</v>
      </c>
      <c r="Z36" t="str">
        <f t="shared" si="11"/>
        <v>UP</v>
      </c>
      <c r="AA36" t="str">
        <f t="shared" si="12"/>
        <v>UP</v>
      </c>
      <c r="AB36" t="str">
        <f t="shared" si="13"/>
        <v>UP</v>
      </c>
      <c r="AC36" t="str">
        <f t="shared" si="14"/>
        <v>UP</v>
      </c>
      <c r="AD36">
        <f t="shared" si="15"/>
        <v>195.25</v>
      </c>
      <c r="AE36">
        <f t="shared" si="16"/>
        <v>197.55</v>
      </c>
      <c r="AF36">
        <f t="shared" si="17"/>
        <v>198.55</v>
      </c>
      <c r="AG36">
        <f t="shared" si="18"/>
        <v>199.55</v>
      </c>
      <c r="AH36">
        <f t="shared" si="19"/>
        <v>199.55</v>
      </c>
    </row>
    <row r="37" spans="1:34" x14ac:dyDescent="0.25">
      <c r="A37" t="s">
        <v>5</v>
      </c>
      <c r="B37" s="1">
        <v>42906</v>
      </c>
      <c r="C37">
        <v>201.8</v>
      </c>
      <c r="D37">
        <v>213.45</v>
      </c>
      <c r="E37">
        <v>199.6</v>
      </c>
      <c r="F37">
        <v>213</v>
      </c>
      <c r="G37">
        <f>_xll.TA_TYPPRICE(D37,E37,F37)</f>
        <v>208.68333333333331</v>
      </c>
      <c r="H37">
        <v>202.74249891448159</v>
      </c>
      <c r="I37" t="str">
        <f t="shared" si="0"/>
        <v>UP</v>
      </c>
      <c r="J37">
        <v>197.21134120267209</v>
      </c>
      <c r="K37">
        <v>186.28972580872315</v>
      </c>
      <c r="L37" t="str">
        <f t="shared" si="1"/>
        <v>UP</v>
      </c>
      <c r="M37" t="str">
        <f t="shared" si="2"/>
        <v>UP</v>
      </c>
      <c r="N37">
        <v>91.202609786660261</v>
      </c>
      <c r="O37" t="str">
        <f t="shared" si="3"/>
        <v>UP</v>
      </c>
      <c r="P37" t="str">
        <f t="shared" si="4"/>
        <v>UP</v>
      </c>
      <c r="Q37">
        <f t="shared" si="5"/>
        <v>13.400000000000006</v>
      </c>
      <c r="R37">
        <f t="shared" si="6"/>
        <v>13.849999999999994</v>
      </c>
      <c r="S37">
        <f t="shared" si="7"/>
        <v>0.96750902527075888</v>
      </c>
      <c r="T37" t="str">
        <f t="shared" si="8"/>
        <v>UP</v>
      </c>
      <c r="U37" t="str">
        <f t="shared" si="9"/>
        <v>UP</v>
      </c>
      <c r="V37">
        <v>188.53768681107098</v>
      </c>
      <c r="W37">
        <v>178.87318418078195</v>
      </c>
      <c r="X37">
        <f t="shared" si="10"/>
        <v>9.6645026302890358</v>
      </c>
      <c r="Y37">
        <v>5.0285575095324999</v>
      </c>
      <c r="Z37" t="str">
        <f t="shared" si="11"/>
        <v>UP</v>
      </c>
      <c r="AA37" t="str">
        <f t="shared" si="12"/>
        <v>UP</v>
      </c>
      <c r="AB37" t="str">
        <f t="shared" si="13"/>
        <v>UP</v>
      </c>
      <c r="AC37" t="str">
        <f t="shared" si="14"/>
        <v>UP</v>
      </c>
      <c r="AD37">
        <f t="shared" si="15"/>
        <v>201.20000000000002</v>
      </c>
      <c r="AE37">
        <f t="shared" si="16"/>
        <v>204.9</v>
      </c>
      <c r="AF37">
        <f t="shared" si="17"/>
        <v>206.5</v>
      </c>
      <c r="AG37">
        <f t="shared" si="18"/>
        <v>208.15</v>
      </c>
      <c r="AH37">
        <f t="shared" si="19"/>
        <v>208.15</v>
      </c>
    </row>
    <row r="38" spans="1:34" x14ac:dyDescent="0.25">
      <c r="A38" t="s">
        <v>5</v>
      </c>
      <c r="B38" s="1">
        <v>42907</v>
      </c>
      <c r="C38">
        <v>212.8</v>
      </c>
      <c r="D38">
        <v>217.8</v>
      </c>
      <c r="E38">
        <v>210.1</v>
      </c>
      <c r="F38">
        <v>213</v>
      </c>
      <c r="G38">
        <f>_xll.TA_TYPPRICE(D38,E38,F38)</f>
        <v>213.63333333333333</v>
      </c>
      <c r="H38">
        <v>208.18791612390746</v>
      </c>
      <c r="I38" t="str">
        <f t="shared" si="0"/>
        <v>UP</v>
      </c>
      <c r="J38">
        <v>201.78659871318939</v>
      </c>
      <c r="K38">
        <v>191.58089785122911</v>
      </c>
      <c r="L38" t="str">
        <f t="shared" si="1"/>
        <v>UP</v>
      </c>
      <c r="M38" t="str">
        <f t="shared" si="2"/>
        <v>UP</v>
      </c>
      <c r="N38">
        <v>91.202609786660275</v>
      </c>
      <c r="O38" t="str">
        <f t="shared" si="3"/>
        <v>UP</v>
      </c>
      <c r="P38" t="str">
        <f t="shared" si="4"/>
        <v>UP</v>
      </c>
      <c r="Q38">
        <f t="shared" si="5"/>
        <v>2.9000000000000057</v>
      </c>
      <c r="R38">
        <f t="shared" si="6"/>
        <v>7.7000000000000171</v>
      </c>
      <c r="S38">
        <f t="shared" si="7"/>
        <v>0.37662337662337653</v>
      </c>
      <c r="T38" t="str">
        <f t="shared" si="8"/>
        <v>No Indication</v>
      </c>
      <c r="U38" t="str">
        <f t="shared" si="9"/>
        <v>No T+M+I</v>
      </c>
      <c r="V38">
        <v>192.30111960936776</v>
      </c>
      <c r="W38">
        <v>181.401096463687</v>
      </c>
      <c r="X38">
        <f t="shared" si="10"/>
        <v>10.900023145680763</v>
      </c>
      <c r="Y38">
        <v>6.2028506367621521</v>
      </c>
      <c r="Z38" t="str">
        <f t="shared" si="11"/>
        <v>UP</v>
      </c>
      <c r="AA38" t="str">
        <f t="shared" si="12"/>
        <v>No TMIM</v>
      </c>
      <c r="AB38" t="str">
        <f t="shared" si="13"/>
        <v>UP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213.95</v>
      </c>
      <c r="D39">
        <v>213.95</v>
      </c>
      <c r="E39">
        <v>174</v>
      </c>
      <c r="F39">
        <v>191</v>
      </c>
      <c r="G39">
        <f>_xll.TA_TYPPRICE(D39,E39,F39)</f>
        <v>192.98333333333335</v>
      </c>
      <c r="H39">
        <v>200.58562472862042</v>
      </c>
      <c r="I39" t="str">
        <f t="shared" si="0"/>
        <v>DOWN</v>
      </c>
      <c r="J39">
        <v>204.48957677692508</v>
      </c>
      <c r="K39">
        <v>187.67403166206708</v>
      </c>
      <c r="L39" t="str">
        <f t="shared" si="1"/>
        <v>No Confirmation</v>
      </c>
      <c r="M39" t="str">
        <f t="shared" si="2"/>
        <v>No Trend</v>
      </c>
      <c r="N39">
        <v>43.268124025014728</v>
      </c>
      <c r="O39" t="str">
        <f t="shared" si="3"/>
        <v>No Momentum</v>
      </c>
      <c r="P39" t="str">
        <f t="shared" si="4"/>
        <v>No Trend + Momentum</v>
      </c>
      <c r="Q39">
        <f t="shared" si="5"/>
        <v>17</v>
      </c>
      <c r="R39">
        <f t="shared" si="6"/>
        <v>39.949999999999989</v>
      </c>
      <c r="S39">
        <f t="shared" si="7"/>
        <v>0.42553191489361714</v>
      </c>
      <c r="T39" t="str">
        <f t="shared" si="8"/>
        <v>No Indication</v>
      </c>
      <c r="U39" t="str">
        <f t="shared" si="9"/>
        <v>No T+M+I</v>
      </c>
      <c r="V39">
        <v>192.10094736177271</v>
      </c>
      <c r="W39">
        <v>182.11212635526573</v>
      </c>
      <c r="X39">
        <f t="shared" si="10"/>
        <v>9.9888210065069813</v>
      </c>
      <c r="Y39">
        <v>6.9600447107111183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191.3</v>
      </c>
      <c r="D40">
        <v>207.3</v>
      </c>
      <c r="E40">
        <v>190.7</v>
      </c>
      <c r="F40">
        <v>205</v>
      </c>
      <c r="G40">
        <f>_xll.TA_TYPPRICE(D40,E40,F40)</f>
        <v>201</v>
      </c>
      <c r="H40">
        <v>200.79281236431021</v>
      </c>
      <c r="I40" t="str">
        <f t="shared" si="0"/>
        <v>UP</v>
      </c>
      <c r="J40">
        <v>205.11411527094174</v>
      </c>
      <c r="K40">
        <v>188.34646907049662</v>
      </c>
      <c r="L40" t="str">
        <f t="shared" si="1"/>
        <v>No Confirmation</v>
      </c>
      <c r="M40" t="str">
        <f t="shared" si="2"/>
        <v>No Trend</v>
      </c>
      <c r="N40">
        <v>59.993794495797871</v>
      </c>
      <c r="O40" t="str">
        <f t="shared" si="3"/>
        <v>No Momentum</v>
      </c>
      <c r="P40" t="str">
        <f t="shared" si="4"/>
        <v>No Trend + Momentum</v>
      </c>
      <c r="Q40">
        <f t="shared" si="5"/>
        <v>14.300000000000011</v>
      </c>
      <c r="R40">
        <f t="shared" si="6"/>
        <v>16.600000000000023</v>
      </c>
      <c r="S40">
        <f t="shared" si="7"/>
        <v>0.86144578313252962</v>
      </c>
      <c r="T40" t="str">
        <f t="shared" si="8"/>
        <v>UP</v>
      </c>
      <c r="U40" t="str">
        <f t="shared" si="9"/>
        <v>No T+M+I</v>
      </c>
      <c r="V40">
        <v>194.08541699842306</v>
      </c>
      <c r="W40">
        <v>183.80752440302382</v>
      </c>
      <c r="X40">
        <f t="shared" si="10"/>
        <v>10.277892595399237</v>
      </c>
      <c r="Y40">
        <v>7.623614287648742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203.5</v>
      </c>
      <c r="D41">
        <v>210.4</v>
      </c>
      <c r="E41">
        <v>201.2</v>
      </c>
      <c r="F41">
        <v>204</v>
      </c>
      <c r="G41">
        <f>_xll.TA_TYPPRICE(D41,E41,F41)</f>
        <v>205.20000000000002</v>
      </c>
      <c r="H41">
        <v>202.99640618215511</v>
      </c>
      <c r="I41" t="str">
        <f t="shared" si="0"/>
        <v>UP</v>
      </c>
      <c r="J41">
        <v>206.28875632184358</v>
      </c>
      <c r="K41">
        <v>191.20280927705292</v>
      </c>
      <c r="L41" t="str">
        <f t="shared" si="1"/>
        <v>No Confirmation</v>
      </c>
      <c r="M41" t="str">
        <f t="shared" si="2"/>
        <v>No Trend</v>
      </c>
      <c r="N41">
        <v>58.455071084293742</v>
      </c>
      <c r="O41" t="str">
        <f t="shared" si="3"/>
        <v>No Momentum</v>
      </c>
      <c r="P41" t="str">
        <f t="shared" si="4"/>
        <v>No Trend + Momentum</v>
      </c>
      <c r="Q41">
        <f t="shared" si="5"/>
        <v>2.8000000000000114</v>
      </c>
      <c r="R41">
        <f t="shared" si="6"/>
        <v>9.2000000000000171</v>
      </c>
      <c r="S41">
        <f t="shared" si="7"/>
        <v>0.30434782608695721</v>
      </c>
      <c r="T41" t="str">
        <f t="shared" si="8"/>
        <v>No Indication</v>
      </c>
      <c r="U41" t="str">
        <f t="shared" si="9"/>
        <v>No T+M+I</v>
      </c>
      <c r="V41">
        <v>195.61073746020412</v>
      </c>
      <c r="W41">
        <v>185.30326333613317</v>
      </c>
      <c r="X41">
        <f t="shared" si="10"/>
        <v>10.30747412407095</v>
      </c>
      <c r="Y41">
        <v>8.1603862549331829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207</v>
      </c>
      <c r="D42">
        <v>209.8</v>
      </c>
      <c r="E42">
        <v>203.15</v>
      </c>
      <c r="F42">
        <v>205</v>
      </c>
      <c r="G42">
        <f>_xll.TA_TYPPRICE(D42,E42,F42)</f>
        <v>205.98333333333335</v>
      </c>
      <c r="H42">
        <v>204.48986975774423</v>
      </c>
      <c r="I42" t="str">
        <f t="shared" si="0"/>
        <v>UP</v>
      </c>
      <c r="J42">
        <v>207.06903269476723</v>
      </c>
      <c r="K42">
        <v>193.85774054881895</v>
      </c>
      <c r="L42" t="str">
        <f t="shared" si="1"/>
        <v>No Confirmation</v>
      </c>
      <c r="M42" t="str">
        <f t="shared" si="2"/>
        <v>No Trend</v>
      </c>
      <c r="N42">
        <v>59.745628393731209</v>
      </c>
      <c r="O42" t="str">
        <f t="shared" si="3"/>
        <v>No Momentum</v>
      </c>
      <c r="P42" t="str">
        <f t="shared" si="4"/>
        <v>No Trend + Momentum</v>
      </c>
      <c r="Q42">
        <f t="shared" si="5"/>
        <v>1.8499999999999943</v>
      </c>
      <c r="R42">
        <f t="shared" si="6"/>
        <v>6.6500000000000057</v>
      </c>
      <c r="S42">
        <f t="shared" si="7"/>
        <v>0.27819548872180344</v>
      </c>
      <c r="T42" t="str">
        <f t="shared" si="8"/>
        <v>No Indication</v>
      </c>
      <c r="U42" t="str">
        <f t="shared" si="9"/>
        <v>No T+M+I</v>
      </c>
      <c r="V42">
        <v>197.05523938940348</v>
      </c>
      <c r="W42">
        <v>186.76228086678998</v>
      </c>
      <c r="X42">
        <f t="shared" si="10"/>
        <v>10.292958522613503</v>
      </c>
      <c r="Y42">
        <v>8.5869007084692477</v>
      </c>
      <c r="Z42" t="str">
        <f t="shared" si="11"/>
        <v>UP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205.75</v>
      </c>
      <c r="D43">
        <v>211</v>
      </c>
      <c r="E43">
        <v>205.35</v>
      </c>
      <c r="F43">
        <v>209</v>
      </c>
      <c r="G43">
        <f>_xll.TA_TYPPRICE(D43,E43,F43)</f>
        <v>208.45000000000002</v>
      </c>
      <c r="H43">
        <v>206.46993487887212</v>
      </c>
      <c r="I43" t="str">
        <f t="shared" si="0"/>
        <v>UP</v>
      </c>
      <c r="J43">
        <v>207.94258098481896</v>
      </c>
      <c r="K43">
        <v>196.41157598241475</v>
      </c>
      <c r="L43" t="str">
        <f t="shared" si="1"/>
        <v>UP</v>
      </c>
      <c r="M43" t="str">
        <f t="shared" si="2"/>
        <v>UP</v>
      </c>
      <c r="N43">
        <v>65.157404038912148</v>
      </c>
      <c r="O43" t="str">
        <f t="shared" si="3"/>
        <v>UP</v>
      </c>
      <c r="P43" t="str">
        <f t="shared" si="4"/>
        <v>UP</v>
      </c>
      <c r="Q43">
        <f t="shared" si="5"/>
        <v>3.6500000000000057</v>
      </c>
      <c r="R43">
        <f t="shared" si="6"/>
        <v>5.6500000000000057</v>
      </c>
      <c r="S43">
        <f t="shared" si="7"/>
        <v>0.64601769911504459</v>
      </c>
      <c r="T43" t="str">
        <f t="shared" si="8"/>
        <v>No Indication</v>
      </c>
      <c r="U43" t="str">
        <f t="shared" si="9"/>
        <v>No T+M+I</v>
      </c>
      <c r="V43">
        <v>198.89289486795678</v>
      </c>
      <c r="W43">
        <v>188.40951932110184</v>
      </c>
      <c r="X43">
        <f t="shared" si="10"/>
        <v>10.483375546854944</v>
      </c>
      <c r="Y43">
        <v>8.9661956761463877</v>
      </c>
      <c r="Z43" t="str">
        <f t="shared" si="11"/>
        <v>UP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205.1</v>
      </c>
      <c r="D44">
        <v>207.9</v>
      </c>
      <c r="E44">
        <v>196.25</v>
      </c>
      <c r="F44">
        <v>200</v>
      </c>
      <c r="G44">
        <f>_xll.TA_TYPPRICE(D44,E44,F44)</f>
        <v>201.38333333333333</v>
      </c>
      <c r="H44">
        <v>203.92663410610271</v>
      </c>
      <c r="I44" t="str">
        <f t="shared" si="0"/>
        <v>DOWN</v>
      </c>
      <c r="J44">
        <v>207.93311854374809</v>
      </c>
      <c r="K44">
        <v>196.37567020854479</v>
      </c>
      <c r="L44" t="str">
        <f t="shared" si="1"/>
        <v>No Confirmation</v>
      </c>
      <c r="M44" t="str">
        <f t="shared" si="2"/>
        <v>No Trend</v>
      </c>
      <c r="N44">
        <v>47.280230718738373</v>
      </c>
      <c r="O44" t="str">
        <f t="shared" si="3"/>
        <v>No Momentum</v>
      </c>
      <c r="P44" t="str">
        <f t="shared" si="4"/>
        <v>No Trend + Momentum</v>
      </c>
      <c r="Q44">
        <f t="shared" si="5"/>
        <v>3.75</v>
      </c>
      <c r="R44">
        <f t="shared" si="6"/>
        <v>11.650000000000006</v>
      </c>
      <c r="S44">
        <f t="shared" si="7"/>
        <v>0.32188841201716722</v>
      </c>
      <c r="T44" t="str">
        <f t="shared" si="8"/>
        <v>No Indication</v>
      </c>
      <c r="U44" t="str">
        <f t="shared" si="9"/>
        <v>No T+M+I</v>
      </c>
      <c r="V44">
        <v>199.06321873442496</v>
      </c>
      <c r="W44">
        <v>189.26807344546467</v>
      </c>
      <c r="X44">
        <f t="shared" si="10"/>
        <v>9.795145288960299</v>
      </c>
      <c r="Y44">
        <v>9.1319855987091696</v>
      </c>
      <c r="Z44" t="str">
        <f t="shared" si="11"/>
        <v>UP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201.7</v>
      </c>
      <c r="D45">
        <v>204.3</v>
      </c>
      <c r="E45">
        <v>198.55</v>
      </c>
      <c r="F45">
        <v>201</v>
      </c>
      <c r="G45">
        <f>_xll.TA_TYPPRICE(D45,E45,F45)</f>
        <v>201.28333333333333</v>
      </c>
      <c r="H45">
        <v>202.60498371971801</v>
      </c>
      <c r="I45" t="str">
        <f t="shared" si="0"/>
        <v>DOWN</v>
      </c>
      <c r="J45">
        <v>207.12575886735962</v>
      </c>
      <c r="K45">
        <v>196.85885460664596</v>
      </c>
      <c r="L45" t="str">
        <f t="shared" si="1"/>
        <v>No Confirmation</v>
      </c>
      <c r="M45" t="str">
        <f t="shared" si="2"/>
        <v>No Trend</v>
      </c>
      <c r="N45">
        <v>49.215467201114407</v>
      </c>
      <c r="O45" t="str">
        <f t="shared" si="3"/>
        <v>No Momentum</v>
      </c>
      <c r="P45" t="str">
        <f t="shared" si="4"/>
        <v>No Trend + Momentum</v>
      </c>
      <c r="Q45">
        <f t="shared" si="5"/>
        <v>2.4499999999999886</v>
      </c>
      <c r="R45">
        <f t="shared" si="6"/>
        <v>5.75</v>
      </c>
      <c r="S45">
        <f t="shared" si="7"/>
        <v>0.42608695652173717</v>
      </c>
      <c r="T45" t="str">
        <f t="shared" si="8"/>
        <v>No Indication</v>
      </c>
      <c r="U45" t="str">
        <f t="shared" si="9"/>
        <v>No T+M+I</v>
      </c>
      <c r="V45">
        <v>199.36118508297497</v>
      </c>
      <c r="W45">
        <v>190.13710504209692</v>
      </c>
      <c r="X45">
        <f t="shared" si="10"/>
        <v>9.2240800408780501</v>
      </c>
      <c r="Y45">
        <v>9.1504044871429464</v>
      </c>
      <c r="Z45" t="str">
        <f t="shared" si="11"/>
        <v>UP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202</v>
      </c>
      <c r="D46">
        <v>203.95</v>
      </c>
      <c r="E46">
        <v>195.65</v>
      </c>
      <c r="F46">
        <v>198</v>
      </c>
      <c r="G46">
        <f>_xll.TA_TYPPRICE(D46,E46,F46)</f>
        <v>199.20000000000002</v>
      </c>
      <c r="H46">
        <v>200.90249185985903</v>
      </c>
      <c r="I46" t="str">
        <f t="shared" si="0"/>
        <v>DOWN</v>
      </c>
      <c r="J46">
        <v>206.42003467461305</v>
      </c>
      <c r="K46">
        <v>196.59022024961354</v>
      </c>
      <c r="L46" t="str">
        <f t="shared" si="1"/>
        <v>No Confirmation</v>
      </c>
      <c r="M46" t="str">
        <f t="shared" si="2"/>
        <v>No Trend</v>
      </c>
      <c r="N46">
        <v>43.260452148221532</v>
      </c>
      <c r="O46" t="str">
        <f t="shared" si="3"/>
        <v>No Momentum</v>
      </c>
      <c r="P46" t="str">
        <f t="shared" si="4"/>
        <v>No Trend + Momentum</v>
      </c>
      <c r="Q46">
        <f t="shared" si="5"/>
        <v>2.3499999999999943</v>
      </c>
      <c r="R46">
        <f t="shared" si="6"/>
        <v>8.2999999999999829</v>
      </c>
      <c r="S46">
        <f t="shared" si="7"/>
        <v>0.28313253012048184</v>
      </c>
      <c r="T46" t="str">
        <f t="shared" si="8"/>
        <v>No Indication</v>
      </c>
      <c r="U46" t="str">
        <f t="shared" si="9"/>
        <v>No T+M+I</v>
      </c>
      <c r="V46">
        <v>199.1517719932865</v>
      </c>
      <c r="W46">
        <v>190.7195417056453</v>
      </c>
      <c r="X46">
        <f t="shared" si="10"/>
        <v>8.4322302876412039</v>
      </c>
      <c r="Y46">
        <v>9.0067696472425975</v>
      </c>
      <c r="Z46" t="str">
        <f t="shared" si="11"/>
        <v>DOWN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198.45</v>
      </c>
      <c r="D47">
        <v>211.3</v>
      </c>
      <c r="E47">
        <v>194.35</v>
      </c>
      <c r="F47">
        <v>209</v>
      </c>
      <c r="G47">
        <f>_xll.TA_TYPPRICE(D47,E47,F47)</f>
        <v>204.88333333333333</v>
      </c>
      <c r="H47">
        <v>202.89291259659618</v>
      </c>
      <c r="I47" t="str">
        <f t="shared" si="0"/>
        <v>UP</v>
      </c>
      <c r="J47">
        <v>207.50447141358794</v>
      </c>
      <c r="K47">
        <v>196.09239352747718</v>
      </c>
      <c r="L47" t="str">
        <f t="shared" si="1"/>
        <v>UP</v>
      </c>
      <c r="M47" t="str">
        <f t="shared" si="2"/>
        <v>UP</v>
      </c>
      <c r="N47">
        <v>63.501641496937111</v>
      </c>
      <c r="O47" t="str">
        <f t="shared" si="3"/>
        <v>UP</v>
      </c>
      <c r="P47" t="str">
        <f t="shared" si="4"/>
        <v>UP</v>
      </c>
      <c r="Q47">
        <f t="shared" si="5"/>
        <v>14.650000000000006</v>
      </c>
      <c r="R47">
        <f t="shared" si="6"/>
        <v>16.950000000000017</v>
      </c>
      <c r="S47">
        <f t="shared" si="7"/>
        <v>0.86430678466076638</v>
      </c>
      <c r="T47" t="str">
        <f t="shared" si="8"/>
        <v>UP</v>
      </c>
      <c r="U47" t="str">
        <f t="shared" si="9"/>
        <v>UP</v>
      </c>
      <c r="V47">
        <v>200.66688399431933</v>
      </c>
      <c r="W47">
        <v>192.07364972744935</v>
      </c>
      <c r="X47">
        <f t="shared" si="10"/>
        <v>8.5932342668699846</v>
      </c>
      <c r="Y47">
        <v>8.9240625711680757</v>
      </c>
      <c r="Z47" t="str">
        <f t="shared" si="11"/>
        <v>DOWN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210</v>
      </c>
      <c r="D48">
        <v>212.45</v>
      </c>
      <c r="E48">
        <v>205.6</v>
      </c>
      <c r="F48">
        <v>206</v>
      </c>
      <c r="G48">
        <f>_xll.TA_TYPPRICE(D48,E48,F48)</f>
        <v>208.01666666666665</v>
      </c>
      <c r="H48">
        <v>205.4547896316314</v>
      </c>
      <c r="I48" t="str">
        <f t="shared" si="0"/>
        <v>UP</v>
      </c>
      <c r="J48">
        <v>208.60347776612394</v>
      </c>
      <c r="K48">
        <v>198.20519496581559</v>
      </c>
      <c r="L48" t="str">
        <f t="shared" si="1"/>
        <v>No Confirmation</v>
      </c>
      <c r="M48" t="str">
        <f t="shared" si="2"/>
        <v>No Trend</v>
      </c>
      <c r="N48">
        <v>56.61623302490726</v>
      </c>
      <c r="O48" t="str">
        <f t="shared" si="3"/>
        <v>No Momentum</v>
      </c>
      <c r="P48" t="str">
        <f t="shared" si="4"/>
        <v>No Trend + Momentum</v>
      </c>
      <c r="Q48">
        <f t="shared" si="5"/>
        <v>0.40000000000000568</v>
      </c>
      <c r="R48">
        <f t="shared" si="6"/>
        <v>6.8499999999999943</v>
      </c>
      <c r="S48">
        <f t="shared" si="7"/>
        <v>5.8394160583942485E-2</v>
      </c>
      <c r="T48" t="str">
        <f t="shared" si="8"/>
        <v>DOWN</v>
      </c>
      <c r="U48" t="str">
        <f t="shared" si="9"/>
        <v>No T+M+I</v>
      </c>
      <c r="V48">
        <v>201.48736337980867</v>
      </c>
      <c r="W48">
        <v>193.10523122911977</v>
      </c>
      <c r="X48">
        <f t="shared" si="10"/>
        <v>8.3821321506889035</v>
      </c>
      <c r="Y48">
        <v>8.8156764870722419</v>
      </c>
      <c r="Z48" t="str">
        <f t="shared" si="11"/>
        <v>DOWN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205.75</v>
      </c>
      <c r="D49">
        <v>207.7</v>
      </c>
      <c r="E49">
        <v>202.45</v>
      </c>
      <c r="F49">
        <v>205</v>
      </c>
      <c r="G49">
        <f>_xll.TA_TYPPRICE(D49,E49,F49)</f>
        <v>205.04999999999998</v>
      </c>
      <c r="H49">
        <v>205.25239481581571</v>
      </c>
      <c r="I49" t="str">
        <f t="shared" si="0"/>
        <v>DOWN</v>
      </c>
      <c r="J49">
        <v>208.40270492920752</v>
      </c>
      <c r="K49">
        <v>199.14848497341214</v>
      </c>
      <c r="L49" t="str">
        <f t="shared" si="1"/>
        <v>No Confirmation</v>
      </c>
      <c r="M49" t="str">
        <f t="shared" si="2"/>
        <v>No Trend</v>
      </c>
      <c r="N49">
        <v>54.168951425350286</v>
      </c>
      <c r="O49" t="str">
        <f t="shared" si="3"/>
        <v>No Momentum</v>
      </c>
      <c r="P49" t="str">
        <f t="shared" si="4"/>
        <v>No Trend + Momentum</v>
      </c>
      <c r="Q49">
        <f t="shared" si="5"/>
        <v>2.5500000000000114</v>
      </c>
      <c r="R49">
        <f t="shared" si="6"/>
        <v>5.25</v>
      </c>
      <c r="S49">
        <f t="shared" si="7"/>
        <v>0.48571428571428787</v>
      </c>
      <c r="T49" t="str">
        <f t="shared" si="8"/>
        <v>No Indication</v>
      </c>
      <c r="U49" t="str">
        <f t="shared" si="9"/>
        <v>No T+M+I</v>
      </c>
      <c r="V49">
        <v>202.02776901368426</v>
      </c>
      <c r="W49">
        <v>193.98632521214793</v>
      </c>
      <c r="X49">
        <f t="shared" si="10"/>
        <v>8.0414438015363316</v>
      </c>
      <c r="Y49">
        <v>8.6608299499650592</v>
      </c>
      <c r="Z49" t="str">
        <f t="shared" si="11"/>
        <v>DOWN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211.25</v>
      </c>
      <c r="D50">
        <v>225.1</v>
      </c>
      <c r="E50">
        <v>204</v>
      </c>
      <c r="F50">
        <v>209</v>
      </c>
      <c r="G50">
        <f>_xll.TA_TYPPRICE(D50,E50,F50)</f>
        <v>212.70000000000002</v>
      </c>
      <c r="H50">
        <v>208.97619740790788</v>
      </c>
      <c r="I50" t="str">
        <f t="shared" si="0"/>
        <v>UP</v>
      </c>
      <c r="J50">
        <v>212.11321494493919</v>
      </c>
      <c r="K50">
        <v>200.22659942376501</v>
      </c>
      <c r="L50" t="str">
        <f t="shared" si="1"/>
        <v>No Confirmation</v>
      </c>
      <c r="M50" t="str">
        <f t="shared" si="2"/>
        <v>No Trend</v>
      </c>
      <c r="N50">
        <v>62.313989887141162</v>
      </c>
      <c r="O50" t="str">
        <f t="shared" si="3"/>
        <v>UP</v>
      </c>
      <c r="P50" t="str">
        <f t="shared" si="4"/>
        <v>No Trend + Momentum</v>
      </c>
      <c r="Q50">
        <f t="shared" si="5"/>
        <v>5</v>
      </c>
      <c r="R50">
        <f t="shared" si="6"/>
        <v>21.099999999999994</v>
      </c>
      <c r="S50">
        <f t="shared" si="7"/>
        <v>0.23696682464454982</v>
      </c>
      <c r="T50" t="str">
        <f t="shared" si="8"/>
        <v>No Indication</v>
      </c>
      <c r="U50" t="str">
        <f t="shared" si="9"/>
        <v>No T+M+I</v>
      </c>
      <c r="V50">
        <v>203.10041993465592</v>
      </c>
      <c r="W50">
        <v>195.09844927050733</v>
      </c>
      <c r="X50">
        <f t="shared" si="10"/>
        <v>8.0019706641485868</v>
      </c>
      <c r="Y50">
        <v>8.5290580928017654</v>
      </c>
      <c r="Z50" t="str">
        <f t="shared" si="11"/>
        <v>DOWN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210</v>
      </c>
      <c r="D51">
        <v>212.3</v>
      </c>
      <c r="E51">
        <v>201.5</v>
      </c>
      <c r="F51">
        <v>202</v>
      </c>
      <c r="G51">
        <f>_xll.TA_TYPPRICE(D51,E51,F51)</f>
        <v>205.26666666666665</v>
      </c>
      <c r="H51">
        <v>207.12143203728726</v>
      </c>
      <c r="I51" t="str">
        <f t="shared" si="0"/>
        <v>DOWN</v>
      </c>
      <c r="J51">
        <v>212.15472273495271</v>
      </c>
      <c r="K51">
        <v>200.509577329595</v>
      </c>
      <c r="L51" t="str">
        <f t="shared" si="1"/>
        <v>No Confirmation</v>
      </c>
      <c r="M51" t="str">
        <f t="shared" si="2"/>
        <v>No Trend</v>
      </c>
      <c r="N51">
        <v>44.870241476652424</v>
      </c>
      <c r="O51" t="str">
        <f t="shared" si="3"/>
        <v>No Momentum</v>
      </c>
      <c r="P51" t="str">
        <f t="shared" si="4"/>
        <v>No Trend + Momentum</v>
      </c>
      <c r="Q51">
        <f t="shared" si="5"/>
        <v>0.5</v>
      </c>
      <c r="R51">
        <f t="shared" si="6"/>
        <v>10.800000000000011</v>
      </c>
      <c r="S51">
        <f t="shared" si="7"/>
        <v>4.6296296296296245E-2</v>
      </c>
      <c r="T51" t="str">
        <f t="shared" si="8"/>
        <v>DOWN</v>
      </c>
      <c r="U51" t="str">
        <f t="shared" si="9"/>
        <v>No T+M+I</v>
      </c>
      <c r="V51">
        <v>202.93112456009348</v>
      </c>
      <c r="W51">
        <v>195.60967525046976</v>
      </c>
      <c r="X51">
        <f t="shared" si="10"/>
        <v>7.3214493096237163</v>
      </c>
      <c r="Y51">
        <v>8.2875363361661556</v>
      </c>
      <c r="Z51" t="str">
        <f t="shared" si="11"/>
        <v>DOWN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204.7</v>
      </c>
      <c r="D52">
        <v>206.7</v>
      </c>
      <c r="E52">
        <v>199.1</v>
      </c>
      <c r="F52">
        <v>200</v>
      </c>
      <c r="G52">
        <f>_xll.TA_TYPPRICE(D52,E52,F52)</f>
        <v>201.93333333333331</v>
      </c>
      <c r="H52">
        <v>204.52738268531027</v>
      </c>
      <c r="I52" t="str">
        <f t="shared" si="0"/>
        <v>DOWN</v>
      </c>
      <c r="J52">
        <v>210.94256212718545</v>
      </c>
      <c r="K52">
        <v>200.19633792301835</v>
      </c>
      <c r="L52" t="str">
        <f t="shared" si="1"/>
        <v>DOWN</v>
      </c>
      <c r="M52" t="str">
        <f t="shared" si="2"/>
        <v>DOWN</v>
      </c>
      <c r="N52">
        <v>40.792014639277951</v>
      </c>
      <c r="O52" t="str">
        <f t="shared" si="3"/>
        <v>No Momentum</v>
      </c>
      <c r="P52" t="str">
        <f t="shared" si="4"/>
        <v>No Trend + Momentum</v>
      </c>
      <c r="Q52">
        <f t="shared" si="5"/>
        <v>0.90000000000000568</v>
      </c>
      <c r="R52">
        <f t="shared" si="6"/>
        <v>7.5999999999999943</v>
      </c>
      <c r="S52">
        <f t="shared" si="7"/>
        <v>0.11842105263157979</v>
      </c>
      <c r="T52" t="str">
        <f t="shared" si="8"/>
        <v>DOWN</v>
      </c>
      <c r="U52" t="str">
        <f t="shared" si="9"/>
        <v>No T+M+I</v>
      </c>
      <c r="V52">
        <v>202.48018232007911</v>
      </c>
      <c r="W52">
        <v>195.93488449117569</v>
      </c>
      <c r="X52">
        <f t="shared" si="10"/>
        <v>6.5452978289034149</v>
      </c>
      <c r="Y52">
        <v>7.9390886347136078</v>
      </c>
      <c r="Z52" t="str">
        <f t="shared" si="11"/>
        <v>DOWN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201.5</v>
      </c>
      <c r="D53">
        <v>204</v>
      </c>
      <c r="E53">
        <v>197.75</v>
      </c>
      <c r="F53">
        <v>200</v>
      </c>
      <c r="G53">
        <f>_xll.TA_TYPPRICE(D53,E53,F53)</f>
        <v>200.58333333333334</v>
      </c>
      <c r="H53">
        <v>202.55535800932182</v>
      </c>
      <c r="I53" t="str">
        <f t="shared" si="0"/>
        <v>DOWN</v>
      </c>
      <c r="J53">
        <v>209.39977054336646</v>
      </c>
      <c r="K53">
        <v>199.6527072734587</v>
      </c>
      <c r="L53" t="str">
        <f t="shared" si="1"/>
        <v>No Confirmation</v>
      </c>
      <c r="M53" t="str">
        <f t="shared" si="2"/>
        <v>No Trend</v>
      </c>
      <c r="N53">
        <v>40.792014639277951</v>
      </c>
      <c r="O53" t="str">
        <f t="shared" si="3"/>
        <v>No Momentum</v>
      </c>
      <c r="P53" t="str">
        <f t="shared" si="4"/>
        <v>No Trend + Momentum</v>
      </c>
      <c r="Q53">
        <f t="shared" si="5"/>
        <v>2.25</v>
      </c>
      <c r="R53">
        <f t="shared" si="6"/>
        <v>6.25</v>
      </c>
      <c r="S53">
        <f t="shared" si="7"/>
        <v>0.36</v>
      </c>
      <c r="T53" t="str">
        <f t="shared" si="8"/>
        <v>No Indication</v>
      </c>
      <c r="U53" t="str">
        <f t="shared" si="9"/>
        <v>No T+M+I</v>
      </c>
      <c r="V53">
        <v>202.09861580929771</v>
      </c>
      <c r="W53">
        <v>196.236004158496</v>
      </c>
      <c r="X53">
        <f t="shared" si="10"/>
        <v>5.8626116508017105</v>
      </c>
      <c r="Y53">
        <v>7.523793237931228</v>
      </c>
      <c r="Z53" t="str">
        <f t="shared" si="11"/>
        <v>DOWN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200.6</v>
      </c>
      <c r="D54">
        <v>201.8</v>
      </c>
      <c r="E54">
        <v>195.85</v>
      </c>
      <c r="F54">
        <v>197</v>
      </c>
      <c r="G54">
        <f>_xll.TA_TYPPRICE(D54,E54,F54)</f>
        <v>198.21666666666667</v>
      </c>
      <c r="H54">
        <v>200.38601233799426</v>
      </c>
      <c r="I54" t="str">
        <f t="shared" si="0"/>
        <v>DOWN</v>
      </c>
      <c r="J54">
        <v>207.71093264484057</v>
      </c>
      <c r="K54">
        <v>198.80766121269011</v>
      </c>
      <c r="L54" t="str">
        <f t="shared" si="1"/>
        <v>DOWN</v>
      </c>
      <c r="M54" t="str">
        <f t="shared" si="2"/>
        <v>DOWN</v>
      </c>
      <c r="N54">
        <v>33.628423853145662</v>
      </c>
      <c r="O54" t="str">
        <f t="shared" si="3"/>
        <v>DOWN</v>
      </c>
      <c r="P54" t="str">
        <f t="shared" si="4"/>
        <v>DOWN</v>
      </c>
      <c r="Q54">
        <f t="shared" si="5"/>
        <v>1.1500000000000057</v>
      </c>
      <c r="R54">
        <f t="shared" si="6"/>
        <v>5.9500000000000171</v>
      </c>
      <c r="S54">
        <f t="shared" si="7"/>
        <v>0.19327731092437014</v>
      </c>
      <c r="T54" t="str">
        <f t="shared" si="8"/>
        <v>DOWN</v>
      </c>
      <c r="U54" t="str">
        <f t="shared" si="9"/>
        <v>DOWN</v>
      </c>
      <c r="V54">
        <v>201.31421337709807</v>
      </c>
      <c r="W54">
        <v>196.29259644305185</v>
      </c>
      <c r="X54">
        <f t="shared" si="10"/>
        <v>5.0216169340462216</v>
      </c>
      <c r="Y54">
        <v>7.0233579771542267</v>
      </c>
      <c r="Z54" t="str">
        <f t="shared" si="11"/>
        <v>DOWN</v>
      </c>
      <c r="AA54" t="str">
        <f t="shared" si="12"/>
        <v>DOWN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197.8</v>
      </c>
      <c r="D55">
        <v>207.7</v>
      </c>
      <c r="E55">
        <v>194.4</v>
      </c>
      <c r="F55">
        <v>203</v>
      </c>
      <c r="G55">
        <f>_xll.TA_TYPPRICE(D55,E55,F55)</f>
        <v>201.70000000000002</v>
      </c>
      <c r="H55">
        <v>201.04300616899712</v>
      </c>
      <c r="I55" t="str">
        <f t="shared" si="0"/>
        <v>UP</v>
      </c>
      <c r="J55">
        <v>207.70850316820932</v>
      </c>
      <c r="K55">
        <v>197.82818094320342</v>
      </c>
      <c r="L55" t="str">
        <f t="shared" si="1"/>
        <v>No Confirmation</v>
      </c>
      <c r="M55" t="str">
        <f t="shared" si="2"/>
        <v>No Trend</v>
      </c>
      <c r="N55">
        <v>53.877605270268205</v>
      </c>
      <c r="O55" t="str">
        <f t="shared" si="3"/>
        <v>No Momentum</v>
      </c>
      <c r="P55" t="str">
        <f t="shared" si="4"/>
        <v>No Trend + Momentum</v>
      </c>
      <c r="Q55">
        <f t="shared" si="5"/>
        <v>8.5999999999999943</v>
      </c>
      <c r="R55">
        <f t="shared" si="6"/>
        <v>13.299999999999983</v>
      </c>
      <c r="S55">
        <f t="shared" si="7"/>
        <v>0.64661654135338387</v>
      </c>
      <c r="T55" t="str">
        <f t="shared" si="8"/>
        <v>No Indication</v>
      </c>
      <c r="U55" t="str">
        <f t="shared" si="9"/>
        <v>No T+M+I</v>
      </c>
      <c r="V55">
        <v>201.57356516523683</v>
      </c>
      <c r="W55">
        <v>196.78944115097394</v>
      </c>
      <c r="X55">
        <f t="shared" si="10"/>
        <v>4.7841240142628862</v>
      </c>
      <c r="Y55">
        <v>6.5755111845759586</v>
      </c>
      <c r="Z55" t="str">
        <f t="shared" si="11"/>
        <v>DOWN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202</v>
      </c>
      <c r="D56">
        <v>209.8</v>
      </c>
      <c r="E56">
        <v>199.2</v>
      </c>
      <c r="F56">
        <v>201</v>
      </c>
      <c r="G56">
        <f>_xll.TA_TYPPRICE(D56,E56,F56)</f>
        <v>203.33333333333334</v>
      </c>
      <c r="H56">
        <v>202.18816975116522</v>
      </c>
      <c r="I56" t="str">
        <f t="shared" si="0"/>
        <v>DOWN</v>
      </c>
      <c r="J56">
        <v>208.17328024194057</v>
      </c>
      <c r="K56">
        <v>198.13302962249153</v>
      </c>
      <c r="L56" t="str">
        <f t="shared" si="1"/>
        <v>No Confirmation</v>
      </c>
      <c r="M56" t="str">
        <f t="shared" si="2"/>
        <v>No Trend</v>
      </c>
      <c r="N56">
        <v>47.80112345741923</v>
      </c>
      <c r="O56" t="str">
        <f t="shared" si="3"/>
        <v>No Momentum</v>
      </c>
      <c r="P56" t="str">
        <f t="shared" si="4"/>
        <v>No Trend + Momentum</v>
      </c>
      <c r="Q56">
        <f t="shared" si="5"/>
        <v>1.8000000000000114</v>
      </c>
      <c r="R56">
        <f t="shared" si="6"/>
        <v>10.600000000000023</v>
      </c>
      <c r="S56">
        <f t="shared" si="7"/>
        <v>0.16981132075471769</v>
      </c>
      <c r="T56" t="str">
        <f t="shared" si="8"/>
        <v>DOWN</v>
      </c>
      <c r="U56" t="str">
        <f t="shared" si="9"/>
        <v>No T+M+I</v>
      </c>
      <c r="V56">
        <v>201.485324370585</v>
      </c>
      <c r="W56">
        <v>197.10133439904996</v>
      </c>
      <c r="X56">
        <f t="shared" si="10"/>
        <v>4.3839899715350441</v>
      </c>
      <c r="Y56">
        <v>6.1372069419677757</v>
      </c>
      <c r="Z56" t="str">
        <f t="shared" si="11"/>
        <v>DOWN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201.2</v>
      </c>
      <c r="D57">
        <v>210.2</v>
      </c>
      <c r="E57">
        <v>201.2</v>
      </c>
      <c r="F57">
        <v>208</v>
      </c>
      <c r="G57">
        <f>_xll.TA_TYPPRICE(D57,E57,F57)</f>
        <v>206.46666666666667</v>
      </c>
      <c r="H57">
        <v>204.32741820891596</v>
      </c>
      <c r="I57" t="str">
        <f t="shared" si="0"/>
        <v>UP</v>
      </c>
      <c r="J57">
        <v>208.62366241039823</v>
      </c>
      <c r="K57">
        <v>198.8145785952712</v>
      </c>
      <c r="L57" t="str">
        <f t="shared" si="1"/>
        <v>No Confirmation</v>
      </c>
      <c r="M57" t="str">
        <f t="shared" si="2"/>
        <v>No Trend</v>
      </c>
      <c r="N57">
        <v>65.047562650677705</v>
      </c>
      <c r="O57" t="str">
        <f t="shared" si="3"/>
        <v>UP</v>
      </c>
      <c r="P57" t="str">
        <f t="shared" si="4"/>
        <v>No Trend + Momentum</v>
      </c>
      <c r="Q57">
        <f t="shared" si="5"/>
        <v>6.8000000000000114</v>
      </c>
      <c r="R57">
        <f t="shared" si="6"/>
        <v>9</v>
      </c>
      <c r="S57">
        <f t="shared" si="7"/>
        <v>0.75555555555555687</v>
      </c>
      <c r="T57" t="str">
        <f t="shared" si="8"/>
        <v>No Indication</v>
      </c>
      <c r="U57" t="str">
        <f t="shared" si="9"/>
        <v>No T+M+I</v>
      </c>
      <c r="V57">
        <v>202.48758215972578</v>
      </c>
      <c r="W57">
        <v>197.90864296208329</v>
      </c>
      <c r="X57">
        <f t="shared" si="10"/>
        <v>4.5789391976424838</v>
      </c>
      <c r="Y57">
        <v>5.8255533931027177</v>
      </c>
      <c r="Z57" t="str">
        <f t="shared" si="11"/>
        <v>DOWN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207</v>
      </c>
      <c r="D58">
        <v>214.85</v>
      </c>
      <c r="E58">
        <v>204.7</v>
      </c>
      <c r="F58">
        <v>214</v>
      </c>
      <c r="G58">
        <f>_xll.TA_TYPPRICE(D58,E58,F58)</f>
        <v>211.18333333333331</v>
      </c>
      <c r="H58">
        <v>207.75537577112465</v>
      </c>
      <c r="I58" t="str">
        <f t="shared" si="0"/>
        <v>UP</v>
      </c>
      <c r="J58">
        <v>210.00729298586529</v>
      </c>
      <c r="K58">
        <v>200.12245001854427</v>
      </c>
      <c r="L58" t="str">
        <f t="shared" si="1"/>
        <v>UP</v>
      </c>
      <c r="M58" t="str">
        <f t="shared" si="2"/>
        <v>UP</v>
      </c>
      <c r="N58">
        <v>74.185764965812581</v>
      </c>
      <c r="O58" t="str">
        <f t="shared" si="3"/>
        <v>UP</v>
      </c>
      <c r="P58" t="str">
        <f t="shared" si="4"/>
        <v>UP</v>
      </c>
      <c r="Q58">
        <f t="shared" si="5"/>
        <v>9.3000000000000114</v>
      </c>
      <c r="R58">
        <f t="shared" si="6"/>
        <v>10.150000000000006</v>
      </c>
      <c r="S58">
        <f t="shared" si="7"/>
        <v>0.91625615763546864</v>
      </c>
      <c r="T58" t="str">
        <f t="shared" si="8"/>
        <v>UP</v>
      </c>
      <c r="U58" t="str">
        <f t="shared" si="9"/>
        <v>UP</v>
      </c>
      <c r="V58">
        <v>204.25872336592181</v>
      </c>
      <c r="W58">
        <v>199.10059533526231</v>
      </c>
      <c r="X58">
        <f t="shared" si="10"/>
        <v>5.1581280306594977</v>
      </c>
      <c r="Y58">
        <v>5.6920683206140739</v>
      </c>
      <c r="Z58" t="str">
        <f t="shared" si="11"/>
        <v>DOWN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213.5</v>
      </c>
      <c r="D59">
        <v>215.8</v>
      </c>
      <c r="E59">
        <v>206.2</v>
      </c>
      <c r="F59">
        <v>212</v>
      </c>
      <c r="G59">
        <f>_xll.TA_TYPPRICE(D59,E59,F59)</f>
        <v>211.33333333333334</v>
      </c>
      <c r="H59">
        <v>209.54435455222898</v>
      </c>
      <c r="I59" t="str">
        <f t="shared" si="0"/>
        <v>UP</v>
      </c>
      <c r="J59">
        <v>211.29456121122857</v>
      </c>
      <c r="K59">
        <v>201.47301668108997</v>
      </c>
      <c r="L59" t="str">
        <f t="shared" si="1"/>
        <v>UP</v>
      </c>
      <c r="M59" t="str">
        <f t="shared" si="2"/>
        <v>UP</v>
      </c>
      <c r="N59">
        <v>66.898138648487091</v>
      </c>
      <c r="O59" t="str">
        <f t="shared" si="3"/>
        <v>UP</v>
      </c>
      <c r="P59" t="str">
        <f t="shared" si="4"/>
        <v>UP</v>
      </c>
      <c r="Q59">
        <f t="shared" si="5"/>
        <v>5.8000000000000114</v>
      </c>
      <c r="R59">
        <f t="shared" si="6"/>
        <v>9.6000000000000227</v>
      </c>
      <c r="S59">
        <f t="shared" si="7"/>
        <v>0.60416666666666641</v>
      </c>
      <c r="T59" t="str">
        <f t="shared" si="8"/>
        <v>No Indication</v>
      </c>
      <c r="U59" t="str">
        <f t="shared" si="9"/>
        <v>No T+M+I</v>
      </c>
      <c r="V59">
        <v>205.44968900193385</v>
      </c>
      <c r="W59">
        <v>200.05610679190954</v>
      </c>
      <c r="X59">
        <f t="shared" si="10"/>
        <v>5.3935822100243058</v>
      </c>
      <c r="Y59">
        <v>5.6323710984961206</v>
      </c>
      <c r="Z59" t="str">
        <f t="shared" si="11"/>
        <v>DOWN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212.5</v>
      </c>
      <c r="D60">
        <v>220.6</v>
      </c>
      <c r="E60">
        <v>209.7</v>
      </c>
      <c r="F60">
        <v>215</v>
      </c>
      <c r="G60">
        <f>_xll.TA_TYPPRICE(D60,E60,F60)</f>
        <v>215.1</v>
      </c>
      <c r="H60">
        <v>212.32217727611447</v>
      </c>
      <c r="I60" t="str">
        <f t="shared" si="0"/>
        <v>UP</v>
      </c>
      <c r="J60">
        <v>213.36243649762221</v>
      </c>
      <c r="K60">
        <v>203.3012351964033</v>
      </c>
      <c r="L60" t="str">
        <f t="shared" si="1"/>
        <v>UP</v>
      </c>
      <c r="M60" t="str">
        <f t="shared" si="2"/>
        <v>UP</v>
      </c>
      <c r="N60">
        <v>72.046839971949623</v>
      </c>
      <c r="O60" t="str">
        <f t="shared" si="3"/>
        <v>UP</v>
      </c>
      <c r="P60" t="str">
        <f t="shared" si="4"/>
        <v>UP</v>
      </c>
      <c r="Q60">
        <f t="shared" si="5"/>
        <v>5.3000000000000114</v>
      </c>
      <c r="R60">
        <f t="shared" si="6"/>
        <v>10.900000000000006</v>
      </c>
      <c r="S60">
        <f t="shared" si="7"/>
        <v>0.48623853211009255</v>
      </c>
      <c r="T60" t="str">
        <f t="shared" si="8"/>
        <v>No Indication</v>
      </c>
      <c r="U60" t="str">
        <f t="shared" si="9"/>
        <v>No T+M+I</v>
      </c>
      <c r="V60">
        <v>206.91896761702094</v>
      </c>
      <c r="W60">
        <v>201.1630618443607</v>
      </c>
      <c r="X60">
        <f t="shared" si="10"/>
        <v>5.7559057726602418</v>
      </c>
      <c r="Y60">
        <v>5.6570780333289452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215.9</v>
      </c>
      <c r="D61">
        <v>220.9</v>
      </c>
      <c r="E61">
        <v>215.25</v>
      </c>
      <c r="F61">
        <v>219</v>
      </c>
      <c r="G61">
        <f>_xll.TA_TYPPRICE(D61,E61,F61)</f>
        <v>218.38333333333333</v>
      </c>
      <c r="H61">
        <v>215.3527553047239</v>
      </c>
      <c r="I61" t="str">
        <f t="shared" si="0"/>
        <v>UP</v>
      </c>
      <c r="J61">
        <v>215.03745060926173</v>
      </c>
      <c r="K61">
        <v>205.95651626386922</v>
      </c>
      <c r="L61" t="str">
        <f t="shared" si="1"/>
        <v>UP</v>
      </c>
      <c r="M61" t="str">
        <f t="shared" si="2"/>
        <v>UP</v>
      </c>
      <c r="N61">
        <v>77.801478860490519</v>
      </c>
      <c r="O61" t="str">
        <f t="shared" si="3"/>
        <v>UP</v>
      </c>
      <c r="P61" t="str">
        <f t="shared" si="4"/>
        <v>UP</v>
      </c>
      <c r="Q61">
        <f t="shared" si="5"/>
        <v>3.75</v>
      </c>
      <c r="R61">
        <f t="shared" si="6"/>
        <v>5.6500000000000057</v>
      </c>
      <c r="S61">
        <f t="shared" si="7"/>
        <v>0.6637168141592914</v>
      </c>
      <c r="T61" t="str">
        <f t="shared" si="8"/>
        <v>No Indication</v>
      </c>
      <c r="U61" t="str">
        <f t="shared" si="9"/>
        <v>No T+M+I</v>
      </c>
      <c r="V61">
        <v>208.77758798363311</v>
      </c>
      <c r="W61">
        <v>202.48431652255621</v>
      </c>
      <c r="X61">
        <f t="shared" si="10"/>
        <v>6.2932714610768983</v>
      </c>
      <c r="Y61">
        <v>5.7843167188785358</v>
      </c>
      <c r="Z61" t="str">
        <f t="shared" si="11"/>
        <v>UP</v>
      </c>
      <c r="AA61" t="str">
        <f t="shared" si="12"/>
        <v>No TMIM</v>
      </c>
      <c r="AB61" t="str">
        <f t="shared" si="13"/>
        <v>UP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219.1</v>
      </c>
      <c r="D62">
        <v>226.35</v>
      </c>
      <c r="E62">
        <v>217.55</v>
      </c>
      <c r="F62">
        <v>224</v>
      </c>
      <c r="G62">
        <f>_xll.TA_TYPPRICE(D62,E62,F62)</f>
        <v>222.63333333333333</v>
      </c>
      <c r="H62">
        <v>218.99304431902863</v>
      </c>
      <c r="I62" t="str">
        <f t="shared" si="0"/>
        <v>UP</v>
      </c>
      <c r="J62">
        <v>217.55135047387023</v>
      </c>
      <c r="K62">
        <v>208.53284598300939</v>
      </c>
      <c r="L62" t="str">
        <f t="shared" si="1"/>
        <v>UP</v>
      </c>
      <c r="M62" t="str">
        <f t="shared" si="2"/>
        <v>UP</v>
      </c>
      <c r="N62">
        <v>83.204156080588319</v>
      </c>
      <c r="O62" t="str">
        <f t="shared" si="3"/>
        <v>UP</v>
      </c>
      <c r="P62" t="str">
        <f t="shared" si="4"/>
        <v>UP</v>
      </c>
      <c r="Q62">
        <f t="shared" si="5"/>
        <v>6.4499999999999886</v>
      </c>
      <c r="R62">
        <f t="shared" si="6"/>
        <v>8.7999999999999829</v>
      </c>
      <c r="S62">
        <f t="shared" si="7"/>
        <v>0.73295454545454564</v>
      </c>
      <c r="T62" t="str">
        <f t="shared" si="8"/>
        <v>No Indication</v>
      </c>
      <c r="U62" t="str">
        <f t="shared" si="9"/>
        <v>No T+M+I</v>
      </c>
      <c r="V62">
        <v>211.11949752461263</v>
      </c>
      <c r="W62">
        <v>204.07807085421871</v>
      </c>
      <c r="X62">
        <f t="shared" si="10"/>
        <v>7.0414266703939177</v>
      </c>
      <c r="Y62">
        <v>6.0357387091816124</v>
      </c>
      <c r="Z62" t="str">
        <f t="shared" si="11"/>
        <v>UP</v>
      </c>
      <c r="AA62" t="str">
        <f t="shared" si="12"/>
        <v>No TMIM</v>
      </c>
      <c r="AB62" t="str">
        <f t="shared" si="13"/>
        <v>UP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226.6</v>
      </c>
      <c r="D63">
        <v>244.4</v>
      </c>
      <c r="E63">
        <v>223.5</v>
      </c>
      <c r="F63">
        <v>226</v>
      </c>
      <c r="G63">
        <f>_xll.TA_TYPPRICE(D63,E63,F63)</f>
        <v>231.29999999999998</v>
      </c>
      <c r="H63">
        <v>225.14652215951429</v>
      </c>
      <c r="I63" t="str">
        <f t="shared" si="0"/>
        <v>UP</v>
      </c>
      <c r="J63">
        <v>223.51771703523241</v>
      </c>
      <c r="K63">
        <v>211.85888020900731</v>
      </c>
      <c r="L63" t="str">
        <f t="shared" si="1"/>
        <v>UP</v>
      </c>
      <c r="M63" t="str">
        <f t="shared" si="2"/>
        <v>UP</v>
      </c>
      <c r="N63">
        <v>85.026305366737063</v>
      </c>
      <c r="O63" t="str">
        <f t="shared" si="3"/>
        <v>UP</v>
      </c>
      <c r="P63" t="str">
        <f t="shared" si="4"/>
        <v>UP</v>
      </c>
      <c r="Q63">
        <f t="shared" si="5"/>
        <v>2.5</v>
      </c>
      <c r="R63">
        <f t="shared" si="6"/>
        <v>20.900000000000006</v>
      </c>
      <c r="S63">
        <f t="shared" si="7"/>
        <v>0.11961722488038275</v>
      </c>
      <c r="T63" t="str">
        <f t="shared" si="8"/>
        <v>DOWN</v>
      </c>
      <c r="U63" t="str">
        <f t="shared" si="9"/>
        <v>No T+M+I</v>
      </c>
      <c r="V63">
        <v>213.40880559774914</v>
      </c>
      <c r="W63">
        <v>205.70191745760991</v>
      </c>
      <c r="X63">
        <f t="shared" si="10"/>
        <v>7.7068881401392275</v>
      </c>
      <c r="Y63">
        <v>6.3699685953731358</v>
      </c>
      <c r="Z63" t="str">
        <f t="shared" si="11"/>
        <v>UP</v>
      </c>
      <c r="AA63" t="str">
        <f t="shared" si="12"/>
        <v>No TMIM</v>
      </c>
      <c r="AB63" t="str">
        <f t="shared" si="13"/>
        <v>UP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224.7</v>
      </c>
      <c r="D64">
        <v>225.9</v>
      </c>
      <c r="E64">
        <v>219.4</v>
      </c>
      <c r="F64">
        <v>223.25</v>
      </c>
      <c r="G64">
        <f>_xll.TA_TYPPRICE(D64,E64,F64)</f>
        <v>222.85</v>
      </c>
      <c r="H64">
        <v>223.99826107975713</v>
      </c>
      <c r="I64" t="str">
        <f t="shared" si="0"/>
        <v>DOWN</v>
      </c>
      <c r="J64">
        <v>224.0471132496252</v>
      </c>
      <c r="K64">
        <v>213.53468460700569</v>
      </c>
      <c r="L64" t="str">
        <f t="shared" si="1"/>
        <v>No Confirmation</v>
      </c>
      <c r="M64" t="str">
        <f t="shared" si="2"/>
        <v>No Trend</v>
      </c>
      <c r="N64">
        <v>71.663624260761409</v>
      </c>
      <c r="O64" t="str">
        <f t="shared" si="3"/>
        <v>UP</v>
      </c>
      <c r="P64" t="str">
        <f t="shared" si="4"/>
        <v>No Trend + Momentum</v>
      </c>
      <c r="Q64">
        <f t="shared" si="5"/>
        <v>3.8499999999999943</v>
      </c>
      <c r="R64">
        <f t="shared" si="6"/>
        <v>6.5</v>
      </c>
      <c r="S64">
        <f t="shared" si="7"/>
        <v>0.59230769230769142</v>
      </c>
      <c r="T64" t="str">
        <f t="shared" si="8"/>
        <v>No Indication</v>
      </c>
      <c r="U64" t="str">
        <f t="shared" si="9"/>
        <v>No T+M+I</v>
      </c>
      <c r="V64">
        <v>214.92283550578773</v>
      </c>
      <c r="W64">
        <v>207.00177542371287</v>
      </c>
      <c r="X64">
        <f t="shared" si="10"/>
        <v>7.9210600820748596</v>
      </c>
      <c r="Y64">
        <v>6.6801868927134809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224.7</v>
      </c>
      <c r="D65">
        <v>229.15</v>
      </c>
      <c r="E65">
        <v>223.2</v>
      </c>
      <c r="F65">
        <v>226.55</v>
      </c>
      <c r="G65">
        <f>_xll.TA_TYPPRICE(D65,E65,F65)</f>
        <v>226.30000000000004</v>
      </c>
      <c r="H65">
        <v>225.14913053987857</v>
      </c>
      <c r="I65" t="str">
        <f t="shared" si="0"/>
        <v>UP</v>
      </c>
      <c r="J65">
        <v>225.18108808304183</v>
      </c>
      <c r="K65">
        <v>215.68253247211553</v>
      </c>
      <c r="L65" t="str">
        <f t="shared" si="1"/>
        <v>UP</v>
      </c>
      <c r="M65" t="str">
        <f t="shared" si="2"/>
        <v>UP</v>
      </c>
      <c r="N65">
        <v>77.069288686978524</v>
      </c>
      <c r="O65" t="str">
        <f t="shared" si="3"/>
        <v>UP</v>
      </c>
      <c r="P65" t="str">
        <f t="shared" si="4"/>
        <v>UP</v>
      </c>
      <c r="Q65">
        <f t="shared" si="5"/>
        <v>3.3500000000000227</v>
      </c>
      <c r="R65">
        <f t="shared" si="6"/>
        <v>5.9500000000000171</v>
      </c>
      <c r="S65">
        <f t="shared" si="7"/>
        <v>0.56302521008403583</v>
      </c>
      <c r="T65" t="str">
        <f t="shared" si="8"/>
        <v>No Indication</v>
      </c>
      <c r="U65" t="str">
        <f t="shared" si="9"/>
        <v>No T+M+I</v>
      </c>
      <c r="V65">
        <v>216.71163004335884</v>
      </c>
      <c r="W65">
        <v>208.44979205899341</v>
      </c>
      <c r="X65">
        <f t="shared" si="10"/>
        <v>8.2618379843654282</v>
      </c>
      <c r="Y65">
        <v>6.99651711104387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228.4</v>
      </c>
      <c r="D66">
        <v>235.95</v>
      </c>
      <c r="E66">
        <v>224.5</v>
      </c>
      <c r="F66">
        <v>235.55</v>
      </c>
      <c r="G66">
        <f>_xll.TA_TYPPRICE(D66,E66,F66)</f>
        <v>232</v>
      </c>
      <c r="H66">
        <v>228.57456526993928</v>
      </c>
      <c r="I66" t="str">
        <f t="shared" si="0"/>
        <v>UP</v>
      </c>
      <c r="J66">
        <v>227.57417962014364</v>
      </c>
      <c r="K66">
        <v>217.6419697005343</v>
      </c>
      <c r="L66" t="str">
        <f t="shared" si="1"/>
        <v>UP</v>
      </c>
      <c r="M66" t="str">
        <f t="shared" si="2"/>
        <v>UP</v>
      </c>
      <c r="N66">
        <v>86.105498823130304</v>
      </c>
      <c r="O66" t="str">
        <f t="shared" si="3"/>
        <v>UP</v>
      </c>
      <c r="P66" t="str">
        <f t="shared" si="4"/>
        <v>UP</v>
      </c>
      <c r="Q66">
        <f t="shared" si="5"/>
        <v>11.050000000000011</v>
      </c>
      <c r="R66">
        <f t="shared" si="6"/>
        <v>11.449999999999989</v>
      </c>
      <c r="S66">
        <f t="shared" si="7"/>
        <v>0.96506550218340803</v>
      </c>
      <c r="T66" t="str">
        <f t="shared" si="8"/>
        <v>UP</v>
      </c>
      <c r="U66" t="str">
        <f t="shared" si="9"/>
        <v>UP</v>
      </c>
      <c r="V66">
        <v>219.60984080591902</v>
      </c>
      <c r="W66">
        <v>210.45721486943833</v>
      </c>
      <c r="X66">
        <f t="shared" si="10"/>
        <v>9.152625936480689</v>
      </c>
      <c r="Y66">
        <v>7.427738876131234</v>
      </c>
      <c r="Z66" t="str">
        <f t="shared" si="11"/>
        <v>UP</v>
      </c>
      <c r="AA66" t="str">
        <f t="shared" si="12"/>
        <v>UP</v>
      </c>
      <c r="AB66" t="str">
        <f t="shared" si="13"/>
        <v>UP</v>
      </c>
      <c r="AC66" t="str">
        <f t="shared" si="14"/>
        <v>UP</v>
      </c>
      <c r="AD66">
        <f t="shared" si="15"/>
        <v>225.8</v>
      </c>
      <c r="AE66">
        <f t="shared" si="16"/>
        <v>228.85000000000002</v>
      </c>
      <c r="AF66">
        <f t="shared" si="17"/>
        <v>230.25</v>
      </c>
      <c r="AG66">
        <f t="shared" si="18"/>
        <v>231.60000000000002</v>
      </c>
    </row>
    <row r="67" spans="1:33" x14ac:dyDescent="0.25">
      <c r="A67" t="s">
        <v>5</v>
      </c>
      <c r="B67" s="1">
        <v>42949</v>
      </c>
      <c r="C67">
        <v>235</v>
      </c>
      <c r="D67">
        <v>239.4</v>
      </c>
      <c r="E67">
        <v>232.3</v>
      </c>
      <c r="F67">
        <v>235.6</v>
      </c>
      <c r="G67">
        <f>_xll.TA_TYPPRICE(D67,E67,F67)</f>
        <v>235.76666666666668</v>
      </c>
      <c r="H67">
        <v>232.17061596830297</v>
      </c>
      <c r="I67" t="str">
        <f t="shared" ref="I67:I107" si="20">IF(F67&gt;H67,"UP","DOWN")</f>
        <v>UP</v>
      </c>
      <c r="J67">
        <v>230.20213970455617</v>
      </c>
      <c r="K67">
        <v>220.89930976708223</v>
      </c>
      <c r="L67" t="str">
        <f t="shared" ref="L67:L107" si="21">IF(F67&gt;J67,"UP",IF(F67&lt;K67,"DOWN","No Confirmation"))</f>
        <v>UP</v>
      </c>
      <c r="M67" t="str">
        <f t="shared" ref="M67:M107" si="22">IF(AND(I67="UP",L67="UP"),"UP",IF(AND(I67="DOWN",L67="DOWN"),"DOWN","No Trend"))</f>
        <v>UP</v>
      </c>
      <c r="N67">
        <v>86.143418306308376</v>
      </c>
      <c r="O67" t="str">
        <f t="shared" ref="O67:O107" si="23">IF(N67&gt;60,"UP",IF(N67&lt;40,"DOWN","No Momentum"))</f>
        <v>UP</v>
      </c>
      <c r="P67" t="str">
        <f t="shared" ref="P67:P107" si="24">IF(AND(M67="UP",O67="UP"),"UP",IF(AND(M67="DOWN",O67="DOWN"),"DOWN","No Trend + Momentum"))</f>
        <v>UP</v>
      </c>
      <c r="Q67">
        <f t="shared" ref="Q67:Q107" si="25">F67-E67</f>
        <v>3.2999999999999829</v>
      </c>
      <c r="R67">
        <f t="shared" ref="R67:R107" si="26">D67-E67</f>
        <v>7.0999999999999943</v>
      </c>
      <c r="S67">
        <f t="shared" ref="S67:S107" si="27">Q67/R67</f>
        <v>0.46478873239436419</v>
      </c>
      <c r="T67" t="str">
        <f t="shared" ref="T67:T107" si="28">IF(S67&gt;0.8,"UP",IF(S67&lt;0.2,"DOWN","No Indication"))</f>
        <v>No Indication</v>
      </c>
      <c r="U67" t="str">
        <f t="shared" ref="U67:U107" si="29">IF(AND(P67="UP",T67="UP"),"UP",IF(AND(P67="DOWN",T67="DOWN"),"DOWN","No T+M+I"))</f>
        <v>No T+M+I</v>
      </c>
      <c r="V67">
        <v>222.06986529731608</v>
      </c>
      <c r="W67">
        <v>212.31964339762808</v>
      </c>
      <c r="X67">
        <f t="shared" ref="X67:X107" si="30">V67-W67</f>
        <v>9.7502218996880003</v>
      </c>
      <c r="Y67">
        <v>7.8922354808425874</v>
      </c>
      <c r="Z67" t="str">
        <f t="shared" ref="Z67:Z107" si="31">IF(X67&gt;Y67,"UP",IF(X67&lt;Y67,"DOWN","No Indication"))</f>
        <v>UP</v>
      </c>
      <c r="AA67" t="str">
        <f t="shared" ref="AA67:AA107" si="32">IF(AND(U67="UP",Z67="UP"),"UP",IF(AND(U67="DOWN",Z67="DOWN"),"DOWN","No TMIM"))</f>
        <v>No TMIM</v>
      </c>
      <c r="AB67" t="str">
        <f t="shared" ref="AB67:AB107" si="33">IF(H67&gt;J67,"UP",IF(H67&lt;K67,"DOWN","No Confirmation"))</f>
        <v>UP</v>
      </c>
      <c r="AC67" t="str">
        <f t="shared" ref="AC67:AC107" si="34">IF(AND(AA67="UP",AB67="UP"),"UP",IF(AND(AA67="DOWN",AB67="DOWN"),"DOWN","No Alert"))</f>
        <v>No Alert</v>
      </c>
      <c r="AD67" t="str">
        <f t="shared" ref="AD67:AD107" si="35">IF(AC67="UP",MROUND(D67-((D67-E67)*0.886),0.05),IF(AC67="DOWN",MROUND(E67+((D67-E67)*0.886),0.05),"No Alert"))</f>
        <v>No Alert</v>
      </c>
      <c r="AE67" t="str">
        <f t="shared" ref="AE67:AE107" si="36">IF(AC67="UP",MROUND(D67-((D67-E67)*0.618),0.05),IF(AC67="DOWN",MROUND(E67+((D67-E67)*0.618),0.05),"No Alert"))</f>
        <v>No Alert</v>
      </c>
      <c r="AF67" t="str">
        <f t="shared" ref="AF67:AF107" si="37">IF(AC67="UP",MROUND(D67-((D67-E67)*0.5),0.05),IF(AC67="DOWN",MROUND(E67+((D67-E67)*0.5),0.05),"No Alert"))</f>
        <v>No Alert</v>
      </c>
      <c r="AG67" t="str">
        <f t="shared" ref="AG67:AG10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234</v>
      </c>
      <c r="D68">
        <v>244.2</v>
      </c>
      <c r="E68">
        <v>233.6</v>
      </c>
      <c r="F68">
        <v>243.5</v>
      </c>
      <c r="G68">
        <f>_xll.TA_TYPPRICE(D68,E68,F68)</f>
        <v>240.43333333333331</v>
      </c>
      <c r="H68">
        <v>236.30197465081812</v>
      </c>
      <c r="I68" t="str">
        <f t="shared" si="20"/>
        <v>UP</v>
      </c>
      <c r="J68">
        <v>233.3127753257659</v>
      </c>
      <c r="K68">
        <v>223.72168537439728</v>
      </c>
      <c r="L68" t="str">
        <f t="shared" si="21"/>
        <v>UP</v>
      </c>
      <c r="M68" t="str">
        <f t="shared" si="22"/>
        <v>UP</v>
      </c>
      <c r="N68">
        <v>90.996357081464808</v>
      </c>
      <c r="O68" t="str">
        <f t="shared" si="23"/>
        <v>UP</v>
      </c>
      <c r="P68" t="str">
        <f t="shared" si="24"/>
        <v>UP</v>
      </c>
      <c r="Q68">
        <f t="shared" si="25"/>
        <v>9.9000000000000057</v>
      </c>
      <c r="R68">
        <f t="shared" si="26"/>
        <v>10.599999999999994</v>
      </c>
      <c r="S68">
        <f t="shared" si="27"/>
        <v>0.93396226415094441</v>
      </c>
      <c r="T68" t="str">
        <f t="shared" si="28"/>
        <v>UP</v>
      </c>
      <c r="U68" t="str">
        <f t="shared" si="29"/>
        <v>UP</v>
      </c>
      <c r="V68">
        <v>225.366809097729</v>
      </c>
      <c r="W68">
        <v>214.62929944224823</v>
      </c>
      <c r="X68">
        <f t="shared" si="30"/>
        <v>10.737509655480778</v>
      </c>
      <c r="Y68">
        <v>8.4612903157702259</v>
      </c>
      <c r="Z68" t="str">
        <f t="shared" si="31"/>
        <v>UP</v>
      </c>
      <c r="AA68" t="str">
        <f t="shared" si="32"/>
        <v>UP</v>
      </c>
      <c r="AB68" t="str">
        <f t="shared" si="33"/>
        <v>UP</v>
      </c>
      <c r="AC68" t="str">
        <f t="shared" si="34"/>
        <v>UP</v>
      </c>
      <c r="AD68">
        <f t="shared" si="35"/>
        <v>234.8</v>
      </c>
      <c r="AE68">
        <f t="shared" si="36"/>
        <v>237.65</v>
      </c>
      <c r="AF68">
        <f t="shared" si="37"/>
        <v>238.9</v>
      </c>
      <c r="AG68">
        <f t="shared" si="38"/>
        <v>240.15</v>
      </c>
    </row>
    <row r="69" spans="1:33" x14ac:dyDescent="0.25">
      <c r="A69" t="s">
        <v>5</v>
      </c>
      <c r="B69" s="1">
        <v>42951</v>
      </c>
      <c r="C69">
        <v>244.3</v>
      </c>
      <c r="D69">
        <v>249.2</v>
      </c>
      <c r="E69">
        <v>242.1</v>
      </c>
      <c r="F69">
        <v>248.1</v>
      </c>
      <c r="G69">
        <f>_xll.TA_TYPPRICE(D69,E69,F69)</f>
        <v>246.46666666666667</v>
      </c>
      <c r="H69">
        <v>241.38432065874241</v>
      </c>
      <c r="I69" t="str">
        <f t="shared" si="20"/>
        <v>UP</v>
      </c>
      <c r="J69">
        <v>236.84326969781793</v>
      </c>
      <c r="K69">
        <v>227.8057552911979</v>
      </c>
      <c r="L69" t="str">
        <f t="shared" si="21"/>
        <v>UP</v>
      </c>
      <c r="M69" t="str">
        <f t="shared" si="22"/>
        <v>UP</v>
      </c>
      <c r="N69">
        <v>92.825276690993391</v>
      </c>
      <c r="O69" t="str">
        <f t="shared" si="23"/>
        <v>UP</v>
      </c>
      <c r="P69" t="str">
        <f t="shared" si="24"/>
        <v>UP</v>
      </c>
      <c r="Q69">
        <f t="shared" si="25"/>
        <v>6</v>
      </c>
      <c r="R69">
        <f t="shared" si="26"/>
        <v>7.0999999999999943</v>
      </c>
      <c r="S69">
        <f t="shared" si="27"/>
        <v>0.84507042253521192</v>
      </c>
      <c r="T69" t="str">
        <f t="shared" si="28"/>
        <v>UP</v>
      </c>
      <c r="U69" t="str">
        <f t="shared" si="29"/>
        <v>UP</v>
      </c>
      <c r="V69">
        <v>228.86422308269377</v>
      </c>
      <c r="W69">
        <v>217.10861059467427</v>
      </c>
      <c r="X69">
        <f t="shared" si="30"/>
        <v>11.755612488019494</v>
      </c>
      <c r="Y69">
        <v>9.1201547502200793</v>
      </c>
      <c r="Z69" t="str">
        <f t="shared" si="31"/>
        <v>UP</v>
      </c>
      <c r="AA69" t="str">
        <f t="shared" si="32"/>
        <v>UP</v>
      </c>
      <c r="AB69" t="str">
        <f t="shared" si="33"/>
        <v>UP</v>
      </c>
      <c r="AC69" t="str">
        <f t="shared" si="34"/>
        <v>UP</v>
      </c>
      <c r="AD69">
        <f t="shared" si="35"/>
        <v>242.9</v>
      </c>
      <c r="AE69">
        <f t="shared" si="36"/>
        <v>244.8</v>
      </c>
      <c r="AF69">
        <f t="shared" si="37"/>
        <v>245.65</v>
      </c>
      <c r="AG69">
        <f t="shared" si="38"/>
        <v>246.5</v>
      </c>
    </row>
    <row r="70" spans="1:33" x14ac:dyDescent="0.25">
      <c r="A70" t="s">
        <v>5</v>
      </c>
      <c r="B70" s="1">
        <v>42954</v>
      </c>
      <c r="C70">
        <v>248.3</v>
      </c>
      <c r="D70">
        <v>269.7</v>
      </c>
      <c r="E70">
        <v>247.1</v>
      </c>
      <c r="F70">
        <v>261.8</v>
      </c>
      <c r="G70">
        <f>_xll.TA_TYPPRICE(D70,E70,F70)</f>
        <v>259.5333333333333</v>
      </c>
      <c r="H70">
        <v>250.45882699603786</v>
      </c>
      <c r="I70" t="str">
        <f t="shared" si="20"/>
        <v>UP</v>
      </c>
      <c r="J70">
        <v>244.14476532052507</v>
      </c>
      <c r="K70">
        <v>232.09336522648726</v>
      </c>
      <c r="L70" t="str">
        <f t="shared" si="21"/>
        <v>UP</v>
      </c>
      <c r="M70" t="str">
        <f t="shared" si="22"/>
        <v>UP</v>
      </c>
      <c r="N70">
        <v>95.914682328950136</v>
      </c>
      <c r="O70" t="str">
        <f t="shared" si="23"/>
        <v>UP</v>
      </c>
      <c r="P70" t="str">
        <f t="shared" si="24"/>
        <v>UP</v>
      </c>
      <c r="Q70">
        <f t="shared" si="25"/>
        <v>14.700000000000017</v>
      </c>
      <c r="R70">
        <f t="shared" si="26"/>
        <v>22.599999999999994</v>
      </c>
      <c r="S70">
        <f t="shared" si="27"/>
        <v>0.65044247787610709</v>
      </c>
      <c r="T70" t="str">
        <f t="shared" si="28"/>
        <v>No Indication</v>
      </c>
      <c r="U70" t="str">
        <f t="shared" si="29"/>
        <v>No T+M+I</v>
      </c>
      <c r="V70">
        <v>233.93126568535627</v>
      </c>
      <c r="W70">
        <v>220.41908388395765</v>
      </c>
      <c r="X70">
        <f t="shared" si="30"/>
        <v>13.512181801398611</v>
      </c>
      <c r="Y70">
        <v>9.998560160455785</v>
      </c>
      <c r="Z70" t="str">
        <f t="shared" si="31"/>
        <v>UP</v>
      </c>
      <c r="AA70" t="str">
        <f t="shared" si="32"/>
        <v>No TMIM</v>
      </c>
      <c r="AB70" t="str">
        <f t="shared" si="33"/>
        <v>UP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262.7</v>
      </c>
      <c r="D71">
        <v>266.7</v>
      </c>
      <c r="E71">
        <v>244</v>
      </c>
      <c r="F71">
        <v>255.6</v>
      </c>
      <c r="G71">
        <f>_xll.TA_TYPPRICE(D71,E71,F71)</f>
        <v>255.43333333333331</v>
      </c>
      <c r="H71">
        <v>252.94608016468558</v>
      </c>
      <c r="I71" t="str">
        <f t="shared" si="20"/>
        <v>UP</v>
      </c>
      <c r="J71">
        <v>249.15703969374172</v>
      </c>
      <c r="K71">
        <v>234.73928406504564</v>
      </c>
      <c r="L71" t="str">
        <f t="shared" si="21"/>
        <v>UP</v>
      </c>
      <c r="M71" t="str">
        <f t="shared" si="22"/>
        <v>UP</v>
      </c>
      <c r="N71">
        <v>77.12755158551839</v>
      </c>
      <c r="O71" t="str">
        <f t="shared" si="23"/>
        <v>UP</v>
      </c>
      <c r="P71" t="str">
        <f t="shared" si="24"/>
        <v>UP</v>
      </c>
      <c r="Q71">
        <f t="shared" si="25"/>
        <v>11.599999999999994</v>
      </c>
      <c r="R71">
        <f t="shared" si="26"/>
        <v>22.699999999999989</v>
      </c>
      <c r="S71">
        <f t="shared" si="27"/>
        <v>0.51101321585903081</v>
      </c>
      <c r="T71" t="str">
        <f t="shared" si="28"/>
        <v>No Indication</v>
      </c>
      <c r="U71" t="str">
        <f t="shared" si="29"/>
        <v>No T+M+I</v>
      </c>
      <c r="V71">
        <v>237.26491711837838</v>
      </c>
      <c r="W71">
        <v>223.02507767033117</v>
      </c>
      <c r="X71">
        <f t="shared" si="30"/>
        <v>14.239839448047206</v>
      </c>
      <c r="Y71">
        <v>10.846816017974069</v>
      </c>
      <c r="Z71" t="str">
        <f t="shared" si="31"/>
        <v>UP</v>
      </c>
      <c r="AA71" t="str">
        <f t="shared" si="32"/>
        <v>No TMIM</v>
      </c>
      <c r="AB71" t="str">
        <f t="shared" si="33"/>
        <v>UP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253.45</v>
      </c>
      <c r="D72">
        <v>256.7</v>
      </c>
      <c r="E72">
        <v>246.65</v>
      </c>
      <c r="F72">
        <v>249.9</v>
      </c>
      <c r="G72">
        <f>_xll.TA_TYPPRICE(D72,E72,F72)</f>
        <v>251.08333333333334</v>
      </c>
      <c r="H72">
        <v>252.01470674900946</v>
      </c>
      <c r="I72" t="str">
        <f t="shared" si="20"/>
        <v>DOWN</v>
      </c>
      <c r="J72">
        <v>250.83325309513245</v>
      </c>
      <c r="K72">
        <v>237.38610982836883</v>
      </c>
      <c r="L72" t="str">
        <f t="shared" si="21"/>
        <v>No Confirmation</v>
      </c>
      <c r="M72" t="str">
        <f t="shared" si="22"/>
        <v>No Trend</v>
      </c>
      <c r="N72">
        <v>62.956312461427743</v>
      </c>
      <c r="O72" t="str">
        <f t="shared" si="23"/>
        <v>UP</v>
      </c>
      <c r="P72" t="str">
        <f t="shared" si="24"/>
        <v>No Trend + Momentum</v>
      </c>
      <c r="Q72">
        <f t="shared" si="25"/>
        <v>3.25</v>
      </c>
      <c r="R72">
        <f t="shared" si="26"/>
        <v>10.049999999999983</v>
      </c>
      <c r="S72">
        <f t="shared" si="27"/>
        <v>0.32338308457711495</v>
      </c>
      <c r="T72" t="str">
        <f t="shared" si="28"/>
        <v>No Indication</v>
      </c>
      <c r="U72" t="str">
        <f t="shared" si="29"/>
        <v>No T+M+I</v>
      </c>
      <c r="V72">
        <v>239.20877602324325</v>
      </c>
      <c r="W72">
        <v>225.01581265771404</v>
      </c>
      <c r="X72">
        <f t="shared" si="30"/>
        <v>14.192963365529209</v>
      </c>
      <c r="Y72">
        <v>11.516045487485098</v>
      </c>
      <c r="Z72" t="str">
        <f t="shared" si="31"/>
        <v>UP</v>
      </c>
      <c r="AA72" t="str">
        <f t="shared" si="32"/>
        <v>No TMIM</v>
      </c>
      <c r="AB72" t="str">
        <f t="shared" si="33"/>
        <v>UP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247</v>
      </c>
      <c r="D73">
        <v>254</v>
      </c>
      <c r="E73">
        <v>213.45</v>
      </c>
      <c r="F73">
        <v>235</v>
      </c>
      <c r="G73">
        <f>_xll.TA_TYPPRICE(D73,E73,F73)</f>
        <v>234.15</v>
      </c>
      <c r="H73">
        <v>243.08235337450475</v>
      </c>
      <c r="I73" t="str">
        <f t="shared" si="20"/>
        <v>DOWN</v>
      </c>
      <c r="J73">
        <v>251.53697462954747</v>
      </c>
      <c r="K73">
        <v>232.06697431095353</v>
      </c>
      <c r="L73" t="str">
        <f t="shared" si="21"/>
        <v>No Confirmation</v>
      </c>
      <c r="M73" t="str">
        <f t="shared" si="22"/>
        <v>No Trend</v>
      </c>
      <c r="N73">
        <v>39.338573621379339</v>
      </c>
      <c r="O73" t="str">
        <f t="shared" si="23"/>
        <v>DOWN</v>
      </c>
      <c r="P73" t="str">
        <f t="shared" si="24"/>
        <v>No Trend + Momentum</v>
      </c>
      <c r="Q73">
        <f t="shared" si="25"/>
        <v>21.550000000000011</v>
      </c>
      <c r="R73">
        <f t="shared" si="26"/>
        <v>40.550000000000011</v>
      </c>
      <c r="S73">
        <f t="shared" si="27"/>
        <v>0.53144266337854518</v>
      </c>
      <c r="T73" t="str">
        <f t="shared" si="28"/>
        <v>No Indication</v>
      </c>
      <c r="U73" t="str">
        <f t="shared" si="29"/>
        <v>No T+M+I</v>
      </c>
      <c r="V73">
        <v>238.56127201966737</v>
      </c>
      <c r="W73">
        <v>225.75538209047596</v>
      </c>
      <c r="X73">
        <f t="shared" si="30"/>
        <v>12.805889929191409</v>
      </c>
      <c r="Y73">
        <v>11.77401437582636</v>
      </c>
      <c r="Z73" t="str">
        <f t="shared" si="31"/>
        <v>UP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220</v>
      </c>
      <c r="D74">
        <v>231.7</v>
      </c>
      <c r="E74">
        <v>215.5</v>
      </c>
      <c r="F74">
        <v>224.85</v>
      </c>
      <c r="G74">
        <f>_xll.TA_TYPPRICE(D74,E74,F74)</f>
        <v>224.01666666666665</v>
      </c>
      <c r="H74">
        <v>233.5495100205857</v>
      </c>
      <c r="I74" t="str">
        <f t="shared" si="20"/>
        <v>DOWN</v>
      </c>
      <c r="J74">
        <v>247.1287580452036</v>
      </c>
      <c r="K74">
        <v>228.38542446407496</v>
      </c>
      <c r="L74" t="str">
        <f t="shared" si="21"/>
        <v>DOWN</v>
      </c>
      <c r="M74" t="str">
        <f t="shared" si="22"/>
        <v>DOWN</v>
      </c>
      <c r="N74">
        <v>29.814606251297914</v>
      </c>
      <c r="O74" t="str">
        <f t="shared" si="23"/>
        <v>DOWN</v>
      </c>
      <c r="P74" t="str">
        <f t="shared" si="24"/>
        <v>DOWN</v>
      </c>
      <c r="Q74">
        <f t="shared" si="25"/>
        <v>9.3499999999999943</v>
      </c>
      <c r="R74">
        <f t="shared" si="26"/>
        <v>16.199999999999989</v>
      </c>
      <c r="S74">
        <f t="shared" si="27"/>
        <v>0.5771604938271605</v>
      </c>
      <c r="T74" t="str">
        <f t="shared" si="28"/>
        <v>No Indication</v>
      </c>
      <c r="U74" t="str">
        <f t="shared" si="29"/>
        <v>No T+M+I</v>
      </c>
      <c r="V74">
        <v>236.45184555510315</v>
      </c>
      <c r="W74">
        <v>225.68831675044069</v>
      </c>
      <c r="X74">
        <f t="shared" si="30"/>
        <v>10.763528804662457</v>
      </c>
      <c r="Y74">
        <v>11.57191726159358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231</v>
      </c>
      <c r="D75">
        <v>237.85</v>
      </c>
      <c r="E75">
        <v>223.3</v>
      </c>
      <c r="F75">
        <v>224.15</v>
      </c>
      <c r="G75">
        <f>_xll.TA_TYPPRICE(D75,E75,F75)</f>
        <v>228.43333333333331</v>
      </c>
      <c r="H75">
        <v>230.9914216769595</v>
      </c>
      <c r="I75" t="str">
        <f t="shared" si="20"/>
        <v>DOWN</v>
      </c>
      <c r="J75">
        <v>245.06681181293612</v>
      </c>
      <c r="K75">
        <v>227.25533013872496</v>
      </c>
      <c r="L75" t="str">
        <f t="shared" si="21"/>
        <v>DOWN</v>
      </c>
      <c r="M75" t="str">
        <f t="shared" si="22"/>
        <v>DOWN</v>
      </c>
      <c r="N75">
        <v>29.205069982740028</v>
      </c>
      <c r="O75" t="str">
        <f t="shared" si="23"/>
        <v>DOWN</v>
      </c>
      <c r="P75" t="str">
        <f t="shared" si="24"/>
        <v>DOWN</v>
      </c>
      <c r="Q75">
        <f t="shared" si="25"/>
        <v>0.84999999999999432</v>
      </c>
      <c r="R75">
        <f t="shared" si="26"/>
        <v>14.549999999999983</v>
      </c>
      <c r="S75">
        <f t="shared" si="27"/>
        <v>5.841924398625397E-2</v>
      </c>
      <c r="T75" t="str">
        <f t="shared" si="28"/>
        <v>DOWN</v>
      </c>
      <c r="U75" t="str">
        <f t="shared" si="29"/>
        <v>DOWN</v>
      </c>
      <c r="V75">
        <v>234.55925393124113</v>
      </c>
      <c r="W75">
        <v>225.57436736151917</v>
      </c>
      <c r="X75">
        <f t="shared" si="30"/>
        <v>8.9848865697219651</v>
      </c>
      <c r="Y75">
        <v>11.054511123219257</v>
      </c>
      <c r="Z75" t="str">
        <f t="shared" si="31"/>
        <v>DOWN</v>
      </c>
      <c r="AA75" t="str">
        <f t="shared" si="32"/>
        <v>DOWN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226.5</v>
      </c>
      <c r="D76">
        <v>232.65</v>
      </c>
      <c r="E76">
        <v>226.1</v>
      </c>
      <c r="F76">
        <v>229</v>
      </c>
      <c r="G76">
        <f>_xll.TA_TYPPRICE(D76,E76,F76)</f>
        <v>229.25</v>
      </c>
      <c r="H76">
        <v>230.12071083847974</v>
      </c>
      <c r="I76" t="str">
        <f t="shared" si="20"/>
        <v>DOWN</v>
      </c>
      <c r="J76">
        <v>242.30752029895032</v>
      </c>
      <c r="K76">
        <v>226.9985901078972</v>
      </c>
      <c r="L76" t="str">
        <f t="shared" si="21"/>
        <v>No Confirmation</v>
      </c>
      <c r="M76" t="str">
        <f t="shared" si="22"/>
        <v>No Trend</v>
      </c>
      <c r="N76">
        <v>39.854520023378903</v>
      </c>
      <c r="O76" t="str">
        <f t="shared" si="23"/>
        <v>DOWN</v>
      </c>
      <c r="P76" t="str">
        <f t="shared" si="24"/>
        <v>No Trend + Momentum</v>
      </c>
      <c r="Q76">
        <f t="shared" si="25"/>
        <v>2.9000000000000057</v>
      </c>
      <c r="R76">
        <f t="shared" si="26"/>
        <v>6.5500000000000114</v>
      </c>
      <c r="S76">
        <f t="shared" si="27"/>
        <v>0.44274809160305356</v>
      </c>
      <c r="T76" t="str">
        <f t="shared" si="28"/>
        <v>No Indication</v>
      </c>
      <c r="U76" t="str">
        <f t="shared" si="29"/>
        <v>No T+M+I</v>
      </c>
      <c r="V76">
        <v>233.70398409566556</v>
      </c>
      <c r="W76">
        <v>225.82811792733256</v>
      </c>
      <c r="X76">
        <f t="shared" si="30"/>
        <v>7.8758661683330047</v>
      </c>
      <c r="Y76">
        <v>10.418782132242006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231.4</v>
      </c>
      <c r="D77">
        <v>241.5</v>
      </c>
      <c r="E77">
        <v>230.15</v>
      </c>
      <c r="F77">
        <v>238.05</v>
      </c>
      <c r="G77">
        <f>_xll.TA_TYPPRICE(D77,E77,F77)</f>
        <v>236.56666666666669</v>
      </c>
      <c r="H77">
        <v>233.3436887525732</v>
      </c>
      <c r="I77" t="str">
        <f t="shared" si="20"/>
        <v>UP</v>
      </c>
      <c r="J77">
        <v>242.12807134362802</v>
      </c>
      <c r="K77">
        <v>227.69890341725338</v>
      </c>
      <c r="L77" t="str">
        <f t="shared" si="21"/>
        <v>No Confirmation</v>
      </c>
      <c r="M77" t="str">
        <f t="shared" si="22"/>
        <v>No Trend</v>
      </c>
      <c r="N77">
        <v>55.476369456267939</v>
      </c>
      <c r="O77" t="str">
        <f t="shared" si="23"/>
        <v>No Momentum</v>
      </c>
      <c r="P77" t="str">
        <f t="shared" si="24"/>
        <v>No Trend + Momentum</v>
      </c>
      <c r="Q77">
        <f t="shared" si="25"/>
        <v>7.9000000000000057</v>
      </c>
      <c r="R77">
        <f t="shared" si="26"/>
        <v>11.349999999999994</v>
      </c>
      <c r="S77">
        <f t="shared" si="27"/>
        <v>0.69603524229074976</v>
      </c>
      <c r="T77" t="str">
        <f t="shared" si="28"/>
        <v>No Indication</v>
      </c>
      <c r="U77" t="str">
        <f t="shared" si="29"/>
        <v>No T+M+I</v>
      </c>
      <c r="V77">
        <v>234.37260192710164</v>
      </c>
      <c r="W77">
        <v>226.73344252530794</v>
      </c>
      <c r="X77">
        <f t="shared" si="30"/>
        <v>7.6391594017937052</v>
      </c>
      <c r="Y77">
        <v>9.8628575861523462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235.5</v>
      </c>
      <c r="D78">
        <v>236.5</v>
      </c>
      <c r="E78">
        <v>226.5</v>
      </c>
      <c r="F78">
        <v>227</v>
      </c>
      <c r="G78">
        <f>_xll.TA_TYPPRICE(D78,E78,F78)</f>
        <v>230</v>
      </c>
      <c r="H78">
        <v>231.6718443762866</v>
      </c>
      <c r="I78" t="str">
        <f t="shared" si="20"/>
        <v>DOWN</v>
      </c>
      <c r="J78">
        <v>240.87738882282179</v>
      </c>
      <c r="K78">
        <v>227.43248043564151</v>
      </c>
      <c r="L78" t="str">
        <f t="shared" si="21"/>
        <v>DOWN</v>
      </c>
      <c r="M78" t="str">
        <f t="shared" si="22"/>
        <v>DOWN</v>
      </c>
      <c r="N78">
        <v>39.727629383443535</v>
      </c>
      <c r="O78" t="str">
        <f t="shared" si="23"/>
        <v>DOWN</v>
      </c>
      <c r="P78" t="str">
        <f t="shared" si="24"/>
        <v>DOWN</v>
      </c>
      <c r="Q78">
        <f t="shared" si="25"/>
        <v>0.5</v>
      </c>
      <c r="R78">
        <f t="shared" si="26"/>
        <v>10</v>
      </c>
      <c r="S78">
        <f t="shared" si="27"/>
        <v>0.05</v>
      </c>
      <c r="T78" t="str">
        <f t="shared" si="28"/>
        <v>DOWN</v>
      </c>
      <c r="U78" t="str">
        <f t="shared" si="29"/>
        <v>DOWN</v>
      </c>
      <c r="V78">
        <v>233.23835547677831</v>
      </c>
      <c r="W78">
        <v>226.75318752343327</v>
      </c>
      <c r="X78">
        <f t="shared" si="30"/>
        <v>6.4851679533450408</v>
      </c>
      <c r="Y78">
        <v>9.1873196595908855</v>
      </c>
      <c r="Z78" t="str">
        <f t="shared" si="31"/>
        <v>DOWN</v>
      </c>
      <c r="AA78" t="str">
        <f t="shared" si="32"/>
        <v>DOWN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227.45</v>
      </c>
      <c r="D79">
        <v>231.65</v>
      </c>
      <c r="E79">
        <v>220.1</v>
      </c>
      <c r="F79">
        <v>221.5</v>
      </c>
      <c r="G79">
        <f>_xll.TA_TYPPRICE(D79,E79,F79)</f>
        <v>224.41666666666666</v>
      </c>
      <c r="H79">
        <v>228.04425552147663</v>
      </c>
      <c r="I79" t="str">
        <f t="shared" si="20"/>
        <v>DOWN</v>
      </c>
      <c r="J79">
        <v>238.82685797330583</v>
      </c>
      <c r="K79">
        <v>225.80304033883229</v>
      </c>
      <c r="L79" t="str">
        <f t="shared" si="21"/>
        <v>DOWN</v>
      </c>
      <c r="M79" t="str">
        <f t="shared" si="22"/>
        <v>DOWN</v>
      </c>
      <c r="N79">
        <v>33.764099739611183</v>
      </c>
      <c r="O79" t="str">
        <f t="shared" si="23"/>
        <v>DOWN</v>
      </c>
      <c r="P79" t="str">
        <f t="shared" si="24"/>
        <v>DOWN</v>
      </c>
      <c r="Q79">
        <f t="shared" si="25"/>
        <v>1.4000000000000057</v>
      </c>
      <c r="R79">
        <f t="shared" si="26"/>
        <v>11.550000000000011</v>
      </c>
      <c r="S79">
        <f t="shared" si="27"/>
        <v>0.12121212121212159</v>
      </c>
      <c r="T79" t="str">
        <f t="shared" si="28"/>
        <v>DOWN</v>
      </c>
      <c r="U79" t="str">
        <f t="shared" si="29"/>
        <v>DOWN</v>
      </c>
      <c r="V79">
        <v>231.43245463419703</v>
      </c>
      <c r="W79">
        <v>226.36406252169746</v>
      </c>
      <c r="X79">
        <f t="shared" si="30"/>
        <v>5.0683921124995663</v>
      </c>
      <c r="Y79">
        <v>8.3635341501726224</v>
      </c>
      <c r="Z79" t="str">
        <f t="shared" si="31"/>
        <v>DOWN</v>
      </c>
      <c r="AA79" t="str">
        <f t="shared" si="32"/>
        <v>DOWN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223</v>
      </c>
      <c r="D80">
        <v>226</v>
      </c>
      <c r="E80">
        <v>215.5</v>
      </c>
      <c r="F80">
        <v>219.05</v>
      </c>
      <c r="G80">
        <f>_xll.TA_TYPPRICE(D80,E80,F80)</f>
        <v>220.18333333333331</v>
      </c>
      <c r="H80">
        <v>224.11379442740497</v>
      </c>
      <c r="I80" t="str">
        <f t="shared" si="20"/>
        <v>DOWN</v>
      </c>
      <c r="J80">
        <v>235.97644509034899</v>
      </c>
      <c r="K80">
        <v>223.51347581909178</v>
      </c>
      <c r="L80" t="str">
        <f t="shared" si="21"/>
        <v>DOWN</v>
      </c>
      <c r="M80" t="str">
        <f t="shared" si="22"/>
        <v>DOWN</v>
      </c>
      <c r="N80">
        <v>31.159645962619305</v>
      </c>
      <c r="O80" t="str">
        <f t="shared" si="23"/>
        <v>DOWN</v>
      </c>
      <c r="P80" t="str">
        <f t="shared" si="24"/>
        <v>DOWN</v>
      </c>
      <c r="Q80">
        <f t="shared" si="25"/>
        <v>3.5500000000000114</v>
      </c>
      <c r="R80">
        <f t="shared" si="26"/>
        <v>10.5</v>
      </c>
      <c r="S80">
        <f t="shared" si="27"/>
        <v>0.33809523809523917</v>
      </c>
      <c r="T80" t="str">
        <f t="shared" si="28"/>
        <v>No Indication</v>
      </c>
      <c r="U80" t="str">
        <f t="shared" si="29"/>
        <v>No T+M+I</v>
      </c>
      <c r="V80">
        <v>229.52746161355134</v>
      </c>
      <c r="W80">
        <v>225.82228011268285</v>
      </c>
      <c r="X80">
        <f t="shared" si="30"/>
        <v>3.7051815008684912</v>
      </c>
      <c r="Y80">
        <v>7.4318636203117965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221.1</v>
      </c>
      <c r="D81">
        <v>235.3</v>
      </c>
      <c r="E81">
        <v>221.1</v>
      </c>
      <c r="F81">
        <v>233.5</v>
      </c>
      <c r="G81">
        <f>_xll.TA_TYPPRICE(D81,E81,F81)</f>
        <v>229.96666666666667</v>
      </c>
      <c r="H81">
        <v>227.04023054703583</v>
      </c>
      <c r="I81" t="str">
        <f t="shared" si="20"/>
        <v>UP</v>
      </c>
      <c r="J81">
        <v>235.82612395916033</v>
      </c>
      <c r="K81">
        <v>222.97714785929361</v>
      </c>
      <c r="L81" t="str">
        <f t="shared" si="21"/>
        <v>No Confirmation</v>
      </c>
      <c r="M81" t="str">
        <f t="shared" si="22"/>
        <v>No Trend</v>
      </c>
      <c r="N81">
        <v>56.115938594323033</v>
      </c>
      <c r="O81" t="str">
        <f t="shared" si="23"/>
        <v>No Momentum</v>
      </c>
      <c r="P81" t="str">
        <f t="shared" si="24"/>
        <v>No Trend + Momentum</v>
      </c>
      <c r="Q81">
        <f t="shared" si="25"/>
        <v>12.400000000000006</v>
      </c>
      <c r="R81">
        <f t="shared" si="26"/>
        <v>14.200000000000017</v>
      </c>
      <c r="S81">
        <f t="shared" si="27"/>
        <v>0.8732394366197177</v>
      </c>
      <c r="T81" t="str">
        <f t="shared" si="28"/>
        <v>UP</v>
      </c>
      <c r="U81" t="str">
        <f t="shared" si="29"/>
        <v>No T+M+I</v>
      </c>
      <c r="V81">
        <v>230.13862136531267</v>
      </c>
      <c r="W81">
        <v>226.39100010433597</v>
      </c>
      <c r="X81">
        <f t="shared" si="30"/>
        <v>3.7476212609767003</v>
      </c>
      <c r="Y81">
        <v>6.6950151484447771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234.5</v>
      </c>
      <c r="D82">
        <v>235.55</v>
      </c>
      <c r="E82">
        <v>228</v>
      </c>
      <c r="F82">
        <v>228.9</v>
      </c>
      <c r="G82">
        <f>_xll.TA_TYPPRICE(D82,E82,F82)</f>
        <v>230.81666666666669</v>
      </c>
      <c r="H82">
        <v>228.92844860685125</v>
      </c>
      <c r="I82" t="str">
        <f t="shared" si="20"/>
        <v>DOWN</v>
      </c>
      <c r="J82">
        <v>235.76476307934692</v>
      </c>
      <c r="K82">
        <v>224.09333722389502</v>
      </c>
      <c r="L82" t="str">
        <f t="shared" si="21"/>
        <v>No Confirmation</v>
      </c>
      <c r="M82" t="str">
        <f t="shared" si="22"/>
        <v>No Trend</v>
      </c>
      <c r="N82">
        <v>49.041375637869528</v>
      </c>
      <c r="O82" t="str">
        <f t="shared" si="23"/>
        <v>No Momentum</v>
      </c>
      <c r="P82" t="str">
        <f t="shared" si="24"/>
        <v>No Trend + Momentum</v>
      </c>
      <c r="Q82">
        <f t="shared" si="25"/>
        <v>0.90000000000000568</v>
      </c>
      <c r="R82">
        <f t="shared" si="26"/>
        <v>7.5500000000000114</v>
      </c>
      <c r="S82">
        <f t="shared" si="27"/>
        <v>0.1192052980132456</v>
      </c>
      <c r="T82" t="str">
        <f t="shared" si="28"/>
        <v>DOWN</v>
      </c>
      <c r="U82" t="str">
        <f t="shared" si="29"/>
        <v>No T+M+I</v>
      </c>
      <c r="V82">
        <v>229.94806423218765</v>
      </c>
      <c r="W82">
        <v>226.57685194845922</v>
      </c>
      <c r="X82">
        <f t="shared" si="30"/>
        <v>3.3712122837284255</v>
      </c>
      <c r="Y82">
        <v>6.0302545755015071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231</v>
      </c>
      <c r="D83">
        <v>237.3</v>
      </c>
      <c r="E83">
        <v>230</v>
      </c>
      <c r="F83">
        <v>231.65</v>
      </c>
      <c r="G83">
        <f>_xll.TA_TYPPRICE(D83,E83,F83)</f>
        <v>232.98333333333335</v>
      </c>
      <c r="H83">
        <v>230.9558909700923</v>
      </c>
      <c r="I83" t="str">
        <f t="shared" si="20"/>
        <v>UP</v>
      </c>
      <c r="J83">
        <v>236.10592683949204</v>
      </c>
      <c r="K83">
        <v>225.40592895191836</v>
      </c>
      <c r="L83" t="str">
        <f t="shared" si="21"/>
        <v>No Confirmation</v>
      </c>
      <c r="M83" t="str">
        <f t="shared" si="22"/>
        <v>No Trend</v>
      </c>
      <c r="N83">
        <v>53.428855817701226</v>
      </c>
      <c r="O83" t="str">
        <f t="shared" si="23"/>
        <v>No Momentum</v>
      </c>
      <c r="P83" t="str">
        <f t="shared" si="24"/>
        <v>No Trend + Momentum</v>
      </c>
      <c r="Q83">
        <f t="shared" si="25"/>
        <v>1.6500000000000057</v>
      </c>
      <c r="R83">
        <f t="shared" si="26"/>
        <v>7.3000000000000114</v>
      </c>
      <c r="S83">
        <f t="shared" si="27"/>
        <v>0.2260273972602744</v>
      </c>
      <c r="T83" t="str">
        <f t="shared" si="28"/>
        <v>No Indication</v>
      </c>
      <c r="U83" t="str">
        <f t="shared" si="29"/>
        <v>No T+M+I</v>
      </c>
      <c r="V83">
        <v>230.20990050415878</v>
      </c>
      <c r="W83">
        <v>226.9526406930178</v>
      </c>
      <c r="X83">
        <f t="shared" si="30"/>
        <v>3.2572598111409832</v>
      </c>
      <c r="Y83">
        <v>5.475655622629402</v>
      </c>
      <c r="Z83" t="str">
        <f t="shared" si="31"/>
        <v>DOWN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230.55</v>
      </c>
      <c r="D84">
        <v>233.5</v>
      </c>
      <c r="E84">
        <v>222.3</v>
      </c>
      <c r="F84">
        <v>222.5</v>
      </c>
      <c r="G84">
        <f>_xll.TA_TYPPRICE(D84,E84,F84)</f>
        <v>226.1</v>
      </c>
      <c r="H84">
        <v>228.52794548504613</v>
      </c>
      <c r="I84" t="str">
        <f t="shared" si="20"/>
        <v>DOWN</v>
      </c>
      <c r="J84">
        <v>235.52683198627159</v>
      </c>
      <c r="K84">
        <v>224.71572251815871</v>
      </c>
      <c r="L84" t="str">
        <f t="shared" si="21"/>
        <v>DOWN</v>
      </c>
      <c r="M84" t="str">
        <f t="shared" si="22"/>
        <v>DOWN</v>
      </c>
      <c r="N84">
        <v>39.341086417489834</v>
      </c>
      <c r="O84" t="str">
        <f t="shared" si="23"/>
        <v>DOWN</v>
      </c>
      <c r="P84" t="str">
        <f t="shared" si="24"/>
        <v>DOWN</v>
      </c>
      <c r="Q84">
        <f t="shared" si="25"/>
        <v>0.19999999999998863</v>
      </c>
      <c r="R84">
        <f t="shared" si="26"/>
        <v>11.199999999999989</v>
      </c>
      <c r="S84">
        <f t="shared" si="27"/>
        <v>1.785714285714186E-2</v>
      </c>
      <c r="T84" t="str">
        <f t="shared" si="28"/>
        <v>DOWN</v>
      </c>
      <c r="U84" t="str">
        <f t="shared" si="29"/>
        <v>DOWN</v>
      </c>
      <c r="V84">
        <v>229.02376196505742</v>
      </c>
      <c r="W84">
        <v>226.62281545649796</v>
      </c>
      <c r="X84">
        <f t="shared" si="30"/>
        <v>2.400946508559457</v>
      </c>
      <c r="Y84">
        <v>4.8607137998154126</v>
      </c>
      <c r="Z84" t="str">
        <f t="shared" si="31"/>
        <v>DOWN</v>
      </c>
      <c r="AA84" t="str">
        <f t="shared" si="32"/>
        <v>DOWN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226.75</v>
      </c>
      <c r="D85">
        <v>233</v>
      </c>
      <c r="E85">
        <v>225.8</v>
      </c>
      <c r="F85">
        <v>228.6</v>
      </c>
      <c r="G85">
        <f>_xll.TA_TYPPRICE(D85,E85,F85)</f>
        <v>229.13333333333333</v>
      </c>
      <c r="H85">
        <v>228.83063940918973</v>
      </c>
      <c r="I85" t="str">
        <f t="shared" si="20"/>
        <v>DOWN</v>
      </c>
      <c r="J85">
        <v>234.96531376710013</v>
      </c>
      <c r="K85">
        <v>224.956673069679</v>
      </c>
      <c r="L85" t="str">
        <f t="shared" si="21"/>
        <v>No Confirmation</v>
      </c>
      <c r="M85" t="str">
        <f t="shared" si="22"/>
        <v>No Trend</v>
      </c>
      <c r="N85">
        <v>50.268485399606256</v>
      </c>
      <c r="O85" t="str">
        <f t="shared" si="23"/>
        <v>No Momentum</v>
      </c>
      <c r="P85" t="str">
        <f t="shared" si="24"/>
        <v>No Trend + Momentum</v>
      </c>
      <c r="Q85">
        <f t="shared" si="25"/>
        <v>2.7999999999999829</v>
      </c>
      <c r="R85">
        <f t="shared" si="26"/>
        <v>7.1999999999999886</v>
      </c>
      <c r="S85">
        <f t="shared" si="27"/>
        <v>0.38888888888888712</v>
      </c>
      <c r="T85" t="str">
        <f t="shared" si="28"/>
        <v>No Indication</v>
      </c>
      <c r="U85" t="str">
        <f t="shared" si="29"/>
        <v>No T+M+I</v>
      </c>
      <c r="V85">
        <v>228.95856781658705</v>
      </c>
      <c r="W85">
        <v>226.76927357083144</v>
      </c>
      <c r="X85">
        <f t="shared" si="30"/>
        <v>2.1892942457556046</v>
      </c>
      <c r="Y85">
        <v>4.3264298890034514</v>
      </c>
      <c r="Z85" t="str">
        <f t="shared" si="31"/>
        <v>DOWN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229.7</v>
      </c>
      <c r="D86">
        <v>237.3</v>
      </c>
      <c r="E86">
        <v>224.4</v>
      </c>
      <c r="F86">
        <v>235</v>
      </c>
      <c r="G86">
        <f>_xll.TA_TYPPRICE(D86,E86,F86)</f>
        <v>232.23333333333335</v>
      </c>
      <c r="H86">
        <v>230.53198637126155</v>
      </c>
      <c r="I86" t="str">
        <f t="shared" si="20"/>
        <v>UP</v>
      </c>
      <c r="J86">
        <v>235.48413292996676</v>
      </c>
      <c r="K86">
        <v>224.83296794308367</v>
      </c>
      <c r="L86" t="str">
        <f t="shared" si="21"/>
        <v>No Confirmation</v>
      </c>
      <c r="M86" t="str">
        <f t="shared" si="22"/>
        <v>No Trend</v>
      </c>
      <c r="N86">
        <v>59.772469435017548</v>
      </c>
      <c r="O86" t="str">
        <f t="shared" si="23"/>
        <v>No Momentum</v>
      </c>
      <c r="P86" t="str">
        <f t="shared" si="24"/>
        <v>No Trend + Momentum</v>
      </c>
      <c r="Q86">
        <f t="shared" si="25"/>
        <v>10.599999999999994</v>
      </c>
      <c r="R86">
        <f t="shared" si="26"/>
        <v>12.900000000000006</v>
      </c>
      <c r="S86">
        <f t="shared" si="27"/>
        <v>0.82170542635658839</v>
      </c>
      <c r="T86" t="str">
        <f t="shared" si="28"/>
        <v>UP</v>
      </c>
      <c r="U86" t="str">
        <f t="shared" si="29"/>
        <v>No T+M+I</v>
      </c>
      <c r="V86">
        <v>229.88801892172751</v>
      </c>
      <c r="W86">
        <v>227.37895701002913</v>
      </c>
      <c r="X86">
        <f t="shared" si="30"/>
        <v>2.5090619116983817</v>
      </c>
      <c r="Y86">
        <v>3.9629562935424376</v>
      </c>
      <c r="Z86" t="str">
        <f t="shared" si="31"/>
        <v>DOWN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235.25</v>
      </c>
      <c r="D87">
        <v>253.7</v>
      </c>
      <c r="E87">
        <v>235.25</v>
      </c>
      <c r="F87">
        <v>246.35</v>
      </c>
      <c r="G87">
        <f>_xll.TA_TYPPRICE(D87,E87,F87)</f>
        <v>245.1</v>
      </c>
      <c r="H87">
        <v>237.81599318563076</v>
      </c>
      <c r="I87" t="str">
        <f t="shared" si="20"/>
        <v>UP</v>
      </c>
      <c r="J87">
        <v>239.53210338997414</v>
      </c>
      <c r="K87">
        <v>227.14786395573174</v>
      </c>
      <c r="L87" t="str">
        <f t="shared" si="21"/>
        <v>UP</v>
      </c>
      <c r="M87" t="str">
        <f t="shared" si="22"/>
        <v>UP</v>
      </c>
      <c r="N87">
        <v>71.743243260855536</v>
      </c>
      <c r="O87" t="str">
        <f t="shared" si="23"/>
        <v>UP</v>
      </c>
      <c r="P87" t="str">
        <f t="shared" si="24"/>
        <v>UP</v>
      </c>
      <c r="Q87">
        <f t="shared" si="25"/>
        <v>11.099999999999994</v>
      </c>
      <c r="R87">
        <f t="shared" si="26"/>
        <v>18.449999999999989</v>
      </c>
      <c r="S87">
        <f t="shared" si="27"/>
        <v>0.60162601626016265</v>
      </c>
      <c r="T87" t="str">
        <f t="shared" si="28"/>
        <v>No Indication</v>
      </c>
      <c r="U87" t="str">
        <f t="shared" si="29"/>
        <v>No T+M+I</v>
      </c>
      <c r="V87">
        <v>232.42063139530788</v>
      </c>
      <c r="W87">
        <v>228.78421945373069</v>
      </c>
      <c r="X87">
        <f t="shared" si="30"/>
        <v>3.6364119415771938</v>
      </c>
      <c r="Y87">
        <v>3.8976474231493889</v>
      </c>
      <c r="Z87" t="str">
        <f t="shared" si="31"/>
        <v>DOWN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245</v>
      </c>
      <c r="D88">
        <v>248.35</v>
      </c>
      <c r="E88">
        <v>231.35</v>
      </c>
      <c r="F88">
        <v>237.15</v>
      </c>
      <c r="G88">
        <f>_xll.TA_TYPPRICE(D88,E88,F88)</f>
        <v>238.95000000000002</v>
      </c>
      <c r="H88">
        <v>238.3829965928154</v>
      </c>
      <c r="I88" t="str">
        <f t="shared" si="20"/>
        <v>DOWN</v>
      </c>
      <c r="J88">
        <v>241.49163596997988</v>
      </c>
      <c r="K88">
        <v>228.08167196556911</v>
      </c>
      <c r="L88" t="str">
        <f t="shared" si="21"/>
        <v>No Confirmation</v>
      </c>
      <c r="M88" t="str">
        <f t="shared" si="22"/>
        <v>No Trend</v>
      </c>
      <c r="N88">
        <v>55.123108788901931</v>
      </c>
      <c r="O88" t="str">
        <f t="shared" si="23"/>
        <v>No Momentum</v>
      </c>
      <c r="P88" t="str">
        <f t="shared" si="24"/>
        <v>No Trend + Momentum</v>
      </c>
      <c r="Q88">
        <f t="shared" si="25"/>
        <v>5.8000000000000114</v>
      </c>
      <c r="R88">
        <f t="shared" si="26"/>
        <v>17</v>
      </c>
      <c r="S88">
        <f t="shared" si="27"/>
        <v>0.34117647058823597</v>
      </c>
      <c r="T88" t="str">
        <f t="shared" si="28"/>
        <v>No Indication</v>
      </c>
      <c r="U88" t="str">
        <f t="shared" si="29"/>
        <v>No T+M+I</v>
      </c>
      <c r="V88">
        <v>233.1482265652605</v>
      </c>
      <c r="W88">
        <v>229.40390690160248</v>
      </c>
      <c r="X88">
        <f t="shared" si="30"/>
        <v>3.7443196636580183</v>
      </c>
      <c r="Y88">
        <v>3.8669818712511148</v>
      </c>
      <c r="Z88" t="str">
        <f t="shared" si="31"/>
        <v>DOWN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239.3</v>
      </c>
      <c r="D89">
        <v>244.6</v>
      </c>
      <c r="E89">
        <v>238.9</v>
      </c>
      <c r="F89">
        <v>240.5</v>
      </c>
      <c r="G89">
        <f>_xll.TA_TYPPRICE(D89,E89,F89)</f>
        <v>241.33333333333334</v>
      </c>
      <c r="H89">
        <v>239.85816496307439</v>
      </c>
      <c r="I89" t="str">
        <f t="shared" si="20"/>
        <v>UP</v>
      </c>
      <c r="J89">
        <v>242.18238353220659</v>
      </c>
      <c r="K89">
        <v>230.4857448621093</v>
      </c>
      <c r="L89" t="str">
        <f t="shared" si="21"/>
        <v>No Confirmation</v>
      </c>
      <c r="M89" t="str">
        <f t="shared" si="22"/>
        <v>No Trend</v>
      </c>
      <c r="N89">
        <v>59.403728692949386</v>
      </c>
      <c r="O89" t="str">
        <f t="shared" si="23"/>
        <v>No Momentum</v>
      </c>
      <c r="P89" t="str">
        <f t="shared" si="24"/>
        <v>No Trend + Momentum</v>
      </c>
      <c r="Q89">
        <f t="shared" si="25"/>
        <v>1.5999999999999943</v>
      </c>
      <c r="R89">
        <f t="shared" si="26"/>
        <v>5.6999999999999886</v>
      </c>
      <c r="S89">
        <f t="shared" si="27"/>
        <v>0.28070175438596445</v>
      </c>
      <c r="T89" t="str">
        <f t="shared" si="28"/>
        <v>No Indication</v>
      </c>
      <c r="U89" t="str">
        <f t="shared" si="29"/>
        <v>No T+M+I</v>
      </c>
      <c r="V89">
        <v>234.2792686321435</v>
      </c>
      <c r="W89">
        <v>230.225839723706</v>
      </c>
      <c r="X89">
        <f t="shared" si="30"/>
        <v>4.0534289084374961</v>
      </c>
      <c r="Y89">
        <v>3.9042712786883911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238.05</v>
      </c>
      <c r="D90">
        <v>244</v>
      </c>
      <c r="E90">
        <v>234.15</v>
      </c>
      <c r="F90">
        <v>242.1</v>
      </c>
      <c r="G90">
        <f>_xll.TA_TYPPRICE(D90,E90,F90)</f>
        <v>240.08333333333334</v>
      </c>
      <c r="H90">
        <v>239.97074914820388</v>
      </c>
      <c r="I90" t="str">
        <f t="shared" si="20"/>
        <v>UP</v>
      </c>
      <c r="J90">
        <v>242.58629830282734</v>
      </c>
      <c r="K90">
        <v>231.30002378164056</v>
      </c>
      <c r="L90" t="str">
        <f t="shared" si="21"/>
        <v>No Confirmation</v>
      </c>
      <c r="M90" t="str">
        <f t="shared" si="22"/>
        <v>No Trend</v>
      </c>
      <c r="N90">
        <v>61.590997309789017</v>
      </c>
      <c r="O90" t="str">
        <f t="shared" si="23"/>
        <v>UP</v>
      </c>
      <c r="P90" t="str">
        <f t="shared" si="24"/>
        <v>No Trend + Momentum</v>
      </c>
      <c r="Q90">
        <f t="shared" si="25"/>
        <v>7.9499999999999886</v>
      </c>
      <c r="R90">
        <f t="shared" si="26"/>
        <v>9.8499999999999943</v>
      </c>
      <c r="S90">
        <f t="shared" si="27"/>
        <v>0.80710659898477088</v>
      </c>
      <c r="T90" t="str">
        <f t="shared" si="28"/>
        <v>UP</v>
      </c>
      <c r="U90" t="str">
        <f t="shared" si="29"/>
        <v>No T+M+I</v>
      </c>
      <c r="V90">
        <v>235.48245807335218</v>
      </c>
      <c r="W90">
        <v>231.10540715157964</v>
      </c>
      <c r="X90">
        <f t="shared" si="30"/>
        <v>4.3770509217725362</v>
      </c>
      <c r="Y90">
        <v>3.99882720730522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243.6</v>
      </c>
      <c r="D91">
        <v>247.05</v>
      </c>
      <c r="E91">
        <v>243.6</v>
      </c>
      <c r="F91">
        <v>243.8</v>
      </c>
      <c r="G91">
        <f>_xll.TA_TYPPRICE(D91,E91,F91)</f>
        <v>244.81666666666669</v>
      </c>
      <c r="H91">
        <v>242.39370790743527</v>
      </c>
      <c r="I91" t="str">
        <f t="shared" si="20"/>
        <v>UP</v>
      </c>
      <c r="J91">
        <v>243.57823201331016</v>
      </c>
      <c r="K91">
        <v>234.03335183016489</v>
      </c>
      <c r="L91" t="str">
        <f t="shared" si="21"/>
        <v>UP</v>
      </c>
      <c r="M91" t="str">
        <f t="shared" si="22"/>
        <v>UP</v>
      </c>
      <c r="N91">
        <v>64.155909448805204</v>
      </c>
      <c r="O91" t="str">
        <f t="shared" si="23"/>
        <v>UP</v>
      </c>
      <c r="P91" t="str">
        <f t="shared" si="24"/>
        <v>UP</v>
      </c>
      <c r="Q91">
        <f t="shared" si="25"/>
        <v>0.20000000000001705</v>
      </c>
      <c r="R91">
        <f t="shared" si="26"/>
        <v>3.4500000000000171</v>
      </c>
      <c r="S91">
        <f t="shared" si="27"/>
        <v>5.797101449275828E-2</v>
      </c>
      <c r="T91" t="str">
        <f t="shared" si="28"/>
        <v>DOWN</v>
      </c>
      <c r="U91" t="str">
        <f t="shared" si="29"/>
        <v>No T+M+I</v>
      </c>
      <c r="V91">
        <v>236.76207990822107</v>
      </c>
      <c r="W91">
        <v>232.04574736257374</v>
      </c>
      <c r="X91">
        <f t="shared" si="30"/>
        <v>4.7163325456473331</v>
      </c>
      <c r="Y91">
        <v>4.142328274973643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245.95</v>
      </c>
      <c r="D92">
        <v>249.65</v>
      </c>
      <c r="E92">
        <v>236.65</v>
      </c>
      <c r="F92">
        <v>238.3</v>
      </c>
      <c r="G92">
        <f>_xll.TA_TYPPRICE(D92,E92,F92)</f>
        <v>241.53333333333333</v>
      </c>
      <c r="H92">
        <v>241.96352062038432</v>
      </c>
      <c r="I92" t="str">
        <f t="shared" si="20"/>
        <v>DOWN</v>
      </c>
      <c r="J92">
        <v>244.92751378813011</v>
      </c>
      <c r="K92">
        <v>234.61482920123936</v>
      </c>
      <c r="L92" t="str">
        <f t="shared" si="21"/>
        <v>No Confirmation</v>
      </c>
      <c r="M92" t="str">
        <f t="shared" si="22"/>
        <v>No Trend</v>
      </c>
      <c r="N92">
        <v>50.514003935457609</v>
      </c>
      <c r="O92" t="str">
        <f t="shared" si="23"/>
        <v>No Momentum</v>
      </c>
      <c r="P92" t="str">
        <f t="shared" si="24"/>
        <v>No Trend + Momentum</v>
      </c>
      <c r="Q92">
        <f t="shared" si="25"/>
        <v>1.6500000000000057</v>
      </c>
      <c r="R92">
        <f t="shared" si="26"/>
        <v>13</v>
      </c>
      <c r="S92">
        <f t="shared" si="27"/>
        <v>0.12692307692307736</v>
      </c>
      <c r="T92" t="str">
        <f t="shared" si="28"/>
        <v>DOWN</v>
      </c>
      <c r="U92" t="str">
        <f t="shared" si="29"/>
        <v>No T+M+I</v>
      </c>
      <c r="V92">
        <v>236.99868299926399</v>
      </c>
      <c r="W92">
        <v>232.50902533571642</v>
      </c>
      <c r="X92">
        <f t="shared" si="30"/>
        <v>4.4896576635475753</v>
      </c>
      <c r="Y92">
        <v>4.2117941526884293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241</v>
      </c>
      <c r="D93">
        <v>244</v>
      </c>
      <c r="E93">
        <v>237.4</v>
      </c>
      <c r="F93">
        <v>238.8</v>
      </c>
      <c r="G93">
        <f>_xll.TA_TYPPRICE(D93,E93,F93)</f>
        <v>240.06666666666669</v>
      </c>
      <c r="H93">
        <v>241.01509364352552</v>
      </c>
      <c r="I93" t="str">
        <f t="shared" si="20"/>
        <v>DOWN</v>
      </c>
      <c r="J93">
        <v>244.7213996129901</v>
      </c>
      <c r="K93">
        <v>235.2337560454084</v>
      </c>
      <c r="L93" t="str">
        <f t="shared" si="21"/>
        <v>No Confirmation</v>
      </c>
      <c r="M93" t="str">
        <f t="shared" si="22"/>
        <v>No Trend</v>
      </c>
      <c r="N93">
        <v>51.681536006949237</v>
      </c>
      <c r="O93" t="str">
        <f t="shared" si="23"/>
        <v>No Momentum</v>
      </c>
      <c r="P93" t="str">
        <f t="shared" si="24"/>
        <v>No Trend + Momentum</v>
      </c>
      <c r="Q93">
        <f t="shared" si="25"/>
        <v>1.4000000000000057</v>
      </c>
      <c r="R93">
        <f t="shared" si="26"/>
        <v>6.5999999999999943</v>
      </c>
      <c r="S93">
        <f t="shared" si="27"/>
        <v>0.21212121212121315</v>
      </c>
      <c r="T93" t="str">
        <f t="shared" si="28"/>
        <v>No Indication</v>
      </c>
      <c r="U93" t="str">
        <f t="shared" si="29"/>
        <v>No T+M+I</v>
      </c>
      <c r="V93">
        <v>237.27580869168492</v>
      </c>
      <c r="W93">
        <v>232.97502345899667</v>
      </c>
      <c r="X93">
        <f t="shared" si="30"/>
        <v>4.3007852326882414</v>
      </c>
      <c r="Y93">
        <v>4.2295923686883921</v>
      </c>
      <c r="Z93" t="str">
        <f t="shared" si="31"/>
        <v>UP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243</v>
      </c>
      <c r="D94">
        <v>250.65</v>
      </c>
      <c r="E94">
        <v>241.25</v>
      </c>
      <c r="F94">
        <v>249.8</v>
      </c>
      <c r="G94">
        <f>_xll.TA_TYPPRICE(D94,E94,F94)</f>
        <v>247.23333333333335</v>
      </c>
      <c r="H94">
        <v>244.12421348842943</v>
      </c>
      <c r="I94" t="str">
        <f t="shared" si="20"/>
        <v>UP</v>
      </c>
      <c r="J94">
        <v>246.03886636565898</v>
      </c>
      <c r="K94">
        <v>236.57069914642875</v>
      </c>
      <c r="L94" t="str">
        <f t="shared" si="21"/>
        <v>UP</v>
      </c>
      <c r="M94" t="str">
        <f t="shared" si="22"/>
        <v>UP</v>
      </c>
      <c r="N94">
        <v>70.694991395485729</v>
      </c>
      <c r="O94" t="str">
        <f t="shared" si="23"/>
        <v>UP</v>
      </c>
      <c r="P94" t="str">
        <f t="shared" si="24"/>
        <v>UP</v>
      </c>
      <c r="Q94">
        <f t="shared" si="25"/>
        <v>8.5500000000000114</v>
      </c>
      <c r="R94">
        <f t="shared" si="26"/>
        <v>9.4000000000000057</v>
      </c>
      <c r="S94">
        <f t="shared" si="27"/>
        <v>0.909574468085107</v>
      </c>
      <c r="T94" t="str">
        <f t="shared" si="28"/>
        <v>UP</v>
      </c>
      <c r="U94" t="str">
        <f t="shared" si="29"/>
        <v>UP</v>
      </c>
      <c r="V94">
        <v>239.20260735450262</v>
      </c>
      <c r="W94">
        <v>234.22131801758951</v>
      </c>
      <c r="X94">
        <f t="shared" si="30"/>
        <v>4.9812893369131075</v>
      </c>
      <c r="Y94">
        <v>4.3799317623333351</v>
      </c>
      <c r="Z94" t="str">
        <f t="shared" si="31"/>
        <v>UP</v>
      </c>
      <c r="AA94" t="str">
        <f t="shared" si="32"/>
        <v>UP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249.4</v>
      </c>
      <c r="D95">
        <v>256.2</v>
      </c>
      <c r="E95">
        <v>246.3</v>
      </c>
      <c r="F95">
        <v>254.2</v>
      </c>
      <c r="G95">
        <f>_xll.TA_TYPPRICE(D95,E95,F95)</f>
        <v>252.23333333333335</v>
      </c>
      <c r="H95">
        <v>248.17877341088138</v>
      </c>
      <c r="I95" t="str">
        <f t="shared" si="20"/>
        <v>UP</v>
      </c>
      <c r="J95">
        <v>248.2968960621792</v>
      </c>
      <c r="K95">
        <v>238.73276600277791</v>
      </c>
      <c r="L95" t="str">
        <f t="shared" si="21"/>
        <v>UP</v>
      </c>
      <c r="M95" t="str">
        <f t="shared" si="22"/>
        <v>UP</v>
      </c>
      <c r="N95">
        <v>75.512869706858439</v>
      </c>
      <c r="O95" t="str">
        <f t="shared" si="23"/>
        <v>UP</v>
      </c>
      <c r="P95" t="str">
        <f t="shared" si="24"/>
        <v>UP</v>
      </c>
      <c r="Q95">
        <f t="shared" si="25"/>
        <v>7.8999999999999773</v>
      </c>
      <c r="R95">
        <f t="shared" si="26"/>
        <v>9.8999999999999773</v>
      </c>
      <c r="S95">
        <f t="shared" si="27"/>
        <v>0.79797979797979757</v>
      </c>
      <c r="T95" t="str">
        <f t="shared" si="28"/>
        <v>No Indication</v>
      </c>
      <c r="U95" t="str">
        <f t="shared" si="29"/>
        <v>No T+M+I</v>
      </c>
      <c r="V95">
        <v>241.50989853073298</v>
      </c>
      <c r="W95">
        <v>235.70122038665696</v>
      </c>
      <c r="X95">
        <f t="shared" si="30"/>
        <v>5.8086781440760262</v>
      </c>
      <c r="Y95">
        <v>4.665681038681873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253.6</v>
      </c>
      <c r="D96">
        <v>258.60000000000002</v>
      </c>
      <c r="E96">
        <v>250.4</v>
      </c>
      <c r="F96">
        <v>253.9</v>
      </c>
      <c r="G96">
        <f>_xll.TA_TYPPRICE(D96,E96,F96)</f>
        <v>254.29999999999998</v>
      </c>
      <c r="H96">
        <v>251.23938670544067</v>
      </c>
      <c r="I96" t="str">
        <f t="shared" si="20"/>
        <v>UP</v>
      </c>
      <c r="J96">
        <v>250.58647471502826</v>
      </c>
      <c r="K96">
        <v>241.32548466882727</v>
      </c>
      <c r="L96" t="str">
        <f t="shared" si="21"/>
        <v>UP</v>
      </c>
      <c r="M96" t="str">
        <f t="shared" si="22"/>
        <v>UP</v>
      </c>
      <c r="N96">
        <v>74.469422335029506</v>
      </c>
      <c r="O96" t="str">
        <f t="shared" si="23"/>
        <v>UP</v>
      </c>
      <c r="P96" t="str">
        <f t="shared" si="24"/>
        <v>UP</v>
      </c>
      <c r="Q96">
        <f t="shared" si="25"/>
        <v>3.5</v>
      </c>
      <c r="R96">
        <f t="shared" si="26"/>
        <v>8.2000000000000171</v>
      </c>
      <c r="S96">
        <f t="shared" si="27"/>
        <v>0.42682926829268203</v>
      </c>
      <c r="T96" t="str">
        <f t="shared" si="28"/>
        <v>No Indication</v>
      </c>
      <c r="U96" t="str">
        <f t="shared" si="29"/>
        <v>No T+M+I</v>
      </c>
      <c r="V96">
        <v>243.4160679875433</v>
      </c>
      <c r="W96">
        <v>237.04927813579349</v>
      </c>
      <c r="X96">
        <f t="shared" si="30"/>
        <v>6.3667898517498145</v>
      </c>
      <c r="Y96">
        <v>5.0059028012954609</v>
      </c>
      <c r="Z96" t="str">
        <f t="shared" si="31"/>
        <v>UP</v>
      </c>
      <c r="AA96" t="str">
        <f t="shared" si="32"/>
        <v>No TMIM</v>
      </c>
      <c r="AB96" t="str">
        <f t="shared" si="33"/>
        <v>UP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251.55</v>
      </c>
      <c r="D97">
        <v>252.85</v>
      </c>
      <c r="E97">
        <v>242.6</v>
      </c>
      <c r="F97">
        <v>251.1</v>
      </c>
      <c r="G97">
        <f>_xll.TA_TYPPRICE(D97,E97,F97)</f>
        <v>248.85</v>
      </c>
      <c r="H97">
        <v>250.04469335272034</v>
      </c>
      <c r="I97" t="str">
        <f t="shared" si="20"/>
        <v>UP</v>
      </c>
      <c r="J97">
        <v>251.08948033391087</v>
      </c>
      <c r="K97">
        <v>241.60871029797676</v>
      </c>
      <c r="L97" t="str">
        <f t="shared" si="21"/>
        <v>UP</v>
      </c>
      <c r="M97" t="str">
        <f t="shared" si="22"/>
        <v>UP</v>
      </c>
      <c r="N97">
        <v>64.130792811640106</v>
      </c>
      <c r="O97" t="str">
        <f t="shared" si="23"/>
        <v>UP</v>
      </c>
      <c r="P97" t="str">
        <f t="shared" si="24"/>
        <v>UP</v>
      </c>
      <c r="Q97">
        <f t="shared" si="25"/>
        <v>8.5</v>
      </c>
      <c r="R97">
        <f t="shared" si="26"/>
        <v>10.25</v>
      </c>
      <c r="S97">
        <f t="shared" si="27"/>
        <v>0.82926829268292679</v>
      </c>
      <c r="T97" t="str">
        <f t="shared" si="28"/>
        <v>UP</v>
      </c>
      <c r="U97" t="str">
        <f t="shared" si="29"/>
        <v>UP</v>
      </c>
      <c r="V97">
        <v>244.59821137407511</v>
      </c>
      <c r="W97">
        <v>238.09007234795692</v>
      </c>
      <c r="X97">
        <f t="shared" si="30"/>
        <v>6.5081390261181866</v>
      </c>
      <c r="Y97">
        <v>5.3063500462600057</v>
      </c>
      <c r="Z97" t="str">
        <f t="shared" si="31"/>
        <v>UP</v>
      </c>
      <c r="AA97" t="str">
        <f t="shared" si="32"/>
        <v>UP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254.35</v>
      </c>
      <c r="D98">
        <v>254.7</v>
      </c>
      <c r="E98">
        <v>230.15</v>
      </c>
      <c r="F98">
        <v>237.9</v>
      </c>
      <c r="G98">
        <f>_xll.TA_TYPPRICE(D98,E98,F98)</f>
        <v>240.91666666666666</v>
      </c>
      <c r="H98">
        <v>245.48068000969351</v>
      </c>
      <c r="I98" t="str">
        <f t="shared" si="20"/>
        <v>DOWN</v>
      </c>
      <c r="J98">
        <v>251.89181803748622</v>
      </c>
      <c r="K98">
        <v>239.06233023175969</v>
      </c>
      <c r="L98" t="str">
        <f t="shared" si="21"/>
        <v>DOWN</v>
      </c>
      <c r="M98" t="str">
        <f t="shared" si="22"/>
        <v>DOWN</v>
      </c>
      <c r="N98">
        <v>35.273358592590363</v>
      </c>
      <c r="O98" t="str">
        <f t="shared" si="23"/>
        <v>DOWN</v>
      </c>
      <c r="P98" t="str">
        <f t="shared" si="24"/>
        <v>DOWN</v>
      </c>
      <c r="Q98">
        <f t="shared" si="25"/>
        <v>7.75</v>
      </c>
      <c r="R98">
        <f t="shared" si="26"/>
        <v>24.549999999999983</v>
      </c>
      <c r="S98">
        <f t="shared" si="27"/>
        <v>0.31568228105906337</v>
      </c>
      <c r="T98" t="str">
        <f t="shared" si="28"/>
        <v>No Indication</v>
      </c>
      <c r="U98" t="str">
        <f t="shared" si="29"/>
        <v>No T+M+I</v>
      </c>
      <c r="V98">
        <v>243.56771731652509</v>
      </c>
      <c r="W98">
        <v>238.07599291477493</v>
      </c>
      <c r="X98">
        <f t="shared" si="30"/>
        <v>5.4917244017501616</v>
      </c>
      <c r="Y98">
        <v>5.3434249173580373</v>
      </c>
      <c r="Z98" t="str">
        <f t="shared" si="31"/>
        <v>UP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235</v>
      </c>
      <c r="D99">
        <v>257.7</v>
      </c>
      <c r="E99">
        <v>230.5</v>
      </c>
      <c r="F99">
        <v>253</v>
      </c>
      <c r="G99">
        <f>_xll.TA_TYPPRICE(D99,E99,F99)</f>
        <v>247.06666666666669</v>
      </c>
      <c r="H99">
        <v>246.27367333818012</v>
      </c>
      <c r="I99" t="str">
        <f t="shared" si="20"/>
        <v>UP</v>
      </c>
      <c r="J99">
        <v>253.18252514026705</v>
      </c>
      <c r="K99">
        <v>237.15959018025754</v>
      </c>
      <c r="L99" t="str">
        <f t="shared" si="21"/>
        <v>No Confirmation</v>
      </c>
      <c r="M99" t="str">
        <f t="shared" si="22"/>
        <v>No Trend</v>
      </c>
      <c r="N99">
        <v>60.615008633485786</v>
      </c>
      <c r="O99" t="str">
        <f t="shared" si="23"/>
        <v>UP</v>
      </c>
      <c r="P99" t="str">
        <f t="shared" si="24"/>
        <v>No Trend + Momentum</v>
      </c>
      <c r="Q99">
        <f t="shared" si="25"/>
        <v>22.5</v>
      </c>
      <c r="R99">
        <f t="shared" si="26"/>
        <v>27.199999999999989</v>
      </c>
      <c r="S99">
        <f t="shared" si="27"/>
        <v>0.82720588235294157</v>
      </c>
      <c r="T99" t="str">
        <f t="shared" si="28"/>
        <v>UP</v>
      </c>
      <c r="U99" t="str">
        <f t="shared" si="29"/>
        <v>No T+M+I</v>
      </c>
      <c r="V99">
        <v>245.01883772936739</v>
      </c>
      <c r="W99">
        <v>239.1814749210879</v>
      </c>
      <c r="X99">
        <f t="shared" si="30"/>
        <v>5.8373628082794937</v>
      </c>
      <c r="Y99">
        <v>5.4422124955423286</v>
      </c>
      <c r="Z99" t="str">
        <f t="shared" si="31"/>
        <v>UP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253</v>
      </c>
      <c r="D100">
        <v>256.7</v>
      </c>
      <c r="E100">
        <v>248</v>
      </c>
      <c r="F100">
        <v>250.9</v>
      </c>
      <c r="G100">
        <f>_xll.TA_TYPPRICE(D100,E100,F100)</f>
        <v>251.86666666666667</v>
      </c>
      <c r="H100">
        <v>249.0701700024234</v>
      </c>
      <c r="I100" t="str">
        <f t="shared" si="20"/>
        <v>UP</v>
      </c>
      <c r="J100">
        <v>253.96418622020769</v>
      </c>
      <c r="K100">
        <v>239.56857014020031</v>
      </c>
      <c r="L100" t="str">
        <f t="shared" si="21"/>
        <v>No Confirmation</v>
      </c>
      <c r="M100" t="str">
        <f t="shared" si="22"/>
        <v>No Trend</v>
      </c>
      <c r="N100">
        <v>56.752335860562717</v>
      </c>
      <c r="O100" t="str">
        <f t="shared" si="23"/>
        <v>No Momentum</v>
      </c>
      <c r="P100" t="str">
        <f t="shared" si="24"/>
        <v>No Trend + Momentum</v>
      </c>
      <c r="Q100">
        <f t="shared" si="25"/>
        <v>2.9000000000000057</v>
      </c>
      <c r="R100">
        <f t="shared" si="26"/>
        <v>8.6999999999999886</v>
      </c>
      <c r="S100">
        <f t="shared" si="27"/>
        <v>0.33333333333333443</v>
      </c>
      <c r="T100" t="str">
        <f t="shared" si="28"/>
        <v>No Indication</v>
      </c>
      <c r="U100" t="str">
        <f t="shared" si="29"/>
        <v>No T+M+I</v>
      </c>
      <c r="V100">
        <v>245.92363192484933</v>
      </c>
      <c r="W100">
        <v>240.04951381582214</v>
      </c>
      <c r="X100">
        <f t="shared" si="30"/>
        <v>5.8741181090271937</v>
      </c>
      <c r="Y100">
        <v>5.5285936182393014</v>
      </c>
      <c r="Z100" t="str">
        <f t="shared" si="31"/>
        <v>UP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250.9</v>
      </c>
      <c r="D101">
        <v>251.8</v>
      </c>
      <c r="E101">
        <v>235.15</v>
      </c>
      <c r="F101">
        <v>236.9</v>
      </c>
      <c r="G101">
        <f>_xll.TA_TYPPRICE(D101,E101,F101)</f>
        <v>241.28333333333333</v>
      </c>
      <c r="H101">
        <v>245.17675166787836</v>
      </c>
      <c r="I101" t="str">
        <f t="shared" si="20"/>
        <v>DOWN</v>
      </c>
      <c r="J101">
        <v>253.48325594905043</v>
      </c>
      <c r="K101">
        <v>238.58666566460025</v>
      </c>
      <c r="L101" t="str">
        <f t="shared" si="21"/>
        <v>DOWN</v>
      </c>
      <c r="M101" t="str">
        <f t="shared" si="22"/>
        <v>DOWN</v>
      </c>
      <c r="N101">
        <v>37.067855270990869</v>
      </c>
      <c r="O101" t="str">
        <f t="shared" si="23"/>
        <v>DOWN</v>
      </c>
      <c r="P101" t="str">
        <f t="shared" si="24"/>
        <v>DOWN</v>
      </c>
      <c r="Q101">
        <f t="shared" si="25"/>
        <v>1.75</v>
      </c>
      <c r="R101">
        <f t="shared" si="26"/>
        <v>16.650000000000006</v>
      </c>
      <c r="S101">
        <f t="shared" si="27"/>
        <v>0.10510510510510507</v>
      </c>
      <c r="T101" t="str">
        <f t="shared" si="28"/>
        <v>DOWN</v>
      </c>
      <c r="U101" t="str">
        <f t="shared" si="29"/>
        <v>DOWN</v>
      </c>
      <c r="V101">
        <v>244.5353808594879</v>
      </c>
      <c r="W101">
        <v>239.8162164961316</v>
      </c>
      <c r="X101">
        <f t="shared" si="30"/>
        <v>4.719164363356299</v>
      </c>
      <c r="Y101">
        <v>5.3667077672627013</v>
      </c>
      <c r="Z101" t="str">
        <f t="shared" si="31"/>
        <v>DOWN</v>
      </c>
      <c r="AA101" t="str">
        <f t="shared" si="32"/>
        <v>DOWN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235.7</v>
      </c>
      <c r="D102">
        <v>237.65</v>
      </c>
      <c r="E102">
        <v>210.3</v>
      </c>
      <c r="F102">
        <v>217.6</v>
      </c>
      <c r="G102">
        <f>_xll.TA_TYPPRICE(D102,E102,F102)</f>
        <v>221.85000000000002</v>
      </c>
      <c r="H102">
        <v>233.51337583393919</v>
      </c>
      <c r="I102" t="str">
        <f t="shared" si="20"/>
        <v>DOWN</v>
      </c>
      <c r="J102">
        <v>249.96475462703921</v>
      </c>
      <c r="K102">
        <v>232.30073996135576</v>
      </c>
      <c r="L102" t="str">
        <f t="shared" si="21"/>
        <v>DOWN</v>
      </c>
      <c r="M102" t="str">
        <f t="shared" si="22"/>
        <v>DOWN</v>
      </c>
      <c r="N102">
        <v>23.200835604780561</v>
      </c>
      <c r="O102" t="str">
        <f t="shared" si="23"/>
        <v>DOWN</v>
      </c>
      <c r="P102" t="str">
        <f t="shared" si="24"/>
        <v>DOWN</v>
      </c>
      <c r="Q102">
        <f t="shared" si="25"/>
        <v>7.2999999999999829</v>
      </c>
      <c r="R102">
        <f t="shared" si="26"/>
        <v>27.349999999999994</v>
      </c>
      <c r="S102">
        <f t="shared" si="27"/>
        <v>0.26691042047531938</v>
      </c>
      <c r="T102" t="str">
        <f t="shared" si="28"/>
        <v>No Indication</v>
      </c>
      <c r="U102" t="str">
        <f t="shared" si="29"/>
        <v>No T+M+I</v>
      </c>
      <c r="V102">
        <v>240.39147611187437</v>
      </c>
      <c r="W102">
        <v>238.17057082975148</v>
      </c>
      <c r="X102">
        <f t="shared" si="30"/>
        <v>2.2209052821228852</v>
      </c>
      <c r="Y102">
        <v>4.7375472702347379</v>
      </c>
      <c r="Z102" t="str">
        <f t="shared" si="31"/>
        <v>DOWN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221.8</v>
      </c>
      <c r="D103">
        <v>221.9</v>
      </c>
      <c r="E103">
        <v>188.2</v>
      </c>
      <c r="F103">
        <v>207</v>
      </c>
      <c r="G103">
        <f>_xll.TA_TYPPRICE(D103,E103,F103)</f>
        <v>205.70000000000002</v>
      </c>
      <c r="H103">
        <v>219.60668791696961</v>
      </c>
      <c r="I103" t="str">
        <f t="shared" si="20"/>
        <v>DOWN</v>
      </c>
      <c r="J103">
        <v>243.72814248769717</v>
      </c>
      <c r="K103">
        <v>222.50057552549893</v>
      </c>
      <c r="L103" t="str">
        <f t="shared" si="21"/>
        <v>DOWN</v>
      </c>
      <c r="M103" t="str">
        <f t="shared" si="22"/>
        <v>DOWN</v>
      </c>
      <c r="N103">
        <v>18.459817227265788</v>
      </c>
      <c r="O103" t="str">
        <f t="shared" si="23"/>
        <v>DOWN</v>
      </c>
      <c r="P103" t="str">
        <f t="shared" si="24"/>
        <v>DOWN</v>
      </c>
      <c r="Q103">
        <f t="shared" si="25"/>
        <v>18.800000000000011</v>
      </c>
      <c r="R103">
        <f t="shared" si="26"/>
        <v>33.700000000000017</v>
      </c>
      <c r="S103">
        <f t="shared" si="27"/>
        <v>0.55786350148367958</v>
      </c>
      <c r="T103" t="str">
        <f t="shared" si="28"/>
        <v>No Indication</v>
      </c>
      <c r="U103" t="str">
        <f t="shared" si="29"/>
        <v>No T+M+I</v>
      </c>
      <c r="V103">
        <v>235.25432594081678</v>
      </c>
      <c r="W103">
        <v>235.86163965717731</v>
      </c>
      <c r="X103">
        <f t="shared" si="30"/>
        <v>-0.60731371636052245</v>
      </c>
      <c r="Y103">
        <v>3.6685750729156856</v>
      </c>
      <c r="Z103" t="str">
        <f t="shared" si="31"/>
        <v>DOWN</v>
      </c>
      <c r="AA103" t="str">
        <f t="shared" si="32"/>
        <v>No TMIM</v>
      </c>
      <c r="AB103" t="str">
        <f t="shared" si="33"/>
        <v>DOWN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205.4</v>
      </c>
      <c r="D104">
        <v>216.3</v>
      </c>
      <c r="E104">
        <v>202.25</v>
      </c>
      <c r="F104">
        <v>211.4</v>
      </c>
      <c r="G104">
        <f>_xll.TA_TYPPRICE(D104,E104,F104)</f>
        <v>209.98333333333335</v>
      </c>
      <c r="H104">
        <v>214.79501062515146</v>
      </c>
      <c r="I104" t="str">
        <f t="shared" si="20"/>
        <v>DOWN</v>
      </c>
      <c r="J104">
        <v>237.63299971265334</v>
      </c>
      <c r="K104">
        <v>218.00044763094363</v>
      </c>
      <c r="L104" t="str">
        <f t="shared" si="21"/>
        <v>DOWN</v>
      </c>
      <c r="M104" t="str">
        <f t="shared" si="22"/>
        <v>DOWN</v>
      </c>
      <c r="N104">
        <v>26.276634971723961</v>
      </c>
      <c r="O104" t="str">
        <f t="shared" si="23"/>
        <v>DOWN</v>
      </c>
      <c r="P104" t="str">
        <f t="shared" si="24"/>
        <v>DOWN</v>
      </c>
      <c r="Q104">
        <f t="shared" si="25"/>
        <v>9.1500000000000057</v>
      </c>
      <c r="R104">
        <f t="shared" si="26"/>
        <v>14.050000000000011</v>
      </c>
      <c r="S104">
        <f t="shared" si="27"/>
        <v>0.65124555160142339</v>
      </c>
      <c r="T104" t="str">
        <f t="shared" si="28"/>
        <v>No Indication</v>
      </c>
      <c r="U104" t="str">
        <f t="shared" si="29"/>
        <v>No T+M+I</v>
      </c>
      <c r="V104">
        <v>231.58442964222959</v>
      </c>
      <c r="W104">
        <v>234.04966634923824</v>
      </c>
      <c r="X104">
        <f t="shared" si="30"/>
        <v>-2.4652367070086427</v>
      </c>
      <c r="Y104">
        <v>2.4418127169308201</v>
      </c>
      <c r="Z104" t="str">
        <f t="shared" si="31"/>
        <v>DOWN</v>
      </c>
      <c r="AA104" t="str">
        <f t="shared" si="32"/>
        <v>No TMIM</v>
      </c>
      <c r="AB104" t="str">
        <f t="shared" si="33"/>
        <v>DOWN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213</v>
      </c>
      <c r="D105">
        <v>219.45</v>
      </c>
      <c r="E105">
        <v>200.55</v>
      </c>
      <c r="F105">
        <v>204.5</v>
      </c>
      <c r="G105">
        <f>_xll.TA_TYPPRICE(D105,E105,F105)</f>
        <v>208.16666666666666</v>
      </c>
      <c r="H105">
        <v>211.48083864590905</v>
      </c>
      <c r="I105" t="str">
        <f t="shared" si="20"/>
        <v>DOWN</v>
      </c>
      <c r="J105">
        <v>233.59233310984149</v>
      </c>
      <c r="K105">
        <v>214.12257037962283</v>
      </c>
      <c r="L105" t="str">
        <f t="shared" si="21"/>
        <v>DOWN</v>
      </c>
      <c r="M105" t="str">
        <f t="shared" si="22"/>
        <v>DOWN</v>
      </c>
      <c r="N105">
        <v>22.119935799631602</v>
      </c>
      <c r="O105" t="str">
        <f t="shared" si="23"/>
        <v>DOWN</v>
      </c>
      <c r="P105" t="str">
        <f t="shared" si="24"/>
        <v>DOWN</v>
      </c>
      <c r="Q105">
        <f t="shared" si="25"/>
        <v>3.9499999999999886</v>
      </c>
      <c r="R105">
        <f t="shared" si="26"/>
        <v>18.899999999999977</v>
      </c>
      <c r="S105">
        <f t="shared" si="27"/>
        <v>0.20899470899470865</v>
      </c>
      <c r="T105" t="str">
        <f t="shared" si="28"/>
        <v>No Indication</v>
      </c>
      <c r="U105" t="str">
        <f t="shared" si="29"/>
        <v>No T+M+I</v>
      </c>
      <c r="V105">
        <v>227.41759431265581</v>
      </c>
      <c r="W105">
        <v>231.86080217522058</v>
      </c>
      <c r="X105">
        <f t="shared" si="30"/>
        <v>-4.4432078625647762</v>
      </c>
      <c r="Y105">
        <v>1.0648086010317008</v>
      </c>
      <c r="Z105" t="str">
        <f t="shared" si="31"/>
        <v>DOWN</v>
      </c>
      <c r="AA105" t="str">
        <f t="shared" si="32"/>
        <v>No TMIM</v>
      </c>
      <c r="AB105" t="str">
        <f t="shared" si="33"/>
        <v>DOWN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43006</v>
      </c>
      <c r="C106">
        <v>205</v>
      </c>
      <c r="D106">
        <v>212.4</v>
      </c>
      <c r="E106">
        <v>201.55</v>
      </c>
      <c r="F106">
        <v>207.5</v>
      </c>
      <c r="G106">
        <f>_xll.TA_TYPPRICE(D106,E106,F106)</f>
        <v>207.15</v>
      </c>
      <c r="H106">
        <v>209.31541932295454</v>
      </c>
      <c r="I106" t="str">
        <f t="shared" si="20"/>
        <v>DOWN</v>
      </c>
      <c r="J106">
        <v>228.88292575209894</v>
      </c>
      <c r="K106">
        <v>211.32866585081777</v>
      </c>
      <c r="L106" t="str">
        <f t="shared" si="21"/>
        <v>DOWN</v>
      </c>
      <c r="M106" t="str">
        <f t="shared" si="22"/>
        <v>DOWN</v>
      </c>
      <c r="N106">
        <v>28.285436917018952</v>
      </c>
      <c r="O106" t="str">
        <f t="shared" si="23"/>
        <v>DOWN</v>
      </c>
      <c r="P106" t="str">
        <f t="shared" si="24"/>
        <v>DOWN</v>
      </c>
      <c r="Q106">
        <f t="shared" si="25"/>
        <v>5.9499999999999886</v>
      </c>
      <c r="R106">
        <f t="shared" si="26"/>
        <v>10.849999999999994</v>
      </c>
      <c r="S106">
        <f t="shared" si="27"/>
        <v>0.54838709677419284</v>
      </c>
      <c r="T106" t="str">
        <f t="shared" si="28"/>
        <v>No Indication</v>
      </c>
      <c r="U106" t="str">
        <f t="shared" si="29"/>
        <v>No T+M+I</v>
      </c>
      <c r="V106">
        <v>224.35334903378569</v>
      </c>
      <c r="W106">
        <v>230.05629831038942</v>
      </c>
      <c r="X106">
        <f t="shared" si="30"/>
        <v>-5.7029492766037322</v>
      </c>
      <c r="Y106">
        <v>-0.288742974495386</v>
      </c>
      <c r="Z106" t="str">
        <f t="shared" si="31"/>
        <v>DOWN</v>
      </c>
      <c r="AA106" t="str">
        <f t="shared" si="32"/>
        <v>No TMIM</v>
      </c>
      <c r="AB106" t="str">
        <f t="shared" si="33"/>
        <v>DOWN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210</v>
      </c>
      <c r="D107">
        <v>224.25</v>
      </c>
      <c r="E107">
        <v>209.5</v>
      </c>
      <c r="F107">
        <v>221.9</v>
      </c>
      <c r="G107">
        <f>_xll.TA_TYPPRICE(D107,E107,F107)</f>
        <v>218.54999999999998</v>
      </c>
      <c r="H107">
        <v>213.93270966147725</v>
      </c>
      <c r="I107" t="str">
        <f t="shared" si="20"/>
        <v>UP</v>
      </c>
      <c r="J107">
        <v>227.85338669607697</v>
      </c>
      <c r="K107">
        <v>210.92229566174714</v>
      </c>
      <c r="L107" t="str">
        <f t="shared" si="21"/>
        <v>No Confirmation</v>
      </c>
      <c r="M107" t="str">
        <f t="shared" si="22"/>
        <v>No Trend</v>
      </c>
      <c r="N107">
        <v>51.379947162396419</v>
      </c>
      <c r="O107" t="str">
        <f t="shared" si="23"/>
        <v>No Momentum</v>
      </c>
      <c r="P107" t="str">
        <f t="shared" si="24"/>
        <v>No Trend + Momentum</v>
      </c>
      <c r="Q107">
        <f t="shared" si="25"/>
        <v>12.400000000000006</v>
      </c>
      <c r="R107">
        <f t="shared" si="26"/>
        <v>14.75</v>
      </c>
      <c r="S107">
        <f t="shared" si="27"/>
        <v>0.84067796610169532</v>
      </c>
      <c r="T107" t="str">
        <f t="shared" si="28"/>
        <v>UP</v>
      </c>
      <c r="U107" t="str">
        <f t="shared" si="29"/>
        <v>No T+M+I</v>
      </c>
      <c r="V107">
        <v>223.9759107208956</v>
      </c>
      <c r="W107">
        <v>229.4521280651754</v>
      </c>
      <c r="X107">
        <f t="shared" si="30"/>
        <v>-5.476217344279803</v>
      </c>
      <c r="Y107">
        <v>-1.3262378484522694</v>
      </c>
      <c r="Z107" t="str">
        <f t="shared" si="31"/>
        <v>DOWN</v>
      </c>
      <c r="AA107" t="str">
        <f t="shared" si="32"/>
        <v>No TMIM</v>
      </c>
      <c r="AB107" t="str">
        <f t="shared" si="33"/>
        <v>No Confirmation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2017-07-05T05:48:00Z</dcterms:created>
  <dcterms:modified xsi:type="dcterms:W3CDTF">2017-10-03T07:54:24Z</dcterms:modified>
</cp:coreProperties>
</file>