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81" i="1"/>
  <c r="N85" i="1"/>
  <c r="N95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79" i="1"/>
  <c r="N83" i="1"/>
  <c r="N87" i="1"/>
  <c r="N89" i="1"/>
  <c r="N91" i="1"/>
  <c r="N93" i="1"/>
  <c r="N97" i="1"/>
  <c r="N99" i="1"/>
  <c r="N101" i="1"/>
  <c r="N103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51" i="1"/>
  <c r="K53" i="1"/>
  <c r="K55" i="1"/>
  <c r="K57" i="1"/>
  <c r="K59" i="1"/>
  <c r="K61" i="1"/>
  <c r="K63" i="1"/>
  <c r="K65" i="1"/>
  <c r="K67" i="1"/>
  <c r="K69" i="1"/>
  <c r="K49" i="1"/>
  <c r="K73" i="1"/>
  <c r="K77" i="1"/>
  <c r="K81" i="1"/>
  <c r="K85" i="1"/>
  <c r="K89" i="1"/>
  <c r="K93" i="1"/>
  <c r="K97" i="1"/>
  <c r="K101" i="1"/>
  <c r="K71" i="1"/>
  <c r="K75" i="1"/>
  <c r="K79" i="1"/>
  <c r="K83" i="1"/>
  <c r="K87" i="1"/>
  <c r="K91" i="1"/>
  <c r="K95" i="1"/>
  <c r="K99" i="1"/>
  <c r="K103" i="1"/>
  <c r="J3" i="1"/>
  <c r="J7" i="1"/>
  <c r="J15" i="1"/>
  <c r="J29" i="1"/>
  <c r="J53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5" i="1"/>
  <c r="J9" i="1"/>
  <c r="J11" i="1"/>
  <c r="J13" i="1"/>
  <c r="J17" i="1"/>
  <c r="J19" i="1"/>
  <c r="J21" i="1"/>
  <c r="J23" i="1"/>
  <c r="J25" i="1"/>
  <c r="J27" i="1"/>
  <c r="J31" i="1"/>
  <c r="J33" i="1"/>
  <c r="J35" i="1"/>
  <c r="J37" i="1"/>
  <c r="J39" i="1"/>
  <c r="J41" i="1"/>
  <c r="J43" i="1"/>
  <c r="J45" i="1"/>
  <c r="J47" i="1"/>
  <c r="J49" i="1"/>
  <c r="J51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3" i="1"/>
  <c r="J87" i="1"/>
  <c r="J91" i="1"/>
  <c r="J95" i="1"/>
  <c r="J99" i="1"/>
  <c r="J103" i="1"/>
  <c r="J81" i="1"/>
  <c r="J85" i="1"/>
  <c r="J89" i="1"/>
  <c r="J93" i="1"/>
  <c r="J97" i="1"/>
  <c r="J101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71" i="1"/>
  <c r="G75" i="1"/>
  <c r="G79" i="1"/>
  <c r="G83" i="1"/>
  <c r="G89" i="1"/>
  <c r="G93" i="1"/>
  <c r="G97" i="1"/>
  <c r="G10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69" i="1"/>
  <c r="G73" i="1"/>
  <c r="G77" i="1"/>
  <c r="G81" i="1"/>
  <c r="G85" i="1"/>
  <c r="G87" i="1"/>
  <c r="G91" i="1"/>
  <c r="G95" i="1"/>
  <c r="G99" i="1"/>
  <c r="G103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71" i="1"/>
  <c r="H75" i="1"/>
  <c r="H79" i="1"/>
  <c r="H83" i="1"/>
  <c r="H87" i="1"/>
  <c r="H91" i="1"/>
  <c r="H95" i="1"/>
  <c r="H99" i="1"/>
  <c r="H103" i="1"/>
  <c r="H69" i="1"/>
  <c r="H73" i="1"/>
  <c r="H77" i="1"/>
  <c r="H81" i="1"/>
  <c r="H85" i="1"/>
  <c r="H89" i="1"/>
  <c r="H93" i="1"/>
  <c r="H97" i="1"/>
  <c r="H101" i="1"/>
  <c r="AH20" i="1" l="1"/>
  <c r="AH44" i="1"/>
  <c r="AH52" i="1"/>
  <c r="AH3" i="1"/>
  <c r="AH11" i="1"/>
  <c r="AH27" i="1"/>
  <c r="AH35" i="1"/>
  <c r="AH45" i="1"/>
  <c r="AH33" i="1"/>
  <c r="AH13" i="1"/>
  <c r="AH6" i="1"/>
  <c r="AH12" i="1"/>
  <c r="AH16" i="1"/>
  <c r="AH32" i="1"/>
  <c r="AH48" i="1"/>
  <c r="AH23" i="1"/>
  <c r="AH39" i="1"/>
  <c r="AH43" i="1"/>
  <c r="AH55" i="1"/>
  <c r="AH17" i="1"/>
  <c r="AH56" i="1"/>
  <c r="AH9" i="1"/>
  <c r="AH14" i="1"/>
  <c r="AH2" i="1"/>
  <c r="AH22" i="1"/>
  <c r="AH7" i="1"/>
  <c r="AH26" i="1"/>
  <c r="AH30" i="1"/>
  <c r="AH18" i="1"/>
  <c r="AH21" i="1"/>
  <c r="AH34" i="1"/>
  <c r="AH10" i="1"/>
  <c r="AH38" i="1"/>
  <c r="AH54" i="1"/>
  <c r="AH42" i="1"/>
  <c r="AH50" i="1"/>
  <c r="AH53" i="1"/>
  <c r="AH25" i="1"/>
  <c r="AH5" i="1" l="1"/>
  <c r="AH29" i="1"/>
  <c r="AH47" i="1"/>
  <c r="AH37" i="1"/>
  <c r="AH4" i="1"/>
  <c r="AH49" i="1"/>
  <c r="AH36" i="1"/>
  <c r="AH41" i="1"/>
  <c r="AH51" i="1"/>
  <c r="AH19" i="1"/>
  <c r="AH31" i="1"/>
  <c r="AH15" i="1"/>
  <c r="AH8" i="1"/>
  <c r="AH46" i="1"/>
  <c r="AH28" i="1"/>
  <c r="AH40" i="1"/>
  <c r="AH24" i="1"/>
</calcChain>
</file>

<file path=xl/sharedStrings.xml><?xml version="1.0" encoding="utf-8"?>
<sst xmlns="http://schemas.openxmlformats.org/spreadsheetml/2006/main" count="137" uniqueCount="35">
  <si>
    <t>Scrip</t>
  </si>
  <si>
    <t>Date</t>
  </si>
  <si>
    <t>Open</t>
  </si>
  <si>
    <t>High</t>
  </si>
  <si>
    <t>Low</t>
  </si>
  <si>
    <t>LALPATHLAB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</si>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</sst>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963</v>
      </c>
      <c r="D2">
        <v>968</v>
      </c>
      <c r="E2">
        <v>945.6</v>
      </c>
      <c r="F2">
        <v>948</v>
      </c>
      <c r="G2">
        <f>_xll.TA_TYPPRICE(D2,E2,F2)</f>
        <v>953.86666666666667</v>
      </c>
      <c r="H2" t="e">
        <f t="array" ref="H2:H104">_xll.TA_EMA(G2:G104,3)</f>
        <v>#N/A</v>
      </c>
      <c r="I2" t="e">
        <f>IF(F2&gt;H2,"UP","DOWN")</f>
        <v>#N/A</v>
      </c>
      <c r="J2" t="e">
        <f t="array" ref="J2:J104">_xll.TA_EMA(D2:D104,8)</f>
        <v>#N/A</v>
      </c>
      <c r="K2" t="e">
        <f t="array" ref="K2:K104">_xll.TA_EMA(E2:E104,8)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4">_xll.TA_RSI(F2:F104,5)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2.3999999999999773</v>
      </c>
      <c r="R2">
        <f>D2-E2</f>
        <v>22.399999999999977</v>
      </c>
      <c r="S2">
        <f>Q2/R2</f>
        <v>0.10714285714285623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04">_xll.TA_EMA(F2:F104,12)</f>
        <v>#N/A</v>
      </c>
      <c r="W2" t="e">
        <f t="array" ref="W2:W104">_xll.TA_EMA(F2:F104,26)</f>
        <v>#N/A</v>
      </c>
      <c r="X2" t="e">
        <f>V2-W2</f>
        <v>#N/A</v>
      </c>
      <c r="Y2" t="e">
        <f t="array" ref="Y2:Y104">_xll.TA_EMA(X2:X104,9)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953</v>
      </c>
      <c r="D3">
        <v>955</v>
      </c>
      <c r="E3">
        <v>930</v>
      </c>
      <c r="F3">
        <v>930</v>
      </c>
      <c r="G3">
        <f>_xll.TA_TYPPRICE(D3,E3,F3)</f>
        <v>938.33333333333337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</v>
      </c>
      <c r="R3">
        <f t="shared" ref="R3:R66" si="6">D3-E3</f>
        <v>25</v>
      </c>
      <c r="S3">
        <f t="shared" ref="S3:S66" si="7">Q3/R3</f>
        <v>0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936</v>
      </c>
      <c r="D4">
        <v>949</v>
      </c>
      <c r="E4">
        <v>925.05</v>
      </c>
      <c r="F4">
        <v>925</v>
      </c>
      <c r="G4">
        <f>_xll.TA_TYPPRICE(D4,E4,F4)</f>
        <v>933.01666666666677</v>
      </c>
      <c r="H4">
        <v>941.73888888888894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-4.9999999999954525E-2</v>
      </c>
      <c r="R4">
        <f t="shared" si="6"/>
        <v>23.950000000000045</v>
      </c>
      <c r="S4">
        <f t="shared" si="7"/>
        <v>-2.0876826722319177E-3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925.05</v>
      </c>
      <c r="D5">
        <v>962</v>
      </c>
      <c r="E5">
        <v>925.05</v>
      </c>
      <c r="F5">
        <v>956</v>
      </c>
      <c r="G5">
        <f>_xll.TA_TYPPRICE(D5,E5,F5)</f>
        <v>947.68333333333339</v>
      </c>
      <c r="H5">
        <v>944.71111111111122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30.950000000000045</v>
      </c>
      <c r="R5">
        <f t="shared" si="6"/>
        <v>36.950000000000045</v>
      </c>
      <c r="S5">
        <f t="shared" si="7"/>
        <v>0.83761840324763215</v>
      </c>
      <c r="T5" t="str">
        <f t="shared" si="8"/>
        <v>UP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960</v>
      </c>
      <c r="D6">
        <v>965</v>
      </c>
      <c r="E6">
        <v>949.95</v>
      </c>
      <c r="F6">
        <v>960</v>
      </c>
      <c r="G6">
        <f>_xll.TA_TYPPRICE(D6,E6,F6)</f>
        <v>958.31666666666661</v>
      </c>
      <c r="H6">
        <v>951.51388888888891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10.049999999999955</v>
      </c>
      <c r="R6">
        <f t="shared" si="6"/>
        <v>15.049999999999955</v>
      </c>
      <c r="S6">
        <f t="shared" si="7"/>
        <v>0.66777408637873659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959</v>
      </c>
      <c r="D7">
        <v>960</v>
      </c>
      <c r="E7">
        <v>945</v>
      </c>
      <c r="F7">
        <v>951</v>
      </c>
      <c r="G7">
        <f>_xll.TA_TYPPRICE(D7,E7,F7)</f>
        <v>952</v>
      </c>
      <c r="H7">
        <v>951.75694444444446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52.238805970149251</v>
      </c>
      <c r="O7" t="str">
        <f t="shared" si="3"/>
        <v>No Momentum</v>
      </c>
      <c r="P7" t="e">
        <f t="shared" si="4"/>
        <v>#N/A</v>
      </c>
      <c r="Q7">
        <f t="shared" si="5"/>
        <v>6</v>
      </c>
      <c r="R7">
        <f t="shared" si="6"/>
        <v>15</v>
      </c>
      <c r="S7">
        <f t="shared" si="7"/>
        <v>0.4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959.95</v>
      </c>
      <c r="D8">
        <v>968</v>
      </c>
      <c r="E8">
        <v>947.5</v>
      </c>
      <c r="F8">
        <v>962</v>
      </c>
      <c r="G8">
        <f>_xll.TA_TYPPRICE(D8,E8,F8)</f>
        <v>959.16666666666663</v>
      </c>
      <c r="H8">
        <v>955.46180555555554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60.371517027863774</v>
      </c>
      <c r="O8" t="str">
        <f t="shared" si="3"/>
        <v>UP</v>
      </c>
      <c r="P8" t="e">
        <f t="shared" si="4"/>
        <v>#N/A</v>
      </c>
      <c r="Q8">
        <f t="shared" si="5"/>
        <v>14.5</v>
      </c>
      <c r="R8">
        <f t="shared" si="6"/>
        <v>20.5</v>
      </c>
      <c r="S8">
        <f t="shared" si="7"/>
        <v>0.70731707317073167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965</v>
      </c>
      <c r="D9">
        <v>969.95</v>
      </c>
      <c r="E9">
        <v>955</v>
      </c>
      <c r="F9">
        <v>961</v>
      </c>
      <c r="G9">
        <f>_xll.TA_TYPPRICE(D9,E9,F9)</f>
        <v>961.98333333333323</v>
      </c>
      <c r="H9">
        <v>958.72256944444439</v>
      </c>
      <c r="I9" t="str">
        <f t="shared" si="0"/>
        <v>UP</v>
      </c>
      <c r="J9">
        <v>962.11874999999998</v>
      </c>
      <c r="K9">
        <v>940.39374999999995</v>
      </c>
      <c r="L9" t="str">
        <f t="shared" si="1"/>
        <v>No Confirmation</v>
      </c>
      <c r="M9" t="str">
        <f t="shared" si="2"/>
        <v>No Trend</v>
      </c>
      <c r="N9">
        <v>59.2255125284738</v>
      </c>
      <c r="O9" t="str">
        <f t="shared" si="3"/>
        <v>No Momentum</v>
      </c>
      <c r="P9" t="str">
        <f t="shared" si="4"/>
        <v>No Trend + Momentum</v>
      </c>
      <c r="Q9">
        <f t="shared" si="5"/>
        <v>6</v>
      </c>
      <c r="R9">
        <f t="shared" si="6"/>
        <v>14.950000000000045</v>
      </c>
      <c r="S9">
        <f t="shared" si="7"/>
        <v>0.40133779264213926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956</v>
      </c>
      <c r="D10">
        <v>961.95</v>
      </c>
      <c r="E10">
        <v>871.4</v>
      </c>
      <c r="F10">
        <v>901</v>
      </c>
      <c r="G10">
        <f>_xll.TA_TYPPRICE(D10,E10,F10)</f>
        <v>911.44999999999993</v>
      </c>
      <c r="H10">
        <v>935.08628472222222</v>
      </c>
      <c r="I10" t="str">
        <f t="shared" si="0"/>
        <v>DOWN</v>
      </c>
      <c r="J10">
        <v>962.08124999999995</v>
      </c>
      <c r="K10">
        <v>925.06180555555557</v>
      </c>
      <c r="L10" t="str">
        <f t="shared" si="1"/>
        <v>DOWN</v>
      </c>
      <c r="M10" t="str">
        <f t="shared" si="2"/>
        <v>DOWN</v>
      </c>
      <c r="N10">
        <v>24.436090225563913</v>
      </c>
      <c r="O10" t="str">
        <f t="shared" si="3"/>
        <v>DOWN</v>
      </c>
      <c r="P10" t="str">
        <f t="shared" si="4"/>
        <v>DOWN</v>
      </c>
      <c r="Q10">
        <f t="shared" si="5"/>
        <v>29.600000000000023</v>
      </c>
      <c r="R10">
        <f t="shared" si="6"/>
        <v>90.550000000000068</v>
      </c>
      <c r="S10">
        <f t="shared" si="7"/>
        <v>0.32689122032026507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895</v>
      </c>
      <c r="D11">
        <v>914.15</v>
      </c>
      <c r="E11">
        <v>881</v>
      </c>
      <c r="F11">
        <v>912</v>
      </c>
      <c r="G11">
        <f>_xll.TA_TYPPRICE(D11,E11,F11)</f>
        <v>902.38333333333333</v>
      </c>
      <c r="H11">
        <v>918.73480902777783</v>
      </c>
      <c r="I11" t="str">
        <f t="shared" si="0"/>
        <v>DOWN</v>
      </c>
      <c r="J11">
        <v>951.42986111111111</v>
      </c>
      <c r="K11">
        <v>915.27029320987651</v>
      </c>
      <c r="L11" t="str">
        <f t="shared" si="1"/>
        <v>DOWN</v>
      </c>
      <c r="M11" t="str">
        <f t="shared" si="2"/>
        <v>DOWN</v>
      </c>
      <c r="N11">
        <v>33.401211451843935</v>
      </c>
      <c r="O11" t="str">
        <f t="shared" si="3"/>
        <v>DOWN</v>
      </c>
      <c r="P11" t="str">
        <f t="shared" si="4"/>
        <v>DOWN</v>
      </c>
      <c r="Q11">
        <f t="shared" si="5"/>
        <v>31</v>
      </c>
      <c r="R11">
        <f t="shared" si="6"/>
        <v>33.149999999999977</v>
      </c>
      <c r="S11">
        <f t="shared" si="7"/>
        <v>0.93514328808446523</v>
      </c>
      <c r="T11" t="str">
        <f t="shared" si="8"/>
        <v>UP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910</v>
      </c>
      <c r="D12">
        <v>925</v>
      </c>
      <c r="E12">
        <v>895.05</v>
      </c>
      <c r="F12">
        <v>909</v>
      </c>
      <c r="G12">
        <f>_xll.TA_TYPPRICE(D12,E12,F12)</f>
        <v>909.68333333333339</v>
      </c>
      <c r="H12">
        <v>914.20907118055561</v>
      </c>
      <c r="I12" t="str">
        <f t="shared" si="0"/>
        <v>DOWN</v>
      </c>
      <c r="J12">
        <v>945.55655864197536</v>
      </c>
      <c r="K12">
        <v>910.77689471879285</v>
      </c>
      <c r="L12" t="str">
        <f t="shared" si="1"/>
        <v>DOWN</v>
      </c>
      <c r="M12" t="str">
        <f t="shared" si="2"/>
        <v>DOWN</v>
      </c>
      <c r="N12">
        <v>32.102768666835289</v>
      </c>
      <c r="O12" t="str">
        <f t="shared" si="3"/>
        <v>DOWN</v>
      </c>
      <c r="P12" t="str">
        <f t="shared" si="4"/>
        <v>DOWN</v>
      </c>
      <c r="Q12">
        <f t="shared" si="5"/>
        <v>13.950000000000045</v>
      </c>
      <c r="R12">
        <f t="shared" si="6"/>
        <v>29.950000000000045</v>
      </c>
      <c r="S12">
        <f t="shared" si="7"/>
        <v>0.4657762938230392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913</v>
      </c>
      <c r="D13">
        <v>925</v>
      </c>
      <c r="E13">
        <v>909</v>
      </c>
      <c r="F13">
        <v>912</v>
      </c>
      <c r="G13">
        <f>_xll.TA_TYPPRICE(D13,E13,F13)</f>
        <v>915.33333333333337</v>
      </c>
      <c r="H13">
        <v>914.77120225694443</v>
      </c>
      <c r="I13" t="str">
        <f t="shared" si="0"/>
        <v>DOWN</v>
      </c>
      <c r="J13">
        <v>940.98843449931417</v>
      </c>
      <c r="K13">
        <v>910.38202922572782</v>
      </c>
      <c r="L13" t="str">
        <f t="shared" si="1"/>
        <v>No Confirmation</v>
      </c>
      <c r="M13" t="str">
        <f t="shared" si="2"/>
        <v>No Trend</v>
      </c>
      <c r="N13">
        <v>35.24918267134737</v>
      </c>
      <c r="O13" t="str">
        <f t="shared" si="3"/>
        <v>DOWN</v>
      </c>
      <c r="P13" t="str">
        <f t="shared" si="4"/>
        <v>No Trend + Momentum</v>
      </c>
      <c r="Q13">
        <f t="shared" si="5"/>
        <v>3</v>
      </c>
      <c r="R13">
        <f t="shared" si="6"/>
        <v>16</v>
      </c>
      <c r="S13">
        <f t="shared" si="7"/>
        <v>0.1875</v>
      </c>
      <c r="T13" t="str">
        <f t="shared" si="8"/>
        <v>DOWN</v>
      </c>
      <c r="U13" t="str">
        <f t="shared" si="9"/>
        <v>No T+M+I</v>
      </c>
      <c r="V13">
        <v>935.58333333333337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908</v>
      </c>
      <c r="D14">
        <v>919.35</v>
      </c>
      <c r="E14">
        <v>903.05</v>
      </c>
      <c r="F14">
        <v>906</v>
      </c>
      <c r="G14">
        <f>_xll.TA_TYPPRICE(D14,E14,F14)</f>
        <v>909.4666666666667</v>
      </c>
      <c r="H14">
        <v>912.11893446180557</v>
      </c>
      <c r="I14" t="str">
        <f t="shared" si="0"/>
        <v>DOWN</v>
      </c>
      <c r="J14">
        <v>936.17989349946663</v>
      </c>
      <c r="K14">
        <v>908.75268939778834</v>
      </c>
      <c r="L14" t="str">
        <f t="shared" si="1"/>
        <v>DOWN</v>
      </c>
      <c r="M14" t="str">
        <f t="shared" si="2"/>
        <v>DOWN</v>
      </c>
      <c r="N14">
        <v>31.589476346764396</v>
      </c>
      <c r="O14" t="str">
        <f t="shared" si="3"/>
        <v>DOWN</v>
      </c>
      <c r="P14" t="str">
        <f t="shared" si="4"/>
        <v>DOWN</v>
      </c>
      <c r="Q14">
        <f t="shared" si="5"/>
        <v>2.9500000000000455</v>
      </c>
      <c r="R14">
        <f t="shared" si="6"/>
        <v>16.300000000000068</v>
      </c>
      <c r="S14">
        <f t="shared" si="7"/>
        <v>0.18098159509202658</v>
      </c>
      <c r="T14" t="str">
        <f t="shared" si="8"/>
        <v>DOWN</v>
      </c>
      <c r="U14" t="str">
        <f t="shared" si="9"/>
        <v>DOWN</v>
      </c>
      <c r="V14">
        <v>931.03205128205127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917</v>
      </c>
      <c r="D15">
        <v>917</v>
      </c>
      <c r="E15">
        <v>905.8</v>
      </c>
      <c r="F15">
        <v>910</v>
      </c>
      <c r="G15">
        <f>_xll.TA_TYPPRICE(D15,E15,F15)</f>
        <v>910.93333333333339</v>
      </c>
      <c r="H15">
        <v>911.52613389756948</v>
      </c>
      <c r="I15" t="str">
        <f t="shared" si="0"/>
        <v>DOWN</v>
      </c>
      <c r="J15">
        <v>931.91769494402956</v>
      </c>
      <c r="K15">
        <v>908.09653619827986</v>
      </c>
      <c r="L15" t="str">
        <f t="shared" si="1"/>
        <v>No Confirmation</v>
      </c>
      <c r="M15" t="str">
        <f t="shared" si="2"/>
        <v>No Trend</v>
      </c>
      <c r="N15">
        <v>37.037025711841217</v>
      </c>
      <c r="O15" t="str">
        <f t="shared" si="3"/>
        <v>DOWN</v>
      </c>
      <c r="P15" t="str">
        <f t="shared" si="4"/>
        <v>No Trend + Momentum</v>
      </c>
      <c r="Q15">
        <f t="shared" si="5"/>
        <v>4.2000000000000455</v>
      </c>
      <c r="R15">
        <f t="shared" si="6"/>
        <v>11.200000000000045</v>
      </c>
      <c r="S15">
        <f t="shared" si="7"/>
        <v>0.37500000000000255</v>
      </c>
      <c r="T15" t="str">
        <f t="shared" si="8"/>
        <v>No Indication</v>
      </c>
      <c r="U15" t="str">
        <f t="shared" si="9"/>
        <v>No T+M+I</v>
      </c>
      <c r="V15">
        <v>927.79635108481261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909</v>
      </c>
      <c r="D16">
        <v>914</v>
      </c>
      <c r="E16">
        <v>905</v>
      </c>
      <c r="F16">
        <v>907</v>
      </c>
      <c r="G16">
        <f>_xll.TA_TYPPRICE(D16,E16,F16)</f>
        <v>908.66666666666663</v>
      </c>
      <c r="H16">
        <v>910.09640028211811</v>
      </c>
      <c r="I16" t="str">
        <f t="shared" si="0"/>
        <v>DOWN</v>
      </c>
      <c r="J16">
        <v>927.93598495646745</v>
      </c>
      <c r="K16">
        <v>907.40841704310651</v>
      </c>
      <c r="L16" t="str">
        <f t="shared" si="1"/>
        <v>DOWN</v>
      </c>
      <c r="M16" t="str">
        <f t="shared" si="2"/>
        <v>DOWN</v>
      </c>
      <c r="N16">
        <v>34.464159367749716</v>
      </c>
      <c r="O16" t="str">
        <f t="shared" si="3"/>
        <v>DOWN</v>
      </c>
      <c r="P16" t="str">
        <f t="shared" si="4"/>
        <v>DOWN</v>
      </c>
      <c r="Q16">
        <f t="shared" si="5"/>
        <v>2</v>
      </c>
      <c r="R16">
        <f t="shared" si="6"/>
        <v>9</v>
      </c>
      <c r="S16">
        <f t="shared" si="7"/>
        <v>0.22222222222222221</v>
      </c>
      <c r="T16" t="str">
        <f t="shared" si="8"/>
        <v>No Indication</v>
      </c>
      <c r="U16" t="str">
        <f t="shared" si="9"/>
        <v>No T+M+I</v>
      </c>
      <c r="V16">
        <v>924.59691245637987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913.95</v>
      </c>
      <c r="D17">
        <v>913.95</v>
      </c>
      <c r="E17">
        <v>875</v>
      </c>
      <c r="F17">
        <v>890</v>
      </c>
      <c r="G17">
        <f>_xll.TA_TYPPRICE(D17,E17,F17)</f>
        <v>892.98333333333323</v>
      </c>
      <c r="H17">
        <v>901.53986680772573</v>
      </c>
      <c r="I17" t="str">
        <f t="shared" si="0"/>
        <v>DOWN</v>
      </c>
      <c r="J17">
        <v>924.82798829947467</v>
      </c>
      <c r="K17">
        <v>900.20654658908279</v>
      </c>
      <c r="L17" t="str">
        <f t="shared" si="1"/>
        <v>DOWN</v>
      </c>
      <c r="M17" t="str">
        <f t="shared" si="2"/>
        <v>DOWN</v>
      </c>
      <c r="N17">
        <v>23.098360651406537</v>
      </c>
      <c r="O17" t="str">
        <f t="shared" si="3"/>
        <v>DOWN</v>
      </c>
      <c r="P17" t="str">
        <f t="shared" si="4"/>
        <v>DOWN</v>
      </c>
      <c r="Q17">
        <f t="shared" si="5"/>
        <v>15</v>
      </c>
      <c r="R17">
        <f t="shared" si="6"/>
        <v>38.950000000000045</v>
      </c>
      <c r="S17">
        <f t="shared" si="7"/>
        <v>0.38510911424903677</v>
      </c>
      <c r="T17" t="str">
        <f t="shared" si="8"/>
        <v>No Indication</v>
      </c>
      <c r="U17" t="str">
        <f t="shared" si="9"/>
        <v>No T+M+I</v>
      </c>
      <c r="V17">
        <v>919.27431054001374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886.9</v>
      </c>
      <c r="D18">
        <v>903.05</v>
      </c>
      <c r="E18">
        <v>883.8</v>
      </c>
      <c r="F18">
        <v>893</v>
      </c>
      <c r="G18">
        <f>_xll.TA_TYPPRICE(D18,E18,F18)</f>
        <v>893.2833333333333</v>
      </c>
      <c r="H18">
        <v>897.41160007052952</v>
      </c>
      <c r="I18" t="str">
        <f t="shared" si="0"/>
        <v>DOWN</v>
      </c>
      <c r="J18">
        <v>919.98843534403579</v>
      </c>
      <c r="K18">
        <v>896.56064734706433</v>
      </c>
      <c r="L18" t="str">
        <f t="shared" si="1"/>
        <v>DOWN</v>
      </c>
      <c r="M18" t="str">
        <f t="shared" si="2"/>
        <v>DOWN</v>
      </c>
      <c r="N18">
        <v>28.313344147086244</v>
      </c>
      <c r="O18" t="str">
        <f t="shared" si="3"/>
        <v>DOWN</v>
      </c>
      <c r="P18" t="str">
        <f t="shared" si="4"/>
        <v>DOWN</v>
      </c>
      <c r="Q18">
        <f t="shared" si="5"/>
        <v>9.2000000000000455</v>
      </c>
      <c r="R18">
        <f t="shared" si="6"/>
        <v>19.25</v>
      </c>
      <c r="S18">
        <f t="shared" si="7"/>
        <v>0.4779220779220803</v>
      </c>
      <c r="T18" t="str">
        <f t="shared" si="8"/>
        <v>No Indication</v>
      </c>
      <c r="U18" t="str">
        <f t="shared" si="9"/>
        <v>No T+M+I</v>
      </c>
      <c r="V18">
        <v>915.23210891847316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897.9</v>
      </c>
      <c r="D19">
        <v>901</v>
      </c>
      <c r="E19">
        <v>894.25</v>
      </c>
      <c r="F19">
        <v>898</v>
      </c>
      <c r="G19">
        <f>_xll.TA_TYPPRICE(D19,E19,F19)</f>
        <v>897.75</v>
      </c>
      <c r="H19">
        <v>897.5808000352647</v>
      </c>
      <c r="I19" t="str">
        <f t="shared" si="0"/>
        <v>UP</v>
      </c>
      <c r="J19">
        <v>915.76878304536115</v>
      </c>
      <c r="K19">
        <v>896.04717015882784</v>
      </c>
      <c r="L19" t="str">
        <f t="shared" si="1"/>
        <v>No Confirmation</v>
      </c>
      <c r="M19" t="str">
        <f t="shared" si="2"/>
        <v>No Trend</v>
      </c>
      <c r="N19">
        <v>37.187412813303517</v>
      </c>
      <c r="O19" t="str">
        <f t="shared" si="3"/>
        <v>DOWN</v>
      </c>
      <c r="P19" t="str">
        <f t="shared" si="4"/>
        <v>No Trend + Momentum</v>
      </c>
      <c r="Q19">
        <f t="shared" si="5"/>
        <v>3.75</v>
      </c>
      <c r="R19">
        <f t="shared" si="6"/>
        <v>6.75</v>
      </c>
      <c r="S19">
        <f t="shared" si="7"/>
        <v>0.55555555555555558</v>
      </c>
      <c r="T19" t="str">
        <f t="shared" si="8"/>
        <v>No Indication</v>
      </c>
      <c r="U19" t="str">
        <f t="shared" si="9"/>
        <v>No T+M+I</v>
      </c>
      <c r="V19">
        <v>912.58101523870801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903.45</v>
      </c>
      <c r="D20">
        <v>907.9</v>
      </c>
      <c r="E20">
        <v>880</v>
      </c>
      <c r="F20">
        <v>888</v>
      </c>
      <c r="G20">
        <f>_xll.TA_TYPPRICE(D20,E20,F20)</f>
        <v>891.9666666666667</v>
      </c>
      <c r="H20">
        <v>894.7737333509657</v>
      </c>
      <c r="I20" t="str">
        <f t="shared" si="0"/>
        <v>DOWN</v>
      </c>
      <c r="J20">
        <v>914.02016459083643</v>
      </c>
      <c r="K20">
        <v>892.48113234575499</v>
      </c>
      <c r="L20" t="str">
        <f t="shared" si="1"/>
        <v>DOWN</v>
      </c>
      <c r="M20" t="str">
        <f t="shared" si="2"/>
        <v>DOWN</v>
      </c>
      <c r="N20">
        <v>28.398736179748617</v>
      </c>
      <c r="O20" t="str">
        <f t="shared" si="3"/>
        <v>DOWN</v>
      </c>
      <c r="P20" t="str">
        <f t="shared" si="4"/>
        <v>DOWN</v>
      </c>
      <c r="Q20">
        <f t="shared" si="5"/>
        <v>8</v>
      </c>
      <c r="R20">
        <f t="shared" si="6"/>
        <v>27.899999999999977</v>
      </c>
      <c r="S20">
        <f t="shared" si="7"/>
        <v>0.28673835125448049</v>
      </c>
      <c r="T20" t="str">
        <f t="shared" si="8"/>
        <v>No Indication</v>
      </c>
      <c r="U20" t="str">
        <f t="shared" si="9"/>
        <v>No T+M+I</v>
      </c>
      <c r="V20">
        <v>908.79932058659904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878</v>
      </c>
      <c r="D21">
        <v>905</v>
      </c>
      <c r="E21">
        <v>878</v>
      </c>
      <c r="F21">
        <v>904</v>
      </c>
      <c r="G21">
        <f>_xll.TA_TYPPRICE(D21,E21,F21)</f>
        <v>895.66666666666663</v>
      </c>
      <c r="H21">
        <v>895.22020000881616</v>
      </c>
      <c r="I21" t="str">
        <f t="shared" si="0"/>
        <v>UP</v>
      </c>
      <c r="J21">
        <v>912.01568357065059</v>
      </c>
      <c r="K21">
        <v>889.2631029355872</v>
      </c>
      <c r="L21" t="str">
        <f t="shared" si="1"/>
        <v>No Confirmation</v>
      </c>
      <c r="M21" t="str">
        <f t="shared" si="2"/>
        <v>No Trend</v>
      </c>
      <c r="N21">
        <v>51.379948346200507</v>
      </c>
      <c r="O21" t="str">
        <f t="shared" si="3"/>
        <v>No Momentum</v>
      </c>
      <c r="P21" t="str">
        <f t="shared" si="4"/>
        <v>No Trend + Momentum</v>
      </c>
      <c r="Q21">
        <f t="shared" si="5"/>
        <v>26</v>
      </c>
      <c r="R21">
        <f t="shared" si="6"/>
        <v>27</v>
      </c>
      <c r="S21">
        <f t="shared" si="7"/>
        <v>0.96296296296296291</v>
      </c>
      <c r="T21" t="str">
        <f t="shared" si="8"/>
        <v>UP</v>
      </c>
      <c r="U21" t="str">
        <f t="shared" si="9"/>
        <v>No T+M+I</v>
      </c>
      <c r="V21">
        <v>908.06096357327613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904.8</v>
      </c>
      <c r="D22">
        <v>916.3</v>
      </c>
      <c r="E22">
        <v>893</v>
      </c>
      <c r="F22">
        <v>899</v>
      </c>
      <c r="G22">
        <f>_xll.TA_TYPPRICE(D22,E22,F22)</f>
        <v>902.76666666666677</v>
      </c>
      <c r="H22">
        <v>898.99343333774141</v>
      </c>
      <c r="I22" t="str">
        <f t="shared" si="0"/>
        <v>UP</v>
      </c>
      <c r="J22">
        <v>912.96775388828382</v>
      </c>
      <c r="K22">
        <v>890.09352450545668</v>
      </c>
      <c r="L22" t="str">
        <f t="shared" si="1"/>
        <v>No Confirmation</v>
      </c>
      <c r="M22" t="str">
        <f t="shared" si="2"/>
        <v>No Trend</v>
      </c>
      <c r="N22">
        <v>45.655830970604981</v>
      </c>
      <c r="O22" t="str">
        <f t="shared" si="3"/>
        <v>No Momentum</v>
      </c>
      <c r="P22" t="str">
        <f t="shared" si="4"/>
        <v>No Trend + Momentum</v>
      </c>
      <c r="Q22">
        <f t="shared" si="5"/>
        <v>6</v>
      </c>
      <c r="R22">
        <f t="shared" si="6"/>
        <v>23.299999999999955</v>
      </c>
      <c r="S22">
        <f t="shared" si="7"/>
        <v>0.25751072961373439</v>
      </c>
      <c r="T22" t="str">
        <f t="shared" si="8"/>
        <v>No Indication</v>
      </c>
      <c r="U22" t="str">
        <f t="shared" si="9"/>
        <v>No T+M+I</v>
      </c>
      <c r="V22">
        <v>906.6669691773875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903.55</v>
      </c>
      <c r="D23">
        <v>915</v>
      </c>
      <c r="E23">
        <v>895</v>
      </c>
      <c r="F23">
        <v>895</v>
      </c>
      <c r="G23">
        <f>_xll.TA_TYPPRICE(D23,E23,F23)</f>
        <v>901.66666666666663</v>
      </c>
      <c r="H23">
        <v>900.33005000220396</v>
      </c>
      <c r="I23" t="str">
        <f t="shared" si="0"/>
        <v>DOWN</v>
      </c>
      <c r="J23">
        <v>913.41936413533188</v>
      </c>
      <c r="K23">
        <v>891.18385239313295</v>
      </c>
      <c r="L23" t="str">
        <f t="shared" si="1"/>
        <v>No Confirmation</v>
      </c>
      <c r="M23" t="str">
        <f t="shared" si="2"/>
        <v>No Trend</v>
      </c>
      <c r="N23">
        <v>41.079285814795838</v>
      </c>
      <c r="O23" t="str">
        <f t="shared" si="3"/>
        <v>No Momentum</v>
      </c>
      <c r="P23" t="str">
        <f t="shared" si="4"/>
        <v>No Trend + Momentum</v>
      </c>
      <c r="Q23">
        <f t="shared" si="5"/>
        <v>0</v>
      </c>
      <c r="R23">
        <f t="shared" si="6"/>
        <v>20</v>
      </c>
      <c r="S23">
        <f t="shared" si="7"/>
        <v>0</v>
      </c>
      <c r="T23" t="str">
        <f t="shared" si="8"/>
        <v>DOWN</v>
      </c>
      <c r="U23" t="str">
        <f t="shared" si="9"/>
        <v>No T+M+I</v>
      </c>
      <c r="V23">
        <v>904.87205084240486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916</v>
      </c>
      <c r="D24">
        <v>919.8</v>
      </c>
      <c r="E24">
        <v>897.1</v>
      </c>
      <c r="F24">
        <v>898</v>
      </c>
      <c r="G24">
        <f>_xll.TA_TYPPRICE(D24,E24,F24)</f>
        <v>904.9666666666667</v>
      </c>
      <c r="H24">
        <v>902.64835833443533</v>
      </c>
      <c r="I24" t="str">
        <f t="shared" si="0"/>
        <v>DOWN</v>
      </c>
      <c r="J24">
        <v>914.8372832163692</v>
      </c>
      <c r="K24">
        <v>892.49855186132561</v>
      </c>
      <c r="L24" t="str">
        <f t="shared" si="1"/>
        <v>No Confirmation</v>
      </c>
      <c r="M24" t="str">
        <f t="shared" si="2"/>
        <v>No Trend</v>
      </c>
      <c r="N24">
        <v>46.140717080159241</v>
      </c>
      <c r="O24" t="str">
        <f t="shared" si="3"/>
        <v>No Momentum</v>
      </c>
      <c r="P24" t="str">
        <f t="shared" si="4"/>
        <v>No Trend + Momentum</v>
      </c>
      <c r="Q24">
        <f t="shared" si="5"/>
        <v>0.89999999999997726</v>
      </c>
      <c r="R24">
        <f t="shared" si="6"/>
        <v>22.699999999999932</v>
      </c>
      <c r="S24">
        <f t="shared" si="7"/>
        <v>3.9647577092510128E-2</v>
      </c>
      <c r="T24" t="str">
        <f t="shared" si="8"/>
        <v>DOWN</v>
      </c>
      <c r="U24" t="str">
        <f t="shared" si="9"/>
        <v>No T+M+I</v>
      </c>
      <c r="V24">
        <v>903.81481225126561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907.9</v>
      </c>
      <c r="D25">
        <v>912</v>
      </c>
      <c r="E25">
        <v>886.95</v>
      </c>
      <c r="F25">
        <v>907</v>
      </c>
      <c r="G25">
        <f>_xll.TA_TYPPRICE(D25,E25,F25)</f>
        <v>901.98333333333323</v>
      </c>
      <c r="H25">
        <v>902.31584583388428</v>
      </c>
      <c r="I25" t="str">
        <f t="shared" si="0"/>
        <v>UP</v>
      </c>
      <c r="J25">
        <v>914.20677583495387</v>
      </c>
      <c r="K25">
        <v>891.26554033658658</v>
      </c>
      <c r="L25" t="str">
        <f t="shared" si="1"/>
        <v>No Confirmation</v>
      </c>
      <c r="M25" t="str">
        <f t="shared" si="2"/>
        <v>No Trend</v>
      </c>
      <c r="N25">
        <v>59.263371485046214</v>
      </c>
      <c r="O25" t="str">
        <f t="shared" si="3"/>
        <v>No Momentum</v>
      </c>
      <c r="P25" t="str">
        <f t="shared" si="4"/>
        <v>No Trend + Momentum</v>
      </c>
      <c r="Q25">
        <f t="shared" si="5"/>
        <v>20.049999999999955</v>
      </c>
      <c r="R25">
        <f t="shared" si="6"/>
        <v>25.049999999999955</v>
      </c>
      <c r="S25">
        <f t="shared" si="7"/>
        <v>0.800399201596806</v>
      </c>
      <c r="T25" t="str">
        <f t="shared" si="8"/>
        <v>UP</v>
      </c>
      <c r="U25" t="str">
        <f t="shared" si="9"/>
        <v>No T+M+I</v>
      </c>
      <c r="V25">
        <v>904.30484113568627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910.4</v>
      </c>
      <c r="D26">
        <v>911.55</v>
      </c>
      <c r="E26">
        <v>897</v>
      </c>
      <c r="F26">
        <v>907</v>
      </c>
      <c r="G26">
        <f>_xll.TA_TYPPRICE(D26,E26,F26)</f>
        <v>905.18333333333339</v>
      </c>
      <c r="H26">
        <v>903.74958958360889</v>
      </c>
      <c r="I26" t="str">
        <f t="shared" si="0"/>
        <v>UP</v>
      </c>
      <c r="J26">
        <v>913.61638120496411</v>
      </c>
      <c r="K26">
        <v>892.53986470623397</v>
      </c>
      <c r="L26" t="str">
        <f t="shared" si="1"/>
        <v>No Confirmation</v>
      </c>
      <c r="M26" t="str">
        <f t="shared" si="2"/>
        <v>No Trend</v>
      </c>
      <c r="N26">
        <v>59.263371485046214</v>
      </c>
      <c r="O26" t="str">
        <f t="shared" si="3"/>
        <v>No Momentum</v>
      </c>
      <c r="P26" t="str">
        <f t="shared" si="4"/>
        <v>No Trend + Momentum</v>
      </c>
      <c r="Q26">
        <f t="shared" si="5"/>
        <v>10</v>
      </c>
      <c r="R26">
        <f t="shared" si="6"/>
        <v>14.549999999999955</v>
      </c>
      <c r="S26">
        <f t="shared" si="7"/>
        <v>0.6872852233676997</v>
      </c>
      <c r="T26" t="str">
        <f t="shared" si="8"/>
        <v>No Indication</v>
      </c>
      <c r="U26" t="str">
        <f t="shared" si="9"/>
        <v>No T+M+I</v>
      </c>
      <c r="V26">
        <v>904.71948096096526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917</v>
      </c>
      <c r="D27">
        <v>917</v>
      </c>
      <c r="E27">
        <v>899.8</v>
      </c>
      <c r="F27">
        <v>906</v>
      </c>
      <c r="G27">
        <f>_xll.TA_TYPPRICE(D27,E27,F27)</f>
        <v>907.6</v>
      </c>
      <c r="H27">
        <v>905.67479479180452</v>
      </c>
      <c r="I27" t="str">
        <f t="shared" si="0"/>
        <v>UP</v>
      </c>
      <c r="J27">
        <v>914.36829649274989</v>
      </c>
      <c r="K27">
        <v>894.15322810484861</v>
      </c>
      <c r="L27" t="str">
        <f t="shared" si="1"/>
        <v>No Confirmation</v>
      </c>
      <c r="M27" t="str">
        <f t="shared" si="2"/>
        <v>No Trend</v>
      </c>
      <c r="N27">
        <v>56.858275971243529</v>
      </c>
      <c r="O27" t="str">
        <f t="shared" si="3"/>
        <v>No Momentum</v>
      </c>
      <c r="P27" t="str">
        <f t="shared" si="4"/>
        <v>No Trend + Momentum</v>
      </c>
      <c r="Q27">
        <f t="shared" si="5"/>
        <v>6.2000000000000455</v>
      </c>
      <c r="R27">
        <f t="shared" si="6"/>
        <v>17.200000000000045</v>
      </c>
      <c r="S27">
        <f t="shared" si="7"/>
        <v>0.36046511627907146</v>
      </c>
      <c r="T27" t="str">
        <f t="shared" si="8"/>
        <v>No Indication</v>
      </c>
      <c r="U27" t="str">
        <f t="shared" si="9"/>
        <v>No T+M+I</v>
      </c>
      <c r="V27">
        <v>904.91648389004752</v>
      </c>
      <c r="W27">
        <v>916.73076923076928</v>
      </c>
      <c r="X27">
        <f t="shared" si="10"/>
        <v>-11.814285340721767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901.95</v>
      </c>
      <c r="D28">
        <v>916.8</v>
      </c>
      <c r="E28">
        <v>898.45</v>
      </c>
      <c r="F28">
        <v>915</v>
      </c>
      <c r="G28">
        <f>_xll.TA_TYPPRICE(D28,E28,F28)</f>
        <v>910.08333333333337</v>
      </c>
      <c r="H28">
        <v>907.87906406256889</v>
      </c>
      <c r="I28" t="str">
        <f t="shared" si="0"/>
        <v>UP</v>
      </c>
      <c r="J28">
        <v>914.90867504991661</v>
      </c>
      <c r="K28">
        <v>895.10806630377112</v>
      </c>
      <c r="L28" t="str">
        <f t="shared" si="1"/>
        <v>UP</v>
      </c>
      <c r="M28" t="str">
        <f t="shared" si="2"/>
        <v>UP</v>
      </c>
      <c r="N28">
        <v>70.381100528109869</v>
      </c>
      <c r="O28" t="str">
        <f t="shared" si="3"/>
        <v>UP</v>
      </c>
      <c r="P28" t="str">
        <f t="shared" si="4"/>
        <v>UP</v>
      </c>
      <c r="Q28">
        <f t="shared" si="5"/>
        <v>16.549999999999955</v>
      </c>
      <c r="R28">
        <f t="shared" si="6"/>
        <v>18.349999999999909</v>
      </c>
      <c r="S28">
        <f t="shared" si="7"/>
        <v>0.90190735694823088</v>
      </c>
      <c r="T28" t="str">
        <f t="shared" si="8"/>
        <v>UP</v>
      </c>
      <c r="U28" t="str">
        <f t="shared" si="9"/>
        <v>UP</v>
      </c>
      <c r="V28">
        <v>906.46779406080941</v>
      </c>
      <c r="W28">
        <v>916.6025641025642</v>
      </c>
      <c r="X28">
        <f t="shared" si="10"/>
        <v>-10.134770041754791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915</v>
      </c>
      <c r="D29">
        <v>915.9</v>
      </c>
      <c r="E29">
        <v>901</v>
      </c>
      <c r="F29">
        <v>901</v>
      </c>
      <c r="G29">
        <f>_xll.TA_TYPPRICE(D29,E29,F29)</f>
        <v>905.9666666666667</v>
      </c>
      <c r="H29">
        <v>906.92286536461779</v>
      </c>
      <c r="I29" t="str">
        <f t="shared" si="0"/>
        <v>DOWN</v>
      </c>
      <c r="J29">
        <v>915.12896948326852</v>
      </c>
      <c r="K29">
        <v>896.41738490293312</v>
      </c>
      <c r="L29" t="str">
        <f t="shared" si="1"/>
        <v>No Confirmation</v>
      </c>
      <c r="M29" t="str">
        <f t="shared" si="2"/>
        <v>No Trend</v>
      </c>
      <c r="N29">
        <v>43.728864269472403</v>
      </c>
      <c r="O29" t="str">
        <f t="shared" si="3"/>
        <v>No Momentum</v>
      </c>
      <c r="P29" t="str">
        <f t="shared" si="4"/>
        <v>No Trend + Momentum</v>
      </c>
      <c r="Q29">
        <f t="shared" si="5"/>
        <v>0</v>
      </c>
      <c r="R29">
        <f t="shared" si="6"/>
        <v>14.899999999999977</v>
      </c>
      <c r="S29">
        <f t="shared" si="7"/>
        <v>0</v>
      </c>
      <c r="T29" t="str">
        <f t="shared" si="8"/>
        <v>DOWN</v>
      </c>
      <c r="U29" t="str">
        <f t="shared" si="9"/>
        <v>No T+M+I</v>
      </c>
      <c r="V29">
        <v>905.62659497453103</v>
      </c>
      <c r="W29">
        <v>915.44681861348533</v>
      </c>
      <c r="X29">
        <f t="shared" si="10"/>
        <v>-9.8202236389543032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910</v>
      </c>
      <c r="D30">
        <v>913.55</v>
      </c>
      <c r="E30">
        <v>891</v>
      </c>
      <c r="F30">
        <v>899</v>
      </c>
      <c r="G30">
        <f>_xll.TA_TYPPRICE(D30,E30,F30)</f>
        <v>901.18333333333339</v>
      </c>
      <c r="H30">
        <v>904.05309934897559</v>
      </c>
      <c r="I30" t="str">
        <f t="shared" si="0"/>
        <v>DOWN</v>
      </c>
      <c r="J30">
        <v>914.77808737587554</v>
      </c>
      <c r="K30">
        <v>895.21352159117021</v>
      </c>
      <c r="L30" t="str">
        <f t="shared" si="1"/>
        <v>No Confirmation</v>
      </c>
      <c r="M30" t="str">
        <f t="shared" si="2"/>
        <v>No Trend</v>
      </c>
      <c r="N30">
        <v>40.959116901203828</v>
      </c>
      <c r="O30" t="str">
        <f t="shared" si="3"/>
        <v>No Momentum</v>
      </c>
      <c r="P30" t="str">
        <f t="shared" si="4"/>
        <v>No Trend + Momentum</v>
      </c>
      <c r="Q30">
        <f t="shared" si="5"/>
        <v>8</v>
      </c>
      <c r="R30">
        <f t="shared" si="6"/>
        <v>22.549999999999955</v>
      </c>
      <c r="S30">
        <f t="shared" si="7"/>
        <v>0.35476718403547741</v>
      </c>
      <c r="T30" t="str">
        <f t="shared" si="8"/>
        <v>No Indication</v>
      </c>
      <c r="U30" t="str">
        <f t="shared" si="9"/>
        <v>No T+M+I</v>
      </c>
      <c r="V30">
        <v>904.60711882460316</v>
      </c>
      <c r="W30">
        <v>914.22853575322711</v>
      </c>
      <c r="X30">
        <f t="shared" si="10"/>
        <v>-9.6214169286239439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900</v>
      </c>
      <c r="D31">
        <v>904.7</v>
      </c>
      <c r="E31">
        <v>890</v>
      </c>
      <c r="F31">
        <v>893</v>
      </c>
      <c r="G31">
        <f>_xll.TA_TYPPRICE(D31,E31,F31)</f>
        <v>895.9</v>
      </c>
      <c r="H31">
        <v>899.97654967448784</v>
      </c>
      <c r="I31" t="str">
        <f t="shared" si="0"/>
        <v>DOWN</v>
      </c>
      <c r="J31">
        <v>912.53851240345875</v>
      </c>
      <c r="K31">
        <v>894.05496123757678</v>
      </c>
      <c r="L31" t="str">
        <f t="shared" si="1"/>
        <v>DOWN</v>
      </c>
      <c r="M31" t="str">
        <f t="shared" si="2"/>
        <v>DOWN</v>
      </c>
      <c r="N31">
        <v>33.097696851603189</v>
      </c>
      <c r="O31" t="str">
        <f t="shared" si="3"/>
        <v>DOWN</v>
      </c>
      <c r="P31" t="str">
        <f t="shared" si="4"/>
        <v>DOWN</v>
      </c>
      <c r="Q31">
        <f t="shared" si="5"/>
        <v>3</v>
      </c>
      <c r="R31">
        <f t="shared" si="6"/>
        <v>14.700000000000045</v>
      </c>
      <c r="S31">
        <f t="shared" si="7"/>
        <v>0.20408163265306059</v>
      </c>
      <c r="T31" t="str">
        <f t="shared" si="8"/>
        <v>No Indication</v>
      </c>
      <c r="U31" t="str">
        <f t="shared" si="9"/>
        <v>No T+M+I</v>
      </c>
      <c r="V31">
        <v>902.82140823620273</v>
      </c>
      <c r="W31">
        <v>912.65605162335839</v>
      </c>
      <c r="X31">
        <f t="shared" si="10"/>
        <v>-9.8346433871556656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902.95</v>
      </c>
      <c r="D32">
        <v>912.25</v>
      </c>
      <c r="E32">
        <v>895.1</v>
      </c>
      <c r="F32">
        <v>905</v>
      </c>
      <c r="G32">
        <f>_xll.TA_TYPPRICE(D32,E32,F32)</f>
        <v>904.11666666666667</v>
      </c>
      <c r="H32">
        <v>902.0466081705772</v>
      </c>
      <c r="I32" t="str">
        <f t="shared" si="0"/>
        <v>UP</v>
      </c>
      <c r="J32">
        <v>912.4743985360235</v>
      </c>
      <c r="K32">
        <v>894.28719207367078</v>
      </c>
      <c r="L32" t="str">
        <f t="shared" si="1"/>
        <v>No Confirmation</v>
      </c>
      <c r="M32" t="str">
        <f t="shared" si="2"/>
        <v>No Trend</v>
      </c>
      <c r="N32">
        <v>54.790650368916438</v>
      </c>
      <c r="O32" t="str">
        <f t="shared" si="3"/>
        <v>No Momentum</v>
      </c>
      <c r="P32" t="str">
        <f t="shared" si="4"/>
        <v>No Trend + Momentum</v>
      </c>
      <c r="Q32">
        <f t="shared" si="5"/>
        <v>9.8999999999999773</v>
      </c>
      <c r="R32">
        <f t="shared" si="6"/>
        <v>17.149999999999977</v>
      </c>
      <c r="S32">
        <f t="shared" si="7"/>
        <v>0.57725947521865828</v>
      </c>
      <c r="T32" t="str">
        <f t="shared" si="8"/>
        <v>No Indication</v>
      </c>
      <c r="U32" t="str">
        <f t="shared" si="9"/>
        <v>No T+M+I</v>
      </c>
      <c r="V32">
        <v>903.15657619986382</v>
      </c>
      <c r="W32">
        <v>912.08893668829478</v>
      </c>
      <c r="X32">
        <f t="shared" si="10"/>
        <v>-8.9323604884309589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908</v>
      </c>
      <c r="D33">
        <v>912.4</v>
      </c>
      <c r="E33">
        <v>897</v>
      </c>
      <c r="F33">
        <v>902</v>
      </c>
      <c r="G33">
        <f>_xll.TA_TYPPRICE(D33,E33,F33)</f>
        <v>903.80000000000007</v>
      </c>
      <c r="H33">
        <v>902.92330408528869</v>
      </c>
      <c r="I33" t="str">
        <f t="shared" si="0"/>
        <v>DOWN</v>
      </c>
      <c r="J33">
        <v>912.45786552801826</v>
      </c>
      <c r="K33">
        <v>894.89003827952172</v>
      </c>
      <c r="L33" t="str">
        <f t="shared" si="1"/>
        <v>No Confirmation</v>
      </c>
      <c r="M33" t="str">
        <f t="shared" si="2"/>
        <v>No Trend</v>
      </c>
      <c r="N33">
        <v>49.749640103394562</v>
      </c>
      <c r="O33" t="str">
        <f t="shared" si="3"/>
        <v>No Momentum</v>
      </c>
      <c r="P33" t="str">
        <f t="shared" si="4"/>
        <v>No Trend + Momentum</v>
      </c>
      <c r="Q33">
        <f t="shared" si="5"/>
        <v>5</v>
      </c>
      <c r="R33">
        <f t="shared" si="6"/>
        <v>15.399999999999977</v>
      </c>
      <c r="S33">
        <f t="shared" si="7"/>
        <v>0.32467532467532517</v>
      </c>
      <c r="T33" t="str">
        <f t="shared" si="8"/>
        <v>No Indication</v>
      </c>
      <c r="U33" t="str">
        <f t="shared" si="9"/>
        <v>No T+M+I</v>
      </c>
      <c r="V33">
        <v>902.97864139988474</v>
      </c>
      <c r="W33">
        <v>911.34160804471742</v>
      </c>
      <c r="X33">
        <f t="shared" si="10"/>
        <v>-8.3629666448326816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899</v>
      </c>
      <c r="D34">
        <v>903.65</v>
      </c>
      <c r="E34">
        <v>874</v>
      </c>
      <c r="F34">
        <v>877</v>
      </c>
      <c r="G34">
        <f>_xll.TA_TYPPRICE(D34,E34,F34)</f>
        <v>884.88333333333333</v>
      </c>
      <c r="H34">
        <v>893.90331870931095</v>
      </c>
      <c r="I34" t="str">
        <f t="shared" si="0"/>
        <v>DOWN</v>
      </c>
      <c r="J34">
        <v>910.50056207734758</v>
      </c>
      <c r="K34">
        <v>890.24780755073914</v>
      </c>
      <c r="L34" t="str">
        <f t="shared" si="1"/>
        <v>DOWN</v>
      </c>
      <c r="M34" t="str">
        <f t="shared" si="2"/>
        <v>DOWN</v>
      </c>
      <c r="N34">
        <v>25.403404604825795</v>
      </c>
      <c r="O34" t="str">
        <f t="shared" si="3"/>
        <v>DOWN</v>
      </c>
      <c r="P34" t="str">
        <f t="shared" si="4"/>
        <v>DOWN</v>
      </c>
      <c r="Q34">
        <f t="shared" si="5"/>
        <v>3</v>
      </c>
      <c r="R34">
        <f t="shared" si="6"/>
        <v>29.649999999999977</v>
      </c>
      <c r="S34">
        <f t="shared" si="7"/>
        <v>0.10118043844856668</v>
      </c>
      <c r="T34" t="str">
        <f t="shared" si="8"/>
        <v>DOWN</v>
      </c>
      <c r="U34" t="str">
        <f t="shared" si="9"/>
        <v>DOWN</v>
      </c>
      <c r="V34">
        <v>898.98192733836402</v>
      </c>
      <c r="W34">
        <v>908.79778522659024</v>
      </c>
      <c r="X34">
        <f t="shared" si="10"/>
        <v>-9.8158578882262191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880</v>
      </c>
      <c r="D35">
        <v>890</v>
      </c>
      <c r="E35">
        <v>872</v>
      </c>
      <c r="F35">
        <v>884</v>
      </c>
      <c r="G35">
        <f>_xll.TA_TYPPRICE(D35,E35,F35)</f>
        <v>882</v>
      </c>
      <c r="H35">
        <v>887.95165935465548</v>
      </c>
      <c r="I35" t="str">
        <f t="shared" si="0"/>
        <v>DOWN</v>
      </c>
      <c r="J35">
        <v>905.94488161571473</v>
      </c>
      <c r="K35">
        <v>886.19273920613045</v>
      </c>
      <c r="L35" t="str">
        <f t="shared" si="1"/>
        <v>DOWN</v>
      </c>
      <c r="M35" t="str">
        <f t="shared" si="2"/>
        <v>DOWN</v>
      </c>
      <c r="N35">
        <v>36.311972049614255</v>
      </c>
      <c r="O35" t="str">
        <f t="shared" si="3"/>
        <v>DOWN</v>
      </c>
      <c r="P35" t="str">
        <f t="shared" si="4"/>
        <v>DOWN</v>
      </c>
      <c r="Q35">
        <f t="shared" si="5"/>
        <v>12</v>
      </c>
      <c r="R35">
        <f t="shared" si="6"/>
        <v>18</v>
      </c>
      <c r="S35">
        <f t="shared" si="7"/>
        <v>0.66666666666666663</v>
      </c>
      <c r="T35" t="str">
        <f t="shared" si="8"/>
        <v>No Indication</v>
      </c>
      <c r="U35" t="str">
        <f t="shared" si="9"/>
        <v>No T+M+I</v>
      </c>
      <c r="V35">
        <v>896.67701544015415</v>
      </c>
      <c r="W35">
        <v>906.96091224684278</v>
      </c>
      <c r="X35">
        <f t="shared" si="10"/>
        <v>-10.283896806688631</v>
      </c>
      <c r="Y35">
        <v>-9.8467134628209951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892</v>
      </c>
      <c r="D36">
        <v>892</v>
      </c>
      <c r="E36">
        <v>860</v>
      </c>
      <c r="F36">
        <v>861</v>
      </c>
      <c r="G36">
        <f>_xll.TA_TYPPRICE(D36,E36,F36)</f>
        <v>871</v>
      </c>
      <c r="H36">
        <v>879.47582967732774</v>
      </c>
      <c r="I36" t="str">
        <f t="shared" si="0"/>
        <v>DOWN</v>
      </c>
      <c r="J36">
        <v>902.84601903444479</v>
      </c>
      <c r="K36">
        <v>880.37213049365698</v>
      </c>
      <c r="L36" t="str">
        <f t="shared" si="1"/>
        <v>DOWN</v>
      </c>
      <c r="M36" t="str">
        <f t="shared" si="2"/>
        <v>DOWN</v>
      </c>
      <c r="N36">
        <v>22.686412464390184</v>
      </c>
      <c r="O36" t="str">
        <f t="shared" si="3"/>
        <v>DOWN</v>
      </c>
      <c r="P36" t="str">
        <f t="shared" si="4"/>
        <v>DOWN</v>
      </c>
      <c r="Q36">
        <f t="shared" si="5"/>
        <v>1</v>
      </c>
      <c r="R36">
        <f t="shared" si="6"/>
        <v>32</v>
      </c>
      <c r="S36">
        <f t="shared" si="7"/>
        <v>3.125E-2</v>
      </c>
      <c r="T36" t="str">
        <f t="shared" si="8"/>
        <v>DOWN</v>
      </c>
      <c r="U36" t="str">
        <f t="shared" si="9"/>
        <v>DOWN</v>
      </c>
      <c r="V36">
        <v>891.18824383397657</v>
      </c>
      <c r="W36">
        <v>903.55640022855812</v>
      </c>
      <c r="X36">
        <f t="shared" si="10"/>
        <v>-12.368156394581547</v>
      </c>
      <c r="Y36">
        <v>-10.351002049173106</v>
      </c>
      <c r="Z36" t="str">
        <f t="shared" si="11"/>
        <v>DOWN</v>
      </c>
      <c r="AA36" t="str">
        <f t="shared" si="12"/>
        <v>DOWN</v>
      </c>
      <c r="AB36" t="str">
        <f t="shared" si="13"/>
        <v>DOWN</v>
      </c>
      <c r="AC36" t="str">
        <f t="shared" si="14"/>
        <v>DOWN</v>
      </c>
      <c r="AD36">
        <f t="shared" si="15"/>
        <v>888.35</v>
      </c>
      <c r="AE36">
        <f t="shared" si="16"/>
        <v>879.80000000000007</v>
      </c>
      <c r="AF36">
        <f t="shared" si="17"/>
        <v>876</v>
      </c>
      <c r="AG36">
        <f t="shared" si="18"/>
        <v>872.2</v>
      </c>
      <c r="AH36">
        <f t="shared" si="19"/>
        <v>872.2</v>
      </c>
    </row>
    <row r="37" spans="1:34" x14ac:dyDescent="0.25">
      <c r="A37" t="s">
        <v>5</v>
      </c>
      <c r="B37" s="1">
        <v>42906</v>
      </c>
      <c r="C37">
        <v>860</v>
      </c>
      <c r="D37">
        <v>868.75</v>
      </c>
      <c r="E37">
        <v>845</v>
      </c>
      <c r="F37">
        <v>848</v>
      </c>
      <c r="G37">
        <f>_xll.TA_TYPPRICE(D37,E37,F37)</f>
        <v>853.91666666666663</v>
      </c>
      <c r="H37">
        <v>866.69624817199724</v>
      </c>
      <c r="I37" t="str">
        <f t="shared" si="0"/>
        <v>DOWN</v>
      </c>
      <c r="J37">
        <v>895.2691259156793</v>
      </c>
      <c r="K37">
        <v>872.51165705062215</v>
      </c>
      <c r="L37" t="str">
        <f t="shared" si="1"/>
        <v>DOWN</v>
      </c>
      <c r="M37" t="str">
        <f t="shared" si="2"/>
        <v>DOWN</v>
      </c>
      <c r="N37">
        <v>17.932329543508949</v>
      </c>
      <c r="O37" t="str">
        <f t="shared" si="3"/>
        <v>DOWN</v>
      </c>
      <c r="P37" t="str">
        <f t="shared" si="4"/>
        <v>DOWN</v>
      </c>
      <c r="Q37">
        <f t="shared" si="5"/>
        <v>3</v>
      </c>
      <c r="R37">
        <f t="shared" si="6"/>
        <v>23.75</v>
      </c>
      <c r="S37">
        <f t="shared" si="7"/>
        <v>0.12631578947368421</v>
      </c>
      <c r="T37" t="str">
        <f t="shared" si="8"/>
        <v>DOWN</v>
      </c>
      <c r="U37" t="str">
        <f t="shared" si="9"/>
        <v>DOWN</v>
      </c>
      <c r="V37">
        <v>884.54389862874939</v>
      </c>
      <c r="W37">
        <v>899.44111132273895</v>
      </c>
      <c r="X37">
        <f t="shared" si="10"/>
        <v>-14.897212693989559</v>
      </c>
      <c r="Y37">
        <v>-11.260244178136396</v>
      </c>
      <c r="Z37" t="str">
        <f t="shared" si="11"/>
        <v>DOWN</v>
      </c>
      <c r="AA37" t="str">
        <f t="shared" si="12"/>
        <v>DOWN</v>
      </c>
      <c r="AB37" t="str">
        <f t="shared" si="13"/>
        <v>DOWN</v>
      </c>
      <c r="AC37" t="str">
        <f t="shared" si="14"/>
        <v>DOWN</v>
      </c>
      <c r="AD37">
        <f t="shared" si="15"/>
        <v>866.05000000000007</v>
      </c>
      <c r="AE37">
        <f t="shared" si="16"/>
        <v>859.7</v>
      </c>
      <c r="AF37">
        <f t="shared" si="17"/>
        <v>856.90000000000009</v>
      </c>
      <c r="AG37">
        <f t="shared" si="18"/>
        <v>854.05000000000007</v>
      </c>
      <c r="AH37">
        <f t="shared" si="19"/>
        <v>854.05000000000007</v>
      </c>
    </row>
    <row r="38" spans="1:34" x14ac:dyDescent="0.25">
      <c r="A38" t="s">
        <v>5</v>
      </c>
      <c r="B38" s="1">
        <v>42907</v>
      </c>
      <c r="C38">
        <v>850.1</v>
      </c>
      <c r="D38">
        <v>864.75</v>
      </c>
      <c r="E38">
        <v>840</v>
      </c>
      <c r="F38">
        <v>857</v>
      </c>
      <c r="G38">
        <f>_xll.TA_TYPPRICE(D38,E38,F38)</f>
        <v>853.91666666666663</v>
      </c>
      <c r="H38">
        <v>860.30645741933199</v>
      </c>
      <c r="I38" t="str">
        <f t="shared" si="0"/>
        <v>DOWN</v>
      </c>
      <c r="J38">
        <v>888.48709793441719</v>
      </c>
      <c r="K38">
        <v>865.28684437270613</v>
      </c>
      <c r="L38" t="str">
        <f t="shared" si="1"/>
        <v>DOWN</v>
      </c>
      <c r="M38" t="str">
        <f t="shared" si="2"/>
        <v>DOWN</v>
      </c>
      <c r="N38">
        <v>30.530421220013292</v>
      </c>
      <c r="O38" t="str">
        <f t="shared" si="3"/>
        <v>DOWN</v>
      </c>
      <c r="P38" t="str">
        <f t="shared" si="4"/>
        <v>DOWN</v>
      </c>
      <c r="Q38">
        <f t="shared" si="5"/>
        <v>17</v>
      </c>
      <c r="R38">
        <f t="shared" si="6"/>
        <v>24.75</v>
      </c>
      <c r="S38">
        <f t="shared" si="7"/>
        <v>0.68686868686868685</v>
      </c>
      <c r="T38" t="str">
        <f t="shared" si="8"/>
        <v>No Indication</v>
      </c>
      <c r="U38" t="str">
        <f t="shared" si="9"/>
        <v>No T+M+I</v>
      </c>
      <c r="V38">
        <v>880.30637576278798</v>
      </c>
      <c r="W38">
        <v>896.29732529883233</v>
      </c>
      <c r="X38">
        <f t="shared" si="10"/>
        <v>-15.990949536044354</v>
      </c>
      <c r="Y38">
        <v>-12.206385249717988</v>
      </c>
      <c r="Z38" t="str">
        <f t="shared" si="11"/>
        <v>DOWN</v>
      </c>
      <c r="AA38" t="str">
        <f t="shared" si="12"/>
        <v>No TMIM</v>
      </c>
      <c r="AB38" t="str">
        <f t="shared" si="13"/>
        <v>DOWN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859</v>
      </c>
      <c r="D39">
        <v>863.85</v>
      </c>
      <c r="E39">
        <v>838</v>
      </c>
      <c r="F39">
        <v>841</v>
      </c>
      <c r="G39">
        <f>_xll.TA_TYPPRICE(D39,E39,F39)</f>
        <v>847.61666666666667</v>
      </c>
      <c r="H39">
        <v>853.96156204299928</v>
      </c>
      <c r="I39" t="str">
        <f t="shared" si="0"/>
        <v>DOWN</v>
      </c>
      <c r="J39">
        <v>883.01218728232448</v>
      </c>
      <c r="K39">
        <v>859.22310117877146</v>
      </c>
      <c r="L39" t="str">
        <f t="shared" si="1"/>
        <v>DOWN</v>
      </c>
      <c r="M39" t="str">
        <f t="shared" si="2"/>
        <v>DOWN</v>
      </c>
      <c r="N39">
        <v>22.764696262465197</v>
      </c>
      <c r="O39" t="str">
        <f t="shared" si="3"/>
        <v>DOWN</v>
      </c>
      <c r="P39" t="str">
        <f t="shared" si="4"/>
        <v>DOWN</v>
      </c>
      <c r="Q39">
        <f t="shared" si="5"/>
        <v>3</v>
      </c>
      <c r="R39">
        <f t="shared" si="6"/>
        <v>25.850000000000023</v>
      </c>
      <c r="S39">
        <f t="shared" si="7"/>
        <v>0.11605415860734999</v>
      </c>
      <c r="T39" t="str">
        <f t="shared" si="8"/>
        <v>DOWN</v>
      </c>
      <c r="U39" t="str">
        <f t="shared" si="9"/>
        <v>DOWN</v>
      </c>
      <c r="V39">
        <v>874.25924103005138</v>
      </c>
      <c r="W39">
        <v>892.20122712854845</v>
      </c>
      <c r="X39">
        <f t="shared" si="10"/>
        <v>-17.941986098497068</v>
      </c>
      <c r="Y39">
        <v>-13.353505419473803</v>
      </c>
      <c r="Z39" t="str">
        <f t="shared" si="11"/>
        <v>DOWN</v>
      </c>
      <c r="AA39" t="str">
        <f t="shared" si="12"/>
        <v>DOWN</v>
      </c>
      <c r="AB39" t="str">
        <f t="shared" si="13"/>
        <v>DOWN</v>
      </c>
      <c r="AC39" t="str">
        <f t="shared" si="14"/>
        <v>DOWN</v>
      </c>
      <c r="AD39">
        <f t="shared" si="15"/>
        <v>860.90000000000009</v>
      </c>
      <c r="AE39">
        <f t="shared" si="16"/>
        <v>854</v>
      </c>
      <c r="AF39">
        <f t="shared" si="17"/>
        <v>850.90000000000009</v>
      </c>
      <c r="AG39">
        <f t="shared" si="18"/>
        <v>847.85</v>
      </c>
      <c r="AH39">
        <f t="shared" si="19"/>
        <v>847.85</v>
      </c>
    </row>
    <row r="40" spans="1:34" x14ac:dyDescent="0.25">
      <c r="A40" t="s">
        <v>5</v>
      </c>
      <c r="B40" s="1">
        <v>42909</v>
      </c>
      <c r="C40">
        <v>845.9</v>
      </c>
      <c r="D40">
        <v>854.85</v>
      </c>
      <c r="E40">
        <v>828.3</v>
      </c>
      <c r="F40">
        <v>847</v>
      </c>
      <c r="G40">
        <f>_xll.TA_TYPPRICE(D40,E40,F40)</f>
        <v>843.38333333333333</v>
      </c>
      <c r="H40">
        <v>848.67244768816636</v>
      </c>
      <c r="I40" t="str">
        <f t="shared" si="0"/>
        <v>DOWN</v>
      </c>
      <c r="J40">
        <v>876.75392344180796</v>
      </c>
      <c r="K40">
        <v>852.3513009168222</v>
      </c>
      <c r="L40" t="str">
        <f t="shared" si="1"/>
        <v>DOWN</v>
      </c>
      <c r="M40" t="str">
        <f t="shared" si="2"/>
        <v>DOWN</v>
      </c>
      <c r="N40">
        <v>30.992548408565572</v>
      </c>
      <c r="O40" t="str">
        <f t="shared" si="3"/>
        <v>DOWN</v>
      </c>
      <c r="P40" t="str">
        <f t="shared" si="4"/>
        <v>DOWN</v>
      </c>
      <c r="Q40">
        <f t="shared" si="5"/>
        <v>18.700000000000045</v>
      </c>
      <c r="R40">
        <f t="shared" si="6"/>
        <v>26.550000000000068</v>
      </c>
      <c r="S40">
        <f t="shared" si="7"/>
        <v>0.70433145009416187</v>
      </c>
      <c r="T40" t="str">
        <f t="shared" si="8"/>
        <v>No Indication</v>
      </c>
      <c r="U40" t="str">
        <f t="shared" si="9"/>
        <v>No T+M+I</v>
      </c>
      <c r="V40">
        <v>870.0655116408127</v>
      </c>
      <c r="W40">
        <v>888.85298808198934</v>
      </c>
      <c r="X40">
        <f t="shared" si="10"/>
        <v>-18.787476441176636</v>
      </c>
      <c r="Y40">
        <v>-14.44029962381437</v>
      </c>
      <c r="Z40" t="str">
        <f t="shared" si="11"/>
        <v>DOWN</v>
      </c>
      <c r="AA40" t="str">
        <f t="shared" si="12"/>
        <v>No TMIM</v>
      </c>
      <c r="AB40" t="str">
        <f t="shared" si="13"/>
        <v>DOWN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845.15</v>
      </c>
      <c r="D41">
        <v>845.55</v>
      </c>
      <c r="E41">
        <v>812</v>
      </c>
      <c r="F41">
        <v>812</v>
      </c>
      <c r="G41">
        <f>_xll.TA_TYPPRICE(D41,E41,F41)</f>
        <v>823.18333333333339</v>
      </c>
      <c r="H41">
        <v>835.92789051074988</v>
      </c>
      <c r="I41" t="str">
        <f t="shared" si="0"/>
        <v>DOWN</v>
      </c>
      <c r="J41">
        <v>869.81971823251729</v>
      </c>
      <c r="K41">
        <v>843.3843451575284</v>
      </c>
      <c r="L41" t="str">
        <f t="shared" si="1"/>
        <v>DOWN</v>
      </c>
      <c r="M41" t="str">
        <f t="shared" si="2"/>
        <v>DOWN</v>
      </c>
      <c r="N41">
        <v>17.443109096583107</v>
      </c>
      <c r="O41" t="str">
        <f t="shared" si="3"/>
        <v>DOWN</v>
      </c>
      <c r="P41" t="str">
        <f t="shared" si="4"/>
        <v>DOWN</v>
      </c>
      <c r="Q41">
        <f t="shared" si="5"/>
        <v>0</v>
      </c>
      <c r="R41">
        <f t="shared" si="6"/>
        <v>33.549999999999955</v>
      </c>
      <c r="S41">
        <f t="shared" si="7"/>
        <v>0</v>
      </c>
      <c r="T41" t="str">
        <f t="shared" si="8"/>
        <v>DOWN</v>
      </c>
      <c r="U41" t="str">
        <f t="shared" si="9"/>
        <v>DOWN</v>
      </c>
      <c r="V41">
        <v>861.13235600376458</v>
      </c>
      <c r="W41">
        <v>883.1601741499901</v>
      </c>
      <c r="X41">
        <f t="shared" si="10"/>
        <v>-22.027818146225513</v>
      </c>
      <c r="Y41">
        <v>-15.957803328296599</v>
      </c>
      <c r="Z41" t="str">
        <f t="shared" si="11"/>
        <v>DOWN</v>
      </c>
      <c r="AA41" t="str">
        <f t="shared" si="12"/>
        <v>DOWN</v>
      </c>
      <c r="AB41" t="str">
        <f t="shared" si="13"/>
        <v>DOWN</v>
      </c>
      <c r="AC41" t="str">
        <f t="shared" si="14"/>
        <v>DOWN</v>
      </c>
      <c r="AD41">
        <f t="shared" si="15"/>
        <v>841.75</v>
      </c>
      <c r="AE41">
        <f t="shared" si="16"/>
        <v>832.75</v>
      </c>
      <c r="AF41">
        <f t="shared" si="17"/>
        <v>828.80000000000007</v>
      </c>
      <c r="AG41">
        <f t="shared" si="18"/>
        <v>824.80000000000007</v>
      </c>
      <c r="AH41">
        <f t="shared" si="19"/>
        <v>824.80000000000007</v>
      </c>
    </row>
    <row r="42" spans="1:34" x14ac:dyDescent="0.25">
      <c r="A42" t="s">
        <v>5</v>
      </c>
      <c r="B42" s="1">
        <v>42914</v>
      </c>
      <c r="C42">
        <v>819.65</v>
      </c>
      <c r="D42">
        <v>819.65</v>
      </c>
      <c r="E42">
        <v>790.55</v>
      </c>
      <c r="F42">
        <v>803</v>
      </c>
      <c r="G42">
        <f>_xll.TA_TYPPRICE(D42,E42,F42)</f>
        <v>804.4</v>
      </c>
      <c r="H42">
        <v>820.16394525537498</v>
      </c>
      <c r="I42" t="str">
        <f t="shared" si="0"/>
        <v>DOWN</v>
      </c>
      <c r="J42">
        <v>858.67089195862457</v>
      </c>
      <c r="K42">
        <v>831.64337956696647</v>
      </c>
      <c r="L42" t="str">
        <f t="shared" si="1"/>
        <v>DOWN</v>
      </c>
      <c r="M42" t="str">
        <f t="shared" si="2"/>
        <v>DOWN</v>
      </c>
      <c r="N42">
        <v>15.29395167639627</v>
      </c>
      <c r="O42" t="str">
        <f t="shared" si="3"/>
        <v>DOWN</v>
      </c>
      <c r="P42" t="str">
        <f t="shared" si="4"/>
        <v>DOWN</v>
      </c>
      <c r="Q42">
        <f t="shared" si="5"/>
        <v>12.450000000000045</v>
      </c>
      <c r="R42">
        <f t="shared" si="6"/>
        <v>29.100000000000023</v>
      </c>
      <c r="S42">
        <f t="shared" si="7"/>
        <v>0.42783505154639301</v>
      </c>
      <c r="T42" t="str">
        <f t="shared" si="8"/>
        <v>No Indication</v>
      </c>
      <c r="U42" t="str">
        <f t="shared" si="9"/>
        <v>No T+M+I</v>
      </c>
      <c r="V42">
        <v>852.18891661857003</v>
      </c>
      <c r="W42">
        <v>877.2223834722131</v>
      </c>
      <c r="X42">
        <f t="shared" si="10"/>
        <v>-25.033466853643063</v>
      </c>
      <c r="Y42">
        <v>-17.772936033365891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790</v>
      </c>
      <c r="D43">
        <v>847.75</v>
      </c>
      <c r="E43">
        <v>783.8</v>
      </c>
      <c r="F43">
        <v>833</v>
      </c>
      <c r="G43">
        <f>_xll.TA_TYPPRICE(D43,E43,F43)</f>
        <v>821.51666666666677</v>
      </c>
      <c r="H43">
        <v>820.84030596102093</v>
      </c>
      <c r="I43" t="str">
        <f t="shared" si="0"/>
        <v>UP</v>
      </c>
      <c r="J43">
        <v>856.24402707893023</v>
      </c>
      <c r="K43">
        <v>821.01151744097388</v>
      </c>
      <c r="L43" t="str">
        <f t="shared" si="1"/>
        <v>No Confirmation</v>
      </c>
      <c r="M43" t="str">
        <f t="shared" si="2"/>
        <v>No Trend</v>
      </c>
      <c r="N43">
        <v>44.028310250927781</v>
      </c>
      <c r="O43" t="str">
        <f t="shared" si="3"/>
        <v>No Momentum</v>
      </c>
      <c r="P43" t="str">
        <f t="shared" si="4"/>
        <v>No Trend + Momentum</v>
      </c>
      <c r="Q43">
        <f t="shared" si="5"/>
        <v>49.200000000000045</v>
      </c>
      <c r="R43">
        <f t="shared" si="6"/>
        <v>63.950000000000045</v>
      </c>
      <c r="S43">
        <f t="shared" si="7"/>
        <v>0.76935105551211902</v>
      </c>
      <c r="T43" t="str">
        <f t="shared" si="8"/>
        <v>No Indication</v>
      </c>
      <c r="U43" t="str">
        <f t="shared" si="9"/>
        <v>No T+M+I</v>
      </c>
      <c r="V43">
        <v>849.23677560032854</v>
      </c>
      <c r="W43">
        <v>873.9466513631603</v>
      </c>
      <c r="X43">
        <f t="shared" si="10"/>
        <v>-24.709875762831757</v>
      </c>
      <c r="Y43">
        <v>-19.160323979259065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834</v>
      </c>
      <c r="D44">
        <v>834</v>
      </c>
      <c r="E44">
        <v>780</v>
      </c>
      <c r="F44">
        <v>780</v>
      </c>
      <c r="G44">
        <f>_xll.TA_TYPPRICE(D44,E44,F44)</f>
        <v>798</v>
      </c>
      <c r="H44">
        <v>809.42015298051047</v>
      </c>
      <c r="I44" t="str">
        <f t="shared" si="0"/>
        <v>DOWN</v>
      </c>
      <c r="J44">
        <v>851.30090995027911</v>
      </c>
      <c r="K44">
        <v>811.89784689853525</v>
      </c>
      <c r="L44" t="str">
        <f t="shared" si="1"/>
        <v>DOWN</v>
      </c>
      <c r="M44" t="str">
        <f t="shared" si="2"/>
        <v>DOWN</v>
      </c>
      <c r="N44">
        <v>25.171684220865199</v>
      </c>
      <c r="O44" t="str">
        <f t="shared" si="3"/>
        <v>DOWN</v>
      </c>
      <c r="P44" t="str">
        <f t="shared" si="4"/>
        <v>DOWN</v>
      </c>
      <c r="Q44">
        <f t="shared" si="5"/>
        <v>0</v>
      </c>
      <c r="R44">
        <f t="shared" si="6"/>
        <v>54</v>
      </c>
      <c r="S44">
        <f t="shared" si="7"/>
        <v>0</v>
      </c>
      <c r="T44" t="str">
        <f t="shared" si="8"/>
        <v>DOWN</v>
      </c>
      <c r="U44" t="str">
        <f t="shared" si="9"/>
        <v>DOWN</v>
      </c>
      <c r="V44">
        <v>838.58496396950875</v>
      </c>
      <c r="W44">
        <v>866.9876401510744</v>
      </c>
      <c r="X44">
        <f t="shared" si="10"/>
        <v>-28.402676181565653</v>
      </c>
      <c r="Y44">
        <v>-21.008794419720381</v>
      </c>
      <c r="Z44" t="str">
        <f t="shared" si="11"/>
        <v>DOWN</v>
      </c>
      <c r="AA44" t="str">
        <f t="shared" si="12"/>
        <v>DOWN</v>
      </c>
      <c r="AB44" t="str">
        <f t="shared" si="13"/>
        <v>DOWN</v>
      </c>
      <c r="AC44" t="str">
        <f t="shared" si="14"/>
        <v>DOWN</v>
      </c>
      <c r="AD44">
        <f t="shared" si="15"/>
        <v>827.85</v>
      </c>
      <c r="AE44">
        <f t="shared" si="16"/>
        <v>813.35</v>
      </c>
      <c r="AF44">
        <f t="shared" si="17"/>
        <v>807</v>
      </c>
      <c r="AG44">
        <f t="shared" si="18"/>
        <v>800.65000000000009</v>
      </c>
      <c r="AH44">
        <f t="shared" si="19"/>
        <v>800.65000000000009</v>
      </c>
    </row>
    <row r="45" spans="1:34" x14ac:dyDescent="0.25">
      <c r="A45" t="s">
        <v>5</v>
      </c>
      <c r="B45" s="1">
        <v>42919</v>
      </c>
      <c r="C45">
        <v>783</v>
      </c>
      <c r="D45">
        <v>787.45</v>
      </c>
      <c r="E45">
        <v>762.15</v>
      </c>
      <c r="F45">
        <v>775</v>
      </c>
      <c r="G45">
        <f>_xll.TA_TYPPRICE(D45,E45,F45)</f>
        <v>774.86666666666667</v>
      </c>
      <c r="H45">
        <v>792.14340982358863</v>
      </c>
      <c r="I45" t="str">
        <f t="shared" si="0"/>
        <v>DOWN</v>
      </c>
      <c r="J45">
        <v>837.11181885021711</v>
      </c>
      <c r="K45">
        <v>800.84276980997186</v>
      </c>
      <c r="L45" t="str">
        <f t="shared" si="1"/>
        <v>DOWN</v>
      </c>
      <c r="M45" t="str">
        <f t="shared" si="2"/>
        <v>DOWN</v>
      </c>
      <c r="N45">
        <v>23.961503625339471</v>
      </c>
      <c r="O45" t="str">
        <f t="shared" si="3"/>
        <v>DOWN</v>
      </c>
      <c r="P45" t="str">
        <f t="shared" si="4"/>
        <v>DOWN</v>
      </c>
      <c r="Q45">
        <f t="shared" si="5"/>
        <v>12.850000000000023</v>
      </c>
      <c r="R45">
        <f t="shared" si="6"/>
        <v>25.300000000000068</v>
      </c>
      <c r="S45">
        <f t="shared" si="7"/>
        <v>0.50790513833992046</v>
      </c>
      <c r="T45" t="str">
        <f t="shared" si="8"/>
        <v>No Indication</v>
      </c>
      <c r="U45" t="str">
        <f t="shared" si="9"/>
        <v>No T+M+I</v>
      </c>
      <c r="V45">
        <v>828.80266182035359</v>
      </c>
      <c r="W45">
        <v>860.17374088062445</v>
      </c>
      <c r="X45">
        <f t="shared" si="10"/>
        <v>-31.371079060270858</v>
      </c>
      <c r="Y45">
        <v>-23.081251347830477</v>
      </c>
      <c r="Z45" t="str">
        <f t="shared" si="11"/>
        <v>DOWN</v>
      </c>
      <c r="AA45" t="str">
        <f t="shared" si="12"/>
        <v>No TMIM</v>
      </c>
      <c r="AB45" t="str">
        <f t="shared" si="13"/>
        <v>DOWN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778</v>
      </c>
      <c r="D46">
        <v>787.45</v>
      </c>
      <c r="E46">
        <v>774</v>
      </c>
      <c r="F46">
        <v>777</v>
      </c>
      <c r="G46">
        <f>_xll.TA_TYPPRICE(D46,E46,F46)</f>
        <v>779.48333333333323</v>
      </c>
      <c r="H46">
        <v>785.81337157846087</v>
      </c>
      <c r="I46" t="str">
        <f t="shared" si="0"/>
        <v>DOWN</v>
      </c>
      <c r="J46">
        <v>826.07585910572448</v>
      </c>
      <c r="K46">
        <v>794.87770985220038</v>
      </c>
      <c r="L46" t="str">
        <f t="shared" si="1"/>
        <v>DOWN</v>
      </c>
      <c r="M46" t="str">
        <f t="shared" si="2"/>
        <v>DOWN</v>
      </c>
      <c r="N46">
        <v>25.746449852010834</v>
      </c>
      <c r="O46" t="str">
        <f t="shared" si="3"/>
        <v>DOWN</v>
      </c>
      <c r="P46" t="str">
        <f t="shared" si="4"/>
        <v>DOWN</v>
      </c>
      <c r="Q46">
        <f t="shared" si="5"/>
        <v>3</v>
      </c>
      <c r="R46">
        <f t="shared" si="6"/>
        <v>13.450000000000045</v>
      </c>
      <c r="S46">
        <f t="shared" si="7"/>
        <v>0.22304832713754572</v>
      </c>
      <c r="T46" t="str">
        <f t="shared" si="8"/>
        <v>No Indication</v>
      </c>
      <c r="U46" t="str">
        <f t="shared" si="9"/>
        <v>No T+M+I</v>
      </c>
      <c r="V46">
        <v>820.83302154029923</v>
      </c>
      <c r="W46">
        <v>854.01272303761527</v>
      </c>
      <c r="X46">
        <f t="shared" si="10"/>
        <v>-33.179701497316046</v>
      </c>
      <c r="Y46">
        <v>-25.10094137772759</v>
      </c>
      <c r="Z46" t="str">
        <f t="shared" si="11"/>
        <v>DOWN</v>
      </c>
      <c r="AA46" t="str">
        <f t="shared" si="12"/>
        <v>No TMIM</v>
      </c>
      <c r="AB46" t="str">
        <f t="shared" si="13"/>
        <v>DOWN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781.05</v>
      </c>
      <c r="D47">
        <v>816.7</v>
      </c>
      <c r="E47">
        <v>780</v>
      </c>
      <c r="F47">
        <v>807</v>
      </c>
      <c r="G47">
        <f>_xll.TA_TYPPRICE(D47,E47,F47)</f>
        <v>801.23333333333323</v>
      </c>
      <c r="H47">
        <v>793.52335245589711</v>
      </c>
      <c r="I47" t="str">
        <f t="shared" si="0"/>
        <v>UP</v>
      </c>
      <c r="J47">
        <v>823.99233486000799</v>
      </c>
      <c r="K47">
        <v>791.57155210726694</v>
      </c>
      <c r="L47" t="str">
        <f t="shared" si="1"/>
        <v>No Confirmation</v>
      </c>
      <c r="M47" t="str">
        <f t="shared" si="2"/>
        <v>No Trend</v>
      </c>
      <c r="N47">
        <v>48.440121764556274</v>
      </c>
      <c r="O47" t="str">
        <f t="shared" si="3"/>
        <v>No Momentum</v>
      </c>
      <c r="P47" t="str">
        <f t="shared" si="4"/>
        <v>No Trend + Momentum</v>
      </c>
      <c r="Q47">
        <f t="shared" si="5"/>
        <v>27</v>
      </c>
      <c r="R47">
        <f t="shared" si="6"/>
        <v>36.700000000000045</v>
      </c>
      <c r="S47">
        <f t="shared" si="7"/>
        <v>0.73569482288828247</v>
      </c>
      <c r="T47" t="str">
        <f t="shared" si="8"/>
        <v>No Indication</v>
      </c>
      <c r="U47" t="str">
        <f t="shared" si="9"/>
        <v>No T+M+I</v>
      </c>
      <c r="V47">
        <v>818.70486438025318</v>
      </c>
      <c r="W47">
        <v>850.53029910890302</v>
      </c>
      <c r="X47">
        <f t="shared" si="10"/>
        <v>-31.825434728649839</v>
      </c>
      <c r="Y47">
        <v>-26.445840047912039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807</v>
      </c>
      <c r="D48">
        <v>821.5</v>
      </c>
      <c r="E48">
        <v>799</v>
      </c>
      <c r="F48">
        <v>804</v>
      </c>
      <c r="G48">
        <f>_xll.TA_TYPPRICE(D48,E48,F48)</f>
        <v>808.16666666666663</v>
      </c>
      <c r="H48">
        <v>800.84500956128181</v>
      </c>
      <c r="I48" t="str">
        <f t="shared" si="0"/>
        <v>UP</v>
      </c>
      <c r="J48">
        <v>823.43848266889506</v>
      </c>
      <c r="K48">
        <v>793.22231830565204</v>
      </c>
      <c r="L48" t="str">
        <f t="shared" si="1"/>
        <v>No Confirmation</v>
      </c>
      <c r="M48" t="str">
        <f t="shared" si="2"/>
        <v>No Trend</v>
      </c>
      <c r="N48">
        <v>46.657658838899557</v>
      </c>
      <c r="O48" t="str">
        <f t="shared" si="3"/>
        <v>No Momentum</v>
      </c>
      <c r="P48" t="str">
        <f t="shared" si="4"/>
        <v>No Trend + Momentum</v>
      </c>
      <c r="Q48">
        <f t="shared" si="5"/>
        <v>5</v>
      </c>
      <c r="R48">
        <f t="shared" si="6"/>
        <v>22.5</v>
      </c>
      <c r="S48">
        <f t="shared" si="7"/>
        <v>0.22222222222222221</v>
      </c>
      <c r="T48" t="str">
        <f t="shared" si="8"/>
        <v>No Indication</v>
      </c>
      <c r="U48" t="str">
        <f t="shared" si="9"/>
        <v>No T+M+I</v>
      </c>
      <c r="V48">
        <v>816.44257755252193</v>
      </c>
      <c r="W48">
        <v>847.08361028602133</v>
      </c>
      <c r="X48">
        <f t="shared" si="10"/>
        <v>-30.641032733499401</v>
      </c>
      <c r="Y48">
        <v>-27.28487858502951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803.5</v>
      </c>
      <c r="D49">
        <v>845</v>
      </c>
      <c r="E49">
        <v>801.05</v>
      </c>
      <c r="F49">
        <v>842</v>
      </c>
      <c r="G49">
        <f>_xll.TA_TYPPRICE(D49,E49,F49)</f>
        <v>829.35</v>
      </c>
      <c r="H49">
        <v>815.09750478064097</v>
      </c>
      <c r="I49" t="str">
        <f t="shared" si="0"/>
        <v>UP</v>
      </c>
      <c r="J49">
        <v>828.22993096469611</v>
      </c>
      <c r="K49">
        <v>794.96180312661829</v>
      </c>
      <c r="L49" t="str">
        <f t="shared" si="1"/>
        <v>UP</v>
      </c>
      <c r="M49" t="str">
        <f t="shared" si="2"/>
        <v>UP</v>
      </c>
      <c r="N49">
        <v>66.294979443488572</v>
      </c>
      <c r="O49" t="str">
        <f t="shared" si="3"/>
        <v>UP</v>
      </c>
      <c r="P49" t="str">
        <f t="shared" si="4"/>
        <v>UP</v>
      </c>
      <c r="Q49">
        <f t="shared" si="5"/>
        <v>40.950000000000045</v>
      </c>
      <c r="R49">
        <f t="shared" si="6"/>
        <v>43.950000000000045</v>
      </c>
      <c r="S49">
        <f t="shared" si="7"/>
        <v>0.93174061433447108</v>
      </c>
      <c r="T49" t="str">
        <f t="shared" si="8"/>
        <v>UP</v>
      </c>
      <c r="U49" t="str">
        <f t="shared" si="9"/>
        <v>UP</v>
      </c>
      <c r="V49">
        <v>820.37448869828779</v>
      </c>
      <c r="W49">
        <v>846.70704656113082</v>
      </c>
      <c r="X49">
        <f t="shared" si="10"/>
        <v>-26.332557862843032</v>
      </c>
      <c r="Y49">
        <v>-27.094414440592214</v>
      </c>
      <c r="Z49" t="str">
        <f t="shared" si="11"/>
        <v>UP</v>
      </c>
      <c r="AA49" t="str">
        <f t="shared" si="12"/>
        <v>UP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850</v>
      </c>
      <c r="D50">
        <v>850</v>
      </c>
      <c r="E50">
        <v>833.05</v>
      </c>
      <c r="F50">
        <v>850</v>
      </c>
      <c r="G50">
        <f>_xll.TA_TYPPRICE(D50,E50,F50)</f>
        <v>844.35</v>
      </c>
      <c r="H50">
        <v>829.72375239032044</v>
      </c>
      <c r="I50" t="str">
        <f t="shared" si="0"/>
        <v>UP</v>
      </c>
      <c r="J50">
        <v>833.06772408365248</v>
      </c>
      <c r="K50">
        <v>803.42584687625867</v>
      </c>
      <c r="L50" t="str">
        <f t="shared" si="1"/>
        <v>UP</v>
      </c>
      <c r="M50" t="str">
        <f t="shared" si="2"/>
        <v>UP</v>
      </c>
      <c r="N50">
        <v>69.271868902859168</v>
      </c>
      <c r="O50" t="str">
        <f t="shared" si="3"/>
        <v>UP</v>
      </c>
      <c r="P50" t="str">
        <f t="shared" si="4"/>
        <v>UP</v>
      </c>
      <c r="Q50">
        <f t="shared" si="5"/>
        <v>16.950000000000045</v>
      </c>
      <c r="R50">
        <f t="shared" si="6"/>
        <v>16.950000000000045</v>
      </c>
      <c r="S50">
        <f t="shared" si="7"/>
        <v>1</v>
      </c>
      <c r="T50" t="str">
        <f t="shared" si="8"/>
        <v>UP</v>
      </c>
      <c r="U50" t="str">
        <f t="shared" si="9"/>
        <v>UP</v>
      </c>
      <c r="V50">
        <v>824.93225966778198</v>
      </c>
      <c r="W50">
        <v>846.95096903808405</v>
      </c>
      <c r="X50">
        <f t="shared" si="10"/>
        <v>-22.018709370302076</v>
      </c>
      <c r="Y50">
        <v>-26.079273426534186</v>
      </c>
      <c r="Z50" t="str">
        <f t="shared" si="11"/>
        <v>UP</v>
      </c>
      <c r="AA50" t="str">
        <f t="shared" si="12"/>
        <v>UP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849</v>
      </c>
      <c r="D51">
        <v>853</v>
      </c>
      <c r="E51">
        <v>837</v>
      </c>
      <c r="F51">
        <v>838</v>
      </c>
      <c r="G51">
        <f>_xll.TA_TYPPRICE(D51,E51,F51)</f>
        <v>842.66666666666663</v>
      </c>
      <c r="H51">
        <v>836.19520952849348</v>
      </c>
      <c r="I51" t="str">
        <f t="shared" si="0"/>
        <v>UP</v>
      </c>
      <c r="J51">
        <v>837.49711873172976</v>
      </c>
      <c r="K51">
        <v>810.88676979264562</v>
      </c>
      <c r="L51" t="str">
        <f t="shared" si="1"/>
        <v>UP</v>
      </c>
      <c r="M51" t="str">
        <f t="shared" si="2"/>
        <v>UP</v>
      </c>
      <c r="N51">
        <v>59.430047856308335</v>
      </c>
      <c r="O51" t="str">
        <f t="shared" si="3"/>
        <v>No Momentum</v>
      </c>
      <c r="P51" t="str">
        <f t="shared" si="4"/>
        <v>No Trend + Momentum</v>
      </c>
      <c r="Q51">
        <f t="shared" si="5"/>
        <v>1</v>
      </c>
      <c r="R51">
        <f t="shared" si="6"/>
        <v>16</v>
      </c>
      <c r="S51">
        <f t="shared" si="7"/>
        <v>6.25E-2</v>
      </c>
      <c r="T51" t="str">
        <f t="shared" si="8"/>
        <v>DOWN</v>
      </c>
      <c r="U51" t="str">
        <f t="shared" si="9"/>
        <v>No T+M+I</v>
      </c>
      <c r="V51">
        <v>826.94268125735402</v>
      </c>
      <c r="W51">
        <v>846.2879342945223</v>
      </c>
      <c r="X51">
        <f t="shared" si="10"/>
        <v>-19.345253037168277</v>
      </c>
      <c r="Y51">
        <v>-24.732469348661006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842</v>
      </c>
      <c r="D52">
        <v>849.85</v>
      </c>
      <c r="E52">
        <v>830.5</v>
      </c>
      <c r="F52">
        <v>839</v>
      </c>
      <c r="G52">
        <f>_xll.TA_TYPPRICE(D52,E52,F52)</f>
        <v>839.7833333333333</v>
      </c>
      <c r="H52">
        <v>837.98927143091339</v>
      </c>
      <c r="I52" t="str">
        <f t="shared" si="0"/>
        <v>UP</v>
      </c>
      <c r="J52">
        <v>840.242203458012</v>
      </c>
      <c r="K52">
        <v>815.24526539427995</v>
      </c>
      <c r="L52" t="str">
        <f t="shared" si="1"/>
        <v>No Confirmation</v>
      </c>
      <c r="M52" t="str">
        <f t="shared" si="2"/>
        <v>No Trend</v>
      </c>
      <c r="N52">
        <v>60.021706989534742</v>
      </c>
      <c r="O52" t="str">
        <f t="shared" si="3"/>
        <v>UP</v>
      </c>
      <c r="P52" t="str">
        <f t="shared" si="4"/>
        <v>No Trend + Momentum</v>
      </c>
      <c r="Q52">
        <f t="shared" si="5"/>
        <v>8.5</v>
      </c>
      <c r="R52">
        <f t="shared" si="6"/>
        <v>19.350000000000023</v>
      </c>
      <c r="S52">
        <f t="shared" si="7"/>
        <v>0.43927648578811318</v>
      </c>
      <c r="T52" t="str">
        <f t="shared" si="8"/>
        <v>No Indication</v>
      </c>
      <c r="U52" t="str">
        <f t="shared" si="9"/>
        <v>No T+M+I</v>
      </c>
      <c r="V52">
        <v>828.79765337160723</v>
      </c>
      <c r="W52">
        <v>845.74808730974291</v>
      </c>
      <c r="X52">
        <f t="shared" si="10"/>
        <v>-16.950433938135689</v>
      </c>
      <c r="Y52">
        <v>-23.176062266555942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841</v>
      </c>
      <c r="D53">
        <v>847.25</v>
      </c>
      <c r="E53">
        <v>835.3</v>
      </c>
      <c r="F53">
        <v>840</v>
      </c>
      <c r="G53">
        <f>_xll.TA_TYPPRICE(D53,E53,F53)</f>
        <v>840.85</v>
      </c>
      <c r="H53">
        <v>839.41963571545671</v>
      </c>
      <c r="I53" t="str">
        <f t="shared" si="0"/>
        <v>UP</v>
      </c>
      <c r="J53">
        <v>841.79949157845374</v>
      </c>
      <c r="K53">
        <v>819.70187308443997</v>
      </c>
      <c r="L53" t="str">
        <f t="shared" si="1"/>
        <v>No Confirmation</v>
      </c>
      <c r="M53" t="str">
        <f t="shared" si="2"/>
        <v>No Trend</v>
      </c>
      <c r="N53">
        <v>60.737447535551873</v>
      </c>
      <c r="O53" t="str">
        <f t="shared" si="3"/>
        <v>UP</v>
      </c>
      <c r="P53" t="str">
        <f t="shared" si="4"/>
        <v>No Trend + Momentum</v>
      </c>
      <c r="Q53">
        <f t="shared" si="5"/>
        <v>4.7000000000000455</v>
      </c>
      <c r="R53">
        <f t="shared" si="6"/>
        <v>11.950000000000045</v>
      </c>
      <c r="S53">
        <f t="shared" si="7"/>
        <v>0.39330543933054624</v>
      </c>
      <c r="T53" t="str">
        <f t="shared" si="8"/>
        <v>No Indication</v>
      </c>
      <c r="U53" t="str">
        <f t="shared" si="9"/>
        <v>No T+M+I</v>
      </c>
      <c r="V53">
        <v>830.52109131443683</v>
      </c>
      <c r="W53">
        <v>845.32230306457677</v>
      </c>
      <c r="X53">
        <f t="shared" si="10"/>
        <v>-14.801211750139942</v>
      </c>
      <c r="Y53">
        <v>-21.501092163272741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838</v>
      </c>
      <c r="D54">
        <v>845.7</v>
      </c>
      <c r="E54">
        <v>826.25</v>
      </c>
      <c r="F54">
        <v>829</v>
      </c>
      <c r="G54">
        <f>_xll.TA_TYPPRICE(D54,E54,F54)</f>
        <v>833.65</v>
      </c>
      <c r="H54">
        <v>836.53481785772829</v>
      </c>
      <c r="I54" t="str">
        <f t="shared" si="0"/>
        <v>DOWN</v>
      </c>
      <c r="J54">
        <v>842.66627122768625</v>
      </c>
      <c r="K54">
        <v>821.15701239900886</v>
      </c>
      <c r="L54" t="str">
        <f t="shared" si="1"/>
        <v>No Confirmation</v>
      </c>
      <c r="M54" t="str">
        <f t="shared" si="2"/>
        <v>No Trend</v>
      </c>
      <c r="N54">
        <v>48.739318593735753</v>
      </c>
      <c r="O54" t="str">
        <f t="shared" si="3"/>
        <v>No Momentum</v>
      </c>
      <c r="P54" t="str">
        <f t="shared" si="4"/>
        <v>No Trend + Momentum</v>
      </c>
      <c r="Q54">
        <f t="shared" si="5"/>
        <v>2.75</v>
      </c>
      <c r="R54">
        <f t="shared" si="6"/>
        <v>19.450000000000045</v>
      </c>
      <c r="S54">
        <f t="shared" si="7"/>
        <v>0.14138817480719762</v>
      </c>
      <c r="T54" t="str">
        <f t="shared" si="8"/>
        <v>DOWN</v>
      </c>
      <c r="U54" t="str">
        <f t="shared" si="9"/>
        <v>No T+M+I</v>
      </c>
      <c r="V54">
        <v>830.28707726606194</v>
      </c>
      <c r="W54">
        <v>844.11324357831188</v>
      </c>
      <c r="X54">
        <f t="shared" si="10"/>
        <v>-13.826166312249939</v>
      </c>
      <c r="Y54">
        <v>-19.96610699306818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833</v>
      </c>
      <c r="D55">
        <v>881</v>
      </c>
      <c r="E55">
        <v>833</v>
      </c>
      <c r="F55">
        <v>860</v>
      </c>
      <c r="G55">
        <f>_xll.TA_TYPPRICE(D55,E55,F55)</f>
        <v>858</v>
      </c>
      <c r="H55">
        <v>847.26740892886414</v>
      </c>
      <c r="I55" t="str">
        <f t="shared" si="0"/>
        <v>UP</v>
      </c>
      <c r="J55">
        <v>851.1848776215337</v>
      </c>
      <c r="K55">
        <v>823.78878742145139</v>
      </c>
      <c r="L55" t="str">
        <f t="shared" si="1"/>
        <v>UP</v>
      </c>
      <c r="M55" t="str">
        <f t="shared" si="2"/>
        <v>UP</v>
      </c>
      <c r="N55">
        <v>69.773450210945526</v>
      </c>
      <c r="O55" t="str">
        <f t="shared" si="3"/>
        <v>UP</v>
      </c>
      <c r="P55" t="str">
        <f t="shared" si="4"/>
        <v>UP</v>
      </c>
      <c r="Q55">
        <f t="shared" si="5"/>
        <v>27</v>
      </c>
      <c r="R55">
        <f t="shared" si="6"/>
        <v>48</v>
      </c>
      <c r="S55">
        <f t="shared" si="7"/>
        <v>0.5625</v>
      </c>
      <c r="T55" t="str">
        <f t="shared" si="8"/>
        <v>No Indication</v>
      </c>
      <c r="U55" t="str">
        <f t="shared" si="9"/>
        <v>No T+M+I</v>
      </c>
      <c r="V55">
        <v>834.85829614820625</v>
      </c>
      <c r="W55">
        <v>845.29004035028879</v>
      </c>
      <c r="X55">
        <f t="shared" si="10"/>
        <v>-10.431744202082541</v>
      </c>
      <c r="Y55">
        <v>-18.059234434871051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864</v>
      </c>
      <c r="D56">
        <v>879.95</v>
      </c>
      <c r="E56">
        <v>860.5</v>
      </c>
      <c r="F56">
        <v>864</v>
      </c>
      <c r="G56">
        <f>_xll.TA_TYPPRICE(D56,E56,F56)</f>
        <v>868.15</v>
      </c>
      <c r="H56">
        <v>857.708704464432</v>
      </c>
      <c r="I56" t="str">
        <f t="shared" si="0"/>
        <v>UP</v>
      </c>
      <c r="J56">
        <v>857.57712703897062</v>
      </c>
      <c r="K56">
        <v>831.94683466112883</v>
      </c>
      <c r="L56" t="str">
        <f t="shared" si="1"/>
        <v>UP</v>
      </c>
      <c r="M56" t="str">
        <f t="shared" si="2"/>
        <v>UP</v>
      </c>
      <c r="N56">
        <v>71.64976290977765</v>
      </c>
      <c r="O56" t="str">
        <f t="shared" si="3"/>
        <v>UP</v>
      </c>
      <c r="P56" t="str">
        <f t="shared" si="4"/>
        <v>UP</v>
      </c>
      <c r="Q56">
        <f t="shared" si="5"/>
        <v>3.5</v>
      </c>
      <c r="R56">
        <f t="shared" si="6"/>
        <v>19.450000000000045</v>
      </c>
      <c r="S56">
        <f t="shared" si="7"/>
        <v>0.17994858611825151</v>
      </c>
      <c r="T56" t="str">
        <f t="shared" si="8"/>
        <v>DOWN</v>
      </c>
      <c r="U56" t="str">
        <f t="shared" si="9"/>
        <v>No T+M+I</v>
      </c>
      <c r="V56">
        <v>839.34163520232835</v>
      </c>
      <c r="W56">
        <v>846.6759632873044</v>
      </c>
      <c r="X56">
        <f t="shared" si="10"/>
        <v>-7.3343280849760504</v>
      </c>
      <c r="Y56">
        <v>-15.914253164892051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867.1</v>
      </c>
      <c r="D57">
        <v>871.8</v>
      </c>
      <c r="E57">
        <v>854.1</v>
      </c>
      <c r="F57">
        <v>858</v>
      </c>
      <c r="G57">
        <f>_xll.TA_TYPPRICE(D57,E57,F57)</f>
        <v>861.30000000000007</v>
      </c>
      <c r="H57">
        <v>859.50435223221598</v>
      </c>
      <c r="I57" t="str">
        <f t="shared" si="0"/>
        <v>DOWN</v>
      </c>
      <c r="J57">
        <v>860.73776547475495</v>
      </c>
      <c r="K57">
        <v>836.86976029198911</v>
      </c>
      <c r="L57" t="str">
        <f t="shared" si="1"/>
        <v>No Confirmation</v>
      </c>
      <c r="M57" t="str">
        <f t="shared" si="2"/>
        <v>No Trend</v>
      </c>
      <c r="N57">
        <v>64.179833487880359</v>
      </c>
      <c r="O57" t="str">
        <f t="shared" si="3"/>
        <v>UP</v>
      </c>
      <c r="P57" t="str">
        <f t="shared" si="4"/>
        <v>No Trend + Momentum</v>
      </c>
      <c r="Q57">
        <f t="shared" si="5"/>
        <v>3.8999999999999773</v>
      </c>
      <c r="R57">
        <f t="shared" si="6"/>
        <v>17.699999999999932</v>
      </c>
      <c r="S57">
        <f t="shared" si="7"/>
        <v>0.22033898305084701</v>
      </c>
      <c r="T57" t="str">
        <f t="shared" si="8"/>
        <v>No Indication</v>
      </c>
      <c r="U57" t="str">
        <f t="shared" si="9"/>
        <v>No T+M+I</v>
      </c>
      <c r="V57">
        <v>842.21215286350855</v>
      </c>
      <c r="W57">
        <v>847.51478082157814</v>
      </c>
      <c r="X57">
        <f t="shared" si="10"/>
        <v>-5.3026279580695928</v>
      </c>
      <c r="Y57">
        <v>-13.791928123527558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857.5</v>
      </c>
      <c r="D58">
        <v>858</v>
      </c>
      <c r="E58">
        <v>844.25</v>
      </c>
      <c r="F58">
        <v>854</v>
      </c>
      <c r="G58">
        <f>_xll.TA_TYPPRICE(D58,E58,F58)</f>
        <v>852.08333333333337</v>
      </c>
      <c r="H58">
        <v>855.79384278277462</v>
      </c>
      <c r="I58" t="str">
        <f t="shared" si="0"/>
        <v>DOWN</v>
      </c>
      <c r="J58">
        <v>860.12937314703163</v>
      </c>
      <c r="K58">
        <v>838.50981356043599</v>
      </c>
      <c r="L58" t="str">
        <f t="shared" si="1"/>
        <v>No Confirmation</v>
      </c>
      <c r="M58" t="str">
        <f t="shared" si="2"/>
        <v>No Trend</v>
      </c>
      <c r="N58">
        <v>59.049596482628132</v>
      </c>
      <c r="O58" t="str">
        <f t="shared" si="3"/>
        <v>No Momentum</v>
      </c>
      <c r="P58" t="str">
        <f t="shared" si="4"/>
        <v>No Trend + Momentum</v>
      </c>
      <c r="Q58">
        <f t="shared" si="5"/>
        <v>9.75</v>
      </c>
      <c r="R58">
        <f t="shared" si="6"/>
        <v>13.75</v>
      </c>
      <c r="S58">
        <f t="shared" si="7"/>
        <v>0.70909090909090911</v>
      </c>
      <c r="T58" t="str">
        <f t="shared" si="8"/>
        <v>No Indication</v>
      </c>
      <c r="U58" t="str">
        <f t="shared" si="9"/>
        <v>No T+M+I</v>
      </c>
      <c r="V58">
        <v>844.02566780758411</v>
      </c>
      <c r="W58">
        <v>847.99516742738717</v>
      </c>
      <c r="X58">
        <f t="shared" si="10"/>
        <v>-3.9694996198030594</v>
      </c>
      <c r="Y58">
        <v>-11.827442422782658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847.9</v>
      </c>
      <c r="D59">
        <v>855.35</v>
      </c>
      <c r="E59">
        <v>835.25</v>
      </c>
      <c r="F59">
        <v>837</v>
      </c>
      <c r="G59">
        <f>_xll.TA_TYPPRICE(D59,E59,F59)</f>
        <v>842.5333333333333</v>
      </c>
      <c r="H59">
        <v>849.16358805805396</v>
      </c>
      <c r="I59" t="str">
        <f t="shared" si="0"/>
        <v>DOWN</v>
      </c>
      <c r="J59">
        <v>859.06729022546904</v>
      </c>
      <c r="K59">
        <v>837.78541054700577</v>
      </c>
      <c r="L59" t="str">
        <f t="shared" si="1"/>
        <v>DOWN</v>
      </c>
      <c r="M59" t="str">
        <f t="shared" si="2"/>
        <v>DOWN</v>
      </c>
      <c r="N59">
        <v>41.448304258052083</v>
      </c>
      <c r="O59" t="str">
        <f t="shared" si="3"/>
        <v>No Momentum</v>
      </c>
      <c r="P59" t="str">
        <f t="shared" si="4"/>
        <v>No Trend + Momentum</v>
      </c>
      <c r="Q59">
        <f t="shared" si="5"/>
        <v>1.75</v>
      </c>
      <c r="R59">
        <f t="shared" si="6"/>
        <v>20.100000000000023</v>
      </c>
      <c r="S59">
        <f t="shared" si="7"/>
        <v>8.7064676616915318E-2</v>
      </c>
      <c r="T59" t="str">
        <f t="shared" si="8"/>
        <v>DOWN</v>
      </c>
      <c r="U59" t="str">
        <f t="shared" si="9"/>
        <v>No T+M+I</v>
      </c>
      <c r="V59">
        <v>842.94479583718658</v>
      </c>
      <c r="W59">
        <v>847.18071058091402</v>
      </c>
      <c r="X59">
        <f t="shared" si="10"/>
        <v>-4.2359147437274487</v>
      </c>
      <c r="Y59">
        <v>-10.309136886971617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852</v>
      </c>
      <c r="D60">
        <v>853.15</v>
      </c>
      <c r="E60">
        <v>834.35</v>
      </c>
      <c r="F60">
        <v>838</v>
      </c>
      <c r="G60">
        <f>_xll.TA_TYPPRICE(D60,E60,F60)</f>
        <v>841.83333333333337</v>
      </c>
      <c r="H60">
        <v>845.49846069569367</v>
      </c>
      <c r="I60" t="str">
        <f t="shared" si="0"/>
        <v>DOWN</v>
      </c>
      <c r="J60">
        <v>857.75233684203147</v>
      </c>
      <c r="K60">
        <v>837.02198598100449</v>
      </c>
      <c r="L60" t="str">
        <f t="shared" si="1"/>
        <v>No Confirmation</v>
      </c>
      <c r="M60" t="str">
        <f t="shared" si="2"/>
        <v>No Trend</v>
      </c>
      <c r="N60">
        <v>42.704080901505861</v>
      </c>
      <c r="O60" t="str">
        <f t="shared" si="3"/>
        <v>No Momentum</v>
      </c>
      <c r="P60" t="str">
        <f t="shared" si="4"/>
        <v>No Trend + Momentum</v>
      </c>
      <c r="Q60">
        <f t="shared" si="5"/>
        <v>3.6499999999999773</v>
      </c>
      <c r="R60">
        <f t="shared" si="6"/>
        <v>18.799999999999955</v>
      </c>
      <c r="S60">
        <f t="shared" si="7"/>
        <v>0.19414893617021203</v>
      </c>
      <c r="T60" t="str">
        <f t="shared" si="8"/>
        <v>DOWN</v>
      </c>
      <c r="U60" t="str">
        <f t="shared" si="9"/>
        <v>No T+M+I</v>
      </c>
      <c r="V60">
        <v>842.18405801608094</v>
      </c>
      <c r="W60">
        <v>846.50065794529075</v>
      </c>
      <c r="X60">
        <f t="shared" si="10"/>
        <v>-4.3165999292098149</v>
      </c>
      <c r="Y60">
        <v>-9.110629495419257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835.1</v>
      </c>
      <c r="D61">
        <v>851</v>
      </c>
      <c r="E61">
        <v>834</v>
      </c>
      <c r="F61">
        <v>838</v>
      </c>
      <c r="G61">
        <f>_xll.TA_TYPPRICE(D61,E61,F61)</f>
        <v>841</v>
      </c>
      <c r="H61">
        <v>843.24923034784683</v>
      </c>
      <c r="I61" t="str">
        <f t="shared" si="0"/>
        <v>DOWN</v>
      </c>
      <c r="J61">
        <v>856.2518175438023</v>
      </c>
      <c r="K61">
        <v>836.3504335407813</v>
      </c>
      <c r="L61" t="str">
        <f t="shared" si="1"/>
        <v>No Confirmation</v>
      </c>
      <c r="M61" t="str">
        <f t="shared" si="2"/>
        <v>No Trend</v>
      </c>
      <c r="N61">
        <v>42.704080901505861</v>
      </c>
      <c r="O61" t="str">
        <f t="shared" si="3"/>
        <v>No Momentum</v>
      </c>
      <c r="P61" t="str">
        <f t="shared" si="4"/>
        <v>No Trend + Momentum</v>
      </c>
      <c r="Q61">
        <f t="shared" si="5"/>
        <v>4</v>
      </c>
      <c r="R61">
        <f t="shared" si="6"/>
        <v>17</v>
      </c>
      <c r="S61">
        <f t="shared" si="7"/>
        <v>0.23529411764705882</v>
      </c>
      <c r="T61" t="str">
        <f t="shared" si="8"/>
        <v>No Indication</v>
      </c>
      <c r="U61" t="str">
        <f t="shared" si="9"/>
        <v>No T+M+I</v>
      </c>
      <c r="V61">
        <v>841.54035678283776</v>
      </c>
      <c r="W61">
        <v>845.87097957897288</v>
      </c>
      <c r="X61">
        <f t="shared" si="10"/>
        <v>-4.3306227961351169</v>
      </c>
      <c r="Y61">
        <v>-8.1546281555624294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842.05</v>
      </c>
      <c r="D62">
        <v>842.05</v>
      </c>
      <c r="E62">
        <v>835</v>
      </c>
      <c r="F62">
        <v>835</v>
      </c>
      <c r="G62">
        <f>_xll.TA_TYPPRICE(D62,E62,F62)</f>
        <v>837.35</v>
      </c>
      <c r="H62">
        <v>840.29961517392348</v>
      </c>
      <c r="I62" t="str">
        <f t="shared" si="0"/>
        <v>DOWN</v>
      </c>
      <c r="J62">
        <v>853.09585808962402</v>
      </c>
      <c r="K62">
        <v>836.05033719838548</v>
      </c>
      <c r="L62" t="str">
        <f t="shared" si="1"/>
        <v>DOWN</v>
      </c>
      <c r="M62" t="str">
        <f t="shared" si="2"/>
        <v>DOWN</v>
      </c>
      <c r="N62">
        <v>38.803044470900332</v>
      </c>
      <c r="O62" t="str">
        <f t="shared" si="3"/>
        <v>DOWN</v>
      </c>
      <c r="P62" t="str">
        <f t="shared" si="4"/>
        <v>DOWN</v>
      </c>
      <c r="Q62">
        <f t="shared" si="5"/>
        <v>0</v>
      </c>
      <c r="R62">
        <f t="shared" si="6"/>
        <v>7.0499999999999545</v>
      </c>
      <c r="S62">
        <f t="shared" si="7"/>
        <v>0</v>
      </c>
      <c r="T62" t="str">
        <f t="shared" si="8"/>
        <v>DOWN</v>
      </c>
      <c r="U62" t="str">
        <f t="shared" si="9"/>
        <v>DOWN</v>
      </c>
      <c r="V62">
        <v>840.53414804701652</v>
      </c>
      <c r="W62">
        <v>845.06572183238234</v>
      </c>
      <c r="X62">
        <f t="shared" si="10"/>
        <v>-4.531573785365822</v>
      </c>
      <c r="Y62">
        <v>-7.4300172815231083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841.55</v>
      </c>
      <c r="D63">
        <v>844.8</v>
      </c>
      <c r="E63">
        <v>820</v>
      </c>
      <c r="F63">
        <v>826</v>
      </c>
      <c r="G63">
        <f>_xll.TA_TYPPRICE(D63,E63,F63)</f>
        <v>830.26666666666677</v>
      </c>
      <c r="H63">
        <v>835.28314092029518</v>
      </c>
      <c r="I63" t="str">
        <f t="shared" si="0"/>
        <v>DOWN</v>
      </c>
      <c r="J63">
        <v>851.25233406970756</v>
      </c>
      <c r="K63">
        <v>832.48359559874427</v>
      </c>
      <c r="L63" t="str">
        <f t="shared" si="1"/>
        <v>DOWN</v>
      </c>
      <c r="M63" t="str">
        <f t="shared" si="2"/>
        <v>DOWN</v>
      </c>
      <c r="N63">
        <v>28.902190521354548</v>
      </c>
      <c r="O63" t="str">
        <f t="shared" si="3"/>
        <v>DOWN</v>
      </c>
      <c r="P63" t="str">
        <f t="shared" si="4"/>
        <v>DOWN</v>
      </c>
      <c r="Q63">
        <f t="shared" si="5"/>
        <v>6</v>
      </c>
      <c r="R63">
        <f t="shared" si="6"/>
        <v>24.799999999999955</v>
      </c>
      <c r="S63">
        <f t="shared" si="7"/>
        <v>0.24193548387096819</v>
      </c>
      <c r="T63" t="str">
        <f t="shared" si="8"/>
        <v>No Indication</v>
      </c>
      <c r="U63" t="str">
        <f t="shared" si="9"/>
        <v>No T+M+I</v>
      </c>
      <c r="V63">
        <v>838.29812527055242</v>
      </c>
      <c r="W63">
        <v>843.65344614109472</v>
      </c>
      <c r="X63">
        <f t="shared" si="10"/>
        <v>-5.3553208705423003</v>
      </c>
      <c r="Y63">
        <v>-7.0150779993269463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826</v>
      </c>
      <c r="D64">
        <v>841.45</v>
      </c>
      <c r="E64">
        <v>816.3</v>
      </c>
      <c r="F64">
        <v>824</v>
      </c>
      <c r="G64">
        <f>_xll.TA_TYPPRICE(D64,E64,F64)</f>
        <v>827.25</v>
      </c>
      <c r="H64">
        <v>831.26657046014759</v>
      </c>
      <c r="I64" t="str">
        <f t="shared" si="0"/>
        <v>DOWN</v>
      </c>
      <c r="J64">
        <v>849.07403760977252</v>
      </c>
      <c r="K64">
        <v>828.88724102124559</v>
      </c>
      <c r="L64" t="str">
        <f t="shared" si="1"/>
        <v>DOWN</v>
      </c>
      <c r="M64" t="str">
        <f t="shared" si="2"/>
        <v>DOWN</v>
      </c>
      <c r="N64">
        <v>26.989275907669846</v>
      </c>
      <c r="O64" t="str">
        <f t="shared" si="3"/>
        <v>DOWN</v>
      </c>
      <c r="P64" t="str">
        <f t="shared" si="4"/>
        <v>DOWN</v>
      </c>
      <c r="Q64">
        <f t="shared" si="5"/>
        <v>7.7000000000000455</v>
      </c>
      <c r="R64">
        <f t="shared" si="6"/>
        <v>25.150000000000091</v>
      </c>
      <c r="S64">
        <f t="shared" si="7"/>
        <v>0.30616302186878797</v>
      </c>
      <c r="T64" t="str">
        <f t="shared" si="8"/>
        <v>No Indication</v>
      </c>
      <c r="U64" t="str">
        <f t="shared" si="9"/>
        <v>No T+M+I</v>
      </c>
      <c r="V64">
        <v>836.0984136904674</v>
      </c>
      <c r="W64">
        <v>842.19763531582839</v>
      </c>
      <c r="X64">
        <f t="shared" si="10"/>
        <v>-6.0992216253609968</v>
      </c>
      <c r="Y64">
        <v>-6.8319067245337566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840</v>
      </c>
      <c r="D65">
        <v>840</v>
      </c>
      <c r="E65">
        <v>821.05</v>
      </c>
      <c r="F65">
        <v>826.5</v>
      </c>
      <c r="G65">
        <f>_xll.TA_TYPPRICE(D65,E65,F65)</f>
        <v>829.18333333333339</v>
      </c>
      <c r="H65">
        <v>830.22495189674055</v>
      </c>
      <c r="I65" t="str">
        <f t="shared" si="0"/>
        <v>DOWN</v>
      </c>
      <c r="J65">
        <v>847.05758480760085</v>
      </c>
      <c r="K65">
        <v>827.14563190541321</v>
      </c>
      <c r="L65" t="str">
        <f t="shared" si="1"/>
        <v>DOWN</v>
      </c>
      <c r="M65" t="str">
        <f t="shared" si="2"/>
        <v>DOWN</v>
      </c>
      <c r="N65">
        <v>33.832054692991662</v>
      </c>
      <c r="O65" t="str">
        <f t="shared" si="3"/>
        <v>DOWN</v>
      </c>
      <c r="P65" t="str">
        <f t="shared" si="4"/>
        <v>DOWN</v>
      </c>
      <c r="Q65">
        <f t="shared" si="5"/>
        <v>5.4500000000000455</v>
      </c>
      <c r="R65">
        <f t="shared" si="6"/>
        <v>18.950000000000045</v>
      </c>
      <c r="S65">
        <f t="shared" si="7"/>
        <v>0.28759894459103075</v>
      </c>
      <c r="T65" t="str">
        <f t="shared" si="8"/>
        <v>No Indication</v>
      </c>
      <c r="U65" t="str">
        <f t="shared" si="9"/>
        <v>No T+M+I</v>
      </c>
      <c r="V65">
        <v>834.62173466116474</v>
      </c>
      <c r="W65">
        <v>841.03484751465589</v>
      </c>
      <c r="X65">
        <f t="shared" si="10"/>
        <v>-6.4131128534911568</v>
      </c>
      <c r="Y65">
        <v>-6.7481479503252366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836.9</v>
      </c>
      <c r="D66">
        <v>838</v>
      </c>
      <c r="E66">
        <v>821</v>
      </c>
      <c r="F66">
        <v>822</v>
      </c>
      <c r="G66">
        <f>_xll.TA_TYPPRICE(D66,E66,F66)</f>
        <v>827</v>
      </c>
      <c r="H66">
        <v>828.61247594837027</v>
      </c>
      <c r="I66" t="str">
        <f t="shared" si="0"/>
        <v>DOWN</v>
      </c>
      <c r="J66">
        <v>845.04478818368955</v>
      </c>
      <c r="K66">
        <v>825.77993592643247</v>
      </c>
      <c r="L66" t="str">
        <f t="shared" si="1"/>
        <v>DOWN</v>
      </c>
      <c r="M66" t="str">
        <f t="shared" si="2"/>
        <v>DOWN</v>
      </c>
      <c r="N66">
        <v>27.940134505082824</v>
      </c>
      <c r="O66" t="str">
        <f t="shared" si="3"/>
        <v>DOWN</v>
      </c>
      <c r="P66" t="str">
        <f t="shared" si="4"/>
        <v>DOWN</v>
      </c>
      <c r="Q66">
        <f t="shared" si="5"/>
        <v>1</v>
      </c>
      <c r="R66">
        <f t="shared" si="6"/>
        <v>17</v>
      </c>
      <c r="S66">
        <f t="shared" si="7"/>
        <v>5.8823529411764705E-2</v>
      </c>
      <c r="T66" t="str">
        <f t="shared" si="8"/>
        <v>DOWN</v>
      </c>
      <c r="U66" t="str">
        <f t="shared" si="9"/>
        <v>DOWN</v>
      </c>
      <c r="V66">
        <v>832.67992932867787</v>
      </c>
      <c r="W66">
        <v>839.62485880986662</v>
      </c>
      <c r="X66">
        <f t="shared" si="10"/>
        <v>-6.9449294811887512</v>
      </c>
      <c r="Y66">
        <v>-6.7875042564979395</v>
      </c>
      <c r="Z66" t="str">
        <f t="shared" si="11"/>
        <v>DOWN</v>
      </c>
      <c r="AA66" t="str">
        <f t="shared" si="12"/>
        <v>DOWN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824.3</v>
      </c>
      <c r="D67">
        <v>835</v>
      </c>
      <c r="E67">
        <v>822.05</v>
      </c>
      <c r="F67">
        <v>829.05</v>
      </c>
      <c r="G67">
        <f>_xll.TA_TYPPRICE(D67,E67,F67)</f>
        <v>828.69999999999993</v>
      </c>
      <c r="H67">
        <v>828.65623797418516</v>
      </c>
      <c r="I67" t="str">
        <f t="shared" ref="I67:I104" si="20">IF(F67&gt;H67,"UP","DOWN")</f>
        <v>UP</v>
      </c>
      <c r="J67">
        <v>842.81261303175859</v>
      </c>
      <c r="K67">
        <v>824.95106127611416</v>
      </c>
      <c r="L67" t="str">
        <f t="shared" ref="L67:L104" si="21">IF(F67&gt;J67,"UP",IF(F67&lt;K67,"DOWN","No Confirmation"))</f>
        <v>No Confirmation</v>
      </c>
      <c r="M67" t="str">
        <f t="shared" ref="M67:M104" si="22">IF(AND(I67="UP",L67="UP"),"UP",IF(AND(I67="DOWN",L67="DOWN"),"DOWN","No Trend"))</f>
        <v>No Trend</v>
      </c>
      <c r="N67">
        <v>46.265992874789426</v>
      </c>
      <c r="O67" t="str">
        <f t="shared" ref="O67:O104" si="23">IF(N67&gt;60,"UP",IF(N67&lt;40,"DOWN","No Momentum"))</f>
        <v>No Momentum</v>
      </c>
      <c r="P67" t="str">
        <f t="shared" ref="P67:P104" si="24">IF(AND(M67="UP",O67="UP"),"UP",IF(AND(M67="DOWN",O67="DOWN"),"DOWN","No Trend + Momentum"))</f>
        <v>No Trend + Momentum</v>
      </c>
      <c r="Q67">
        <f t="shared" ref="Q67:Q104" si="25">F67-E67</f>
        <v>7</v>
      </c>
      <c r="R67">
        <f t="shared" ref="R67:R104" si="26">D67-E67</f>
        <v>12.950000000000045</v>
      </c>
      <c r="S67">
        <f t="shared" ref="S67:S104" si="27">Q67/R67</f>
        <v>0.54054054054053868</v>
      </c>
      <c r="T67" t="str">
        <f t="shared" ref="T67:T104" si="28">IF(S67&gt;0.8,"UP",IF(S67&lt;0.2,"DOWN","No Indication"))</f>
        <v>No Indication</v>
      </c>
      <c r="U67" t="str">
        <f t="shared" ref="U67:U104" si="29">IF(AND(P67="UP",T67="UP"),"UP",IF(AND(P67="DOWN",T67="DOWN"),"DOWN","No T+M+I"))</f>
        <v>No T+M+I</v>
      </c>
      <c r="V67">
        <v>832.12147866272744</v>
      </c>
      <c r="W67">
        <v>838.84153593506164</v>
      </c>
      <c r="X67">
        <f t="shared" ref="X67:X104" si="30">V67-W67</f>
        <v>-6.720057272334202</v>
      </c>
      <c r="Y67">
        <v>-6.7740148596651917</v>
      </c>
      <c r="Z67" t="str">
        <f t="shared" ref="Z67:Z104" si="31">IF(X67&gt;Y67,"UP",IF(X67&lt;Y67,"DOWN","No Indication"))</f>
        <v>UP</v>
      </c>
      <c r="AA67" t="str">
        <f t="shared" ref="AA67:AA104" si="32">IF(AND(U67="UP",Z67="UP"),"UP",IF(AND(U67="DOWN",Z67="DOWN"),"DOWN","No TMIM"))</f>
        <v>No TMIM</v>
      </c>
      <c r="AB67" t="str">
        <f t="shared" ref="AB67:AB104" si="33">IF(H67&gt;J67,"UP",IF(H67&lt;K67,"DOWN","No Confirmation"))</f>
        <v>No Confirmation</v>
      </c>
      <c r="AC67" t="str">
        <f t="shared" ref="AC67:AC104" si="34">IF(AND(AA67="UP",AB67="UP"),"UP",IF(AND(AA67="DOWN",AB67="DOWN"),"DOWN","No Alert"))</f>
        <v>No Alert</v>
      </c>
      <c r="AD67" t="str">
        <f t="shared" ref="AD67:AD104" si="35">IF(AC67="UP",MROUND(D67-((D67-E67)*0.886),0.05),IF(AC67="DOWN",MROUND(E67+((D67-E67)*0.886),0.05),"No Alert"))</f>
        <v>No Alert</v>
      </c>
      <c r="AE67" t="str">
        <f t="shared" ref="AE67:AE104" si="36">IF(AC67="UP",MROUND(D67-((D67-E67)*0.618),0.05),IF(AC67="DOWN",MROUND(E67+((D67-E67)*0.618),0.05),"No Alert"))</f>
        <v>No Alert</v>
      </c>
      <c r="AF67" t="str">
        <f t="shared" ref="AF67:AF104" si="37">IF(AC67="UP",MROUND(D67-((D67-E67)*0.5),0.05),IF(AC67="DOWN",MROUND(E67+((D67-E67)*0.5),0.05),"No Alert"))</f>
        <v>No Alert</v>
      </c>
      <c r="AG67" t="str">
        <f t="shared" ref="AG67:AG104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833</v>
      </c>
      <c r="D68">
        <v>833.05</v>
      </c>
      <c r="E68">
        <v>811.2</v>
      </c>
      <c r="F68">
        <v>820</v>
      </c>
      <c r="G68">
        <f>_xll.TA_TYPPRICE(D68,E68,F68)</f>
        <v>821.41666666666663</v>
      </c>
      <c r="H68">
        <v>825.03645232042595</v>
      </c>
      <c r="I68" t="str">
        <f t="shared" si="20"/>
        <v>DOWN</v>
      </c>
      <c r="J68">
        <v>840.64314346914557</v>
      </c>
      <c r="K68">
        <v>821.89526988142211</v>
      </c>
      <c r="L68" t="str">
        <f t="shared" si="21"/>
        <v>DOWN</v>
      </c>
      <c r="M68" t="str">
        <f t="shared" si="22"/>
        <v>DOWN</v>
      </c>
      <c r="N68">
        <v>32.857611716750377</v>
      </c>
      <c r="O68" t="str">
        <f t="shared" si="23"/>
        <v>DOWN</v>
      </c>
      <c r="P68" t="str">
        <f t="shared" si="24"/>
        <v>DOWN</v>
      </c>
      <c r="Q68">
        <f t="shared" si="25"/>
        <v>8.7999999999999545</v>
      </c>
      <c r="R68">
        <f t="shared" si="26"/>
        <v>21.849999999999909</v>
      </c>
      <c r="S68">
        <f t="shared" si="27"/>
        <v>0.40274599542334055</v>
      </c>
      <c r="T68" t="str">
        <f t="shared" si="28"/>
        <v>No Indication</v>
      </c>
      <c r="U68" t="str">
        <f t="shared" si="29"/>
        <v>No T+M+I</v>
      </c>
      <c r="V68">
        <v>830.25663579153866</v>
      </c>
      <c r="W68">
        <v>837.44586660653852</v>
      </c>
      <c r="X68">
        <f t="shared" si="30"/>
        <v>-7.1892308149998598</v>
      </c>
      <c r="Y68">
        <v>-6.8570580507321255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820</v>
      </c>
      <c r="D69">
        <v>825</v>
      </c>
      <c r="E69">
        <v>810.2</v>
      </c>
      <c r="F69">
        <v>811</v>
      </c>
      <c r="G69">
        <f>_xll.TA_TYPPRICE(D69,E69,F69)</f>
        <v>815.4</v>
      </c>
      <c r="H69">
        <v>820.21822616021291</v>
      </c>
      <c r="I69" t="str">
        <f t="shared" si="20"/>
        <v>DOWN</v>
      </c>
      <c r="J69">
        <v>837.16688936489095</v>
      </c>
      <c r="K69">
        <v>819.29632101888387</v>
      </c>
      <c r="L69" t="str">
        <f t="shared" si="21"/>
        <v>DOWN</v>
      </c>
      <c r="M69" t="str">
        <f t="shared" si="22"/>
        <v>DOWN</v>
      </c>
      <c r="N69">
        <v>24.155355922816067</v>
      </c>
      <c r="O69" t="str">
        <f t="shared" si="23"/>
        <v>DOWN</v>
      </c>
      <c r="P69" t="str">
        <f t="shared" si="24"/>
        <v>DOWN</v>
      </c>
      <c r="Q69">
        <f t="shared" si="25"/>
        <v>0.79999999999995453</v>
      </c>
      <c r="R69">
        <f t="shared" si="26"/>
        <v>14.799999999999955</v>
      </c>
      <c r="S69">
        <f t="shared" si="27"/>
        <v>5.405405405405115E-2</v>
      </c>
      <c r="T69" t="str">
        <f t="shared" si="28"/>
        <v>DOWN</v>
      </c>
      <c r="U69" t="str">
        <f t="shared" si="29"/>
        <v>DOWN</v>
      </c>
      <c r="V69">
        <v>827.29407643899424</v>
      </c>
      <c r="W69">
        <v>835.48691352457274</v>
      </c>
      <c r="X69">
        <f t="shared" si="30"/>
        <v>-8.1928370855785033</v>
      </c>
      <c r="Y69">
        <v>-7.1242138577014007</v>
      </c>
      <c r="Z69" t="str">
        <f t="shared" si="31"/>
        <v>DOWN</v>
      </c>
      <c r="AA69" t="str">
        <f t="shared" si="32"/>
        <v>DOWN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819.9</v>
      </c>
      <c r="D70">
        <v>858</v>
      </c>
      <c r="E70">
        <v>814.25</v>
      </c>
      <c r="F70">
        <v>838.6</v>
      </c>
      <c r="G70">
        <f>_xll.TA_TYPPRICE(D70,E70,F70)</f>
        <v>836.94999999999993</v>
      </c>
      <c r="H70">
        <v>828.58411308010636</v>
      </c>
      <c r="I70" t="str">
        <f t="shared" si="20"/>
        <v>UP</v>
      </c>
      <c r="J70">
        <v>841.79646950602626</v>
      </c>
      <c r="K70">
        <v>818.17491634802082</v>
      </c>
      <c r="L70" t="str">
        <f t="shared" si="21"/>
        <v>No Confirmation</v>
      </c>
      <c r="M70" t="str">
        <f t="shared" si="22"/>
        <v>No Trend</v>
      </c>
      <c r="N70">
        <v>62.364623035605973</v>
      </c>
      <c r="O70" t="str">
        <f t="shared" si="23"/>
        <v>UP</v>
      </c>
      <c r="P70" t="str">
        <f t="shared" si="24"/>
        <v>No Trend + Momentum</v>
      </c>
      <c r="Q70">
        <f t="shared" si="25"/>
        <v>24.350000000000023</v>
      </c>
      <c r="R70">
        <f t="shared" si="26"/>
        <v>43.75</v>
      </c>
      <c r="S70">
        <f t="shared" si="27"/>
        <v>0.55657142857142905</v>
      </c>
      <c r="T70" t="str">
        <f t="shared" si="28"/>
        <v>No Indication</v>
      </c>
      <c r="U70" t="str">
        <f t="shared" si="29"/>
        <v>No T+M+I</v>
      </c>
      <c r="V70">
        <v>829.03344929453363</v>
      </c>
      <c r="W70">
        <v>835.71751252275249</v>
      </c>
      <c r="X70">
        <f t="shared" si="30"/>
        <v>-6.6840632282188608</v>
      </c>
      <c r="Y70">
        <v>-7.0361837318048925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848.9</v>
      </c>
      <c r="D71">
        <v>856</v>
      </c>
      <c r="E71">
        <v>820</v>
      </c>
      <c r="F71">
        <v>822.2</v>
      </c>
      <c r="G71">
        <f>_xll.TA_TYPPRICE(D71,E71,F71)</f>
        <v>832.73333333333323</v>
      </c>
      <c r="H71">
        <v>830.65872320671974</v>
      </c>
      <c r="I71" t="str">
        <f t="shared" si="20"/>
        <v>DOWN</v>
      </c>
      <c r="J71">
        <v>844.95280961579817</v>
      </c>
      <c r="K71">
        <v>818.58049049290503</v>
      </c>
      <c r="L71" t="str">
        <f t="shared" si="21"/>
        <v>No Confirmation</v>
      </c>
      <c r="M71" t="str">
        <f t="shared" si="22"/>
        <v>No Trend</v>
      </c>
      <c r="N71">
        <v>45.382926755737323</v>
      </c>
      <c r="O71" t="str">
        <f t="shared" si="23"/>
        <v>No Momentum</v>
      </c>
      <c r="P71" t="str">
        <f t="shared" si="24"/>
        <v>No Trend + Momentum</v>
      </c>
      <c r="Q71">
        <f t="shared" si="25"/>
        <v>2.2000000000000455</v>
      </c>
      <c r="R71">
        <f t="shared" si="26"/>
        <v>36</v>
      </c>
      <c r="S71">
        <f t="shared" si="27"/>
        <v>6.1111111111112372E-2</v>
      </c>
      <c r="T71" t="str">
        <f t="shared" si="28"/>
        <v>DOWN</v>
      </c>
      <c r="U71" t="str">
        <f t="shared" si="29"/>
        <v>No T+M+I</v>
      </c>
      <c r="V71">
        <v>827.98214940306696</v>
      </c>
      <c r="W71">
        <v>834.71621529884487</v>
      </c>
      <c r="X71">
        <f t="shared" si="30"/>
        <v>-6.7340658957779169</v>
      </c>
      <c r="Y71">
        <v>-6.9757601645994978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825</v>
      </c>
      <c r="D72">
        <v>825</v>
      </c>
      <c r="E72">
        <v>805</v>
      </c>
      <c r="F72">
        <v>807</v>
      </c>
      <c r="G72">
        <f>_xll.TA_TYPPRICE(D72,E72,F72)</f>
        <v>812.33333333333337</v>
      </c>
      <c r="H72">
        <v>821.4960282700265</v>
      </c>
      <c r="I72" t="str">
        <f t="shared" si="20"/>
        <v>DOWN</v>
      </c>
      <c r="J72">
        <v>840.51885192339853</v>
      </c>
      <c r="K72">
        <v>815.56260371670396</v>
      </c>
      <c r="L72" t="str">
        <f t="shared" si="21"/>
        <v>DOWN</v>
      </c>
      <c r="M72" t="str">
        <f t="shared" si="22"/>
        <v>DOWN</v>
      </c>
      <c r="N72">
        <v>34.49950642823886</v>
      </c>
      <c r="O72" t="str">
        <f t="shared" si="23"/>
        <v>DOWN</v>
      </c>
      <c r="P72" t="str">
        <f t="shared" si="24"/>
        <v>DOWN</v>
      </c>
      <c r="Q72">
        <f t="shared" si="25"/>
        <v>2</v>
      </c>
      <c r="R72">
        <f t="shared" si="26"/>
        <v>20</v>
      </c>
      <c r="S72">
        <f t="shared" si="27"/>
        <v>0.1</v>
      </c>
      <c r="T72" t="str">
        <f t="shared" si="28"/>
        <v>DOWN</v>
      </c>
      <c r="U72" t="str">
        <f t="shared" si="29"/>
        <v>DOWN</v>
      </c>
      <c r="V72">
        <v>824.75412641797971</v>
      </c>
      <c r="W72">
        <v>832.66316231374526</v>
      </c>
      <c r="X72">
        <f t="shared" si="30"/>
        <v>-7.9090358957655553</v>
      </c>
      <c r="Y72">
        <v>-7.1624153108327091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807.9</v>
      </c>
      <c r="D73">
        <v>807.9</v>
      </c>
      <c r="E73">
        <v>789</v>
      </c>
      <c r="F73">
        <v>800.05</v>
      </c>
      <c r="G73">
        <f>_xll.TA_TYPPRICE(D73,E73,F73)</f>
        <v>798.98333333333323</v>
      </c>
      <c r="H73">
        <v>810.23968080167992</v>
      </c>
      <c r="I73" t="str">
        <f t="shared" si="20"/>
        <v>DOWN</v>
      </c>
      <c r="J73">
        <v>833.27021816264335</v>
      </c>
      <c r="K73">
        <v>809.6598028907697</v>
      </c>
      <c r="L73" t="str">
        <f t="shared" si="21"/>
        <v>DOWN</v>
      </c>
      <c r="M73" t="str">
        <f t="shared" si="22"/>
        <v>DOWN</v>
      </c>
      <c r="N73">
        <v>30.34085982748832</v>
      </c>
      <c r="O73" t="str">
        <f t="shared" si="23"/>
        <v>DOWN</v>
      </c>
      <c r="P73" t="str">
        <f t="shared" si="24"/>
        <v>DOWN</v>
      </c>
      <c r="Q73">
        <f t="shared" si="25"/>
        <v>11.049999999999955</v>
      </c>
      <c r="R73">
        <f t="shared" si="26"/>
        <v>18.899999999999977</v>
      </c>
      <c r="S73">
        <f t="shared" si="27"/>
        <v>0.58465608465608299</v>
      </c>
      <c r="T73" t="str">
        <f t="shared" si="28"/>
        <v>No Indication</v>
      </c>
      <c r="U73" t="str">
        <f t="shared" si="29"/>
        <v>No T+M+I</v>
      </c>
      <c r="V73">
        <v>820.95349158444435</v>
      </c>
      <c r="W73">
        <v>830.24737251272711</v>
      </c>
      <c r="X73">
        <f t="shared" si="30"/>
        <v>-9.2938809282827606</v>
      </c>
      <c r="Y73">
        <v>-7.5887084343227196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795.95</v>
      </c>
      <c r="D74">
        <v>822</v>
      </c>
      <c r="E74">
        <v>775</v>
      </c>
      <c r="F74">
        <v>807</v>
      </c>
      <c r="G74">
        <f>_xll.TA_TYPPRICE(D74,E74,F74)</f>
        <v>801.33333333333337</v>
      </c>
      <c r="H74">
        <v>805.78650706750659</v>
      </c>
      <c r="I74" t="str">
        <f t="shared" si="20"/>
        <v>UP</v>
      </c>
      <c r="J74">
        <v>830.76572523761149</v>
      </c>
      <c r="K74">
        <v>801.9576244705986</v>
      </c>
      <c r="L74" t="str">
        <f t="shared" si="21"/>
        <v>No Confirmation</v>
      </c>
      <c r="M74" t="str">
        <f t="shared" si="22"/>
        <v>No Trend</v>
      </c>
      <c r="N74">
        <v>39.462512644865349</v>
      </c>
      <c r="O74" t="str">
        <f t="shared" si="23"/>
        <v>DOWN</v>
      </c>
      <c r="P74" t="str">
        <f t="shared" si="24"/>
        <v>No Trend + Momentum</v>
      </c>
      <c r="Q74">
        <f t="shared" si="25"/>
        <v>32</v>
      </c>
      <c r="R74">
        <f t="shared" si="26"/>
        <v>47</v>
      </c>
      <c r="S74">
        <f t="shared" si="27"/>
        <v>0.68085106382978722</v>
      </c>
      <c r="T74" t="str">
        <f t="shared" si="28"/>
        <v>No Indication</v>
      </c>
      <c r="U74" t="str">
        <f t="shared" si="29"/>
        <v>No T+M+I</v>
      </c>
      <c r="V74">
        <v>818.80680057145287</v>
      </c>
      <c r="W74">
        <v>828.52534491919175</v>
      </c>
      <c r="X74">
        <f t="shared" si="30"/>
        <v>-9.7185443477388844</v>
      </c>
      <c r="Y74">
        <v>-8.0146756170059525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810</v>
      </c>
      <c r="D75">
        <v>820</v>
      </c>
      <c r="E75">
        <v>801.15</v>
      </c>
      <c r="F75">
        <v>809.9</v>
      </c>
      <c r="G75">
        <f>_xll.TA_TYPPRICE(D75,E75,F75)</f>
        <v>810.35</v>
      </c>
      <c r="H75">
        <v>808.06825353375325</v>
      </c>
      <c r="I75" t="str">
        <f t="shared" si="20"/>
        <v>UP</v>
      </c>
      <c r="J75">
        <v>828.37334185147563</v>
      </c>
      <c r="K75">
        <v>801.77815236602112</v>
      </c>
      <c r="L75" t="str">
        <f t="shared" si="21"/>
        <v>No Confirmation</v>
      </c>
      <c r="M75" t="str">
        <f t="shared" si="22"/>
        <v>No Trend</v>
      </c>
      <c r="N75">
        <v>43.332859880944923</v>
      </c>
      <c r="O75" t="str">
        <f t="shared" si="23"/>
        <v>No Momentum</v>
      </c>
      <c r="P75" t="str">
        <f t="shared" si="24"/>
        <v>No Trend + Momentum</v>
      </c>
      <c r="Q75">
        <f t="shared" si="25"/>
        <v>8.75</v>
      </c>
      <c r="R75">
        <f t="shared" si="26"/>
        <v>18.850000000000023</v>
      </c>
      <c r="S75">
        <f t="shared" si="27"/>
        <v>0.46419098143236021</v>
      </c>
      <c r="T75" t="str">
        <f t="shared" si="28"/>
        <v>No Indication</v>
      </c>
      <c r="U75" t="str">
        <f t="shared" si="29"/>
        <v>No T+M+I</v>
      </c>
      <c r="V75">
        <v>817.43652356046016</v>
      </c>
      <c r="W75">
        <v>827.14568973999235</v>
      </c>
      <c r="X75">
        <f t="shared" si="30"/>
        <v>-9.7091661795321897</v>
      </c>
      <c r="Y75">
        <v>-8.3535737295112007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807</v>
      </c>
      <c r="D76">
        <v>810</v>
      </c>
      <c r="E76">
        <v>793</v>
      </c>
      <c r="F76">
        <v>803.7</v>
      </c>
      <c r="G76">
        <f>_xll.TA_TYPPRICE(D76,E76,F76)</f>
        <v>802.23333333333323</v>
      </c>
      <c r="H76">
        <v>805.15079343354319</v>
      </c>
      <c r="I76" t="str">
        <f t="shared" si="20"/>
        <v>DOWN</v>
      </c>
      <c r="J76">
        <v>824.29037699559217</v>
      </c>
      <c r="K76">
        <v>799.82745184023861</v>
      </c>
      <c r="L76" t="str">
        <f t="shared" si="21"/>
        <v>No Confirmation</v>
      </c>
      <c r="M76" t="str">
        <f t="shared" si="22"/>
        <v>No Trend</v>
      </c>
      <c r="N76">
        <v>37.009567623913583</v>
      </c>
      <c r="O76" t="str">
        <f t="shared" si="23"/>
        <v>DOWN</v>
      </c>
      <c r="P76" t="str">
        <f t="shared" si="24"/>
        <v>No Trend + Momentum</v>
      </c>
      <c r="Q76">
        <f t="shared" si="25"/>
        <v>10.700000000000045</v>
      </c>
      <c r="R76">
        <f t="shared" si="26"/>
        <v>17</v>
      </c>
      <c r="S76">
        <f t="shared" si="27"/>
        <v>0.629411764705885</v>
      </c>
      <c r="T76" t="str">
        <f t="shared" si="28"/>
        <v>No Indication</v>
      </c>
      <c r="U76" t="str">
        <f t="shared" si="29"/>
        <v>No T+M+I</v>
      </c>
      <c r="V76">
        <v>815.32321224346629</v>
      </c>
      <c r="W76">
        <v>825.40897198147445</v>
      </c>
      <c r="X76">
        <f t="shared" si="30"/>
        <v>-10.085759738008164</v>
      </c>
      <c r="Y76">
        <v>-8.7000109312105938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810</v>
      </c>
      <c r="D77">
        <v>810</v>
      </c>
      <c r="E77">
        <v>804.05</v>
      </c>
      <c r="F77">
        <v>806</v>
      </c>
      <c r="G77">
        <f>_xll.TA_TYPPRICE(D77,E77,F77)</f>
        <v>806.68333333333339</v>
      </c>
      <c r="H77">
        <v>805.91706338343829</v>
      </c>
      <c r="I77" t="str">
        <f t="shared" si="20"/>
        <v>UP</v>
      </c>
      <c r="J77">
        <v>821.11473766323832</v>
      </c>
      <c r="K77">
        <v>800.76579587574111</v>
      </c>
      <c r="L77" t="str">
        <f t="shared" si="21"/>
        <v>No Confirmation</v>
      </c>
      <c r="M77" t="str">
        <f t="shared" si="22"/>
        <v>No Trend</v>
      </c>
      <c r="N77">
        <v>41.001757049138973</v>
      </c>
      <c r="O77" t="str">
        <f t="shared" si="23"/>
        <v>No Momentum</v>
      </c>
      <c r="P77" t="str">
        <f t="shared" si="24"/>
        <v>No Trend + Momentum</v>
      </c>
      <c r="Q77">
        <f t="shared" si="25"/>
        <v>1.9500000000000455</v>
      </c>
      <c r="R77">
        <f t="shared" si="26"/>
        <v>5.9500000000000455</v>
      </c>
      <c r="S77">
        <f t="shared" si="27"/>
        <v>0.32773109243697995</v>
      </c>
      <c r="T77" t="str">
        <f t="shared" si="28"/>
        <v>No Indication</v>
      </c>
      <c r="U77" t="str">
        <f t="shared" si="29"/>
        <v>No T+M+I</v>
      </c>
      <c r="V77">
        <v>813.88887189831757</v>
      </c>
      <c r="W77">
        <v>823.97127035321705</v>
      </c>
      <c r="X77">
        <f t="shared" si="30"/>
        <v>-10.082398454899476</v>
      </c>
      <c r="Y77">
        <v>-8.9764884359483705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806</v>
      </c>
      <c r="D78">
        <v>810</v>
      </c>
      <c r="E78">
        <v>803.75</v>
      </c>
      <c r="F78">
        <v>808</v>
      </c>
      <c r="G78">
        <f>_xll.TA_TYPPRICE(D78,E78,F78)</f>
        <v>807.25</v>
      </c>
      <c r="H78">
        <v>806.58353169171914</v>
      </c>
      <c r="I78" t="str">
        <f t="shared" si="20"/>
        <v>UP</v>
      </c>
      <c r="J78">
        <v>818.64479596029651</v>
      </c>
      <c r="K78">
        <v>801.4289523477986</v>
      </c>
      <c r="L78" t="str">
        <f t="shared" si="21"/>
        <v>No Confirmation</v>
      </c>
      <c r="M78" t="str">
        <f t="shared" si="22"/>
        <v>No Trend</v>
      </c>
      <c r="N78">
        <v>44.804134868940025</v>
      </c>
      <c r="O78" t="str">
        <f t="shared" si="23"/>
        <v>No Momentum</v>
      </c>
      <c r="P78" t="str">
        <f t="shared" si="24"/>
        <v>No Trend + Momentum</v>
      </c>
      <c r="Q78">
        <f t="shared" si="25"/>
        <v>4.25</v>
      </c>
      <c r="R78">
        <f t="shared" si="26"/>
        <v>6.25</v>
      </c>
      <c r="S78">
        <f t="shared" si="27"/>
        <v>0.68</v>
      </c>
      <c r="T78" t="str">
        <f t="shared" si="28"/>
        <v>No Indication</v>
      </c>
      <c r="U78" t="str">
        <f t="shared" si="29"/>
        <v>No T+M+I</v>
      </c>
      <c r="V78">
        <v>812.98289160626871</v>
      </c>
      <c r="W78">
        <v>822.78821329001573</v>
      </c>
      <c r="X78">
        <f t="shared" si="30"/>
        <v>-9.8053216837470245</v>
      </c>
      <c r="Y78">
        <v>-9.1422550855081006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808.55</v>
      </c>
      <c r="D79">
        <v>813.65</v>
      </c>
      <c r="E79">
        <v>801.05</v>
      </c>
      <c r="F79">
        <v>806</v>
      </c>
      <c r="G79">
        <f>_xll.TA_TYPPRICE(D79,E79,F79)</f>
        <v>806.9</v>
      </c>
      <c r="H79">
        <v>806.74176584585962</v>
      </c>
      <c r="I79" t="str">
        <f t="shared" si="20"/>
        <v>DOWN</v>
      </c>
      <c r="J79">
        <v>817.53484130245283</v>
      </c>
      <c r="K79">
        <v>801.34474071495447</v>
      </c>
      <c r="L79" t="str">
        <f t="shared" si="21"/>
        <v>No Confirmation</v>
      </c>
      <c r="M79" t="str">
        <f t="shared" si="22"/>
        <v>No Trend</v>
      </c>
      <c r="N79">
        <v>41.463762296077519</v>
      </c>
      <c r="O79" t="str">
        <f t="shared" si="23"/>
        <v>No Momentum</v>
      </c>
      <c r="P79" t="str">
        <f t="shared" si="24"/>
        <v>No Trend + Momentum</v>
      </c>
      <c r="Q79">
        <f t="shared" si="25"/>
        <v>4.9500000000000455</v>
      </c>
      <c r="R79">
        <f t="shared" si="26"/>
        <v>12.600000000000023</v>
      </c>
      <c r="S79">
        <f t="shared" si="27"/>
        <v>0.39285714285714574</v>
      </c>
      <c r="T79" t="str">
        <f t="shared" si="28"/>
        <v>No Indication</v>
      </c>
      <c r="U79" t="str">
        <f t="shared" si="29"/>
        <v>No T+M+I</v>
      </c>
      <c r="V79">
        <v>811.90860058991973</v>
      </c>
      <c r="W79">
        <v>821.54464193519971</v>
      </c>
      <c r="X79">
        <f t="shared" si="30"/>
        <v>-9.6360413452799776</v>
      </c>
      <c r="Y79">
        <v>-9.2410123374624753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808.9</v>
      </c>
      <c r="D80">
        <v>811</v>
      </c>
      <c r="E80">
        <v>800</v>
      </c>
      <c r="F80">
        <v>810.5</v>
      </c>
      <c r="G80">
        <f>_xll.TA_TYPPRICE(D80,E80,F80)</f>
        <v>807.16666666666663</v>
      </c>
      <c r="H80">
        <v>806.95421625626318</v>
      </c>
      <c r="I80" t="str">
        <f t="shared" si="20"/>
        <v>UP</v>
      </c>
      <c r="J80">
        <v>816.08265434635223</v>
      </c>
      <c r="K80">
        <v>801.04590944496454</v>
      </c>
      <c r="L80" t="str">
        <f t="shared" si="21"/>
        <v>No Confirmation</v>
      </c>
      <c r="M80" t="str">
        <f t="shared" si="22"/>
        <v>No Trend</v>
      </c>
      <c r="N80">
        <v>51.610384989194067</v>
      </c>
      <c r="O80" t="str">
        <f t="shared" si="23"/>
        <v>No Momentum</v>
      </c>
      <c r="P80" t="str">
        <f t="shared" si="24"/>
        <v>No Trend + Momentum</v>
      </c>
      <c r="Q80">
        <f t="shared" si="25"/>
        <v>10.5</v>
      </c>
      <c r="R80">
        <f t="shared" si="26"/>
        <v>11</v>
      </c>
      <c r="S80">
        <f t="shared" si="27"/>
        <v>0.95454545454545459</v>
      </c>
      <c r="T80" t="str">
        <f t="shared" si="28"/>
        <v>UP</v>
      </c>
      <c r="U80" t="str">
        <f t="shared" si="29"/>
        <v>No T+M+I</v>
      </c>
      <c r="V80">
        <v>811.69189280685521</v>
      </c>
      <c r="W80">
        <v>820.72652031037012</v>
      </c>
      <c r="X80">
        <f t="shared" si="30"/>
        <v>-9.034627503514912</v>
      </c>
      <c r="Y80">
        <v>-9.199735370672963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809.75</v>
      </c>
      <c r="D81">
        <v>812.75</v>
      </c>
      <c r="E81">
        <v>799.7</v>
      </c>
      <c r="F81">
        <v>810</v>
      </c>
      <c r="G81">
        <f>_xll.TA_TYPPRICE(D81,E81,F81)</f>
        <v>807.48333333333323</v>
      </c>
      <c r="H81">
        <v>807.21877479479826</v>
      </c>
      <c r="I81" t="str">
        <f t="shared" si="20"/>
        <v>UP</v>
      </c>
      <c r="J81">
        <v>815.34206449160729</v>
      </c>
      <c r="K81">
        <v>800.74681845719465</v>
      </c>
      <c r="L81" t="str">
        <f t="shared" si="21"/>
        <v>No Confirmation</v>
      </c>
      <c r="M81" t="str">
        <f t="shared" si="22"/>
        <v>No Trend</v>
      </c>
      <c r="N81">
        <v>50.397081091361592</v>
      </c>
      <c r="O81" t="str">
        <f t="shared" si="23"/>
        <v>No Momentum</v>
      </c>
      <c r="P81" t="str">
        <f t="shared" si="24"/>
        <v>No Trend + Momentum</v>
      </c>
      <c r="Q81">
        <f t="shared" si="25"/>
        <v>10.299999999999955</v>
      </c>
      <c r="R81">
        <f t="shared" si="26"/>
        <v>13.049999999999955</v>
      </c>
      <c r="S81">
        <f t="shared" si="27"/>
        <v>0.78927203065134022</v>
      </c>
      <c r="T81" t="str">
        <f t="shared" si="28"/>
        <v>No Indication</v>
      </c>
      <c r="U81" t="str">
        <f t="shared" si="29"/>
        <v>No T+M+I</v>
      </c>
      <c r="V81">
        <v>811.43160160580055</v>
      </c>
      <c r="W81">
        <v>819.93196325034273</v>
      </c>
      <c r="X81">
        <f t="shared" si="30"/>
        <v>-8.5003616445421812</v>
      </c>
      <c r="Y81">
        <v>-9.0598606254468059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807.65</v>
      </c>
      <c r="D82">
        <v>810.9</v>
      </c>
      <c r="E82">
        <v>805</v>
      </c>
      <c r="F82">
        <v>806</v>
      </c>
      <c r="G82">
        <f>_xll.TA_TYPPRICE(D82,E82,F82)</f>
        <v>807.30000000000007</v>
      </c>
      <c r="H82">
        <v>807.25938739739922</v>
      </c>
      <c r="I82" t="str">
        <f t="shared" si="20"/>
        <v>DOWN</v>
      </c>
      <c r="J82">
        <v>814.35493904902785</v>
      </c>
      <c r="K82">
        <v>801.69196991115143</v>
      </c>
      <c r="L82" t="str">
        <f t="shared" si="21"/>
        <v>No Confirmation</v>
      </c>
      <c r="M82" t="str">
        <f t="shared" si="22"/>
        <v>No Trend</v>
      </c>
      <c r="N82">
        <v>40.804409232585002</v>
      </c>
      <c r="O82" t="str">
        <f t="shared" si="23"/>
        <v>No Momentum</v>
      </c>
      <c r="P82" t="str">
        <f t="shared" si="24"/>
        <v>No Trend + Momentum</v>
      </c>
      <c r="Q82">
        <f t="shared" si="25"/>
        <v>1</v>
      </c>
      <c r="R82">
        <f t="shared" si="26"/>
        <v>5.8999999999999773</v>
      </c>
      <c r="S82">
        <f t="shared" si="27"/>
        <v>0.16949152542372947</v>
      </c>
      <c r="T82" t="str">
        <f t="shared" si="28"/>
        <v>DOWN</v>
      </c>
      <c r="U82" t="str">
        <f t="shared" si="29"/>
        <v>No T+M+I</v>
      </c>
      <c r="V82">
        <v>810.59597058952352</v>
      </c>
      <c r="W82">
        <v>818.89996597253958</v>
      </c>
      <c r="X82">
        <f t="shared" si="30"/>
        <v>-8.3039953830160584</v>
      </c>
      <c r="Y82">
        <v>-8.9086875769606557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812</v>
      </c>
      <c r="D83">
        <v>820.05</v>
      </c>
      <c r="E83">
        <v>805</v>
      </c>
      <c r="F83">
        <v>807</v>
      </c>
      <c r="G83">
        <f>_xll.TA_TYPPRICE(D83,E83,F83)</f>
        <v>810.68333333333339</v>
      </c>
      <c r="H83">
        <v>808.97136036536631</v>
      </c>
      <c r="I83" t="str">
        <f t="shared" si="20"/>
        <v>DOWN</v>
      </c>
      <c r="J83">
        <v>815.62050814924385</v>
      </c>
      <c r="K83">
        <v>802.4270877086733</v>
      </c>
      <c r="L83" t="str">
        <f t="shared" si="21"/>
        <v>No Confirmation</v>
      </c>
      <c r="M83" t="str">
        <f t="shared" si="22"/>
        <v>No Trend</v>
      </c>
      <c r="N83">
        <v>44.127789815346119</v>
      </c>
      <c r="O83" t="str">
        <f t="shared" si="23"/>
        <v>No Momentum</v>
      </c>
      <c r="P83" t="str">
        <f t="shared" si="24"/>
        <v>No Trend + Momentum</v>
      </c>
      <c r="Q83">
        <f t="shared" si="25"/>
        <v>2</v>
      </c>
      <c r="R83">
        <f t="shared" si="26"/>
        <v>15.049999999999955</v>
      </c>
      <c r="S83">
        <f t="shared" si="27"/>
        <v>0.13289036544850538</v>
      </c>
      <c r="T83" t="str">
        <f t="shared" si="28"/>
        <v>DOWN</v>
      </c>
      <c r="U83" t="str">
        <f t="shared" si="29"/>
        <v>No T+M+I</v>
      </c>
      <c r="V83">
        <v>810.04274434498143</v>
      </c>
      <c r="W83">
        <v>818.01848701161077</v>
      </c>
      <c r="X83">
        <f t="shared" si="30"/>
        <v>-7.9757426666293441</v>
      </c>
      <c r="Y83">
        <v>-8.7220985948943941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807</v>
      </c>
      <c r="D84">
        <v>809.9</v>
      </c>
      <c r="E84">
        <v>780</v>
      </c>
      <c r="F84">
        <v>799.5</v>
      </c>
      <c r="G84">
        <f>_xll.TA_TYPPRICE(D84,E84,F84)</f>
        <v>796.4666666666667</v>
      </c>
      <c r="H84">
        <v>802.7190135160165</v>
      </c>
      <c r="I84" t="str">
        <f t="shared" si="20"/>
        <v>DOWN</v>
      </c>
      <c r="J84">
        <v>814.34928411607859</v>
      </c>
      <c r="K84">
        <v>797.44329044007918</v>
      </c>
      <c r="L84" t="str">
        <f t="shared" si="21"/>
        <v>No Confirmation</v>
      </c>
      <c r="M84" t="str">
        <f t="shared" si="22"/>
        <v>No Trend</v>
      </c>
      <c r="N84">
        <v>28.910952546175224</v>
      </c>
      <c r="O84" t="str">
        <f t="shared" si="23"/>
        <v>DOWN</v>
      </c>
      <c r="P84" t="str">
        <f t="shared" si="24"/>
        <v>No Trend + Momentum</v>
      </c>
      <c r="Q84">
        <f t="shared" si="25"/>
        <v>19.5</v>
      </c>
      <c r="R84">
        <f t="shared" si="26"/>
        <v>29.899999999999977</v>
      </c>
      <c r="S84">
        <f t="shared" si="27"/>
        <v>0.65217391304347871</v>
      </c>
      <c r="T84" t="str">
        <f t="shared" si="28"/>
        <v>No Indication</v>
      </c>
      <c r="U84" t="str">
        <f t="shared" si="29"/>
        <v>No T+M+I</v>
      </c>
      <c r="V84">
        <v>808.42078367652277</v>
      </c>
      <c r="W84">
        <v>816.64674723297298</v>
      </c>
      <c r="X84">
        <f t="shared" si="30"/>
        <v>-8.2259635564502105</v>
      </c>
      <c r="Y84">
        <v>-8.622871587205557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798</v>
      </c>
      <c r="D85">
        <v>807.7</v>
      </c>
      <c r="E85">
        <v>797.95</v>
      </c>
      <c r="F85">
        <v>804.4</v>
      </c>
      <c r="G85">
        <f>_xll.TA_TYPPRICE(D85,E85,F85)</f>
        <v>803.35</v>
      </c>
      <c r="H85">
        <v>803.03450675800832</v>
      </c>
      <c r="I85" t="str">
        <f t="shared" si="20"/>
        <v>UP</v>
      </c>
      <c r="J85">
        <v>812.87166542361672</v>
      </c>
      <c r="K85">
        <v>797.55589256450605</v>
      </c>
      <c r="L85" t="str">
        <f t="shared" si="21"/>
        <v>No Confirmation</v>
      </c>
      <c r="M85" t="str">
        <f t="shared" si="22"/>
        <v>No Trend</v>
      </c>
      <c r="N85">
        <v>44.531702657042132</v>
      </c>
      <c r="O85" t="str">
        <f t="shared" si="23"/>
        <v>No Momentum</v>
      </c>
      <c r="P85" t="str">
        <f t="shared" si="24"/>
        <v>No Trend + Momentum</v>
      </c>
      <c r="Q85">
        <f t="shared" si="25"/>
        <v>6.4499999999999318</v>
      </c>
      <c r="R85">
        <f t="shared" si="26"/>
        <v>9.75</v>
      </c>
      <c r="S85">
        <f t="shared" si="27"/>
        <v>0.66153846153845453</v>
      </c>
      <c r="T85" t="str">
        <f t="shared" si="28"/>
        <v>No Indication</v>
      </c>
      <c r="U85" t="str">
        <f t="shared" si="29"/>
        <v>No T+M+I</v>
      </c>
      <c r="V85">
        <v>807.8022015724423</v>
      </c>
      <c r="W85">
        <v>815.73958077127133</v>
      </c>
      <c r="X85">
        <f t="shared" si="30"/>
        <v>-7.937379198829035</v>
      </c>
      <c r="Y85">
        <v>-8.4857731095302533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804.9</v>
      </c>
      <c r="D86">
        <v>848</v>
      </c>
      <c r="E86">
        <v>795</v>
      </c>
      <c r="F86">
        <v>803</v>
      </c>
      <c r="G86">
        <f>_xll.TA_TYPPRICE(D86,E86,F86)</f>
        <v>815.33333333333337</v>
      </c>
      <c r="H86">
        <v>809.1839200456709</v>
      </c>
      <c r="I86" t="str">
        <f t="shared" si="20"/>
        <v>DOWN</v>
      </c>
      <c r="J86">
        <v>820.67796199614634</v>
      </c>
      <c r="K86">
        <v>796.98791643906031</v>
      </c>
      <c r="L86" t="str">
        <f t="shared" si="21"/>
        <v>No Confirmation</v>
      </c>
      <c r="M86" t="str">
        <f t="shared" si="22"/>
        <v>No Trend</v>
      </c>
      <c r="N86">
        <v>41.291294913422</v>
      </c>
      <c r="O86" t="str">
        <f t="shared" si="23"/>
        <v>No Momentum</v>
      </c>
      <c r="P86" t="str">
        <f t="shared" si="24"/>
        <v>No Trend + Momentum</v>
      </c>
      <c r="Q86">
        <f t="shared" si="25"/>
        <v>8</v>
      </c>
      <c r="R86">
        <f t="shared" si="26"/>
        <v>53</v>
      </c>
      <c r="S86">
        <f t="shared" si="27"/>
        <v>0.15094339622641509</v>
      </c>
      <c r="T86" t="str">
        <f t="shared" si="28"/>
        <v>DOWN</v>
      </c>
      <c r="U86" t="str">
        <f t="shared" si="29"/>
        <v>No T+M+I</v>
      </c>
      <c r="V86">
        <v>807.06340133052811</v>
      </c>
      <c r="W86">
        <v>814.79590812154754</v>
      </c>
      <c r="X86">
        <f t="shared" si="30"/>
        <v>-7.7325067910194321</v>
      </c>
      <c r="Y86">
        <v>-8.3351198458280891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812.3</v>
      </c>
      <c r="D87">
        <v>820</v>
      </c>
      <c r="E87">
        <v>804</v>
      </c>
      <c r="F87">
        <v>805</v>
      </c>
      <c r="G87">
        <f>_xll.TA_TYPPRICE(D87,E87,F87)</f>
        <v>809.66666666666663</v>
      </c>
      <c r="H87">
        <v>809.42529335616882</v>
      </c>
      <c r="I87" t="str">
        <f t="shared" si="20"/>
        <v>DOWN</v>
      </c>
      <c r="J87">
        <v>820.52730377478053</v>
      </c>
      <c r="K87">
        <v>798.54615723038023</v>
      </c>
      <c r="L87" t="str">
        <f t="shared" si="21"/>
        <v>No Confirmation</v>
      </c>
      <c r="M87" t="str">
        <f t="shared" si="22"/>
        <v>No Trend</v>
      </c>
      <c r="N87">
        <v>48.042627657141395</v>
      </c>
      <c r="O87" t="str">
        <f t="shared" si="23"/>
        <v>No Momentum</v>
      </c>
      <c r="P87" t="str">
        <f t="shared" si="24"/>
        <v>No Trend + Momentum</v>
      </c>
      <c r="Q87">
        <f t="shared" si="25"/>
        <v>1</v>
      </c>
      <c r="R87">
        <f t="shared" si="26"/>
        <v>16</v>
      </c>
      <c r="S87">
        <f t="shared" si="27"/>
        <v>6.25E-2</v>
      </c>
      <c r="T87" t="str">
        <f t="shared" si="28"/>
        <v>DOWN</v>
      </c>
      <c r="U87" t="str">
        <f t="shared" si="29"/>
        <v>No T+M+I</v>
      </c>
      <c r="V87">
        <v>806.74595497198527</v>
      </c>
      <c r="W87">
        <v>814.07028529772924</v>
      </c>
      <c r="X87">
        <f t="shared" si="30"/>
        <v>-7.324330325743972</v>
      </c>
      <c r="Y87">
        <v>-8.1329619418112653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810.2</v>
      </c>
      <c r="D88">
        <v>838</v>
      </c>
      <c r="E88">
        <v>807</v>
      </c>
      <c r="F88">
        <v>825.1</v>
      </c>
      <c r="G88">
        <f>_xll.TA_TYPPRICE(D88,E88,F88)</f>
        <v>823.36666666666667</v>
      </c>
      <c r="H88">
        <v>816.39598001141781</v>
      </c>
      <c r="I88" t="str">
        <f t="shared" si="20"/>
        <v>UP</v>
      </c>
      <c r="J88">
        <v>824.4101251581626</v>
      </c>
      <c r="K88">
        <v>800.4247889569624</v>
      </c>
      <c r="L88" t="str">
        <f t="shared" si="21"/>
        <v>UP</v>
      </c>
      <c r="M88" t="str">
        <f t="shared" si="22"/>
        <v>UP</v>
      </c>
      <c r="N88">
        <v>78.746511392788506</v>
      </c>
      <c r="O88" t="str">
        <f t="shared" si="23"/>
        <v>UP</v>
      </c>
      <c r="P88" t="str">
        <f t="shared" si="24"/>
        <v>UP</v>
      </c>
      <c r="Q88">
        <f t="shared" si="25"/>
        <v>18.100000000000023</v>
      </c>
      <c r="R88">
        <f t="shared" si="26"/>
        <v>31</v>
      </c>
      <c r="S88">
        <f t="shared" si="27"/>
        <v>0.58387096774193625</v>
      </c>
      <c r="T88" t="str">
        <f t="shared" si="28"/>
        <v>No Indication</v>
      </c>
      <c r="U88" t="str">
        <f t="shared" si="29"/>
        <v>No T+M+I</v>
      </c>
      <c r="V88">
        <v>809.56965420706445</v>
      </c>
      <c r="W88">
        <v>814.88730120160119</v>
      </c>
      <c r="X88">
        <f t="shared" si="30"/>
        <v>-5.3176469945367444</v>
      </c>
      <c r="Y88">
        <v>-7.5698989523563611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830</v>
      </c>
      <c r="D89">
        <v>838</v>
      </c>
      <c r="E89">
        <v>813.4</v>
      </c>
      <c r="F89">
        <v>828.25</v>
      </c>
      <c r="G89">
        <f>_xll.TA_TYPPRICE(D89,E89,F89)</f>
        <v>826.55000000000007</v>
      </c>
      <c r="H89">
        <v>821.47299000570888</v>
      </c>
      <c r="I89" t="str">
        <f t="shared" si="20"/>
        <v>UP</v>
      </c>
      <c r="J89">
        <v>827.43009734523753</v>
      </c>
      <c r="K89">
        <v>803.30816918874848</v>
      </c>
      <c r="L89" t="str">
        <f t="shared" si="21"/>
        <v>UP</v>
      </c>
      <c r="M89" t="str">
        <f t="shared" si="22"/>
        <v>UP</v>
      </c>
      <c r="N89">
        <v>80.951614106416542</v>
      </c>
      <c r="O89" t="str">
        <f t="shared" si="23"/>
        <v>UP</v>
      </c>
      <c r="P89" t="str">
        <f t="shared" si="24"/>
        <v>UP</v>
      </c>
      <c r="Q89">
        <f t="shared" si="25"/>
        <v>14.850000000000023</v>
      </c>
      <c r="R89">
        <f t="shared" si="26"/>
        <v>24.600000000000023</v>
      </c>
      <c r="S89">
        <f t="shared" si="27"/>
        <v>0.60365853658536617</v>
      </c>
      <c r="T89" t="str">
        <f t="shared" si="28"/>
        <v>No Indication</v>
      </c>
      <c r="U89" t="str">
        <f t="shared" si="29"/>
        <v>No T+M+I</v>
      </c>
      <c r="V89">
        <v>812.44355355982373</v>
      </c>
      <c r="W89">
        <v>815.87713074222336</v>
      </c>
      <c r="X89">
        <f t="shared" si="30"/>
        <v>-3.4335771823996311</v>
      </c>
      <c r="Y89">
        <v>-6.7426345983650151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830.05</v>
      </c>
      <c r="D90">
        <v>834.35</v>
      </c>
      <c r="E90">
        <v>820.55</v>
      </c>
      <c r="F90">
        <v>826.25</v>
      </c>
      <c r="G90">
        <f>_xll.TA_TYPPRICE(D90,E90,F90)</f>
        <v>827.05000000000007</v>
      </c>
      <c r="H90">
        <v>824.26149500285442</v>
      </c>
      <c r="I90" t="str">
        <f t="shared" si="20"/>
        <v>UP</v>
      </c>
      <c r="J90">
        <v>828.96785349074025</v>
      </c>
      <c r="K90">
        <v>807.13968714680436</v>
      </c>
      <c r="L90" t="str">
        <f t="shared" si="21"/>
        <v>No Confirmation</v>
      </c>
      <c r="M90" t="str">
        <f t="shared" si="22"/>
        <v>No Trend</v>
      </c>
      <c r="N90">
        <v>74.792921217223935</v>
      </c>
      <c r="O90" t="str">
        <f t="shared" si="23"/>
        <v>UP</v>
      </c>
      <c r="P90" t="str">
        <f t="shared" si="24"/>
        <v>No Trend + Momentum</v>
      </c>
      <c r="Q90">
        <f t="shared" si="25"/>
        <v>5.7000000000000455</v>
      </c>
      <c r="R90">
        <f t="shared" si="26"/>
        <v>13.800000000000068</v>
      </c>
      <c r="S90">
        <f t="shared" si="27"/>
        <v>0.41304347826087084</v>
      </c>
      <c r="T90" t="str">
        <f t="shared" si="28"/>
        <v>No Indication</v>
      </c>
      <c r="U90" t="str">
        <f t="shared" si="29"/>
        <v>No T+M+I</v>
      </c>
      <c r="V90">
        <v>814.56762224292777</v>
      </c>
      <c r="W90">
        <v>816.64549142798455</v>
      </c>
      <c r="X90">
        <f t="shared" si="30"/>
        <v>-2.0778691850567839</v>
      </c>
      <c r="Y90">
        <v>-5.8096815157033692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824</v>
      </c>
      <c r="D91">
        <v>830.55</v>
      </c>
      <c r="E91">
        <v>821.05</v>
      </c>
      <c r="F91">
        <v>828</v>
      </c>
      <c r="G91">
        <f>_xll.TA_TYPPRICE(D91,E91,F91)</f>
        <v>826.5333333333333</v>
      </c>
      <c r="H91">
        <v>825.39741416809386</v>
      </c>
      <c r="I91" t="str">
        <f t="shared" si="20"/>
        <v>UP</v>
      </c>
      <c r="J91">
        <v>829.31944160390913</v>
      </c>
      <c r="K91">
        <v>810.2308677808478</v>
      </c>
      <c r="L91" t="str">
        <f t="shared" si="21"/>
        <v>No Confirmation</v>
      </c>
      <c r="M91" t="str">
        <f t="shared" si="22"/>
        <v>No Trend</v>
      </c>
      <c r="N91">
        <v>76.729300960792784</v>
      </c>
      <c r="O91" t="str">
        <f t="shared" si="23"/>
        <v>UP</v>
      </c>
      <c r="P91" t="str">
        <f t="shared" si="24"/>
        <v>No Trend + Momentum</v>
      </c>
      <c r="Q91">
        <f t="shared" si="25"/>
        <v>6.9500000000000455</v>
      </c>
      <c r="R91">
        <f t="shared" si="26"/>
        <v>9.5</v>
      </c>
      <c r="S91">
        <f t="shared" si="27"/>
        <v>0.73157894736842588</v>
      </c>
      <c r="T91" t="str">
        <f t="shared" si="28"/>
        <v>No Indication</v>
      </c>
      <c r="U91" t="str">
        <f t="shared" si="29"/>
        <v>No T+M+I</v>
      </c>
      <c r="V91">
        <v>816.63414189786192</v>
      </c>
      <c r="W91">
        <v>817.48656613702269</v>
      </c>
      <c r="X91">
        <f t="shared" si="30"/>
        <v>-0.85242423916076859</v>
      </c>
      <c r="Y91">
        <v>-4.8182300603948489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829.95</v>
      </c>
      <c r="D92">
        <v>848</v>
      </c>
      <c r="E92">
        <v>807.3</v>
      </c>
      <c r="F92">
        <v>810</v>
      </c>
      <c r="G92">
        <f>_xll.TA_TYPPRICE(D92,E92,F92)</f>
        <v>821.76666666666677</v>
      </c>
      <c r="H92">
        <v>823.58204041738031</v>
      </c>
      <c r="I92" t="str">
        <f t="shared" si="20"/>
        <v>DOWN</v>
      </c>
      <c r="J92">
        <v>833.47067680304042</v>
      </c>
      <c r="K92">
        <v>809.57956382954831</v>
      </c>
      <c r="L92" t="str">
        <f t="shared" si="21"/>
        <v>No Confirmation</v>
      </c>
      <c r="M92" t="str">
        <f t="shared" si="22"/>
        <v>No Trend</v>
      </c>
      <c r="N92">
        <v>38.602608388095632</v>
      </c>
      <c r="O92" t="str">
        <f t="shared" si="23"/>
        <v>DOWN</v>
      </c>
      <c r="P92" t="str">
        <f t="shared" si="24"/>
        <v>No Trend + Momentum</v>
      </c>
      <c r="Q92">
        <f t="shared" si="25"/>
        <v>2.7000000000000455</v>
      </c>
      <c r="R92">
        <f t="shared" si="26"/>
        <v>40.700000000000045</v>
      </c>
      <c r="S92">
        <f t="shared" si="27"/>
        <v>6.6339066339067387E-2</v>
      </c>
      <c r="T92" t="str">
        <f t="shared" si="28"/>
        <v>DOWN</v>
      </c>
      <c r="U92" t="str">
        <f t="shared" si="29"/>
        <v>No T+M+I</v>
      </c>
      <c r="V92">
        <v>815.61350468280625</v>
      </c>
      <c r="W92">
        <v>816.93200568242844</v>
      </c>
      <c r="X92">
        <f t="shared" si="30"/>
        <v>-1.3185009996221879</v>
      </c>
      <c r="Y92">
        <v>-4.1182842482403164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813</v>
      </c>
      <c r="D93">
        <v>819.8</v>
      </c>
      <c r="E93">
        <v>796.35</v>
      </c>
      <c r="F93">
        <v>801.2</v>
      </c>
      <c r="G93">
        <f>_xll.TA_TYPPRICE(D93,E93,F93)</f>
        <v>805.78333333333342</v>
      </c>
      <c r="H93">
        <v>814.68268687535692</v>
      </c>
      <c r="I93" t="str">
        <f t="shared" si="20"/>
        <v>DOWN</v>
      </c>
      <c r="J93">
        <v>830.43274862458702</v>
      </c>
      <c r="K93">
        <v>806.63966075631538</v>
      </c>
      <c r="L93" t="str">
        <f t="shared" si="21"/>
        <v>DOWN</v>
      </c>
      <c r="M93" t="str">
        <f t="shared" si="22"/>
        <v>DOWN</v>
      </c>
      <c r="N93">
        <v>29.610940261125929</v>
      </c>
      <c r="O93" t="str">
        <f t="shared" si="23"/>
        <v>DOWN</v>
      </c>
      <c r="P93" t="str">
        <f t="shared" si="24"/>
        <v>DOWN</v>
      </c>
      <c r="Q93">
        <f t="shared" si="25"/>
        <v>4.8500000000000227</v>
      </c>
      <c r="R93">
        <f t="shared" si="26"/>
        <v>23.449999999999932</v>
      </c>
      <c r="S93">
        <f t="shared" si="27"/>
        <v>0.20682302771855168</v>
      </c>
      <c r="T93" t="str">
        <f t="shared" si="28"/>
        <v>No Indication</v>
      </c>
      <c r="U93" t="str">
        <f t="shared" si="29"/>
        <v>No T+M+I</v>
      </c>
      <c r="V93">
        <v>813.39604242391295</v>
      </c>
      <c r="W93">
        <v>815.76667192817445</v>
      </c>
      <c r="X93">
        <f t="shared" si="30"/>
        <v>-2.3706295042615011</v>
      </c>
      <c r="Y93">
        <v>-3.7687532994445534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798</v>
      </c>
      <c r="D94">
        <v>814.8</v>
      </c>
      <c r="E94">
        <v>798</v>
      </c>
      <c r="F94">
        <v>804</v>
      </c>
      <c r="G94">
        <f>_xll.TA_TYPPRICE(D94,E94,F94)</f>
        <v>805.6</v>
      </c>
      <c r="H94">
        <v>810.14134343767842</v>
      </c>
      <c r="I94" t="str">
        <f t="shared" si="20"/>
        <v>DOWN</v>
      </c>
      <c r="J94">
        <v>826.95880448578987</v>
      </c>
      <c r="K94">
        <v>804.7197361438009</v>
      </c>
      <c r="L94" t="str">
        <f t="shared" si="21"/>
        <v>DOWN</v>
      </c>
      <c r="M94" t="str">
        <f t="shared" si="22"/>
        <v>DOWN</v>
      </c>
      <c r="N94">
        <v>35.579041386502112</v>
      </c>
      <c r="O94" t="str">
        <f t="shared" si="23"/>
        <v>DOWN</v>
      </c>
      <c r="P94" t="str">
        <f t="shared" si="24"/>
        <v>DOWN</v>
      </c>
      <c r="Q94">
        <f t="shared" si="25"/>
        <v>6</v>
      </c>
      <c r="R94">
        <f t="shared" si="26"/>
        <v>16.799999999999955</v>
      </c>
      <c r="S94">
        <f t="shared" si="27"/>
        <v>0.35714285714285809</v>
      </c>
      <c r="T94" t="str">
        <f t="shared" si="28"/>
        <v>No Indication</v>
      </c>
      <c r="U94" t="str">
        <f t="shared" si="29"/>
        <v>No T+M+I</v>
      </c>
      <c r="V94">
        <v>811.95049743561867</v>
      </c>
      <c r="W94">
        <v>814.8950666001615</v>
      </c>
      <c r="X94">
        <f t="shared" si="30"/>
        <v>-2.9445691645428269</v>
      </c>
      <c r="Y94">
        <v>-3.6039164724642081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805</v>
      </c>
      <c r="D95">
        <v>814.9</v>
      </c>
      <c r="E95">
        <v>800</v>
      </c>
      <c r="F95">
        <v>801</v>
      </c>
      <c r="G95">
        <f>_xll.TA_TYPPRICE(D95,E95,F95)</f>
        <v>805.30000000000007</v>
      </c>
      <c r="H95">
        <v>807.72067171883918</v>
      </c>
      <c r="I95" t="str">
        <f t="shared" si="20"/>
        <v>DOWN</v>
      </c>
      <c r="J95">
        <v>824.27907015561436</v>
      </c>
      <c r="K95">
        <v>803.67090588962287</v>
      </c>
      <c r="L95" t="str">
        <f t="shared" si="21"/>
        <v>DOWN</v>
      </c>
      <c r="M95" t="str">
        <f t="shared" si="22"/>
        <v>DOWN</v>
      </c>
      <c r="N95">
        <v>31.950876451433935</v>
      </c>
      <c r="O95" t="str">
        <f t="shared" si="23"/>
        <v>DOWN</v>
      </c>
      <c r="P95" t="str">
        <f t="shared" si="24"/>
        <v>DOWN</v>
      </c>
      <c r="Q95">
        <f t="shared" si="25"/>
        <v>1</v>
      </c>
      <c r="R95">
        <f t="shared" si="26"/>
        <v>14.899999999999977</v>
      </c>
      <c r="S95">
        <f t="shared" si="27"/>
        <v>6.7114093959731641E-2</v>
      </c>
      <c r="T95" t="str">
        <f t="shared" si="28"/>
        <v>DOWN</v>
      </c>
      <c r="U95" t="str">
        <f t="shared" si="29"/>
        <v>DOWN</v>
      </c>
      <c r="V95">
        <v>810.26580552244661</v>
      </c>
      <c r="W95">
        <v>813.865802407557</v>
      </c>
      <c r="X95">
        <f t="shared" si="30"/>
        <v>-3.5999968851103858</v>
      </c>
      <c r="Y95">
        <v>-3.6031325549934436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805</v>
      </c>
      <c r="D96">
        <v>810.9</v>
      </c>
      <c r="E96">
        <v>800</v>
      </c>
      <c r="F96">
        <v>800.1</v>
      </c>
      <c r="G96">
        <f>_xll.TA_TYPPRICE(D96,E96,F96)</f>
        <v>803.66666666666663</v>
      </c>
      <c r="H96">
        <v>805.69366919275285</v>
      </c>
      <c r="I96" t="str">
        <f t="shared" si="20"/>
        <v>DOWN</v>
      </c>
      <c r="J96">
        <v>821.30594345436668</v>
      </c>
      <c r="K96">
        <v>802.85514902526222</v>
      </c>
      <c r="L96" t="str">
        <f t="shared" si="21"/>
        <v>DOWN</v>
      </c>
      <c r="M96" t="str">
        <f t="shared" si="22"/>
        <v>DOWN</v>
      </c>
      <c r="N96">
        <v>30.774059707746019</v>
      </c>
      <c r="O96" t="str">
        <f t="shared" si="23"/>
        <v>DOWN</v>
      </c>
      <c r="P96" t="str">
        <f t="shared" si="24"/>
        <v>DOWN</v>
      </c>
      <c r="Q96">
        <f t="shared" si="25"/>
        <v>0.10000000000002274</v>
      </c>
      <c r="R96">
        <f t="shared" si="26"/>
        <v>10.899999999999977</v>
      </c>
      <c r="S96">
        <f t="shared" si="27"/>
        <v>9.1743119266076093E-3</v>
      </c>
      <c r="T96" t="str">
        <f t="shared" si="28"/>
        <v>DOWN</v>
      </c>
      <c r="U96" t="str">
        <f t="shared" si="29"/>
        <v>DOWN</v>
      </c>
      <c r="V96">
        <v>808.70183544207021</v>
      </c>
      <c r="W96">
        <v>812.84611334033059</v>
      </c>
      <c r="X96">
        <f t="shared" si="30"/>
        <v>-4.1442778982603841</v>
      </c>
      <c r="Y96">
        <v>-3.7113616236468316</v>
      </c>
      <c r="Z96" t="str">
        <f t="shared" si="31"/>
        <v>DOWN</v>
      </c>
      <c r="AA96" t="str">
        <f t="shared" si="32"/>
        <v>DOWN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803</v>
      </c>
      <c r="D97">
        <v>811</v>
      </c>
      <c r="E97">
        <v>800</v>
      </c>
      <c r="F97">
        <v>806.9</v>
      </c>
      <c r="G97">
        <f>_xll.TA_TYPPRICE(D97,E97,F97)</f>
        <v>805.9666666666667</v>
      </c>
      <c r="H97">
        <v>805.83016792970977</v>
      </c>
      <c r="I97" t="str">
        <f t="shared" si="20"/>
        <v>UP</v>
      </c>
      <c r="J97">
        <v>819.01573379784077</v>
      </c>
      <c r="K97">
        <v>802.22067146409279</v>
      </c>
      <c r="L97" t="str">
        <f t="shared" si="21"/>
        <v>No Confirmation</v>
      </c>
      <c r="M97" t="str">
        <f t="shared" si="22"/>
        <v>No Trend</v>
      </c>
      <c r="N97">
        <v>48.640049324487592</v>
      </c>
      <c r="O97" t="str">
        <f t="shared" si="23"/>
        <v>No Momentum</v>
      </c>
      <c r="P97" t="str">
        <f t="shared" si="24"/>
        <v>No Trend + Momentum</v>
      </c>
      <c r="Q97">
        <f t="shared" si="25"/>
        <v>6.8999999999999773</v>
      </c>
      <c r="R97">
        <f t="shared" si="26"/>
        <v>11</v>
      </c>
      <c r="S97">
        <f t="shared" si="27"/>
        <v>0.62727272727272521</v>
      </c>
      <c r="T97" t="str">
        <f t="shared" si="28"/>
        <v>No Indication</v>
      </c>
      <c r="U97" t="str">
        <f t="shared" si="29"/>
        <v>No T+M+I</v>
      </c>
      <c r="V97">
        <v>808.42462998944404</v>
      </c>
      <c r="W97">
        <v>812.40566050030611</v>
      </c>
      <c r="X97">
        <f t="shared" si="30"/>
        <v>-3.9810305108620696</v>
      </c>
      <c r="Y97">
        <v>-3.7652954010898791</v>
      </c>
      <c r="Z97" t="str">
        <f t="shared" si="31"/>
        <v>DOWN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812.35</v>
      </c>
      <c r="D98">
        <v>815.5</v>
      </c>
      <c r="E98">
        <v>804.7</v>
      </c>
      <c r="F98">
        <v>809</v>
      </c>
      <c r="G98">
        <f>_xll.TA_TYPPRICE(D98,E98,F98)</f>
        <v>809.73333333333323</v>
      </c>
      <c r="H98">
        <v>807.7817506315215</v>
      </c>
      <c r="I98" t="str">
        <f t="shared" si="20"/>
        <v>UP</v>
      </c>
      <c r="J98">
        <v>818.23445962054279</v>
      </c>
      <c r="K98">
        <v>802.77163336096112</v>
      </c>
      <c r="L98" t="str">
        <f t="shared" si="21"/>
        <v>No Confirmation</v>
      </c>
      <c r="M98" t="str">
        <f t="shared" si="22"/>
        <v>No Trend</v>
      </c>
      <c r="N98">
        <v>53.293313092101471</v>
      </c>
      <c r="O98" t="str">
        <f t="shared" si="23"/>
        <v>No Momentum</v>
      </c>
      <c r="P98" t="str">
        <f t="shared" si="24"/>
        <v>No Trend + Momentum</v>
      </c>
      <c r="Q98">
        <f t="shared" si="25"/>
        <v>4.2999999999999545</v>
      </c>
      <c r="R98">
        <f t="shared" si="26"/>
        <v>10.799999999999955</v>
      </c>
      <c r="S98">
        <f t="shared" si="27"/>
        <v>0.39814814814814559</v>
      </c>
      <c r="T98" t="str">
        <f t="shared" si="28"/>
        <v>No Indication</v>
      </c>
      <c r="U98" t="str">
        <f t="shared" si="29"/>
        <v>No T+M+I</v>
      </c>
      <c r="V98">
        <v>808.51314845260652</v>
      </c>
      <c r="W98">
        <v>812.15338935213526</v>
      </c>
      <c r="X98">
        <f t="shared" si="30"/>
        <v>-3.6402408995287487</v>
      </c>
      <c r="Y98">
        <v>-3.7402845007776531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813.9</v>
      </c>
      <c r="D99">
        <v>813.9</v>
      </c>
      <c r="E99">
        <v>800</v>
      </c>
      <c r="F99">
        <v>800</v>
      </c>
      <c r="G99">
        <f>_xll.TA_TYPPRICE(D99,E99,F99)</f>
        <v>804.63333333333333</v>
      </c>
      <c r="H99">
        <v>806.20754198242741</v>
      </c>
      <c r="I99" t="str">
        <f t="shared" si="20"/>
        <v>DOWN</v>
      </c>
      <c r="J99">
        <v>817.27124637153327</v>
      </c>
      <c r="K99">
        <v>802.1557148363031</v>
      </c>
      <c r="L99" t="str">
        <f t="shared" si="21"/>
        <v>DOWN</v>
      </c>
      <c r="M99" t="str">
        <f t="shared" si="22"/>
        <v>DOWN</v>
      </c>
      <c r="N99">
        <v>35.87899237528967</v>
      </c>
      <c r="O99" t="str">
        <f t="shared" si="23"/>
        <v>DOWN</v>
      </c>
      <c r="P99" t="str">
        <f t="shared" si="24"/>
        <v>DOWN</v>
      </c>
      <c r="Q99">
        <f t="shared" si="25"/>
        <v>0</v>
      </c>
      <c r="R99">
        <f t="shared" si="26"/>
        <v>13.899999999999977</v>
      </c>
      <c r="S99">
        <f t="shared" si="27"/>
        <v>0</v>
      </c>
      <c r="T99" t="str">
        <f t="shared" si="28"/>
        <v>DOWN</v>
      </c>
      <c r="U99" t="str">
        <f t="shared" si="29"/>
        <v>DOWN</v>
      </c>
      <c r="V99">
        <v>807.20343330605169</v>
      </c>
      <c r="W99">
        <v>811.25313828901415</v>
      </c>
      <c r="X99">
        <f t="shared" si="30"/>
        <v>-4.049704982962453</v>
      </c>
      <c r="Y99">
        <v>-3.8021685972146129</v>
      </c>
      <c r="Z99" t="str">
        <f t="shared" si="31"/>
        <v>DOWN</v>
      </c>
      <c r="AA99" t="str">
        <f t="shared" si="32"/>
        <v>DOWN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807.9</v>
      </c>
      <c r="D100">
        <v>809.1</v>
      </c>
      <c r="E100">
        <v>800</v>
      </c>
      <c r="F100">
        <v>800</v>
      </c>
      <c r="G100">
        <f>_xll.TA_TYPPRICE(D100,E100,F100)</f>
        <v>803.0333333333333</v>
      </c>
      <c r="H100">
        <v>804.6204376578803</v>
      </c>
      <c r="I100" t="str">
        <f t="shared" si="20"/>
        <v>DOWN</v>
      </c>
      <c r="J100">
        <v>815.45541384452588</v>
      </c>
      <c r="K100">
        <v>801.67666709490243</v>
      </c>
      <c r="L100" t="str">
        <f t="shared" si="21"/>
        <v>DOWN</v>
      </c>
      <c r="M100" t="str">
        <f t="shared" si="22"/>
        <v>DOWN</v>
      </c>
      <c r="N100">
        <v>35.878992375289677</v>
      </c>
      <c r="O100" t="str">
        <f t="shared" si="23"/>
        <v>DOWN</v>
      </c>
      <c r="P100" t="str">
        <f t="shared" si="24"/>
        <v>DOWN</v>
      </c>
      <c r="Q100">
        <f t="shared" si="25"/>
        <v>0</v>
      </c>
      <c r="R100">
        <f t="shared" si="26"/>
        <v>9.1000000000000227</v>
      </c>
      <c r="S100">
        <f t="shared" si="27"/>
        <v>0</v>
      </c>
      <c r="T100" t="str">
        <f t="shared" si="28"/>
        <v>DOWN</v>
      </c>
      <c r="U100" t="str">
        <f t="shared" si="29"/>
        <v>DOWN</v>
      </c>
      <c r="V100">
        <v>806.0952127974283</v>
      </c>
      <c r="W100">
        <v>810.41957248982794</v>
      </c>
      <c r="X100">
        <f t="shared" si="30"/>
        <v>-4.3243596923996392</v>
      </c>
      <c r="Y100">
        <v>-3.9066068162516183</v>
      </c>
      <c r="Z100" t="str">
        <f t="shared" si="31"/>
        <v>DOWN</v>
      </c>
      <c r="AA100" t="str">
        <f t="shared" si="32"/>
        <v>DOWN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802.15</v>
      </c>
      <c r="D101">
        <v>807.95</v>
      </c>
      <c r="E101">
        <v>800</v>
      </c>
      <c r="F101">
        <v>800</v>
      </c>
      <c r="G101">
        <f>_xll.TA_TYPPRICE(D101,E101,F101)</f>
        <v>802.65</v>
      </c>
      <c r="H101">
        <v>803.6352188289402</v>
      </c>
      <c r="I101" t="str">
        <f t="shared" si="20"/>
        <v>DOWN</v>
      </c>
      <c r="J101">
        <v>813.78754410129795</v>
      </c>
      <c r="K101">
        <v>801.30407440714635</v>
      </c>
      <c r="L101" t="str">
        <f t="shared" si="21"/>
        <v>DOWN</v>
      </c>
      <c r="M101" t="str">
        <f t="shared" si="22"/>
        <v>DOWN</v>
      </c>
      <c r="N101">
        <v>35.878992375289677</v>
      </c>
      <c r="O101" t="str">
        <f t="shared" si="23"/>
        <v>DOWN</v>
      </c>
      <c r="P101" t="str">
        <f t="shared" si="24"/>
        <v>DOWN</v>
      </c>
      <c r="Q101">
        <f t="shared" si="25"/>
        <v>0</v>
      </c>
      <c r="R101">
        <f t="shared" si="26"/>
        <v>7.9500000000000455</v>
      </c>
      <c r="S101">
        <f t="shared" si="27"/>
        <v>0</v>
      </c>
      <c r="T101" t="str">
        <f t="shared" si="28"/>
        <v>DOWN</v>
      </c>
      <c r="U101" t="str">
        <f t="shared" si="29"/>
        <v>DOWN</v>
      </c>
      <c r="V101">
        <v>805.15748775167015</v>
      </c>
      <c r="W101">
        <v>809.64775230539624</v>
      </c>
      <c r="X101">
        <f t="shared" si="30"/>
        <v>-4.4902645537260923</v>
      </c>
      <c r="Y101">
        <v>-4.0233383637465128</v>
      </c>
      <c r="Z101" t="str">
        <f t="shared" si="31"/>
        <v>DOWN</v>
      </c>
      <c r="AA101" t="str">
        <f t="shared" si="32"/>
        <v>DOWN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807</v>
      </c>
      <c r="D102">
        <v>807</v>
      </c>
      <c r="E102">
        <v>780</v>
      </c>
      <c r="F102">
        <v>788</v>
      </c>
      <c r="G102">
        <f>_xll.TA_TYPPRICE(D102,E102,F102)</f>
        <v>791.66666666666663</v>
      </c>
      <c r="H102">
        <v>797.65094274780336</v>
      </c>
      <c r="I102" t="str">
        <f t="shared" si="20"/>
        <v>DOWN</v>
      </c>
      <c r="J102">
        <v>812.27920096767616</v>
      </c>
      <c r="K102">
        <v>796.56983565000269</v>
      </c>
      <c r="L102" t="str">
        <f t="shared" si="21"/>
        <v>DOWN</v>
      </c>
      <c r="M102" t="str">
        <f t="shared" si="22"/>
        <v>DOWN</v>
      </c>
      <c r="N102">
        <v>19.384125657613936</v>
      </c>
      <c r="O102" t="str">
        <f t="shared" si="23"/>
        <v>DOWN</v>
      </c>
      <c r="P102" t="str">
        <f t="shared" si="24"/>
        <v>DOWN</v>
      </c>
      <c r="Q102">
        <f t="shared" si="25"/>
        <v>8</v>
      </c>
      <c r="R102">
        <f t="shared" si="26"/>
        <v>27</v>
      </c>
      <c r="S102">
        <f t="shared" si="27"/>
        <v>0.29629629629629628</v>
      </c>
      <c r="T102" t="str">
        <f t="shared" si="28"/>
        <v>No Indication</v>
      </c>
      <c r="U102" t="str">
        <f t="shared" si="29"/>
        <v>No T+M+I</v>
      </c>
      <c r="V102">
        <v>802.51787425141322</v>
      </c>
      <c r="W102">
        <v>808.04421509758913</v>
      </c>
      <c r="X102">
        <f t="shared" si="30"/>
        <v>-5.5263408461759127</v>
      </c>
      <c r="Y102">
        <v>-4.3239388602323929</v>
      </c>
      <c r="Z102" t="str">
        <f t="shared" si="31"/>
        <v>DOWN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787.2</v>
      </c>
      <c r="D103">
        <v>807</v>
      </c>
      <c r="E103">
        <v>767</v>
      </c>
      <c r="F103">
        <v>798.95</v>
      </c>
      <c r="G103">
        <f>_xll.TA_TYPPRICE(D103,E103,F103)</f>
        <v>790.98333333333323</v>
      </c>
      <c r="H103">
        <v>794.31713804056835</v>
      </c>
      <c r="I103" t="str">
        <f t="shared" si="20"/>
        <v>UP</v>
      </c>
      <c r="J103">
        <v>811.10604519708147</v>
      </c>
      <c r="K103">
        <v>789.99876106111321</v>
      </c>
      <c r="L103" t="str">
        <f t="shared" si="21"/>
        <v>No Confirmation</v>
      </c>
      <c r="M103" t="str">
        <f t="shared" si="22"/>
        <v>No Trend</v>
      </c>
      <c r="N103">
        <v>47.115854724951738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31.950000000000045</v>
      </c>
      <c r="R103">
        <f t="shared" si="26"/>
        <v>40</v>
      </c>
      <c r="S103">
        <f t="shared" si="27"/>
        <v>0.79875000000000118</v>
      </c>
      <c r="T103" t="str">
        <f t="shared" si="28"/>
        <v>No Indication</v>
      </c>
      <c r="U103" t="str">
        <f t="shared" si="29"/>
        <v>No T+M+I</v>
      </c>
      <c r="V103">
        <v>801.96897052042652</v>
      </c>
      <c r="W103">
        <v>807.37056953480476</v>
      </c>
      <c r="X103">
        <f t="shared" si="30"/>
        <v>-5.4015990143782346</v>
      </c>
      <c r="Y103">
        <v>-4.5394708910615611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790.1</v>
      </c>
      <c r="D104">
        <v>809.2</v>
      </c>
      <c r="E104">
        <v>786</v>
      </c>
      <c r="F104">
        <v>792</v>
      </c>
      <c r="G104">
        <f>_xll.TA_TYPPRICE(D104,E104,F104)</f>
        <v>795.73333333333323</v>
      </c>
      <c r="H104">
        <v>795.02523568695074</v>
      </c>
      <c r="I104" t="str">
        <f t="shared" si="20"/>
        <v>DOWN</v>
      </c>
      <c r="J104">
        <v>810.68247959773009</v>
      </c>
      <c r="K104">
        <v>789.11014749197693</v>
      </c>
      <c r="L104" t="str">
        <f t="shared" si="21"/>
        <v>No Confirmation</v>
      </c>
      <c r="M104" t="str">
        <f t="shared" si="22"/>
        <v>No Trend</v>
      </c>
      <c r="N104">
        <v>37.013963811454495</v>
      </c>
      <c r="O104" t="str">
        <f t="shared" si="23"/>
        <v>DOWN</v>
      </c>
      <c r="P104" t="str">
        <f t="shared" si="24"/>
        <v>No Trend + Momentum</v>
      </c>
      <c r="Q104">
        <f t="shared" si="25"/>
        <v>6</v>
      </c>
      <c r="R104">
        <f t="shared" si="26"/>
        <v>23.200000000000045</v>
      </c>
      <c r="S104">
        <f t="shared" si="27"/>
        <v>0.25862068965517193</v>
      </c>
      <c r="T104" t="str">
        <f t="shared" si="28"/>
        <v>No Indication</v>
      </c>
      <c r="U104" t="str">
        <f t="shared" si="29"/>
        <v>No T+M+I</v>
      </c>
      <c r="V104">
        <v>800.43528274805317</v>
      </c>
      <c r="W104">
        <v>806.23200882852291</v>
      </c>
      <c r="X104">
        <f t="shared" si="30"/>
        <v>-5.7967260804697389</v>
      </c>
      <c r="Y104">
        <v>-4.790921928943197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B105" s="1"/>
    </row>
    <row r="106" spans="1:33" x14ac:dyDescent="0.25">
      <c r="B106" s="1"/>
    </row>
    <row r="107" spans="1:33" x14ac:dyDescent="0.25">
      <c r="B107" s="1"/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2017-07-05T06:03:04Z</dcterms:created>
  <dcterms:modified xsi:type="dcterms:W3CDTF">2017-09-26T15:50:32Z</dcterms:modified>
</cp:coreProperties>
</file>