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2" i="1"/>
  <c r="Y2" i="1" a="1"/>
  <c r="W2" i="1" a="1"/>
  <c r="V2" i="1" a="1"/>
  <c r="N2" i="1" a="1"/>
  <c r="K2" i="1" a="1"/>
  <c r="J2" i="1" a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2" i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31" i="1"/>
  <c r="N37" i="1"/>
  <c r="N4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29" i="1"/>
  <c r="N33" i="1"/>
  <c r="N35" i="1"/>
  <c r="N39" i="1"/>
  <c r="N41" i="1"/>
  <c r="K3" i="1"/>
  <c r="K13" i="1"/>
  <c r="K3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5" i="1"/>
  <c r="K7" i="1"/>
  <c r="K9" i="1"/>
  <c r="K11" i="1"/>
  <c r="K15" i="1"/>
  <c r="K17" i="1"/>
  <c r="K19" i="1"/>
  <c r="K21" i="1"/>
  <c r="K23" i="1"/>
  <c r="K25" i="1"/>
  <c r="K27" i="1"/>
  <c r="K29" i="1"/>
  <c r="K31" i="1"/>
  <c r="K33" i="1"/>
  <c r="K35" i="1"/>
  <c r="K39" i="1"/>
  <c r="K41" i="1"/>
  <c r="K4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H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3" i="1"/>
  <c r="H5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</calcChain>
</file>

<file path=xl/sharedStrings.xml><?xml version="1.0" encoding="utf-8"?>
<sst xmlns="http://schemas.openxmlformats.org/spreadsheetml/2006/main" count="75" uniqueCount="34">
  <si>
    <t>Scrip</t>
  </si>
  <si>
    <t>Date</t>
  </si>
  <si>
    <t>Open</t>
  </si>
  <si>
    <t>High</t>
  </si>
  <si>
    <t>Low</t>
  </si>
  <si>
    <t>Close</t>
  </si>
  <si>
    <t>MANAPPURAM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</si>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</sst>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6</v>
      </c>
      <c r="B2" s="1">
        <v>42948</v>
      </c>
      <c r="C2">
        <v>106.6</v>
      </c>
      <c r="D2">
        <v>107.5</v>
      </c>
      <c r="E2">
        <v>105.15</v>
      </c>
      <c r="F2">
        <v>105.4</v>
      </c>
      <c r="G2">
        <f>_xll.TA_TYPPRICE(D2,E2,F2)</f>
        <v>106.01666666666667</v>
      </c>
      <c r="H2" t="e">
        <f t="array" ref="H2:H43">_xll.TA_EMA(G2:G43,3)</f>
        <v>#N/A</v>
      </c>
      <c r="I2" t="e">
        <f>IF(F2&gt;H2,"UP","DOWN")</f>
        <v>#N/A</v>
      </c>
      <c r="J2" t="e">
        <f t="array" ref="J2:J43">_xll.TA_EMA(D2:D43,8)</f>
        <v>#N/A</v>
      </c>
      <c r="K2" t="e">
        <f t="array" ref="K2:K43">_xll.TA_EMA(E2:E43,8)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43">_xll.TA_RSI(F2:F43,5)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0.25</v>
      </c>
      <c r="R2">
        <f>D2-E2</f>
        <v>2.3499999999999943</v>
      </c>
      <c r="S2">
        <f>Q2/R2</f>
        <v>0.10638297872340451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43">_xll.TA_EMA(F2:F43,12)</f>
        <v>#N/A</v>
      </c>
      <c r="W2" t="e">
        <f t="array" ref="W2:W43">_xll.TA_EMA(F2:F43,26)</f>
        <v>#N/A</v>
      </c>
      <c r="X2" t="e">
        <f>V2-W2</f>
        <v>#N/A</v>
      </c>
      <c r="Y2" t="e">
        <f t="array" ref="Y2:Y43">_xll.TA_EMA(X2:X43,9)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</row>
    <row r="3" spans="1:33" x14ac:dyDescent="0.25">
      <c r="A3" t="s">
        <v>6</v>
      </c>
      <c r="B3" s="1">
        <v>42949</v>
      </c>
      <c r="C3">
        <v>106.2</v>
      </c>
      <c r="D3">
        <v>107.25</v>
      </c>
      <c r="E3">
        <v>104.75</v>
      </c>
      <c r="F3">
        <v>105.5</v>
      </c>
      <c r="G3">
        <f>_xll.TA_TYPPRICE(D3,E3,F3)</f>
        <v>105.83333333333333</v>
      </c>
      <c r="H3" t="e">
        <v>#N/A</v>
      </c>
      <c r="I3" t="e">
        <f t="shared" ref="I3:I43" si="0">IF(F3&gt;H3,"UP","DOWN")</f>
        <v>#N/A</v>
      </c>
      <c r="J3" t="e">
        <v>#N/A</v>
      </c>
      <c r="K3" t="e">
        <v>#N/A</v>
      </c>
      <c r="L3" t="e">
        <f t="shared" ref="L3:L43" si="1">IF(F3&gt;J3,"UP",IF(F3&lt;K3,"DOWN","No Confirmation"))</f>
        <v>#N/A</v>
      </c>
      <c r="M3" t="e">
        <f t="shared" ref="M3:M43" si="2">IF(AND(I3="UP",L3="UP"),"UP",IF(AND(I3="DOWN",L3="DOWN"),"DOWN","No Trend"))</f>
        <v>#N/A</v>
      </c>
      <c r="N3" t="e">
        <v>#N/A</v>
      </c>
      <c r="O3" t="e">
        <f t="shared" ref="O3:O43" si="3">IF(N3&gt;60,"UP",IF(N3&lt;40,"DOWN","No Momentum"))</f>
        <v>#N/A</v>
      </c>
      <c r="P3" t="e">
        <f t="shared" ref="P3:P43" si="4">IF(AND(M3="UP",O3="UP"),"UP",IF(AND(M3="DOWN",O3="DOWN"),"DOWN","No Trend + Momentum"))</f>
        <v>#N/A</v>
      </c>
      <c r="Q3">
        <f t="shared" ref="Q3:Q43" si="5">F3-E3</f>
        <v>0.75</v>
      </c>
      <c r="R3">
        <f t="shared" ref="R3:R43" si="6">D3-E3</f>
        <v>2.5</v>
      </c>
      <c r="S3">
        <f t="shared" ref="S3:S43" si="7">Q3/R3</f>
        <v>0.3</v>
      </c>
      <c r="T3" t="str">
        <f t="shared" ref="T3:T43" si="8">IF(S3&gt;0.8,"UP",IF(S3&lt;0.2,"DOWN","No Indication"))</f>
        <v>No Indication</v>
      </c>
      <c r="U3" t="e">
        <f t="shared" ref="U3:U43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43" si="10">V3-W3</f>
        <v>#N/A</v>
      </c>
      <c r="Y3" t="e">
        <v>#N/A</v>
      </c>
      <c r="Z3" t="e">
        <f t="shared" ref="Z3:Z43" si="11">IF(X3&gt;Y3,"UP",IF(X3&lt;Y3,"DOWN","No Indication"))</f>
        <v>#N/A</v>
      </c>
      <c r="AA3" t="e">
        <f t="shared" ref="AA3:AA43" si="12">IF(AND(U3="UP",Z3="UP"),"UP",IF(AND(U3="DOWN",Z3="DOWN"),"DOWN","No TMIM"))</f>
        <v>#N/A</v>
      </c>
      <c r="AB3" t="e">
        <f t="shared" ref="AB3:AB43" si="13">IF(H3&gt;J3,"UP",IF(H3&lt;K3,"DOWN","No Confirmation"))</f>
        <v>#N/A</v>
      </c>
      <c r="AC3" t="e">
        <f t="shared" ref="AC3:AC43" si="14">IF(AND(AA3="UP",AB3="UP"),"UP",IF(AND(AA3="DOWN",AB3="DOWN"),"DOWN","No Alert"))</f>
        <v>#N/A</v>
      </c>
      <c r="AD3" t="e">
        <f t="shared" ref="AD3:AD43" si="15">IF(AC3="UP",MROUND(D3-((D3-E3)*0.886),0.05),IF(AC3="DOWN",MROUND(E3+((D3-E3)*0.886),0.05),"No Alert"))</f>
        <v>#N/A</v>
      </c>
      <c r="AE3" t="e">
        <f t="shared" ref="AE3:AE43" si="16">IF(AC3="UP",MROUND(D3-((D3-E3)*0.618),0.05),IF(AC3="DOWN",MROUND(E3+((D3-E3)*0.618),0.05),"No Alert"))</f>
        <v>#N/A</v>
      </c>
      <c r="AF3" t="e">
        <f t="shared" ref="AF3:AF43" si="17">IF(AC3="UP",MROUND(D3-((D3-E3)*0.5),0.05),IF(AC3="DOWN",MROUND(E3+((D3-E3)*0.5),0.05),"No Alert"))</f>
        <v>#N/A</v>
      </c>
      <c r="AG3" t="e">
        <f t="shared" ref="AG3:AG43" si="18">IF(AC3="UP",MROUND(D3-((D3-E3)*0.382),0.05),IF(AC3="DOWN",MROUND(E3+((D3-E3)*0.382),0.05),"No Alert"))</f>
        <v>#N/A</v>
      </c>
    </row>
    <row r="4" spans="1:33" x14ac:dyDescent="0.25">
      <c r="A4" t="s">
        <v>6</v>
      </c>
      <c r="B4" s="1">
        <v>42950</v>
      </c>
      <c r="C4">
        <v>106</v>
      </c>
      <c r="D4">
        <v>106.2</v>
      </c>
      <c r="E4">
        <v>102</v>
      </c>
      <c r="F4">
        <v>102.35</v>
      </c>
      <c r="G4">
        <f>_xll.TA_TYPPRICE(D4,E4,F4)</f>
        <v>103.51666666666665</v>
      </c>
      <c r="H4">
        <v>105.12222222222222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0.34999999999999432</v>
      </c>
      <c r="R4">
        <f t="shared" si="6"/>
        <v>4.2000000000000028</v>
      </c>
      <c r="S4">
        <f t="shared" si="7"/>
        <v>8.3333333333331927E-2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</row>
    <row r="5" spans="1:33" x14ac:dyDescent="0.25">
      <c r="A5" t="s">
        <v>6</v>
      </c>
      <c r="B5" s="1">
        <v>42951</v>
      </c>
      <c r="C5">
        <v>102.3</v>
      </c>
      <c r="D5">
        <v>103.8</v>
      </c>
      <c r="E5">
        <v>101.05</v>
      </c>
      <c r="F5">
        <v>103.1</v>
      </c>
      <c r="G5">
        <f>_xll.TA_TYPPRICE(D5,E5,F5)</f>
        <v>102.64999999999999</v>
      </c>
      <c r="H5">
        <v>103.88611111111111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2.0499999999999972</v>
      </c>
      <c r="R5">
        <f t="shared" si="6"/>
        <v>2.75</v>
      </c>
      <c r="S5">
        <f t="shared" si="7"/>
        <v>0.74545454545454437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</row>
    <row r="6" spans="1:33" x14ac:dyDescent="0.25">
      <c r="A6" t="s">
        <v>6</v>
      </c>
      <c r="B6" s="1">
        <v>42954</v>
      </c>
      <c r="C6">
        <v>103.2</v>
      </c>
      <c r="D6">
        <v>106.7</v>
      </c>
      <c r="E6">
        <v>103.05</v>
      </c>
      <c r="F6">
        <v>106.25</v>
      </c>
      <c r="G6">
        <f>_xll.TA_TYPPRICE(D6,E6,F6)</f>
        <v>105.33333333333333</v>
      </c>
      <c r="H6">
        <v>104.60972222222222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3.2000000000000028</v>
      </c>
      <c r="R6">
        <f t="shared" si="6"/>
        <v>3.6500000000000057</v>
      </c>
      <c r="S6">
        <f t="shared" si="7"/>
        <v>0.87671232876712268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</row>
    <row r="7" spans="1:33" x14ac:dyDescent="0.25">
      <c r="A7" t="s">
        <v>6</v>
      </c>
      <c r="B7" s="1">
        <v>42955</v>
      </c>
      <c r="C7">
        <v>106.95</v>
      </c>
      <c r="D7">
        <v>107.05</v>
      </c>
      <c r="E7">
        <v>103.4</v>
      </c>
      <c r="F7">
        <v>104.25</v>
      </c>
      <c r="G7">
        <f>_xll.TA_TYPPRICE(D7,E7,F7)</f>
        <v>104.89999999999999</v>
      </c>
      <c r="H7">
        <v>104.7548611111111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43.715846994535497</v>
      </c>
      <c r="O7" t="str">
        <f t="shared" si="3"/>
        <v>No Momentum</v>
      </c>
      <c r="P7" t="e">
        <f t="shared" si="4"/>
        <v>#N/A</v>
      </c>
      <c r="Q7">
        <f t="shared" si="5"/>
        <v>0.84999999999999432</v>
      </c>
      <c r="R7">
        <f t="shared" si="6"/>
        <v>3.6499999999999915</v>
      </c>
      <c r="S7">
        <f t="shared" si="7"/>
        <v>0.23287671232876611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</row>
    <row r="8" spans="1:33" x14ac:dyDescent="0.25">
      <c r="A8" t="s">
        <v>6</v>
      </c>
      <c r="B8" s="1">
        <v>42956</v>
      </c>
      <c r="C8">
        <v>103.8</v>
      </c>
      <c r="D8">
        <v>104</v>
      </c>
      <c r="E8">
        <v>97.75</v>
      </c>
      <c r="F8">
        <v>98.4</v>
      </c>
      <c r="G8">
        <f>_xll.TA_TYPPRICE(D8,E8,F8)</f>
        <v>100.05</v>
      </c>
      <c r="H8">
        <v>102.40243055555555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24.297646165527716</v>
      </c>
      <c r="O8" t="str">
        <f t="shared" si="3"/>
        <v>DOWN</v>
      </c>
      <c r="P8" t="e">
        <f t="shared" si="4"/>
        <v>#N/A</v>
      </c>
      <c r="Q8">
        <f t="shared" si="5"/>
        <v>0.65000000000000568</v>
      </c>
      <c r="R8">
        <f t="shared" si="6"/>
        <v>6.25</v>
      </c>
      <c r="S8">
        <f t="shared" si="7"/>
        <v>0.10400000000000091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</row>
    <row r="9" spans="1:33" x14ac:dyDescent="0.25">
      <c r="A9" t="s">
        <v>6</v>
      </c>
      <c r="B9" s="1">
        <v>42957</v>
      </c>
      <c r="C9">
        <v>97.3</v>
      </c>
      <c r="D9">
        <v>98.45</v>
      </c>
      <c r="E9">
        <v>90.1</v>
      </c>
      <c r="F9">
        <v>94.5</v>
      </c>
      <c r="G9">
        <f>_xll.TA_TYPPRICE(D9,E9,F9)</f>
        <v>94.350000000000009</v>
      </c>
      <c r="H9">
        <v>98.376215277777789</v>
      </c>
      <c r="I9" t="str">
        <f t="shared" si="0"/>
        <v>DOWN</v>
      </c>
      <c r="J9">
        <v>105.11875000000001</v>
      </c>
      <c r="K9">
        <v>100.90625</v>
      </c>
      <c r="L9" t="str">
        <f t="shared" si="1"/>
        <v>DOWN</v>
      </c>
      <c r="M9" t="str">
        <f t="shared" si="2"/>
        <v>DOWN</v>
      </c>
      <c r="N9">
        <v>17.733444167359373</v>
      </c>
      <c r="O9" t="str">
        <f t="shared" si="3"/>
        <v>DOWN</v>
      </c>
      <c r="P9" t="str">
        <f t="shared" si="4"/>
        <v>DOWN</v>
      </c>
      <c r="Q9">
        <f t="shared" si="5"/>
        <v>4.4000000000000057</v>
      </c>
      <c r="R9">
        <f t="shared" si="6"/>
        <v>8.3500000000000085</v>
      </c>
      <c r="S9">
        <f t="shared" si="7"/>
        <v>0.52694610778443129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</row>
    <row r="10" spans="1:33" x14ac:dyDescent="0.25">
      <c r="A10" t="s">
        <v>6</v>
      </c>
      <c r="B10" s="1">
        <v>42958</v>
      </c>
      <c r="C10">
        <v>86.6</v>
      </c>
      <c r="D10">
        <v>87.95</v>
      </c>
      <c r="E10">
        <v>82.1</v>
      </c>
      <c r="F10">
        <v>85.95</v>
      </c>
      <c r="G10">
        <f>_xll.TA_TYPPRICE(D10,E10,F10)</f>
        <v>85.333333333333329</v>
      </c>
      <c r="H10">
        <v>91.854774305555566</v>
      </c>
      <c r="I10" t="str">
        <f t="shared" si="0"/>
        <v>DOWN</v>
      </c>
      <c r="J10">
        <v>101.30347222222223</v>
      </c>
      <c r="K10">
        <v>96.727083333333326</v>
      </c>
      <c r="L10" t="str">
        <f t="shared" si="1"/>
        <v>DOWN</v>
      </c>
      <c r="M10" t="str">
        <f t="shared" si="2"/>
        <v>DOWN</v>
      </c>
      <c r="N10">
        <v>10.189663064461559</v>
      </c>
      <c r="O10" t="str">
        <f t="shared" si="3"/>
        <v>DOWN</v>
      </c>
      <c r="P10" t="str">
        <f t="shared" si="4"/>
        <v>DOWN</v>
      </c>
      <c r="Q10">
        <f t="shared" si="5"/>
        <v>3.8500000000000085</v>
      </c>
      <c r="R10">
        <f t="shared" si="6"/>
        <v>5.8500000000000085</v>
      </c>
      <c r="S10">
        <f t="shared" si="7"/>
        <v>0.65811965811965867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</row>
    <row r="11" spans="1:33" x14ac:dyDescent="0.25">
      <c r="A11" t="s">
        <v>6</v>
      </c>
      <c r="B11" s="1">
        <v>42961</v>
      </c>
      <c r="C11">
        <v>87.6</v>
      </c>
      <c r="D11">
        <v>90.6</v>
      </c>
      <c r="E11">
        <v>86.5</v>
      </c>
      <c r="F11">
        <v>88.6</v>
      </c>
      <c r="G11">
        <f>_xll.TA_TYPPRICE(D11,E11,F11)</f>
        <v>88.566666666666663</v>
      </c>
      <c r="H11">
        <v>90.210720486111114</v>
      </c>
      <c r="I11" t="str">
        <f t="shared" si="0"/>
        <v>DOWN</v>
      </c>
      <c r="J11">
        <v>98.924922839506181</v>
      </c>
      <c r="K11">
        <v>94.454398148148144</v>
      </c>
      <c r="L11" t="str">
        <f t="shared" si="1"/>
        <v>DOWN</v>
      </c>
      <c r="M11" t="str">
        <f t="shared" si="2"/>
        <v>DOWN</v>
      </c>
      <c r="N11">
        <v>22.897062529633089</v>
      </c>
      <c r="O11" t="str">
        <f t="shared" si="3"/>
        <v>DOWN</v>
      </c>
      <c r="P11" t="str">
        <f t="shared" si="4"/>
        <v>DOWN</v>
      </c>
      <c r="Q11">
        <f t="shared" si="5"/>
        <v>2.0999999999999943</v>
      </c>
      <c r="R11">
        <f t="shared" si="6"/>
        <v>4.0999999999999943</v>
      </c>
      <c r="S11">
        <f t="shared" si="7"/>
        <v>0.51219512195121886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</row>
    <row r="12" spans="1:33" x14ac:dyDescent="0.25">
      <c r="A12" t="s">
        <v>6</v>
      </c>
      <c r="B12" s="1">
        <v>42963</v>
      </c>
      <c r="C12">
        <v>89.4</v>
      </c>
      <c r="D12">
        <v>91.4</v>
      </c>
      <c r="E12">
        <v>89.1</v>
      </c>
      <c r="F12">
        <v>90.45</v>
      </c>
      <c r="G12">
        <f>_xll.TA_TYPPRICE(D12,E12,F12)</f>
        <v>90.316666666666663</v>
      </c>
      <c r="H12">
        <v>90.263693576388889</v>
      </c>
      <c r="I12" t="str">
        <f t="shared" si="0"/>
        <v>UP</v>
      </c>
      <c r="J12">
        <v>97.252717764060364</v>
      </c>
      <c r="K12">
        <v>93.264531893004104</v>
      </c>
      <c r="L12" t="str">
        <f t="shared" si="1"/>
        <v>DOWN</v>
      </c>
      <c r="M12" t="str">
        <f t="shared" si="2"/>
        <v>No Trend</v>
      </c>
      <c r="N12">
        <v>31.370802707406398</v>
      </c>
      <c r="O12" t="str">
        <f t="shared" si="3"/>
        <v>DOWN</v>
      </c>
      <c r="P12" t="str">
        <f t="shared" si="4"/>
        <v>No Trend + Momentum</v>
      </c>
      <c r="Q12">
        <f t="shared" si="5"/>
        <v>1.3500000000000085</v>
      </c>
      <c r="R12">
        <f t="shared" si="6"/>
        <v>2.3000000000000114</v>
      </c>
      <c r="S12">
        <f t="shared" si="7"/>
        <v>0.58695652173913127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</row>
    <row r="13" spans="1:33" x14ac:dyDescent="0.25">
      <c r="A13" t="s">
        <v>6</v>
      </c>
      <c r="B13" s="1">
        <v>42964</v>
      </c>
      <c r="C13">
        <v>91</v>
      </c>
      <c r="D13">
        <v>91.15</v>
      </c>
      <c r="E13">
        <v>87.3</v>
      </c>
      <c r="F13">
        <v>87.95</v>
      </c>
      <c r="G13">
        <f>_xll.TA_TYPPRICE(D13,E13,F13)</f>
        <v>88.8</v>
      </c>
      <c r="H13">
        <v>89.531846788194443</v>
      </c>
      <c r="I13" t="str">
        <f t="shared" si="0"/>
        <v>DOWN</v>
      </c>
      <c r="J13">
        <v>95.896558260935834</v>
      </c>
      <c r="K13">
        <v>91.939080361225408</v>
      </c>
      <c r="L13" t="str">
        <f t="shared" si="1"/>
        <v>DOWN</v>
      </c>
      <c r="M13" t="str">
        <f t="shared" si="2"/>
        <v>DOWN</v>
      </c>
      <c r="N13">
        <v>26.45885667628275</v>
      </c>
      <c r="O13" t="str">
        <f t="shared" si="3"/>
        <v>DOWN</v>
      </c>
      <c r="P13" t="str">
        <f t="shared" si="4"/>
        <v>DOWN</v>
      </c>
      <c r="Q13">
        <f t="shared" si="5"/>
        <v>0.65000000000000568</v>
      </c>
      <c r="R13">
        <f t="shared" si="6"/>
        <v>3.8500000000000085</v>
      </c>
      <c r="S13">
        <f t="shared" si="7"/>
        <v>0.16883116883116994</v>
      </c>
      <c r="T13" t="str">
        <f t="shared" si="8"/>
        <v>DOWN</v>
      </c>
      <c r="U13" t="str">
        <f t="shared" si="9"/>
        <v>DOWN</v>
      </c>
      <c r="V13">
        <v>97.725000000000009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</row>
    <row r="14" spans="1:33" x14ac:dyDescent="0.25">
      <c r="A14" t="s">
        <v>6</v>
      </c>
      <c r="B14" s="1">
        <v>42965</v>
      </c>
      <c r="C14">
        <v>86.2</v>
      </c>
      <c r="D14">
        <v>86.2</v>
      </c>
      <c r="E14">
        <v>83.25</v>
      </c>
      <c r="F14">
        <v>84.9</v>
      </c>
      <c r="G14">
        <f>_xll.TA_TYPPRICE(D14,E14,F14)</f>
        <v>84.783333333333331</v>
      </c>
      <c r="H14">
        <v>87.15759006076388</v>
      </c>
      <c r="I14" t="str">
        <f t="shared" si="0"/>
        <v>DOWN</v>
      </c>
      <c r="J14">
        <v>93.741767536283433</v>
      </c>
      <c r="K14">
        <v>90.008173614286434</v>
      </c>
      <c r="L14" t="str">
        <f t="shared" si="1"/>
        <v>DOWN</v>
      </c>
      <c r="M14" t="str">
        <f t="shared" si="2"/>
        <v>DOWN</v>
      </c>
      <c r="N14">
        <v>21.358803361465817</v>
      </c>
      <c r="O14" t="str">
        <f t="shared" si="3"/>
        <v>DOWN</v>
      </c>
      <c r="P14" t="str">
        <f t="shared" si="4"/>
        <v>DOWN</v>
      </c>
      <c r="Q14">
        <f t="shared" si="5"/>
        <v>1.6500000000000057</v>
      </c>
      <c r="R14">
        <f t="shared" si="6"/>
        <v>2.9500000000000028</v>
      </c>
      <c r="S14">
        <f t="shared" si="7"/>
        <v>0.55932203389830648</v>
      </c>
      <c r="T14" t="str">
        <f t="shared" si="8"/>
        <v>No Indication</v>
      </c>
      <c r="U14" t="str">
        <f t="shared" si="9"/>
        <v>No T+M+I</v>
      </c>
      <c r="V14">
        <v>95.751923076923092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</row>
    <row r="15" spans="1:33" x14ac:dyDescent="0.25">
      <c r="A15" t="s">
        <v>6</v>
      </c>
      <c r="B15" s="1">
        <v>42968</v>
      </c>
      <c r="C15">
        <v>85</v>
      </c>
      <c r="D15">
        <v>96.7</v>
      </c>
      <c r="E15">
        <v>83.5</v>
      </c>
      <c r="F15">
        <v>94.65</v>
      </c>
      <c r="G15">
        <f>_xll.TA_TYPPRICE(D15,E15,F15)</f>
        <v>91.616666666666674</v>
      </c>
      <c r="H15">
        <v>89.387128363715277</v>
      </c>
      <c r="I15" t="str">
        <f t="shared" si="0"/>
        <v>UP</v>
      </c>
      <c r="J15">
        <v>94.399152528220455</v>
      </c>
      <c r="K15">
        <v>88.561912811111668</v>
      </c>
      <c r="L15" t="str">
        <f t="shared" si="1"/>
        <v>UP</v>
      </c>
      <c r="M15" t="str">
        <f t="shared" si="2"/>
        <v>UP</v>
      </c>
      <c r="N15">
        <v>55.575629105338997</v>
      </c>
      <c r="O15" t="str">
        <f t="shared" si="3"/>
        <v>No Momentum</v>
      </c>
      <c r="P15" t="str">
        <f t="shared" si="4"/>
        <v>No Trend + Momentum</v>
      </c>
      <c r="Q15">
        <f t="shared" si="5"/>
        <v>11.150000000000006</v>
      </c>
      <c r="R15">
        <f t="shared" si="6"/>
        <v>13.200000000000003</v>
      </c>
      <c r="S15">
        <f t="shared" si="7"/>
        <v>0.84469696969696995</v>
      </c>
      <c r="T15" t="str">
        <f t="shared" si="8"/>
        <v>UP</v>
      </c>
      <c r="U15" t="str">
        <f t="shared" si="9"/>
        <v>No T+M+I</v>
      </c>
      <c r="V15">
        <v>95.582396449704149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</row>
    <row r="16" spans="1:33" x14ac:dyDescent="0.25">
      <c r="A16" t="s">
        <v>6</v>
      </c>
      <c r="B16" s="1">
        <v>42969</v>
      </c>
      <c r="C16">
        <v>97.5</v>
      </c>
      <c r="D16">
        <v>97.6</v>
      </c>
      <c r="E16">
        <v>90.6</v>
      </c>
      <c r="F16">
        <v>91.95</v>
      </c>
      <c r="G16">
        <f>_xll.TA_TYPPRICE(D16,E16,F16)</f>
        <v>93.383333333333326</v>
      </c>
      <c r="H16">
        <v>91.385230848524301</v>
      </c>
      <c r="I16" t="str">
        <f t="shared" si="0"/>
        <v>UP</v>
      </c>
      <c r="J16">
        <v>95.110451966393683</v>
      </c>
      <c r="K16">
        <v>89.014821075309072</v>
      </c>
      <c r="L16" t="str">
        <f t="shared" si="1"/>
        <v>No Confirmation</v>
      </c>
      <c r="M16" t="str">
        <f t="shared" si="2"/>
        <v>No Trend</v>
      </c>
      <c r="N16">
        <v>48.300941292871592</v>
      </c>
      <c r="O16" t="str">
        <f t="shared" si="3"/>
        <v>No Momentum</v>
      </c>
      <c r="P16" t="str">
        <f t="shared" si="4"/>
        <v>No Trend + Momentum</v>
      </c>
      <c r="Q16">
        <f t="shared" si="5"/>
        <v>1.3500000000000085</v>
      </c>
      <c r="R16">
        <f t="shared" si="6"/>
        <v>7</v>
      </c>
      <c r="S16">
        <f t="shared" si="7"/>
        <v>0.19285714285714409</v>
      </c>
      <c r="T16" t="str">
        <f t="shared" si="8"/>
        <v>DOWN</v>
      </c>
      <c r="U16" t="str">
        <f t="shared" si="9"/>
        <v>No T+M+I</v>
      </c>
      <c r="V16">
        <v>95.023566226672742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</row>
    <row r="17" spans="1:33" x14ac:dyDescent="0.25">
      <c r="A17" t="s">
        <v>6</v>
      </c>
      <c r="B17" s="1">
        <v>42970</v>
      </c>
      <c r="C17">
        <v>92.45</v>
      </c>
      <c r="D17">
        <v>94.45</v>
      </c>
      <c r="E17">
        <v>91.95</v>
      </c>
      <c r="F17">
        <v>92.8</v>
      </c>
      <c r="G17">
        <f>_xll.TA_TYPPRICE(D17,E17,F17)</f>
        <v>93.066666666666663</v>
      </c>
      <c r="H17">
        <v>92.225948757595489</v>
      </c>
      <c r="I17" t="str">
        <f t="shared" si="0"/>
        <v>UP</v>
      </c>
      <c r="J17">
        <v>94.96368486275064</v>
      </c>
      <c r="K17">
        <v>89.667083058573724</v>
      </c>
      <c r="L17" t="str">
        <f t="shared" si="1"/>
        <v>No Confirmation</v>
      </c>
      <c r="M17" t="str">
        <f t="shared" si="2"/>
        <v>No Trend</v>
      </c>
      <c r="N17">
        <v>50.833527283016188</v>
      </c>
      <c r="O17" t="str">
        <f t="shared" si="3"/>
        <v>No Momentum</v>
      </c>
      <c r="P17" t="str">
        <f t="shared" si="4"/>
        <v>No Trend + Momentum</v>
      </c>
      <c r="Q17">
        <f t="shared" si="5"/>
        <v>0.84999999999999432</v>
      </c>
      <c r="R17">
        <f t="shared" si="6"/>
        <v>2.5</v>
      </c>
      <c r="S17">
        <f t="shared" si="7"/>
        <v>0.33999999999999775</v>
      </c>
      <c r="T17" t="str">
        <f t="shared" si="8"/>
        <v>No Indication</v>
      </c>
      <c r="U17" t="str">
        <f t="shared" si="9"/>
        <v>No T+M+I</v>
      </c>
      <c r="V17">
        <v>94.681479114876936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</row>
    <row r="18" spans="1:33" x14ac:dyDescent="0.25">
      <c r="A18" t="s">
        <v>6</v>
      </c>
      <c r="B18" s="1">
        <v>42971</v>
      </c>
      <c r="C18">
        <v>92.8</v>
      </c>
      <c r="D18">
        <v>98</v>
      </c>
      <c r="E18">
        <v>92.5</v>
      </c>
      <c r="F18">
        <v>95.8</v>
      </c>
      <c r="G18">
        <f>_xll.TA_TYPPRICE(D18,E18,F18)</f>
        <v>95.433333333333337</v>
      </c>
      <c r="H18">
        <v>93.829641045464413</v>
      </c>
      <c r="I18" t="str">
        <f t="shared" si="0"/>
        <v>UP</v>
      </c>
      <c r="J18">
        <v>95.638421559917163</v>
      </c>
      <c r="K18">
        <v>90.296620156668453</v>
      </c>
      <c r="L18" t="str">
        <f t="shared" si="1"/>
        <v>UP</v>
      </c>
      <c r="M18" t="str">
        <f t="shared" si="2"/>
        <v>UP</v>
      </c>
      <c r="N18">
        <v>59.571017748939923</v>
      </c>
      <c r="O18" t="str">
        <f t="shared" si="3"/>
        <v>No Momentum</v>
      </c>
      <c r="P18" t="str">
        <f t="shared" si="4"/>
        <v>No Trend + Momentum</v>
      </c>
      <c r="Q18">
        <f t="shared" si="5"/>
        <v>3.2999999999999972</v>
      </c>
      <c r="R18">
        <f t="shared" si="6"/>
        <v>5.5</v>
      </c>
      <c r="S18">
        <f t="shared" si="7"/>
        <v>0.59999999999999953</v>
      </c>
      <c r="T18" t="str">
        <f t="shared" si="8"/>
        <v>No Indication</v>
      </c>
      <c r="U18" t="str">
        <f t="shared" si="9"/>
        <v>No T+M+I</v>
      </c>
      <c r="V18">
        <v>94.853559251049717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</row>
    <row r="19" spans="1:33" x14ac:dyDescent="0.25">
      <c r="A19" t="s">
        <v>6</v>
      </c>
      <c r="B19" s="1">
        <v>42975</v>
      </c>
      <c r="C19">
        <v>95.9</v>
      </c>
      <c r="D19">
        <v>97.45</v>
      </c>
      <c r="E19">
        <v>95.3</v>
      </c>
      <c r="F19">
        <v>95.8</v>
      </c>
      <c r="G19">
        <f>_xll.TA_TYPPRICE(D19,E19,F19)</f>
        <v>96.183333333333337</v>
      </c>
      <c r="H19">
        <v>95.006487189398882</v>
      </c>
      <c r="I19" t="str">
        <f t="shared" si="0"/>
        <v>UP</v>
      </c>
      <c r="J19">
        <v>96.040994546602235</v>
      </c>
      <c r="K19">
        <v>91.408482344075466</v>
      </c>
      <c r="L19" t="str">
        <f t="shared" si="1"/>
        <v>No Confirmation</v>
      </c>
      <c r="M19" t="str">
        <f t="shared" si="2"/>
        <v>No Trend</v>
      </c>
      <c r="N19">
        <v>59.571017748939923</v>
      </c>
      <c r="O19" t="str">
        <f t="shared" si="3"/>
        <v>No Momentum</v>
      </c>
      <c r="P19" t="str">
        <f t="shared" si="4"/>
        <v>No Trend + Momentum</v>
      </c>
      <c r="Q19">
        <f t="shared" si="5"/>
        <v>0.5</v>
      </c>
      <c r="R19">
        <f t="shared" si="6"/>
        <v>2.1500000000000057</v>
      </c>
      <c r="S19">
        <f t="shared" si="7"/>
        <v>0.23255813953488311</v>
      </c>
      <c r="T19" t="str">
        <f t="shared" si="8"/>
        <v>No Indication</v>
      </c>
      <c r="U19" t="str">
        <f t="shared" si="9"/>
        <v>No T+M+I</v>
      </c>
      <c r="V19">
        <v>94.999165520118993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</row>
    <row r="20" spans="1:33" x14ac:dyDescent="0.25">
      <c r="A20" t="s">
        <v>6</v>
      </c>
      <c r="B20" s="1">
        <v>42976</v>
      </c>
      <c r="C20">
        <v>95</v>
      </c>
      <c r="D20">
        <v>95.45</v>
      </c>
      <c r="E20">
        <v>92.35</v>
      </c>
      <c r="F20">
        <v>92.85</v>
      </c>
      <c r="G20">
        <f>_xll.TA_TYPPRICE(D20,E20,F20)</f>
        <v>93.55</v>
      </c>
      <c r="H20">
        <v>94.278243594699433</v>
      </c>
      <c r="I20" t="str">
        <f t="shared" si="0"/>
        <v>DOWN</v>
      </c>
      <c r="J20">
        <v>95.909662425135068</v>
      </c>
      <c r="K20">
        <v>91.617708489836474</v>
      </c>
      <c r="L20" t="str">
        <f t="shared" si="1"/>
        <v>No Confirmation</v>
      </c>
      <c r="M20" t="str">
        <f t="shared" si="2"/>
        <v>No Trend</v>
      </c>
      <c r="N20">
        <v>46.794020282105201</v>
      </c>
      <c r="O20" t="str">
        <f t="shared" si="3"/>
        <v>No Momentum</v>
      </c>
      <c r="P20" t="str">
        <f t="shared" si="4"/>
        <v>No Trend + Momentum</v>
      </c>
      <c r="Q20">
        <f t="shared" si="5"/>
        <v>0.5</v>
      </c>
      <c r="R20">
        <f t="shared" si="6"/>
        <v>3.1000000000000085</v>
      </c>
      <c r="S20">
        <f t="shared" si="7"/>
        <v>0.16129032258064471</v>
      </c>
      <c r="T20" t="str">
        <f t="shared" si="8"/>
        <v>DOWN</v>
      </c>
      <c r="U20" t="str">
        <f t="shared" si="9"/>
        <v>No T+M+I</v>
      </c>
      <c r="V20">
        <v>94.668524670869914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</row>
    <row r="21" spans="1:33" x14ac:dyDescent="0.25">
      <c r="A21" t="s">
        <v>6</v>
      </c>
      <c r="B21" s="1">
        <v>42977</v>
      </c>
      <c r="C21">
        <v>94.9</v>
      </c>
      <c r="D21">
        <v>97.25</v>
      </c>
      <c r="E21">
        <v>94</v>
      </c>
      <c r="F21">
        <v>95.75</v>
      </c>
      <c r="G21">
        <f>_xll.TA_TYPPRICE(D21,E21,F21)</f>
        <v>95.666666666666671</v>
      </c>
      <c r="H21">
        <v>94.972455130683045</v>
      </c>
      <c r="I21" t="str">
        <f t="shared" si="0"/>
        <v>UP</v>
      </c>
      <c r="J21">
        <v>96.207515219549492</v>
      </c>
      <c r="K21">
        <v>92.14710660320614</v>
      </c>
      <c r="L21" t="str">
        <f t="shared" si="1"/>
        <v>No Confirmation</v>
      </c>
      <c r="M21" t="str">
        <f t="shared" si="2"/>
        <v>No Trend</v>
      </c>
      <c r="N21">
        <v>57.892009528955391</v>
      </c>
      <c r="O21" t="str">
        <f t="shared" si="3"/>
        <v>No Momentum</v>
      </c>
      <c r="P21" t="str">
        <f t="shared" si="4"/>
        <v>No Trend + Momentum</v>
      </c>
      <c r="Q21">
        <f t="shared" si="5"/>
        <v>1.75</v>
      </c>
      <c r="R21">
        <f t="shared" si="6"/>
        <v>3.25</v>
      </c>
      <c r="S21">
        <f t="shared" si="7"/>
        <v>0.53846153846153844</v>
      </c>
      <c r="T21" t="str">
        <f t="shared" si="8"/>
        <v>No Indication</v>
      </c>
      <c r="U21" t="str">
        <f t="shared" si="9"/>
        <v>No T+M+I</v>
      </c>
      <c r="V21">
        <v>94.834905490736077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</row>
    <row r="22" spans="1:33" x14ac:dyDescent="0.25">
      <c r="A22" t="s">
        <v>6</v>
      </c>
      <c r="B22" s="1">
        <v>42978</v>
      </c>
      <c r="C22">
        <v>96</v>
      </c>
      <c r="D22">
        <v>99.75</v>
      </c>
      <c r="E22">
        <v>94.8</v>
      </c>
      <c r="F22">
        <v>99.4</v>
      </c>
      <c r="G22">
        <f>_xll.TA_TYPPRICE(D22,E22,F22)</f>
        <v>97.983333333333348</v>
      </c>
      <c r="H22">
        <v>96.477894232008197</v>
      </c>
      <c r="I22" t="str">
        <f t="shared" si="0"/>
        <v>UP</v>
      </c>
      <c r="J22">
        <v>96.994734059649602</v>
      </c>
      <c r="K22">
        <v>92.736638469160326</v>
      </c>
      <c r="L22" t="str">
        <f t="shared" si="1"/>
        <v>UP</v>
      </c>
      <c r="M22" t="str">
        <f t="shared" si="2"/>
        <v>UP</v>
      </c>
      <c r="N22">
        <v>68.296051374126833</v>
      </c>
      <c r="O22" t="str">
        <f t="shared" si="3"/>
        <v>UP</v>
      </c>
      <c r="P22" t="str">
        <f t="shared" si="4"/>
        <v>UP</v>
      </c>
      <c r="Q22">
        <f t="shared" si="5"/>
        <v>4.6000000000000085</v>
      </c>
      <c r="R22">
        <f t="shared" si="6"/>
        <v>4.9500000000000028</v>
      </c>
      <c r="S22">
        <f t="shared" si="7"/>
        <v>0.9292929292929305</v>
      </c>
      <c r="T22" t="str">
        <f t="shared" si="8"/>
        <v>UP</v>
      </c>
      <c r="U22" t="str">
        <f t="shared" si="9"/>
        <v>UP</v>
      </c>
      <c r="V22">
        <v>95.537227722930524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</row>
    <row r="23" spans="1:33" x14ac:dyDescent="0.25">
      <c r="A23" t="s">
        <v>6</v>
      </c>
      <c r="B23" s="1">
        <v>42979</v>
      </c>
      <c r="C23">
        <v>100.25</v>
      </c>
      <c r="D23">
        <v>104.8</v>
      </c>
      <c r="E23">
        <v>100.25</v>
      </c>
      <c r="F23">
        <v>103.15</v>
      </c>
      <c r="G23">
        <f>_xll.TA_TYPPRICE(D23,E23,F23)</f>
        <v>102.73333333333335</v>
      </c>
      <c r="H23">
        <v>99.605613782670773</v>
      </c>
      <c r="I23" t="str">
        <f t="shared" si="0"/>
        <v>UP</v>
      </c>
      <c r="J23">
        <v>98.729237601949691</v>
      </c>
      <c r="K23">
        <v>94.406274364902472</v>
      </c>
      <c r="L23" t="str">
        <f t="shared" si="1"/>
        <v>UP</v>
      </c>
      <c r="M23" t="str">
        <f t="shared" si="2"/>
        <v>UP</v>
      </c>
      <c r="N23">
        <v>75.932840875197698</v>
      </c>
      <c r="O23" t="str">
        <f t="shared" si="3"/>
        <v>UP</v>
      </c>
      <c r="P23" t="str">
        <f t="shared" si="4"/>
        <v>UP</v>
      </c>
      <c r="Q23">
        <f t="shared" si="5"/>
        <v>2.9000000000000057</v>
      </c>
      <c r="R23">
        <f t="shared" si="6"/>
        <v>4.5499999999999972</v>
      </c>
      <c r="S23">
        <f t="shared" si="7"/>
        <v>0.63736263736263898</v>
      </c>
      <c r="T23" t="str">
        <f t="shared" si="8"/>
        <v>No Indication</v>
      </c>
      <c r="U23" t="str">
        <f t="shared" si="9"/>
        <v>No T+M+I</v>
      </c>
      <c r="V23">
        <v>96.708423457864285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</row>
    <row r="24" spans="1:33" x14ac:dyDescent="0.25">
      <c r="A24" t="s">
        <v>6</v>
      </c>
      <c r="B24" s="1">
        <v>42982</v>
      </c>
      <c r="C24">
        <v>103</v>
      </c>
      <c r="D24">
        <v>105</v>
      </c>
      <c r="E24">
        <v>98.45</v>
      </c>
      <c r="F24">
        <v>101.6</v>
      </c>
      <c r="G24">
        <f>_xll.TA_TYPPRICE(D24,E24,F24)</f>
        <v>101.68333333333332</v>
      </c>
      <c r="H24">
        <v>100.64447355800205</v>
      </c>
      <c r="I24" t="str">
        <f t="shared" si="0"/>
        <v>UP</v>
      </c>
      <c r="J24">
        <v>100.12274035707198</v>
      </c>
      <c r="K24">
        <v>95.304880061590808</v>
      </c>
      <c r="L24" t="str">
        <f t="shared" si="1"/>
        <v>UP</v>
      </c>
      <c r="M24" t="str">
        <f t="shared" si="2"/>
        <v>UP</v>
      </c>
      <c r="N24">
        <v>67.528648830923458</v>
      </c>
      <c r="O24" t="str">
        <f t="shared" si="3"/>
        <v>UP</v>
      </c>
      <c r="P24" t="str">
        <f t="shared" si="4"/>
        <v>UP</v>
      </c>
      <c r="Q24">
        <f t="shared" si="5"/>
        <v>3.1499999999999915</v>
      </c>
      <c r="R24">
        <f t="shared" si="6"/>
        <v>6.5499999999999972</v>
      </c>
      <c r="S24">
        <f t="shared" si="7"/>
        <v>0.48091603053435006</v>
      </c>
      <c r="T24" t="str">
        <f t="shared" si="8"/>
        <v>No Indication</v>
      </c>
      <c r="U24" t="str">
        <f t="shared" si="9"/>
        <v>No T+M+I</v>
      </c>
      <c r="V24">
        <v>97.460973695115939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</row>
    <row r="25" spans="1:33" x14ac:dyDescent="0.25">
      <c r="A25" t="s">
        <v>6</v>
      </c>
      <c r="B25" s="1">
        <v>42983</v>
      </c>
      <c r="C25">
        <v>102.65</v>
      </c>
      <c r="D25">
        <v>104.2</v>
      </c>
      <c r="E25">
        <v>102.1</v>
      </c>
      <c r="F25">
        <v>103.1</v>
      </c>
      <c r="G25">
        <f>_xll.TA_TYPPRICE(D25,E25,F25)</f>
        <v>103.13333333333333</v>
      </c>
      <c r="H25">
        <v>101.88890344566769</v>
      </c>
      <c r="I25" t="str">
        <f t="shared" si="0"/>
        <v>UP</v>
      </c>
      <c r="J25">
        <v>101.02879805550043</v>
      </c>
      <c r="K25">
        <v>96.814906714570625</v>
      </c>
      <c r="L25" t="str">
        <f t="shared" si="1"/>
        <v>UP</v>
      </c>
      <c r="M25" t="str">
        <f t="shared" si="2"/>
        <v>UP</v>
      </c>
      <c r="N25">
        <v>71.362778309485662</v>
      </c>
      <c r="O25" t="str">
        <f t="shared" si="3"/>
        <v>UP</v>
      </c>
      <c r="P25" t="str">
        <f t="shared" si="4"/>
        <v>UP</v>
      </c>
      <c r="Q25">
        <f t="shared" si="5"/>
        <v>1</v>
      </c>
      <c r="R25">
        <f t="shared" si="6"/>
        <v>2.1000000000000085</v>
      </c>
      <c r="S25">
        <f t="shared" si="7"/>
        <v>0.47619047619047428</v>
      </c>
      <c r="T25" t="str">
        <f t="shared" si="8"/>
        <v>No Indication</v>
      </c>
      <c r="U25" t="str">
        <f t="shared" si="9"/>
        <v>No T+M+I</v>
      </c>
      <c r="V25">
        <v>98.328516203559644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</row>
    <row r="26" spans="1:33" x14ac:dyDescent="0.25">
      <c r="A26" t="s">
        <v>6</v>
      </c>
      <c r="B26" s="1">
        <v>42984</v>
      </c>
      <c r="C26">
        <v>101</v>
      </c>
      <c r="D26">
        <v>107.8</v>
      </c>
      <c r="E26">
        <v>100.9</v>
      </c>
      <c r="F26">
        <v>106.95</v>
      </c>
      <c r="G26">
        <f>_xll.TA_TYPPRICE(D26,E26,F26)</f>
        <v>105.21666666666665</v>
      </c>
      <c r="H26">
        <v>103.55278505616718</v>
      </c>
      <c r="I26" t="str">
        <f t="shared" si="0"/>
        <v>UP</v>
      </c>
      <c r="J26">
        <v>102.53350959872256</v>
      </c>
      <c r="K26">
        <v>97.722705222443821</v>
      </c>
      <c r="L26" t="str">
        <f t="shared" si="1"/>
        <v>UP</v>
      </c>
      <c r="M26" t="str">
        <f t="shared" si="2"/>
        <v>UP</v>
      </c>
      <c r="N26">
        <v>79.230801548333986</v>
      </c>
      <c r="O26" t="str">
        <f t="shared" si="3"/>
        <v>UP</v>
      </c>
      <c r="P26" t="str">
        <f t="shared" si="4"/>
        <v>UP</v>
      </c>
      <c r="Q26">
        <f t="shared" si="5"/>
        <v>6.0499999999999972</v>
      </c>
      <c r="R26">
        <f t="shared" si="6"/>
        <v>6.8999999999999915</v>
      </c>
      <c r="S26">
        <f t="shared" si="7"/>
        <v>0.87681159420289922</v>
      </c>
      <c r="T26" t="str">
        <f t="shared" si="8"/>
        <v>UP</v>
      </c>
      <c r="U26" t="str">
        <f t="shared" si="9"/>
        <v>UP</v>
      </c>
      <c r="V26">
        <v>99.654898326088926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</row>
    <row r="27" spans="1:33" x14ac:dyDescent="0.25">
      <c r="A27" t="s">
        <v>6</v>
      </c>
      <c r="B27" s="1">
        <v>42985</v>
      </c>
      <c r="C27">
        <v>107.65</v>
      </c>
      <c r="D27">
        <v>108.25</v>
      </c>
      <c r="E27">
        <v>104.5</v>
      </c>
      <c r="F27">
        <v>105.15</v>
      </c>
      <c r="G27">
        <f>_xll.TA_TYPPRICE(D27,E27,F27)</f>
        <v>105.96666666666665</v>
      </c>
      <c r="H27">
        <v>104.75972586141691</v>
      </c>
      <c r="I27" t="str">
        <f t="shared" si="0"/>
        <v>UP</v>
      </c>
      <c r="J27">
        <v>103.80384079900644</v>
      </c>
      <c r="K27">
        <v>99.228770728567412</v>
      </c>
      <c r="L27" t="str">
        <f t="shared" si="1"/>
        <v>UP</v>
      </c>
      <c r="M27" t="str">
        <f t="shared" si="2"/>
        <v>UP</v>
      </c>
      <c r="N27">
        <v>68.269040298889891</v>
      </c>
      <c r="O27" t="str">
        <f t="shared" si="3"/>
        <v>UP</v>
      </c>
      <c r="P27" t="str">
        <f t="shared" si="4"/>
        <v>UP</v>
      </c>
      <c r="Q27">
        <f t="shared" si="5"/>
        <v>0.65000000000000568</v>
      </c>
      <c r="R27">
        <f t="shared" si="6"/>
        <v>3.75</v>
      </c>
      <c r="S27">
        <f t="shared" si="7"/>
        <v>0.17333333333333484</v>
      </c>
      <c r="T27" t="str">
        <f t="shared" si="8"/>
        <v>DOWN</v>
      </c>
      <c r="U27" t="str">
        <f t="shared" si="9"/>
        <v>No T+M+I</v>
      </c>
      <c r="V27">
        <v>100.50029858361371</v>
      </c>
      <c r="W27">
        <v>97.55961538461537</v>
      </c>
      <c r="X27">
        <f t="shared" si="10"/>
        <v>2.9406831989983431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</row>
    <row r="28" spans="1:33" x14ac:dyDescent="0.25">
      <c r="A28" t="s">
        <v>6</v>
      </c>
      <c r="B28" s="1">
        <v>42986</v>
      </c>
      <c r="C28">
        <v>105.95</v>
      </c>
      <c r="D28">
        <v>111.75</v>
      </c>
      <c r="E28">
        <v>105.8</v>
      </c>
      <c r="F28">
        <v>108.45</v>
      </c>
      <c r="G28">
        <f>_xll.TA_TYPPRICE(D28,E28,F28)</f>
        <v>108.66666666666667</v>
      </c>
      <c r="H28">
        <v>106.71319626404178</v>
      </c>
      <c r="I28" t="str">
        <f t="shared" si="0"/>
        <v>UP</v>
      </c>
      <c r="J28">
        <v>105.56965395478278</v>
      </c>
      <c r="K28">
        <v>100.68904389999688</v>
      </c>
      <c r="L28" t="str">
        <f t="shared" si="1"/>
        <v>UP</v>
      </c>
      <c r="M28" t="str">
        <f t="shared" si="2"/>
        <v>UP</v>
      </c>
      <c r="N28">
        <v>75.907684463279082</v>
      </c>
      <c r="O28" t="str">
        <f t="shared" si="3"/>
        <v>UP</v>
      </c>
      <c r="P28" t="str">
        <f t="shared" si="4"/>
        <v>UP</v>
      </c>
      <c r="Q28">
        <f t="shared" si="5"/>
        <v>2.6500000000000057</v>
      </c>
      <c r="R28">
        <f t="shared" si="6"/>
        <v>5.9500000000000028</v>
      </c>
      <c r="S28">
        <f t="shared" si="7"/>
        <v>0.44537815126050495</v>
      </c>
      <c r="T28" t="str">
        <f t="shared" si="8"/>
        <v>No Indication</v>
      </c>
      <c r="U28" t="str">
        <f t="shared" si="9"/>
        <v>No T+M+I</v>
      </c>
      <c r="V28">
        <v>101.72332957075007</v>
      </c>
      <c r="W28">
        <v>98.366310541310526</v>
      </c>
      <c r="X28">
        <f t="shared" si="10"/>
        <v>3.3570190294395417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</row>
    <row r="29" spans="1:33" x14ac:dyDescent="0.25">
      <c r="A29" t="s">
        <v>6</v>
      </c>
      <c r="B29" s="1">
        <v>42989</v>
      </c>
      <c r="C29">
        <v>110.1</v>
      </c>
      <c r="D29">
        <v>110.6</v>
      </c>
      <c r="E29">
        <v>107.5</v>
      </c>
      <c r="F29">
        <v>107.8</v>
      </c>
      <c r="G29">
        <f>_xll.TA_TYPPRICE(D29,E29,F29)</f>
        <v>108.63333333333333</v>
      </c>
      <c r="H29">
        <v>107.67326479868755</v>
      </c>
      <c r="I29" t="str">
        <f t="shared" si="0"/>
        <v>UP</v>
      </c>
      <c r="J29">
        <v>106.68750863149772</v>
      </c>
      <c r="K29">
        <v>102.20258969999757</v>
      </c>
      <c r="L29" t="str">
        <f t="shared" si="1"/>
        <v>UP</v>
      </c>
      <c r="M29" t="str">
        <f t="shared" si="2"/>
        <v>UP</v>
      </c>
      <c r="N29">
        <v>71.660304158043715</v>
      </c>
      <c r="O29" t="str">
        <f t="shared" si="3"/>
        <v>UP</v>
      </c>
      <c r="P29" t="str">
        <f t="shared" si="4"/>
        <v>UP</v>
      </c>
      <c r="Q29">
        <f t="shared" si="5"/>
        <v>0.29999999999999716</v>
      </c>
      <c r="R29">
        <f t="shared" si="6"/>
        <v>3.0999999999999943</v>
      </c>
      <c r="S29">
        <f t="shared" si="7"/>
        <v>9.6774193548386359E-2</v>
      </c>
      <c r="T29" t="str">
        <f t="shared" si="8"/>
        <v>DOWN</v>
      </c>
      <c r="U29" t="str">
        <f t="shared" si="9"/>
        <v>No T+M+I</v>
      </c>
      <c r="V29">
        <v>102.65820194448082</v>
      </c>
      <c r="W29">
        <v>99.065102353065299</v>
      </c>
      <c r="X29">
        <f t="shared" si="10"/>
        <v>3.5930995914155233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</row>
    <row r="30" spans="1:33" x14ac:dyDescent="0.25">
      <c r="A30" t="s">
        <v>6</v>
      </c>
      <c r="B30" s="1">
        <v>42990</v>
      </c>
      <c r="C30">
        <v>108.55</v>
      </c>
      <c r="D30">
        <v>111.8</v>
      </c>
      <c r="E30">
        <v>107</v>
      </c>
      <c r="F30">
        <v>110.1</v>
      </c>
      <c r="G30">
        <f>_xll.TA_TYPPRICE(D30,E30,F30)</f>
        <v>109.63333333333333</v>
      </c>
      <c r="H30">
        <v>108.65329906601045</v>
      </c>
      <c r="I30" t="str">
        <f t="shared" si="0"/>
        <v>UP</v>
      </c>
      <c r="J30">
        <v>107.82361782449823</v>
      </c>
      <c r="K30">
        <v>103.26868087777589</v>
      </c>
      <c r="L30" t="str">
        <f t="shared" si="1"/>
        <v>UP</v>
      </c>
      <c r="M30" t="str">
        <f t="shared" si="2"/>
        <v>UP</v>
      </c>
      <c r="N30">
        <v>77.28265010779235</v>
      </c>
      <c r="O30" t="str">
        <f t="shared" si="3"/>
        <v>UP</v>
      </c>
      <c r="P30" t="str">
        <f t="shared" si="4"/>
        <v>UP</v>
      </c>
      <c r="Q30">
        <f t="shared" si="5"/>
        <v>3.0999999999999943</v>
      </c>
      <c r="R30">
        <f t="shared" si="6"/>
        <v>4.7999999999999972</v>
      </c>
      <c r="S30">
        <f t="shared" si="7"/>
        <v>0.64583333333333248</v>
      </c>
      <c r="T30" t="str">
        <f t="shared" si="8"/>
        <v>No Indication</v>
      </c>
      <c r="U30" t="str">
        <f t="shared" si="9"/>
        <v>No T+M+I</v>
      </c>
      <c r="V30">
        <v>103.80309395302223</v>
      </c>
      <c r="W30">
        <v>99.88250217876417</v>
      </c>
      <c r="X30">
        <f t="shared" si="10"/>
        <v>3.9205917742580567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</row>
    <row r="31" spans="1:33" x14ac:dyDescent="0.25">
      <c r="A31" t="s">
        <v>6</v>
      </c>
      <c r="B31" s="1">
        <v>42991</v>
      </c>
      <c r="C31">
        <v>110.75</v>
      </c>
      <c r="D31">
        <v>112.5</v>
      </c>
      <c r="E31">
        <v>107.55</v>
      </c>
      <c r="F31">
        <v>108.5</v>
      </c>
      <c r="G31">
        <f>_xll.TA_TYPPRICE(D31,E31,F31)</f>
        <v>109.51666666666667</v>
      </c>
      <c r="H31">
        <v>109.08498286633855</v>
      </c>
      <c r="I31" t="str">
        <f t="shared" si="0"/>
        <v>DOWN</v>
      </c>
      <c r="J31">
        <v>108.86281386349862</v>
      </c>
      <c r="K31">
        <v>104.22008512715902</v>
      </c>
      <c r="L31" t="str">
        <f t="shared" si="1"/>
        <v>No Confirmation</v>
      </c>
      <c r="M31" t="str">
        <f t="shared" si="2"/>
        <v>No Trend</v>
      </c>
      <c r="N31">
        <v>65.911916629864535</v>
      </c>
      <c r="O31" t="str">
        <f t="shared" si="3"/>
        <v>UP</v>
      </c>
      <c r="P31" t="str">
        <f t="shared" si="4"/>
        <v>No Trend + Momentum</v>
      </c>
      <c r="Q31">
        <f t="shared" si="5"/>
        <v>0.95000000000000284</v>
      </c>
      <c r="R31">
        <f t="shared" si="6"/>
        <v>4.9500000000000028</v>
      </c>
      <c r="S31">
        <f t="shared" si="7"/>
        <v>0.19191919191919238</v>
      </c>
      <c r="T31" t="str">
        <f t="shared" si="8"/>
        <v>DOWN</v>
      </c>
      <c r="U31" t="str">
        <f t="shared" si="9"/>
        <v>No T+M+I</v>
      </c>
      <c r="V31">
        <v>104.52569488332649</v>
      </c>
      <c r="W31">
        <v>100.52083535070757</v>
      </c>
      <c r="X31">
        <f t="shared" si="10"/>
        <v>4.0048595326189229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</row>
    <row r="32" spans="1:33" x14ac:dyDescent="0.25">
      <c r="A32" t="s">
        <v>6</v>
      </c>
      <c r="B32" s="1">
        <v>42992</v>
      </c>
      <c r="C32">
        <v>109.3</v>
      </c>
      <c r="D32">
        <v>110.55</v>
      </c>
      <c r="E32">
        <v>107.85</v>
      </c>
      <c r="F32">
        <v>108.8</v>
      </c>
      <c r="G32">
        <f>_xll.TA_TYPPRICE(D32,E32,F32)</f>
        <v>109.06666666666666</v>
      </c>
      <c r="H32">
        <v>109.07582476650261</v>
      </c>
      <c r="I32" t="str">
        <f t="shared" si="0"/>
        <v>DOWN</v>
      </c>
      <c r="J32">
        <v>109.23774411605447</v>
      </c>
      <c r="K32">
        <v>105.02673287667923</v>
      </c>
      <c r="L32" t="str">
        <f t="shared" si="1"/>
        <v>No Confirmation</v>
      </c>
      <c r="M32" t="str">
        <f t="shared" si="2"/>
        <v>No Trend</v>
      </c>
      <c r="N32">
        <v>67.048225927850254</v>
      </c>
      <c r="O32" t="str">
        <f t="shared" si="3"/>
        <v>UP</v>
      </c>
      <c r="P32" t="str">
        <f t="shared" si="4"/>
        <v>No Trend + Momentum</v>
      </c>
      <c r="Q32">
        <f t="shared" si="5"/>
        <v>0.95000000000000284</v>
      </c>
      <c r="R32">
        <f t="shared" si="6"/>
        <v>2.7000000000000028</v>
      </c>
      <c r="S32">
        <f t="shared" si="7"/>
        <v>0.35185185185185253</v>
      </c>
      <c r="T32" t="str">
        <f t="shared" si="8"/>
        <v>No Indication</v>
      </c>
      <c r="U32" t="str">
        <f t="shared" si="9"/>
        <v>No T+M+I</v>
      </c>
      <c r="V32">
        <v>105.18328028589166</v>
      </c>
      <c r="W32">
        <v>101.13410680621071</v>
      </c>
      <c r="X32">
        <f t="shared" si="10"/>
        <v>4.0491734796809453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</row>
    <row r="33" spans="1:33" x14ac:dyDescent="0.25">
      <c r="A33" t="s">
        <v>6</v>
      </c>
      <c r="B33" s="1">
        <v>42993</v>
      </c>
      <c r="C33">
        <v>108.2</v>
      </c>
      <c r="D33">
        <v>108.5</v>
      </c>
      <c r="E33">
        <v>106.25</v>
      </c>
      <c r="F33">
        <v>107.75</v>
      </c>
      <c r="G33">
        <f>_xll.TA_TYPPRICE(D33,E33,F33)</f>
        <v>107.5</v>
      </c>
      <c r="H33">
        <v>108.2879123832513</v>
      </c>
      <c r="I33" t="str">
        <f t="shared" si="0"/>
        <v>DOWN</v>
      </c>
      <c r="J33">
        <v>109.07380097915348</v>
      </c>
      <c r="K33">
        <v>105.29857001519495</v>
      </c>
      <c r="L33" t="str">
        <f t="shared" si="1"/>
        <v>No Confirmation</v>
      </c>
      <c r="M33" t="str">
        <f t="shared" si="2"/>
        <v>No Trend</v>
      </c>
      <c r="N33">
        <v>58.514554156237722</v>
      </c>
      <c r="O33" t="str">
        <f t="shared" si="3"/>
        <v>No Momentum</v>
      </c>
      <c r="P33" t="str">
        <f t="shared" si="4"/>
        <v>No Trend + Momentum</v>
      </c>
      <c r="Q33">
        <f t="shared" si="5"/>
        <v>1.5</v>
      </c>
      <c r="R33">
        <f t="shared" si="6"/>
        <v>2.25</v>
      </c>
      <c r="S33">
        <f t="shared" si="7"/>
        <v>0.66666666666666663</v>
      </c>
      <c r="T33" t="str">
        <f t="shared" si="8"/>
        <v>No Indication</v>
      </c>
      <c r="U33" t="str">
        <f t="shared" si="9"/>
        <v>No T+M+I</v>
      </c>
      <c r="V33">
        <v>105.57816024190832</v>
      </c>
      <c r="W33">
        <v>101.62417296871362</v>
      </c>
      <c r="X33">
        <f t="shared" si="10"/>
        <v>3.9539872731946986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</row>
    <row r="34" spans="1:33" x14ac:dyDescent="0.25">
      <c r="A34" t="s">
        <v>6</v>
      </c>
      <c r="B34" s="1">
        <v>42996</v>
      </c>
      <c r="C34">
        <v>108</v>
      </c>
      <c r="D34">
        <v>111.85</v>
      </c>
      <c r="E34">
        <v>108</v>
      </c>
      <c r="F34">
        <v>109.3</v>
      </c>
      <c r="G34">
        <f>_xll.TA_TYPPRICE(D34,E34,F34)</f>
        <v>109.71666666666665</v>
      </c>
      <c r="H34">
        <v>109.00228952495897</v>
      </c>
      <c r="I34" t="str">
        <f t="shared" si="0"/>
        <v>UP</v>
      </c>
      <c r="J34">
        <v>109.69073409489715</v>
      </c>
      <c r="K34">
        <v>105.89888778959607</v>
      </c>
      <c r="L34" t="str">
        <f t="shared" si="1"/>
        <v>No Confirmation</v>
      </c>
      <c r="M34" t="str">
        <f t="shared" si="2"/>
        <v>No Trend</v>
      </c>
      <c r="N34">
        <v>66.404619794793319</v>
      </c>
      <c r="O34" t="str">
        <f t="shared" si="3"/>
        <v>UP</v>
      </c>
      <c r="P34" t="str">
        <f t="shared" si="4"/>
        <v>No Trend + Momentum</v>
      </c>
      <c r="Q34">
        <f t="shared" si="5"/>
        <v>1.2999999999999972</v>
      </c>
      <c r="R34">
        <f t="shared" si="6"/>
        <v>3.8499999999999943</v>
      </c>
      <c r="S34">
        <f t="shared" si="7"/>
        <v>0.33766233766233744</v>
      </c>
      <c r="T34" t="str">
        <f t="shared" si="8"/>
        <v>No Indication</v>
      </c>
      <c r="U34" t="str">
        <f t="shared" si="9"/>
        <v>No T+M+I</v>
      </c>
      <c r="V34">
        <v>106.15075097392243</v>
      </c>
      <c r="W34">
        <v>102.19275274880891</v>
      </c>
      <c r="X34">
        <f t="shared" si="10"/>
        <v>3.9579982251135135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</row>
    <row r="35" spans="1:33" x14ac:dyDescent="0.25">
      <c r="A35" t="s">
        <v>6</v>
      </c>
      <c r="B35" s="1">
        <v>42997</v>
      </c>
      <c r="C35">
        <v>109.3</v>
      </c>
      <c r="D35">
        <v>110.1</v>
      </c>
      <c r="E35">
        <v>108.1</v>
      </c>
      <c r="F35">
        <v>108.55</v>
      </c>
      <c r="G35">
        <f>_xll.TA_TYPPRICE(D35,E35,F35)</f>
        <v>108.91666666666667</v>
      </c>
      <c r="H35">
        <v>108.95947809581281</v>
      </c>
      <c r="I35" t="str">
        <f t="shared" si="0"/>
        <v>DOWN</v>
      </c>
      <c r="J35">
        <v>109.78168207380889</v>
      </c>
      <c r="K35">
        <v>106.3880238363525</v>
      </c>
      <c r="L35" t="str">
        <f t="shared" si="1"/>
        <v>No Confirmation</v>
      </c>
      <c r="M35" t="str">
        <f t="shared" si="2"/>
        <v>No Trend</v>
      </c>
      <c r="N35">
        <v>59.55392213447999</v>
      </c>
      <c r="O35" t="str">
        <f t="shared" si="3"/>
        <v>No Momentum</v>
      </c>
      <c r="P35" t="str">
        <f t="shared" si="4"/>
        <v>No Trend + Momentum</v>
      </c>
      <c r="Q35">
        <f t="shared" si="5"/>
        <v>0.45000000000000284</v>
      </c>
      <c r="R35">
        <f t="shared" si="6"/>
        <v>2</v>
      </c>
      <c r="S35">
        <f t="shared" si="7"/>
        <v>0.22500000000000142</v>
      </c>
      <c r="T35" t="str">
        <f t="shared" si="8"/>
        <v>No Indication</v>
      </c>
      <c r="U35" t="str">
        <f t="shared" si="9"/>
        <v>No T+M+I</v>
      </c>
      <c r="V35">
        <v>106.51986620870359</v>
      </c>
      <c r="W35">
        <v>102.66365995260085</v>
      </c>
      <c r="X35">
        <f t="shared" si="10"/>
        <v>3.8562062561027375</v>
      </c>
      <c r="Y35">
        <v>3.7370687067580315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</row>
    <row r="36" spans="1:33" x14ac:dyDescent="0.25">
      <c r="A36" t="s">
        <v>6</v>
      </c>
      <c r="B36" s="1">
        <v>42998</v>
      </c>
      <c r="C36">
        <v>108.55</v>
      </c>
      <c r="D36">
        <v>109</v>
      </c>
      <c r="E36">
        <v>106.4</v>
      </c>
      <c r="F36">
        <v>106.8</v>
      </c>
      <c r="G36">
        <f>_xll.TA_TYPPRICE(D36,E36,F36)</f>
        <v>107.39999999999999</v>
      </c>
      <c r="H36">
        <v>108.17973904790639</v>
      </c>
      <c r="I36" t="str">
        <f t="shared" si="0"/>
        <v>DOWN</v>
      </c>
      <c r="J36">
        <v>109.60797494629581</v>
      </c>
      <c r="K36">
        <v>106.39068520605194</v>
      </c>
      <c r="L36" t="str">
        <f t="shared" si="1"/>
        <v>No Confirmation</v>
      </c>
      <c r="M36" t="str">
        <f t="shared" si="2"/>
        <v>No Trend</v>
      </c>
      <c r="N36">
        <v>45.778988923543388</v>
      </c>
      <c r="O36" t="str">
        <f t="shared" si="3"/>
        <v>No Momentum</v>
      </c>
      <c r="P36" t="str">
        <f t="shared" si="4"/>
        <v>No Trend + Momentum</v>
      </c>
      <c r="Q36">
        <f t="shared" si="5"/>
        <v>0.39999999999999147</v>
      </c>
      <c r="R36">
        <f t="shared" si="6"/>
        <v>2.5999999999999943</v>
      </c>
      <c r="S36">
        <f t="shared" si="7"/>
        <v>0.15384615384615091</v>
      </c>
      <c r="T36" t="str">
        <f t="shared" si="8"/>
        <v>DOWN</v>
      </c>
      <c r="U36" t="str">
        <f t="shared" si="9"/>
        <v>No T+M+I</v>
      </c>
      <c r="V36">
        <v>106.56296371505688</v>
      </c>
      <c r="W36">
        <v>102.97005551166745</v>
      </c>
      <c r="X36">
        <f t="shared" si="10"/>
        <v>3.5929082033894275</v>
      </c>
      <c r="Y36">
        <v>3.7082366060843106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</row>
    <row r="37" spans="1:33" x14ac:dyDescent="0.25">
      <c r="A37" t="s">
        <v>6</v>
      </c>
      <c r="B37" s="1">
        <v>42999</v>
      </c>
      <c r="C37">
        <v>107</v>
      </c>
      <c r="D37">
        <v>108.45</v>
      </c>
      <c r="E37">
        <v>101.6</v>
      </c>
      <c r="F37">
        <v>103.7</v>
      </c>
      <c r="G37">
        <f>_xll.TA_TYPPRICE(D37,E37,F37)</f>
        <v>104.58333333333333</v>
      </c>
      <c r="H37">
        <v>106.38153619061987</v>
      </c>
      <c r="I37" t="str">
        <f t="shared" si="0"/>
        <v>DOWN</v>
      </c>
      <c r="J37">
        <v>109.3506471804523</v>
      </c>
      <c r="K37">
        <v>105.32608849359595</v>
      </c>
      <c r="L37" t="str">
        <f t="shared" si="1"/>
        <v>DOWN</v>
      </c>
      <c r="M37" t="str">
        <f t="shared" si="2"/>
        <v>DOWN</v>
      </c>
      <c r="N37">
        <v>30.273737046311528</v>
      </c>
      <c r="O37" t="str">
        <f t="shared" si="3"/>
        <v>DOWN</v>
      </c>
      <c r="P37" t="str">
        <f t="shared" si="4"/>
        <v>DOWN</v>
      </c>
      <c r="Q37">
        <f t="shared" si="5"/>
        <v>2.1000000000000085</v>
      </c>
      <c r="R37">
        <f t="shared" si="6"/>
        <v>6.8500000000000085</v>
      </c>
      <c r="S37">
        <f t="shared" si="7"/>
        <v>0.30656934306569428</v>
      </c>
      <c r="T37" t="str">
        <f t="shared" si="8"/>
        <v>No Indication</v>
      </c>
      <c r="U37" t="str">
        <f t="shared" si="9"/>
        <v>No T+M+I</v>
      </c>
      <c r="V37">
        <v>106.12250775889429</v>
      </c>
      <c r="W37">
        <v>103.02412547376616</v>
      </c>
      <c r="X37">
        <f t="shared" si="10"/>
        <v>3.0983822851281246</v>
      </c>
      <c r="Y37">
        <v>3.5862657418930732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</row>
    <row r="38" spans="1:33" x14ac:dyDescent="0.25">
      <c r="A38" t="s">
        <v>6</v>
      </c>
      <c r="B38" s="1">
        <v>43000</v>
      </c>
      <c r="C38">
        <v>102.5</v>
      </c>
      <c r="D38">
        <v>102.65</v>
      </c>
      <c r="E38">
        <v>99</v>
      </c>
      <c r="F38">
        <v>99.35</v>
      </c>
      <c r="G38">
        <f>_xll.TA_TYPPRICE(D38,E38,F38)</f>
        <v>100.33333333333333</v>
      </c>
      <c r="H38">
        <v>103.35743476197661</v>
      </c>
      <c r="I38" t="str">
        <f t="shared" si="0"/>
        <v>DOWN</v>
      </c>
      <c r="J38">
        <v>107.86161447368512</v>
      </c>
      <c r="K38">
        <v>103.92029105057462</v>
      </c>
      <c r="L38" t="str">
        <f t="shared" si="1"/>
        <v>DOWN</v>
      </c>
      <c r="M38" t="str">
        <f t="shared" si="2"/>
        <v>DOWN</v>
      </c>
      <c r="N38">
        <v>18.99126772471174</v>
      </c>
      <c r="O38" t="str">
        <f t="shared" si="3"/>
        <v>DOWN</v>
      </c>
      <c r="P38" t="str">
        <f t="shared" si="4"/>
        <v>DOWN</v>
      </c>
      <c r="Q38">
        <f t="shared" si="5"/>
        <v>0.34999999999999432</v>
      </c>
      <c r="R38">
        <f t="shared" si="6"/>
        <v>3.6500000000000057</v>
      </c>
      <c r="S38">
        <f t="shared" si="7"/>
        <v>9.5890410958902397E-2</v>
      </c>
      <c r="T38" t="str">
        <f t="shared" si="8"/>
        <v>DOWN</v>
      </c>
      <c r="U38" t="str">
        <f t="shared" si="9"/>
        <v>DOWN</v>
      </c>
      <c r="V38">
        <v>105.08058348829516</v>
      </c>
      <c r="W38">
        <v>102.75196803126497</v>
      </c>
      <c r="X38">
        <f t="shared" si="10"/>
        <v>2.328615457030196</v>
      </c>
      <c r="Y38">
        <v>3.3347356849204979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102.25</v>
      </c>
      <c r="AE38">
        <f t="shared" si="16"/>
        <v>101.25</v>
      </c>
      <c r="AF38">
        <f t="shared" si="17"/>
        <v>100.85000000000001</v>
      </c>
      <c r="AG38">
        <f t="shared" si="18"/>
        <v>100.4</v>
      </c>
    </row>
    <row r="39" spans="1:33" x14ac:dyDescent="0.25">
      <c r="A39" t="s">
        <v>6</v>
      </c>
      <c r="B39" s="1">
        <v>43003</v>
      </c>
      <c r="C39">
        <v>99.45</v>
      </c>
      <c r="D39">
        <v>99.55</v>
      </c>
      <c r="E39">
        <v>93.35</v>
      </c>
      <c r="F39">
        <v>96.45</v>
      </c>
      <c r="G39">
        <f>_xll.TA_TYPPRICE(D39,E39,F39)</f>
        <v>96.449999999999989</v>
      </c>
      <c r="H39">
        <v>99.903717380988297</v>
      </c>
      <c r="I39" t="str">
        <f t="shared" si="0"/>
        <v>DOWN</v>
      </c>
      <c r="J39">
        <v>106.01458903508843</v>
      </c>
      <c r="K39">
        <v>101.57133748378025</v>
      </c>
      <c r="L39" t="str">
        <f t="shared" si="1"/>
        <v>DOWN</v>
      </c>
      <c r="M39" t="str">
        <f t="shared" si="2"/>
        <v>DOWN</v>
      </c>
      <c r="N39">
        <v>14.490866483326077</v>
      </c>
      <c r="O39" t="str">
        <f t="shared" si="3"/>
        <v>DOWN</v>
      </c>
      <c r="P39" t="str">
        <f t="shared" si="4"/>
        <v>DOWN</v>
      </c>
      <c r="Q39">
        <f t="shared" si="5"/>
        <v>3.1000000000000085</v>
      </c>
      <c r="R39">
        <f t="shared" si="6"/>
        <v>6.2000000000000028</v>
      </c>
      <c r="S39">
        <f t="shared" si="7"/>
        <v>0.50000000000000111</v>
      </c>
      <c r="T39" t="str">
        <f t="shared" si="8"/>
        <v>No Indication</v>
      </c>
      <c r="U39" t="str">
        <f t="shared" si="9"/>
        <v>No T+M+I</v>
      </c>
      <c r="V39">
        <v>103.75280141317283</v>
      </c>
      <c r="W39">
        <v>102.28515558450459</v>
      </c>
      <c r="X39">
        <f t="shared" si="10"/>
        <v>1.467645828668239</v>
      </c>
      <c r="Y39">
        <v>2.9613177136700459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</row>
    <row r="40" spans="1:33" x14ac:dyDescent="0.25">
      <c r="A40" t="s">
        <v>6</v>
      </c>
      <c r="B40" s="1">
        <v>43004</v>
      </c>
      <c r="C40">
        <v>96.2</v>
      </c>
      <c r="D40">
        <v>100.65</v>
      </c>
      <c r="E40">
        <v>95.3</v>
      </c>
      <c r="F40">
        <v>98.6</v>
      </c>
      <c r="G40">
        <f>_xll.TA_TYPPRICE(D40,E40,F40)</f>
        <v>98.183333333333323</v>
      </c>
      <c r="H40">
        <v>99.043525357160803</v>
      </c>
      <c r="I40" t="str">
        <f t="shared" si="0"/>
        <v>DOWN</v>
      </c>
      <c r="J40">
        <v>104.82245813840211</v>
      </c>
      <c r="K40">
        <v>100.17770693182909</v>
      </c>
      <c r="L40" t="str">
        <f t="shared" si="1"/>
        <v>DOWN</v>
      </c>
      <c r="M40" t="str">
        <f t="shared" si="2"/>
        <v>DOWN</v>
      </c>
      <c r="N40">
        <v>29.888006824008968</v>
      </c>
      <c r="O40" t="str">
        <f t="shared" si="3"/>
        <v>DOWN</v>
      </c>
      <c r="P40" t="str">
        <f t="shared" si="4"/>
        <v>DOWN</v>
      </c>
      <c r="Q40">
        <f t="shared" si="5"/>
        <v>3.2999999999999972</v>
      </c>
      <c r="R40">
        <f t="shared" si="6"/>
        <v>5.3500000000000085</v>
      </c>
      <c r="S40">
        <f t="shared" si="7"/>
        <v>0.61682242990654057</v>
      </c>
      <c r="T40" t="str">
        <f t="shared" si="8"/>
        <v>No Indication</v>
      </c>
      <c r="U40" t="str">
        <f t="shared" si="9"/>
        <v>No T+M+I</v>
      </c>
      <c r="V40">
        <v>102.96006273422317</v>
      </c>
      <c r="W40">
        <v>102.01218109676351</v>
      </c>
      <c r="X40">
        <f t="shared" si="10"/>
        <v>0.94788163745965903</v>
      </c>
      <c r="Y40">
        <v>2.5586304984279686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</row>
    <row r="41" spans="1:33" x14ac:dyDescent="0.25">
      <c r="A41" t="s">
        <v>6</v>
      </c>
      <c r="B41" s="1">
        <v>43005</v>
      </c>
      <c r="C41">
        <v>99.75</v>
      </c>
      <c r="D41">
        <v>100.1</v>
      </c>
      <c r="E41">
        <v>94.6</v>
      </c>
      <c r="F41">
        <v>95.6</v>
      </c>
      <c r="G41">
        <f>_xll.TA_TYPPRICE(D41,E41,F41)</f>
        <v>96.766666666666652</v>
      </c>
      <c r="H41">
        <v>97.905096011913727</v>
      </c>
      <c r="I41" t="str">
        <f t="shared" si="0"/>
        <v>DOWN</v>
      </c>
      <c r="J41">
        <v>103.77302299653498</v>
      </c>
      <c r="K41">
        <v>98.938216502533734</v>
      </c>
      <c r="L41" t="str">
        <f t="shared" si="1"/>
        <v>DOWN</v>
      </c>
      <c r="M41" t="str">
        <f t="shared" si="2"/>
        <v>DOWN</v>
      </c>
      <c r="N41">
        <v>22.744683994480528</v>
      </c>
      <c r="O41" t="str">
        <f t="shared" si="3"/>
        <v>DOWN</v>
      </c>
      <c r="P41" t="str">
        <f t="shared" si="4"/>
        <v>DOWN</v>
      </c>
      <c r="Q41">
        <f t="shared" si="5"/>
        <v>1</v>
      </c>
      <c r="R41">
        <f t="shared" si="6"/>
        <v>5.5</v>
      </c>
      <c r="S41">
        <f t="shared" si="7"/>
        <v>0.18181818181818182</v>
      </c>
      <c r="T41" t="str">
        <f t="shared" si="8"/>
        <v>DOWN</v>
      </c>
      <c r="U41" t="str">
        <f t="shared" si="9"/>
        <v>DOWN</v>
      </c>
      <c r="V41">
        <v>101.82774539049653</v>
      </c>
      <c r="W41">
        <v>101.53720471922547</v>
      </c>
      <c r="X41">
        <f t="shared" si="10"/>
        <v>0.29054067127106009</v>
      </c>
      <c r="Y41">
        <v>2.1050125329965867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99.45</v>
      </c>
      <c r="AE41">
        <f t="shared" si="16"/>
        <v>98</v>
      </c>
      <c r="AF41">
        <f t="shared" si="17"/>
        <v>97.350000000000009</v>
      </c>
      <c r="AG41">
        <f t="shared" si="18"/>
        <v>96.7</v>
      </c>
    </row>
    <row r="42" spans="1:33" x14ac:dyDescent="0.25">
      <c r="A42" t="s">
        <v>6</v>
      </c>
      <c r="B42" s="1">
        <v>43006</v>
      </c>
      <c r="C42">
        <v>95.6</v>
      </c>
      <c r="D42">
        <v>96.75</v>
      </c>
      <c r="E42">
        <v>93.75</v>
      </c>
      <c r="F42">
        <v>95.35</v>
      </c>
      <c r="G42">
        <f>_xll.TA_TYPPRICE(D42,E42,F42)</f>
        <v>95.283333333333346</v>
      </c>
      <c r="H42">
        <v>96.594214672623536</v>
      </c>
      <c r="I42" t="str">
        <f t="shared" si="0"/>
        <v>DOWN</v>
      </c>
      <c r="J42">
        <v>102.21235121952721</v>
      </c>
      <c r="K42">
        <v>97.785279501970678</v>
      </c>
      <c r="L42" t="str">
        <f t="shared" si="1"/>
        <v>DOWN</v>
      </c>
      <c r="M42" t="str">
        <f t="shared" si="2"/>
        <v>DOWN</v>
      </c>
      <c r="N42">
        <v>22.192184176852088</v>
      </c>
      <c r="O42" t="str">
        <f t="shared" si="3"/>
        <v>DOWN</v>
      </c>
      <c r="P42" t="str">
        <f t="shared" si="4"/>
        <v>DOWN</v>
      </c>
      <c r="Q42">
        <f t="shared" si="5"/>
        <v>1.5999999999999943</v>
      </c>
      <c r="R42">
        <f t="shared" si="6"/>
        <v>3</v>
      </c>
      <c r="S42">
        <f t="shared" si="7"/>
        <v>0.53333333333333144</v>
      </c>
      <c r="T42" t="str">
        <f t="shared" si="8"/>
        <v>No Indication</v>
      </c>
      <c r="U42" t="str">
        <f t="shared" si="9"/>
        <v>No T+M+I</v>
      </c>
      <c r="V42">
        <v>100.83116917657399</v>
      </c>
      <c r="W42">
        <v>101.07889325854211</v>
      </c>
      <c r="X42">
        <f t="shared" si="10"/>
        <v>-0.24772408196811568</v>
      </c>
      <c r="Y42">
        <v>1.6344652100036463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</row>
    <row r="43" spans="1:33" x14ac:dyDescent="0.25">
      <c r="A43" t="s">
        <v>6</v>
      </c>
      <c r="B43" s="1">
        <v>43007</v>
      </c>
      <c r="C43">
        <v>96.9</v>
      </c>
      <c r="D43">
        <v>98.4</v>
      </c>
      <c r="E43">
        <v>96</v>
      </c>
      <c r="F43">
        <v>96.6</v>
      </c>
      <c r="G43">
        <f>_xll.TA_TYPPRICE(D43,E43,F43)</f>
        <v>97</v>
      </c>
      <c r="H43">
        <v>96.797107336311768</v>
      </c>
      <c r="I43" t="str">
        <f t="shared" si="0"/>
        <v>DOWN</v>
      </c>
      <c r="J43">
        <v>101.36516205963227</v>
      </c>
      <c r="K43">
        <v>97.388550723754975</v>
      </c>
      <c r="L43" t="str">
        <f t="shared" si="1"/>
        <v>DOWN</v>
      </c>
      <c r="M43" t="str">
        <f t="shared" si="2"/>
        <v>DOWN</v>
      </c>
      <c r="N43">
        <v>32.448005076746668</v>
      </c>
      <c r="O43" t="str">
        <f t="shared" si="3"/>
        <v>DOWN</v>
      </c>
      <c r="P43" t="str">
        <f t="shared" si="4"/>
        <v>DOWN</v>
      </c>
      <c r="Q43">
        <f t="shared" si="5"/>
        <v>0.59999999999999432</v>
      </c>
      <c r="R43">
        <f t="shared" si="6"/>
        <v>2.4000000000000057</v>
      </c>
      <c r="S43">
        <f t="shared" si="7"/>
        <v>0.24999999999999703</v>
      </c>
      <c r="T43" t="str">
        <f t="shared" si="8"/>
        <v>No Indication</v>
      </c>
      <c r="U43" t="str">
        <f t="shared" si="9"/>
        <v>No T+M+I</v>
      </c>
      <c r="V43">
        <v>100.18022007248568</v>
      </c>
      <c r="W43">
        <v>100.74712338753899</v>
      </c>
      <c r="X43">
        <f t="shared" si="10"/>
        <v>-0.5669033150533096</v>
      </c>
      <c r="Y43">
        <v>1.1941915049922551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</row>
    <row r="44" spans="1:33" x14ac:dyDescent="0.25">
      <c r="B44" s="1"/>
    </row>
    <row r="45" spans="1:33" x14ac:dyDescent="0.25">
      <c r="B45" s="1"/>
    </row>
    <row r="46" spans="1:33" x14ac:dyDescent="0.25">
      <c r="B46" s="1"/>
    </row>
    <row r="47" spans="1:33" x14ac:dyDescent="0.25">
      <c r="B47" s="1"/>
    </row>
    <row r="48" spans="1:33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2017-10-03T07:37:24Z</dcterms:created>
  <dcterms:modified xsi:type="dcterms:W3CDTF">2017-10-03T07:54:58Z</dcterms:modified>
</cp:coreProperties>
</file>