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2" i="1"/>
  <c r="Y2" i="1" a="1"/>
  <c r="W2" i="1" a="1"/>
  <c r="V2" i="1" a="1"/>
  <c r="N2" i="1" a="1"/>
  <c r="K2" i="1" a="1"/>
  <c r="J2" i="1" a="1"/>
  <c r="H2" i="1" a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2" i="1"/>
  <c r="Y3" i="1" l="1"/>
  <c r="Y7" i="1"/>
  <c r="Y19" i="1"/>
  <c r="Y39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5" i="1"/>
  <c r="Y9" i="1"/>
  <c r="Y11" i="1"/>
  <c r="Y13" i="1"/>
  <c r="Y15" i="1"/>
  <c r="Y17" i="1"/>
  <c r="Y21" i="1"/>
  <c r="Y23" i="1"/>
  <c r="Y25" i="1"/>
  <c r="Y27" i="1"/>
  <c r="Y29" i="1"/>
  <c r="Y31" i="1"/>
  <c r="Y33" i="1"/>
  <c r="Y35" i="1"/>
  <c r="Y37" i="1"/>
  <c r="Y41" i="1"/>
  <c r="Y43" i="1"/>
  <c r="W3" i="1"/>
  <c r="W5" i="1"/>
  <c r="W7" i="1"/>
  <c r="W9" i="1"/>
  <c r="W13" i="1"/>
  <c r="W15" i="1"/>
  <c r="W19" i="1"/>
  <c r="W27" i="1"/>
  <c r="W4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11" i="1"/>
  <c r="W17" i="1"/>
  <c r="W21" i="1"/>
  <c r="W23" i="1"/>
  <c r="W25" i="1"/>
  <c r="W29" i="1"/>
  <c r="W31" i="1"/>
  <c r="W33" i="1"/>
  <c r="W35" i="1"/>
  <c r="W37" i="1"/>
  <c r="W39" i="1"/>
  <c r="W41" i="1"/>
  <c r="V3" i="1"/>
  <c r="V5" i="1"/>
  <c r="V7" i="1"/>
  <c r="V11" i="1"/>
  <c r="V17" i="1"/>
  <c r="V3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9" i="1"/>
  <c r="V13" i="1"/>
  <c r="V15" i="1"/>
  <c r="V19" i="1"/>
  <c r="V21" i="1"/>
  <c r="V23" i="1"/>
  <c r="V25" i="1"/>
  <c r="V27" i="1"/>
  <c r="V29" i="1"/>
  <c r="V31" i="1"/>
  <c r="V35" i="1"/>
  <c r="V37" i="1"/>
  <c r="V39" i="1"/>
  <c r="V41" i="1"/>
  <c r="V43" i="1"/>
  <c r="N3" i="1"/>
  <c r="N5" i="1"/>
  <c r="N7" i="1"/>
  <c r="N9" i="1"/>
  <c r="N11" i="1"/>
  <c r="N13" i="1"/>
  <c r="N17" i="1"/>
  <c r="N25" i="1"/>
  <c r="N4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15" i="1"/>
  <c r="N19" i="1"/>
  <c r="N21" i="1"/>
  <c r="N23" i="1"/>
  <c r="N27" i="1"/>
  <c r="N29" i="1"/>
  <c r="N31" i="1"/>
  <c r="N33" i="1"/>
  <c r="N35" i="1"/>
  <c r="N37" i="1"/>
  <c r="N39" i="1"/>
  <c r="N4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</calcChain>
</file>

<file path=xl/sharedStrings.xml><?xml version="1.0" encoding="utf-8"?>
<sst xmlns="http://schemas.openxmlformats.org/spreadsheetml/2006/main" count="75" uniqueCount="34">
  <si>
    <t>Scrip</t>
  </si>
  <si>
    <t>Date</t>
  </si>
  <si>
    <t>Open</t>
  </si>
  <si>
    <t>High</t>
  </si>
  <si>
    <t>Low</t>
  </si>
  <si>
    <t>Close</t>
  </si>
  <si>
    <t>MCX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</si>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</sst>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6</v>
      </c>
      <c r="B2" s="1">
        <v>42948</v>
      </c>
      <c r="C2">
        <v>1122.0999999999999</v>
      </c>
      <c r="D2">
        <v>1127.8</v>
      </c>
      <c r="E2">
        <v>1109.7</v>
      </c>
      <c r="F2">
        <v>1111.05</v>
      </c>
      <c r="G2">
        <f>_xll.TA_TYPPRICE(D2,E2,F2)</f>
        <v>1116.1833333333334</v>
      </c>
      <c r="H2" t="e">
        <f t="array" ref="H2:H43">_xll.TA_EMA(G2:G43,3)</f>
        <v>#N/A</v>
      </c>
      <c r="I2" t="e">
        <f>IF(F2&gt;H2,"UP","DOWN")</f>
        <v>#N/A</v>
      </c>
      <c r="J2" t="e">
        <f t="array" ref="J2:J43">_xll.TA_EMA(D2:D43,8)</f>
        <v>#N/A</v>
      </c>
      <c r="K2" t="e">
        <f t="array" ref="K2:K43">_xll.TA_EMA(E2:E43,8)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43">_xll.TA_RSI(F2:F43,5)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1.3499999999999091</v>
      </c>
      <c r="R2">
        <f>D2-E2</f>
        <v>18.099999999999909</v>
      </c>
      <c r="S2">
        <f>Q2/R2</f>
        <v>7.4585635359111377E-2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43">_xll.TA_EMA(F2:F43,12)</f>
        <v>#N/A</v>
      </c>
      <c r="W2" t="e">
        <f t="array" ref="W2:W43">_xll.TA_EMA(F2:F43,26)</f>
        <v>#N/A</v>
      </c>
      <c r="X2" t="e">
        <f>V2-W2</f>
        <v>#N/A</v>
      </c>
      <c r="Y2" t="e">
        <f t="array" ref="Y2:Y43">_xll.TA_EMA(X2:X43,9)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</row>
    <row r="3" spans="1:33" x14ac:dyDescent="0.25">
      <c r="A3" t="s">
        <v>6</v>
      </c>
      <c r="B3" s="1">
        <v>42949</v>
      </c>
      <c r="C3">
        <v>1110</v>
      </c>
      <c r="D3">
        <v>1125.95</v>
      </c>
      <c r="E3">
        <v>1095.3499999999999</v>
      </c>
      <c r="F3">
        <v>1110.2</v>
      </c>
      <c r="G3">
        <f>_xll.TA_TYPPRICE(D3,E3,F3)</f>
        <v>1110.5</v>
      </c>
      <c r="H3" t="e">
        <v>#N/A</v>
      </c>
      <c r="I3" t="e">
        <f t="shared" ref="I3:I43" si="0">IF(F3&gt;H3,"UP","DOWN")</f>
        <v>#N/A</v>
      </c>
      <c r="J3" t="e">
        <v>#N/A</v>
      </c>
      <c r="K3" t="e">
        <v>#N/A</v>
      </c>
      <c r="L3" t="e">
        <f t="shared" ref="L3:L43" si="1">IF(F3&gt;J3,"UP",IF(F3&lt;K3,"DOWN","No Confirmation"))</f>
        <v>#N/A</v>
      </c>
      <c r="M3" t="e">
        <f t="shared" ref="M3:M43" si="2">IF(AND(I3="UP",L3="UP"),"UP",IF(AND(I3="DOWN",L3="DOWN"),"DOWN","No Trend"))</f>
        <v>#N/A</v>
      </c>
      <c r="N3" t="e">
        <v>#N/A</v>
      </c>
      <c r="O3" t="e">
        <f t="shared" ref="O3:O43" si="3">IF(N3&gt;60,"UP",IF(N3&lt;40,"DOWN","No Momentum"))</f>
        <v>#N/A</v>
      </c>
      <c r="P3" t="e">
        <f t="shared" ref="P3:P43" si="4">IF(AND(M3="UP",O3="UP"),"UP",IF(AND(M3="DOWN",O3="DOWN"),"DOWN","No Trend + Momentum"))</f>
        <v>#N/A</v>
      </c>
      <c r="Q3">
        <f t="shared" ref="Q3:Q43" si="5">F3-E3</f>
        <v>14.850000000000136</v>
      </c>
      <c r="R3">
        <f t="shared" ref="R3:R43" si="6">D3-E3</f>
        <v>30.600000000000136</v>
      </c>
      <c r="S3">
        <f t="shared" ref="S3:S43" si="7">Q3/R3</f>
        <v>0.4852941176470611</v>
      </c>
      <c r="T3" t="str">
        <f t="shared" ref="T3:T43" si="8">IF(S3&gt;0.8,"UP",IF(S3&lt;0.2,"DOWN","No Indication"))</f>
        <v>No Indication</v>
      </c>
      <c r="U3" t="e">
        <f t="shared" ref="U3:U43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43" si="10">V3-W3</f>
        <v>#N/A</v>
      </c>
      <c r="Y3" t="e">
        <v>#N/A</v>
      </c>
      <c r="Z3" t="e">
        <f t="shared" ref="Z3:Z43" si="11">IF(X3&gt;Y3,"UP",IF(X3&lt;Y3,"DOWN","No Indication"))</f>
        <v>#N/A</v>
      </c>
      <c r="AA3" t="e">
        <f t="shared" ref="AA3:AA43" si="12">IF(AND(U3="UP",Z3="UP"),"UP",IF(AND(U3="DOWN",Z3="DOWN"),"DOWN","No TMIM"))</f>
        <v>#N/A</v>
      </c>
      <c r="AB3" t="e">
        <f t="shared" ref="AB3:AB43" si="13">IF(H3&gt;J3,"UP",IF(H3&lt;K3,"DOWN","No Confirmation"))</f>
        <v>#N/A</v>
      </c>
      <c r="AC3" t="e">
        <f t="shared" ref="AC3:AC43" si="14">IF(AND(AA3="UP",AB3="UP"),"UP",IF(AND(AA3="DOWN",AB3="DOWN"),"DOWN","No Alert"))</f>
        <v>#N/A</v>
      </c>
      <c r="AD3" t="e">
        <f t="shared" ref="AD3:AD43" si="15">IF(AC3="UP",MROUND(D3-((D3-E3)*0.886),0.05),IF(AC3="DOWN",MROUND(E3+((D3-E3)*0.886),0.05),"No Alert"))</f>
        <v>#N/A</v>
      </c>
      <c r="AE3" t="e">
        <f t="shared" ref="AE3:AE43" si="16">IF(AC3="UP",MROUND(D3-((D3-E3)*0.618),0.05),IF(AC3="DOWN",MROUND(E3+((D3-E3)*0.618),0.05),"No Alert"))</f>
        <v>#N/A</v>
      </c>
      <c r="AF3" t="e">
        <f t="shared" ref="AF3:AF43" si="17">IF(AC3="UP",MROUND(D3-((D3-E3)*0.5),0.05),IF(AC3="DOWN",MROUND(E3+((D3-E3)*0.5),0.05),"No Alert"))</f>
        <v>#N/A</v>
      </c>
      <c r="AG3" t="e">
        <f t="shared" ref="AG3:AG43" si="18">IF(AC3="UP",MROUND(D3-((D3-E3)*0.382),0.05),IF(AC3="DOWN",MROUND(E3+((D3-E3)*0.382),0.05),"No Alert"))</f>
        <v>#N/A</v>
      </c>
    </row>
    <row r="4" spans="1:33" x14ac:dyDescent="0.25">
      <c r="A4" t="s">
        <v>6</v>
      </c>
      <c r="B4" s="1">
        <v>42950</v>
      </c>
      <c r="C4">
        <v>1103.3</v>
      </c>
      <c r="D4">
        <v>1115</v>
      </c>
      <c r="E4">
        <v>1100.2</v>
      </c>
      <c r="F4">
        <v>1106.5</v>
      </c>
      <c r="G4">
        <f>_xll.TA_TYPPRICE(D4,E4,F4)</f>
        <v>1107.2333333333333</v>
      </c>
      <c r="H4">
        <v>1111.3055555555557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6.2999999999999545</v>
      </c>
      <c r="R4">
        <f t="shared" si="6"/>
        <v>14.799999999999955</v>
      </c>
      <c r="S4">
        <f t="shared" si="7"/>
        <v>0.42567567567567394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</row>
    <row r="5" spans="1:33" x14ac:dyDescent="0.25">
      <c r="A5" t="s">
        <v>6</v>
      </c>
      <c r="B5" s="1">
        <v>42951</v>
      </c>
      <c r="C5">
        <v>1107.75</v>
      </c>
      <c r="D5">
        <v>1126.75</v>
      </c>
      <c r="E5">
        <v>1106</v>
      </c>
      <c r="F5">
        <v>1113</v>
      </c>
      <c r="G5">
        <f>_xll.TA_TYPPRICE(D5,E5,F5)</f>
        <v>1115.25</v>
      </c>
      <c r="H5">
        <v>1113.2777777777778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</v>
      </c>
      <c r="R5">
        <f t="shared" si="6"/>
        <v>20.75</v>
      </c>
      <c r="S5">
        <f t="shared" si="7"/>
        <v>0.33734939759036142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</row>
    <row r="6" spans="1:33" x14ac:dyDescent="0.25">
      <c r="A6" t="s">
        <v>6</v>
      </c>
      <c r="B6" s="1">
        <v>42954</v>
      </c>
      <c r="C6">
        <v>1120</v>
      </c>
      <c r="D6">
        <v>1123.6500000000001</v>
      </c>
      <c r="E6">
        <v>1111</v>
      </c>
      <c r="F6">
        <v>1114</v>
      </c>
      <c r="G6">
        <f>_xll.TA_TYPPRICE(D6,E6,F6)</f>
        <v>1116.2166666666667</v>
      </c>
      <c r="H6">
        <v>1114.7472222222223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</v>
      </c>
      <c r="R6">
        <f t="shared" si="6"/>
        <v>12.650000000000091</v>
      </c>
      <c r="S6">
        <f t="shared" si="7"/>
        <v>0.23715415019762676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</row>
    <row r="7" spans="1:33" x14ac:dyDescent="0.25">
      <c r="A7" t="s">
        <v>6</v>
      </c>
      <c r="B7" s="1">
        <v>42955</v>
      </c>
      <c r="C7">
        <v>1117</v>
      </c>
      <c r="D7">
        <v>1133</v>
      </c>
      <c r="E7">
        <v>1111.7</v>
      </c>
      <c r="F7">
        <v>1117</v>
      </c>
      <c r="G7">
        <f>_xll.TA_TYPPRICE(D7,E7,F7)</f>
        <v>1120.5666666666666</v>
      </c>
      <c r="H7">
        <v>1117.6569444444444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69.767441860465325</v>
      </c>
      <c r="O7" t="str">
        <f t="shared" si="3"/>
        <v>UP</v>
      </c>
      <c r="P7" t="e">
        <f t="shared" si="4"/>
        <v>#N/A</v>
      </c>
      <c r="Q7">
        <f t="shared" si="5"/>
        <v>5.2999999999999545</v>
      </c>
      <c r="R7">
        <f t="shared" si="6"/>
        <v>21.299999999999955</v>
      </c>
      <c r="S7">
        <f t="shared" si="7"/>
        <v>0.24882629107981061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</row>
    <row r="8" spans="1:33" x14ac:dyDescent="0.25">
      <c r="A8" t="s">
        <v>6</v>
      </c>
      <c r="B8" s="1">
        <v>42956</v>
      </c>
      <c r="C8">
        <v>1118</v>
      </c>
      <c r="D8">
        <v>1127</v>
      </c>
      <c r="E8">
        <v>1076.9000000000001</v>
      </c>
      <c r="F8">
        <v>1090.45</v>
      </c>
      <c r="G8">
        <f>_xll.TA_TYPPRICE(D8,E8,F8)</f>
        <v>1098.1166666666668</v>
      </c>
      <c r="H8">
        <v>1107.8868055555556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21.767297227260997</v>
      </c>
      <c r="O8" t="str">
        <f t="shared" si="3"/>
        <v>DOWN</v>
      </c>
      <c r="P8" t="e">
        <f t="shared" si="4"/>
        <v>#N/A</v>
      </c>
      <c r="Q8">
        <f t="shared" si="5"/>
        <v>13.549999999999955</v>
      </c>
      <c r="R8">
        <f t="shared" si="6"/>
        <v>50.099999999999909</v>
      </c>
      <c r="S8">
        <f t="shared" si="7"/>
        <v>0.27045908183632694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</row>
    <row r="9" spans="1:33" x14ac:dyDescent="0.25">
      <c r="A9" t="s">
        <v>6</v>
      </c>
      <c r="B9" s="1">
        <v>42957</v>
      </c>
      <c r="C9">
        <v>1089.8</v>
      </c>
      <c r="D9">
        <v>1091</v>
      </c>
      <c r="E9">
        <v>1015.1</v>
      </c>
      <c r="F9">
        <v>1055.9000000000001</v>
      </c>
      <c r="G9">
        <f>_xll.TA_TYPPRICE(D9,E9,F9)</f>
        <v>1054</v>
      </c>
      <c r="H9">
        <v>1080.9434027777779</v>
      </c>
      <c r="I9" t="str">
        <f t="shared" si="0"/>
        <v>DOWN</v>
      </c>
      <c r="J9">
        <v>1121.26875</v>
      </c>
      <c r="K9">
        <v>1090.7437500000001</v>
      </c>
      <c r="L9" t="str">
        <f t="shared" si="1"/>
        <v>DOWN</v>
      </c>
      <c r="M9" t="str">
        <f t="shared" si="2"/>
        <v>DOWN</v>
      </c>
      <c r="N9">
        <v>10.271774020971556</v>
      </c>
      <c r="O9" t="str">
        <f t="shared" si="3"/>
        <v>DOWN</v>
      </c>
      <c r="P9" t="str">
        <f t="shared" si="4"/>
        <v>DOWN</v>
      </c>
      <c r="Q9">
        <f t="shared" si="5"/>
        <v>40.800000000000068</v>
      </c>
      <c r="R9">
        <f t="shared" si="6"/>
        <v>75.899999999999977</v>
      </c>
      <c r="S9">
        <f t="shared" si="7"/>
        <v>0.53754940711462551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</row>
    <row r="10" spans="1:33" x14ac:dyDescent="0.25">
      <c r="A10" t="s">
        <v>6</v>
      </c>
      <c r="B10" s="1">
        <v>42958</v>
      </c>
      <c r="C10">
        <v>1017.65</v>
      </c>
      <c r="D10">
        <v>1049.55</v>
      </c>
      <c r="E10">
        <v>1002</v>
      </c>
      <c r="F10">
        <v>1040</v>
      </c>
      <c r="G10">
        <f>_xll.TA_TYPPRICE(D10,E10,F10)</f>
        <v>1030.5166666666667</v>
      </c>
      <c r="H10">
        <v>1055.7300347222222</v>
      </c>
      <c r="I10" t="str">
        <f t="shared" si="0"/>
        <v>DOWN</v>
      </c>
      <c r="J10">
        <v>1105.33125</v>
      </c>
      <c r="K10">
        <v>1071.0229166666668</v>
      </c>
      <c r="L10" t="str">
        <f t="shared" si="1"/>
        <v>DOWN</v>
      </c>
      <c r="M10" t="str">
        <f t="shared" si="2"/>
        <v>DOWN</v>
      </c>
      <c r="N10">
        <v>7.8783544556080525</v>
      </c>
      <c r="O10" t="str">
        <f t="shared" si="3"/>
        <v>DOWN</v>
      </c>
      <c r="P10" t="str">
        <f t="shared" si="4"/>
        <v>DOWN</v>
      </c>
      <c r="Q10">
        <f t="shared" si="5"/>
        <v>38</v>
      </c>
      <c r="R10">
        <f t="shared" si="6"/>
        <v>47.549999999999955</v>
      </c>
      <c r="S10">
        <f t="shared" si="7"/>
        <v>0.79915878023133624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</row>
    <row r="11" spans="1:33" x14ac:dyDescent="0.25">
      <c r="A11" t="s">
        <v>6</v>
      </c>
      <c r="B11" s="1">
        <v>42961</v>
      </c>
      <c r="C11">
        <v>1039</v>
      </c>
      <c r="D11">
        <v>1072.4000000000001</v>
      </c>
      <c r="E11">
        <v>1038.5</v>
      </c>
      <c r="F11">
        <v>1063.95</v>
      </c>
      <c r="G11">
        <f>_xll.TA_TYPPRICE(D11,E11,F11)</f>
        <v>1058.2833333333335</v>
      </c>
      <c r="H11">
        <v>1057.0066840277777</v>
      </c>
      <c r="I11" t="str">
        <f t="shared" si="0"/>
        <v>UP</v>
      </c>
      <c r="J11">
        <v>1098.0131944444445</v>
      </c>
      <c r="K11">
        <v>1063.7956018518519</v>
      </c>
      <c r="L11" t="str">
        <f t="shared" si="1"/>
        <v>No Confirmation</v>
      </c>
      <c r="M11" t="str">
        <f t="shared" si="2"/>
        <v>No Trend</v>
      </c>
      <c r="N11">
        <v>35.969914978441615</v>
      </c>
      <c r="O11" t="str">
        <f t="shared" si="3"/>
        <v>DOWN</v>
      </c>
      <c r="P11" t="str">
        <f t="shared" si="4"/>
        <v>No Trend + Momentum</v>
      </c>
      <c r="Q11">
        <f t="shared" si="5"/>
        <v>25.450000000000045</v>
      </c>
      <c r="R11">
        <f t="shared" si="6"/>
        <v>33.900000000000091</v>
      </c>
      <c r="S11">
        <f t="shared" si="7"/>
        <v>0.75073746312684297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</row>
    <row r="12" spans="1:33" x14ac:dyDescent="0.25">
      <c r="A12" t="s">
        <v>6</v>
      </c>
      <c r="B12" s="1">
        <v>42963</v>
      </c>
      <c r="C12">
        <v>1056.05</v>
      </c>
      <c r="D12">
        <v>1084.5</v>
      </c>
      <c r="E12">
        <v>1050.8</v>
      </c>
      <c r="F12">
        <v>1070.4000000000001</v>
      </c>
      <c r="G12">
        <f>_xll.TA_TYPPRICE(D12,E12,F12)</f>
        <v>1068.5666666666668</v>
      </c>
      <c r="H12">
        <v>1062.7866753472222</v>
      </c>
      <c r="I12" t="str">
        <f t="shared" si="0"/>
        <v>UP</v>
      </c>
      <c r="J12">
        <v>1095.0102623456789</v>
      </c>
      <c r="K12">
        <v>1060.9076903292182</v>
      </c>
      <c r="L12" t="str">
        <f t="shared" si="1"/>
        <v>No Confirmation</v>
      </c>
      <c r="M12" t="str">
        <f t="shared" si="2"/>
        <v>No Trend</v>
      </c>
      <c r="N12">
        <v>41.930967876476728</v>
      </c>
      <c r="O12" t="str">
        <f t="shared" si="3"/>
        <v>No Momentum</v>
      </c>
      <c r="P12" t="str">
        <f t="shared" si="4"/>
        <v>No Trend + Momentum</v>
      </c>
      <c r="Q12">
        <f t="shared" si="5"/>
        <v>19.600000000000136</v>
      </c>
      <c r="R12">
        <f t="shared" si="6"/>
        <v>33.700000000000045</v>
      </c>
      <c r="S12">
        <f t="shared" si="7"/>
        <v>0.58160237388724367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</row>
    <row r="13" spans="1:33" x14ac:dyDescent="0.25">
      <c r="A13" t="s">
        <v>6</v>
      </c>
      <c r="B13" s="1">
        <v>42964</v>
      </c>
      <c r="C13">
        <v>1070.0999999999999</v>
      </c>
      <c r="D13">
        <v>1088.5</v>
      </c>
      <c r="E13">
        <v>1062</v>
      </c>
      <c r="F13">
        <v>1065</v>
      </c>
      <c r="G13">
        <f>_xll.TA_TYPPRICE(D13,E13,F13)</f>
        <v>1071.8333333333333</v>
      </c>
      <c r="H13">
        <v>1067.3100043402778</v>
      </c>
      <c r="I13" t="str">
        <f t="shared" si="0"/>
        <v>DOWN</v>
      </c>
      <c r="J13">
        <v>1093.5635373799726</v>
      </c>
      <c r="K13">
        <v>1061.1504258116142</v>
      </c>
      <c r="L13" t="str">
        <f t="shared" si="1"/>
        <v>No Confirmation</v>
      </c>
      <c r="M13" t="str">
        <f t="shared" si="2"/>
        <v>No Trend</v>
      </c>
      <c r="N13">
        <v>38.208406390230323</v>
      </c>
      <c r="O13" t="str">
        <f t="shared" si="3"/>
        <v>DOWN</v>
      </c>
      <c r="P13" t="str">
        <f t="shared" si="4"/>
        <v>No Trend + Momentum</v>
      </c>
      <c r="Q13">
        <f t="shared" si="5"/>
        <v>3</v>
      </c>
      <c r="R13">
        <f t="shared" si="6"/>
        <v>26.5</v>
      </c>
      <c r="S13">
        <f t="shared" si="7"/>
        <v>0.11320754716981132</v>
      </c>
      <c r="T13" t="str">
        <f t="shared" si="8"/>
        <v>DOWN</v>
      </c>
      <c r="U13" t="str">
        <f t="shared" si="9"/>
        <v>No T+M+I</v>
      </c>
      <c r="V13">
        <v>1088.1208333333334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</row>
    <row r="14" spans="1:33" x14ac:dyDescent="0.25">
      <c r="A14" t="s">
        <v>6</v>
      </c>
      <c r="B14" s="1">
        <v>42965</v>
      </c>
      <c r="C14">
        <v>1031</v>
      </c>
      <c r="D14">
        <v>1044.3499999999999</v>
      </c>
      <c r="E14">
        <v>1022.55</v>
      </c>
      <c r="F14">
        <v>1027.3</v>
      </c>
      <c r="G14">
        <f>_xll.TA_TYPPRICE(D14,E14,F14)</f>
        <v>1031.3999999999999</v>
      </c>
      <c r="H14">
        <v>1049.355002170139</v>
      </c>
      <c r="I14" t="str">
        <f t="shared" si="0"/>
        <v>DOWN</v>
      </c>
      <c r="J14">
        <v>1082.6271957399786</v>
      </c>
      <c r="K14">
        <v>1052.5725534090334</v>
      </c>
      <c r="L14" t="str">
        <f t="shared" si="1"/>
        <v>DOWN</v>
      </c>
      <c r="M14" t="str">
        <f t="shared" si="2"/>
        <v>DOWN</v>
      </c>
      <c r="N14">
        <v>21.528829832570775</v>
      </c>
      <c r="O14" t="str">
        <f t="shared" si="3"/>
        <v>DOWN</v>
      </c>
      <c r="P14" t="str">
        <f t="shared" si="4"/>
        <v>DOWN</v>
      </c>
      <c r="Q14">
        <f t="shared" si="5"/>
        <v>4.75</v>
      </c>
      <c r="R14">
        <f t="shared" si="6"/>
        <v>21.799999999999955</v>
      </c>
      <c r="S14">
        <f t="shared" si="7"/>
        <v>0.21788990825688118</v>
      </c>
      <c r="T14" t="str">
        <f t="shared" si="8"/>
        <v>No Indication</v>
      </c>
      <c r="U14" t="str">
        <f t="shared" si="9"/>
        <v>No T+M+I</v>
      </c>
      <c r="V14">
        <v>1078.7637820512821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</row>
    <row r="15" spans="1:33" x14ac:dyDescent="0.25">
      <c r="A15" t="s">
        <v>6</v>
      </c>
      <c r="B15" s="1">
        <v>42968</v>
      </c>
      <c r="C15">
        <v>1028</v>
      </c>
      <c r="D15">
        <v>1034.9000000000001</v>
      </c>
      <c r="E15">
        <v>992.7</v>
      </c>
      <c r="F15">
        <v>993.05</v>
      </c>
      <c r="G15">
        <f>_xll.TA_TYPPRICE(D15,E15,F15)</f>
        <v>1006.8833333333333</v>
      </c>
      <c r="H15">
        <v>1028.1191677517361</v>
      </c>
      <c r="I15" t="str">
        <f t="shared" si="0"/>
        <v>DOWN</v>
      </c>
      <c r="J15">
        <v>1072.0211522422055</v>
      </c>
      <c r="K15">
        <v>1039.2675415403594</v>
      </c>
      <c r="L15" t="str">
        <f t="shared" si="1"/>
        <v>DOWN</v>
      </c>
      <c r="M15" t="str">
        <f t="shared" si="2"/>
        <v>DOWN</v>
      </c>
      <c r="N15">
        <v>14.393415483994442</v>
      </c>
      <c r="O15" t="str">
        <f t="shared" si="3"/>
        <v>DOWN</v>
      </c>
      <c r="P15" t="str">
        <f t="shared" si="4"/>
        <v>DOWN</v>
      </c>
      <c r="Q15">
        <f t="shared" si="5"/>
        <v>0.34999999999990905</v>
      </c>
      <c r="R15">
        <f t="shared" si="6"/>
        <v>42.200000000000045</v>
      </c>
      <c r="S15">
        <f t="shared" si="7"/>
        <v>8.2938388625570774E-3</v>
      </c>
      <c r="T15" t="str">
        <f t="shared" si="8"/>
        <v>DOWN</v>
      </c>
      <c r="U15" t="str">
        <f t="shared" si="9"/>
        <v>DOWN</v>
      </c>
      <c r="V15">
        <v>1065.5770463510848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</row>
    <row r="16" spans="1:33" x14ac:dyDescent="0.25">
      <c r="A16" t="s">
        <v>6</v>
      </c>
      <c r="B16" s="1">
        <v>42969</v>
      </c>
      <c r="C16">
        <v>1005</v>
      </c>
      <c r="D16">
        <v>1005</v>
      </c>
      <c r="E16">
        <v>980.1</v>
      </c>
      <c r="F16">
        <v>983</v>
      </c>
      <c r="G16">
        <f>_xll.TA_TYPPRICE(D16,E16,F16)</f>
        <v>989.36666666666667</v>
      </c>
      <c r="H16">
        <v>1008.7429172092013</v>
      </c>
      <c r="I16" t="str">
        <f t="shared" si="0"/>
        <v>DOWN</v>
      </c>
      <c r="J16">
        <v>1057.1275628550488</v>
      </c>
      <c r="K16">
        <v>1026.1191989758352</v>
      </c>
      <c r="L16" t="str">
        <f t="shared" si="1"/>
        <v>DOWN</v>
      </c>
      <c r="M16" t="str">
        <f t="shared" si="2"/>
        <v>DOWN</v>
      </c>
      <c r="N16">
        <v>12.833313225445245</v>
      </c>
      <c r="O16" t="str">
        <f t="shared" si="3"/>
        <v>DOWN</v>
      </c>
      <c r="P16" t="str">
        <f t="shared" si="4"/>
        <v>DOWN</v>
      </c>
      <c r="Q16">
        <f t="shared" si="5"/>
        <v>2.8999999999999773</v>
      </c>
      <c r="R16">
        <f t="shared" si="6"/>
        <v>24.899999999999977</v>
      </c>
      <c r="S16">
        <f t="shared" si="7"/>
        <v>0.11646586345381446</v>
      </c>
      <c r="T16" t="str">
        <f t="shared" si="8"/>
        <v>DOWN</v>
      </c>
      <c r="U16" t="str">
        <f t="shared" si="9"/>
        <v>DOWN</v>
      </c>
      <c r="V16">
        <v>1052.8728853739949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</row>
    <row r="17" spans="1:33" x14ac:dyDescent="0.25">
      <c r="A17" t="s">
        <v>6</v>
      </c>
      <c r="B17" s="1">
        <v>42970</v>
      </c>
      <c r="C17">
        <v>994</v>
      </c>
      <c r="D17">
        <v>1013</v>
      </c>
      <c r="E17">
        <v>990.15</v>
      </c>
      <c r="F17">
        <v>1009.05</v>
      </c>
      <c r="G17">
        <f>_xll.TA_TYPPRICE(D17,E17,F17)</f>
        <v>1004.0666666666666</v>
      </c>
      <c r="H17">
        <v>1006.404791937934</v>
      </c>
      <c r="I17" t="str">
        <f t="shared" si="0"/>
        <v>UP</v>
      </c>
      <c r="J17">
        <v>1047.3214377761492</v>
      </c>
      <c r="K17">
        <v>1018.1260436478718</v>
      </c>
      <c r="L17" t="str">
        <f t="shared" si="1"/>
        <v>DOWN</v>
      </c>
      <c r="M17" t="str">
        <f t="shared" si="2"/>
        <v>No Trend</v>
      </c>
      <c r="N17">
        <v>35.48890057533395</v>
      </c>
      <c r="O17" t="str">
        <f t="shared" si="3"/>
        <v>DOWN</v>
      </c>
      <c r="P17" t="str">
        <f t="shared" si="4"/>
        <v>No Trend + Momentum</v>
      </c>
      <c r="Q17">
        <f t="shared" si="5"/>
        <v>18.899999999999977</v>
      </c>
      <c r="R17">
        <f t="shared" si="6"/>
        <v>22.850000000000023</v>
      </c>
      <c r="S17">
        <f t="shared" si="7"/>
        <v>0.827133479212252</v>
      </c>
      <c r="T17" t="str">
        <f t="shared" si="8"/>
        <v>UP</v>
      </c>
      <c r="U17" t="str">
        <f t="shared" si="9"/>
        <v>No T+M+I</v>
      </c>
      <c r="V17">
        <v>1046.130903008765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</row>
    <row r="18" spans="1:33" x14ac:dyDescent="0.25">
      <c r="A18" t="s">
        <v>6</v>
      </c>
      <c r="B18" s="1">
        <v>42971</v>
      </c>
      <c r="C18">
        <v>1009.85</v>
      </c>
      <c r="D18">
        <v>1027.7</v>
      </c>
      <c r="E18">
        <v>995.1</v>
      </c>
      <c r="F18">
        <v>1022.25</v>
      </c>
      <c r="G18">
        <f>_xll.TA_TYPPRICE(D18,E18,F18)</f>
        <v>1015.0166666666668</v>
      </c>
      <c r="H18">
        <v>1010.7107293023004</v>
      </c>
      <c r="I18" t="str">
        <f t="shared" si="0"/>
        <v>UP</v>
      </c>
      <c r="J18">
        <v>1042.9611182703384</v>
      </c>
      <c r="K18">
        <v>1013.0091450594558</v>
      </c>
      <c r="L18" t="str">
        <f t="shared" si="1"/>
        <v>No Confirmation</v>
      </c>
      <c r="M18" t="str">
        <f t="shared" si="2"/>
        <v>No Trend</v>
      </c>
      <c r="N18">
        <v>44.60792966983896</v>
      </c>
      <c r="O18" t="str">
        <f t="shared" si="3"/>
        <v>No Momentum</v>
      </c>
      <c r="P18" t="str">
        <f t="shared" si="4"/>
        <v>No Trend + Momentum</v>
      </c>
      <c r="Q18">
        <f t="shared" si="5"/>
        <v>27.149999999999977</v>
      </c>
      <c r="R18">
        <f t="shared" si="6"/>
        <v>32.600000000000023</v>
      </c>
      <c r="S18">
        <f t="shared" si="7"/>
        <v>0.8328220858895693</v>
      </c>
      <c r="T18" t="str">
        <f t="shared" si="8"/>
        <v>UP</v>
      </c>
      <c r="U18" t="str">
        <f t="shared" si="9"/>
        <v>No T+M+I</v>
      </c>
      <c r="V18">
        <v>1042.4569179304935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</row>
    <row r="19" spans="1:33" x14ac:dyDescent="0.25">
      <c r="A19" t="s">
        <v>6</v>
      </c>
      <c r="B19" s="1">
        <v>42975</v>
      </c>
      <c r="C19">
        <v>1023.6</v>
      </c>
      <c r="D19">
        <v>1052.5999999999999</v>
      </c>
      <c r="E19">
        <v>1023.6</v>
      </c>
      <c r="F19">
        <v>1050</v>
      </c>
      <c r="G19">
        <f>_xll.TA_TYPPRICE(D19,E19,F19)</f>
        <v>1042.0666666666666</v>
      </c>
      <c r="H19">
        <v>1026.3886979844835</v>
      </c>
      <c r="I19" t="str">
        <f t="shared" si="0"/>
        <v>UP</v>
      </c>
      <c r="J19">
        <v>1045.1030919880409</v>
      </c>
      <c r="K19">
        <v>1015.3626683795768</v>
      </c>
      <c r="L19" t="str">
        <f t="shared" si="1"/>
        <v>UP</v>
      </c>
      <c r="M19" t="str">
        <f t="shared" si="2"/>
        <v>UP</v>
      </c>
      <c r="N19">
        <v>59.610903843800713</v>
      </c>
      <c r="O19" t="str">
        <f t="shared" si="3"/>
        <v>No Momentum</v>
      </c>
      <c r="P19" t="str">
        <f t="shared" si="4"/>
        <v>No Trend + Momentum</v>
      </c>
      <c r="Q19">
        <f t="shared" si="5"/>
        <v>26.399999999999977</v>
      </c>
      <c r="R19">
        <f t="shared" si="6"/>
        <v>28.999999999999886</v>
      </c>
      <c r="S19">
        <f t="shared" si="7"/>
        <v>0.91034482758620971</v>
      </c>
      <c r="T19" t="str">
        <f t="shared" si="8"/>
        <v>UP</v>
      </c>
      <c r="U19" t="str">
        <f t="shared" si="9"/>
        <v>No T+M+I</v>
      </c>
      <c r="V19">
        <v>1043.617392095033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</row>
    <row r="20" spans="1:33" x14ac:dyDescent="0.25">
      <c r="A20" t="s">
        <v>6</v>
      </c>
      <c r="B20" s="1">
        <v>42976</v>
      </c>
      <c r="C20">
        <v>1050</v>
      </c>
      <c r="D20">
        <v>1064</v>
      </c>
      <c r="E20">
        <v>1035.5</v>
      </c>
      <c r="F20">
        <v>1057.8</v>
      </c>
      <c r="G20">
        <f>_xll.TA_TYPPRICE(D20,E20,F20)</f>
        <v>1052.4333333333334</v>
      </c>
      <c r="H20">
        <v>1039.4110156589086</v>
      </c>
      <c r="I20" t="str">
        <f t="shared" si="0"/>
        <v>UP</v>
      </c>
      <c r="J20">
        <v>1049.3024048795874</v>
      </c>
      <c r="K20">
        <v>1019.8376309618931</v>
      </c>
      <c r="L20" t="str">
        <f t="shared" si="1"/>
        <v>UP</v>
      </c>
      <c r="M20" t="str">
        <f t="shared" si="2"/>
        <v>UP</v>
      </c>
      <c r="N20">
        <v>63.120494620464861</v>
      </c>
      <c r="O20" t="str">
        <f t="shared" si="3"/>
        <v>UP</v>
      </c>
      <c r="P20" t="str">
        <f t="shared" si="4"/>
        <v>UP</v>
      </c>
      <c r="Q20">
        <f t="shared" si="5"/>
        <v>22.299999999999955</v>
      </c>
      <c r="R20">
        <f t="shared" si="6"/>
        <v>28.5</v>
      </c>
      <c r="S20">
        <f t="shared" si="7"/>
        <v>0.78245614035087563</v>
      </c>
      <c r="T20" t="str">
        <f t="shared" si="8"/>
        <v>No Indication</v>
      </c>
      <c r="U20" t="str">
        <f t="shared" si="9"/>
        <v>No T+M+I</v>
      </c>
      <c r="V20">
        <v>1045.7993317727203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</row>
    <row r="21" spans="1:33" x14ac:dyDescent="0.25">
      <c r="A21" t="s">
        <v>6</v>
      </c>
      <c r="B21" s="1">
        <v>42977</v>
      </c>
      <c r="C21">
        <v>1061</v>
      </c>
      <c r="D21">
        <v>1071.5</v>
      </c>
      <c r="E21">
        <v>1055.05</v>
      </c>
      <c r="F21">
        <v>1061</v>
      </c>
      <c r="G21">
        <f>_xll.TA_TYPPRICE(D21,E21,F21)</f>
        <v>1062.5166666666667</v>
      </c>
      <c r="H21">
        <v>1050.9638411627875</v>
      </c>
      <c r="I21" t="str">
        <f t="shared" si="0"/>
        <v>UP</v>
      </c>
      <c r="J21">
        <v>1054.2352037952346</v>
      </c>
      <c r="K21">
        <v>1027.6626018592501</v>
      </c>
      <c r="L21" t="str">
        <f t="shared" si="1"/>
        <v>UP</v>
      </c>
      <c r="M21" t="str">
        <f t="shared" si="2"/>
        <v>UP</v>
      </c>
      <c r="N21">
        <v>64.69378503042023</v>
      </c>
      <c r="O21" t="str">
        <f t="shared" si="3"/>
        <v>UP</v>
      </c>
      <c r="P21" t="str">
        <f t="shared" si="4"/>
        <v>UP</v>
      </c>
      <c r="Q21">
        <f t="shared" si="5"/>
        <v>5.9500000000000455</v>
      </c>
      <c r="R21">
        <f t="shared" si="6"/>
        <v>16.450000000000045</v>
      </c>
      <c r="S21">
        <f t="shared" si="7"/>
        <v>0.36170212765957621</v>
      </c>
      <c r="T21" t="str">
        <f t="shared" si="8"/>
        <v>No Indication</v>
      </c>
      <c r="U21" t="str">
        <f t="shared" si="9"/>
        <v>No T+M+I</v>
      </c>
      <c r="V21">
        <v>1048.1378961153787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</row>
    <row r="22" spans="1:33" x14ac:dyDescent="0.25">
      <c r="A22" t="s">
        <v>6</v>
      </c>
      <c r="B22" s="1">
        <v>42978</v>
      </c>
      <c r="C22">
        <v>1061.6500000000001</v>
      </c>
      <c r="D22">
        <v>1066</v>
      </c>
      <c r="E22">
        <v>1044.7</v>
      </c>
      <c r="F22">
        <v>1050</v>
      </c>
      <c r="G22">
        <f>_xll.TA_TYPPRICE(D22,E22,F22)</f>
        <v>1053.5666666666666</v>
      </c>
      <c r="H22">
        <v>1052.2652539147271</v>
      </c>
      <c r="I22" t="str">
        <f t="shared" si="0"/>
        <v>DOWN</v>
      </c>
      <c r="J22">
        <v>1056.8496029518492</v>
      </c>
      <c r="K22">
        <v>1031.4486903349723</v>
      </c>
      <c r="L22" t="str">
        <f t="shared" si="1"/>
        <v>No Confirmation</v>
      </c>
      <c r="M22" t="str">
        <f t="shared" si="2"/>
        <v>No Trend</v>
      </c>
      <c r="N22">
        <v>54.672070084019708</v>
      </c>
      <c r="O22" t="str">
        <f t="shared" si="3"/>
        <v>No Momentum</v>
      </c>
      <c r="P22" t="str">
        <f t="shared" si="4"/>
        <v>No Trend + Momentum</v>
      </c>
      <c r="Q22">
        <f t="shared" si="5"/>
        <v>5.2999999999999545</v>
      </c>
      <c r="R22">
        <f t="shared" si="6"/>
        <v>21.299999999999955</v>
      </c>
      <c r="S22">
        <f t="shared" si="7"/>
        <v>0.24882629107981061</v>
      </c>
      <c r="T22" t="str">
        <f t="shared" si="8"/>
        <v>No Indication</v>
      </c>
      <c r="U22" t="str">
        <f t="shared" si="9"/>
        <v>No T+M+I</v>
      </c>
      <c r="V22">
        <v>1048.4243736360897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</row>
    <row r="23" spans="1:33" x14ac:dyDescent="0.25">
      <c r="A23" t="s">
        <v>6</v>
      </c>
      <c r="B23" s="1">
        <v>42979</v>
      </c>
      <c r="C23">
        <v>1047</v>
      </c>
      <c r="D23">
        <v>1080.7</v>
      </c>
      <c r="E23">
        <v>1041</v>
      </c>
      <c r="F23">
        <v>1072</v>
      </c>
      <c r="G23">
        <f>_xll.TA_TYPPRICE(D23,E23,F23)</f>
        <v>1064.5666666666666</v>
      </c>
      <c r="H23">
        <v>1058.4159602906968</v>
      </c>
      <c r="I23" t="str">
        <f t="shared" si="0"/>
        <v>UP</v>
      </c>
      <c r="J23">
        <v>1062.1496911847717</v>
      </c>
      <c r="K23">
        <v>1033.5712035938673</v>
      </c>
      <c r="L23" t="str">
        <f t="shared" si="1"/>
        <v>UP</v>
      </c>
      <c r="M23" t="str">
        <f t="shared" si="2"/>
        <v>UP</v>
      </c>
      <c r="N23">
        <v>67.325923827024653</v>
      </c>
      <c r="O23" t="str">
        <f t="shared" si="3"/>
        <v>UP</v>
      </c>
      <c r="P23" t="str">
        <f t="shared" si="4"/>
        <v>UP</v>
      </c>
      <c r="Q23">
        <f t="shared" si="5"/>
        <v>31</v>
      </c>
      <c r="R23">
        <f t="shared" si="6"/>
        <v>39.700000000000045</v>
      </c>
      <c r="S23">
        <f t="shared" si="7"/>
        <v>0.78085642317380266</v>
      </c>
      <c r="T23" t="str">
        <f t="shared" si="8"/>
        <v>No Indication</v>
      </c>
      <c r="U23" t="str">
        <f t="shared" si="9"/>
        <v>No T+M+I</v>
      </c>
      <c r="V23">
        <v>1052.0513930766913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</row>
    <row r="24" spans="1:33" x14ac:dyDescent="0.25">
      <c r="A24" t="s">
        <v>6</v>
      </c>
      <c r="B24" s="1">
        <v>42982</v>
      </c>
      <c r="C24">
        <v>1071.25</v>
      </c>
      <c r="D24">
        <v>1086</v>
      </c>
      <c r="E24">
        <v>1065</v>
      </c>
      <c r="F24">
        <v>1068</v>
      </c>
      <c r="G24">
        <f>_xll.TA_TYPPRICE(D24,E24,F24)</f>
        <v>1073</v>
      </c>
      <c r="H24">
        <v>1065.7079801453483</v>
      </c>
      <c r="I24" t="str">
        <f t="shared" si="0"/>
        <v>UP</v>
      </c>
      <c r="J24">
        <v>1067.4497598103781</v>
      </c>
      <c r="K24">
        <v>1040.5553805730078</v>
      </c>
      <c r="L24" t="str">
        <f t="shared" si="1"/>
        <v>UP</v>
      </c>
      <c r="M24" t="str">
        <f t="shared" si="2"/>
        <v>UP</v>
      </c>
      <c r="N24">
        <v>63.30920781509176</v>
      </c>
      <c r="O24" t="str">
        <f t="shared" si="3"/>
        <v>UP</v>
      </c>
      <c r="P24" t="str">
        <f t="shared" si="4"/>
        <v>UP</v>
      </c>
      <c r="Q24">
        <f t="shared" si="5"/>
        <v>3</v>
      </c>
      <c r="R24">
        <f t="shared" si="6"/>
        <v>21</v>
      </c>
      <c r="S24">
        <f t="shared" si="7"/>
        <v>0.14285714285714285</v>
      </c>
      <c r="T24" t="str">
        <f t="shared" si="8"/>
        <v>DOWN</v>
      </c>
      <c r="U24" t="str">
        <f t="shared" si="9"/>
        <v>No T+M+I</v>
      </c>
      <c r="V24">
        <v>1054.5050249110466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</row>
    <row r="25" spans="1:33" x14ac:dyDescent="0.25">
      <c r="A25" t="s">
        <v>6</v>
      </c>
      <c r="B25" s="1">
        <v>42983</v>
      </c>
      <c r="C25">
        <v>1070</v>
      </c>
      <c r="D25">
        <v>1083</v>
      </c>
      <c r="E25">
        <v>1062.05</v>
      </c>
      <c r="F25">
        <v>1075</v>
      </c>
      <c r="G25">
        <f>_xll.TA_TYPPRICE(D25,E25,F25)</f>
        <v>1073.3500000000001</v>
      </c>
      <c r="H25">
        <v>1069.5289900726743</v>
      </c>
      <c r="I25" t="str">
        <f t="shared" si="0"/>
        <v>UP</v>
      </c>
      <c r="J25">
        <v>1070.9053687414053</v>
      </c>
      <c r="K25">
        <v>1045.3319626678949</v>
      </c>
      <c r="L25" t="str">
        <f t="shared" si="1"/>
        <v>UP</v>
      </c>
      <c r="M25" t="str">
        <f t="shared" si="2"/>
        <v>UP</v>
      </c>
      <c r="N25">
        <v>67.544860555116585</v>
      </c>
      <c r="O25" t="str">
        <f t="shared" si="3"/>
        <v>UP</v>
      </c>
      <c r="P25" t="str">
        <f t="shared" si="4"/>
        <v>UP</v>
      </c>
      <c r="Q25">
        <f t="shared" si="5"/>
        <v>12.950000000000045</v>
      </c>
      <c r="R25">
        <f t="shared" si="6"/>
        <v>20.950000000000045</v>
      </c>
      <c r="S25">
        <f t="shared" si="7"/>
        <v>0.61813842482100323</v>
      </c>
      <c r="T25" t="str">
        <f t="shared" si="8"/>
        <v>No Indication</v>
      </c>
      <c r="U25" t="str">
        <f t="shared" si="9"/>
        <v>No T+M+I</v>
      </c>
      <c r="V25">
        <v>1057.6580980016547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</row>
    <row r="26" spans="1:33" x14ac:dyDescent="0.25">
      <c r="A26" t="s">
        <v>6</v>
      </c>
      <c r="B26" s="1">
        <v>42984</v>
      </c>
      <c r="C26">
        <v>1078</v>
      </c>
      <c r="D26">
        <v>1107</v>
      </c>
      <c r="E26">
        <v>1072.45</v>
      </c>
      <c r="F26">
        <v>1090</v>
      </c>
      <c r="G26">
        <f>_xll.TA_TYPPRICE(D26,E26,F26)</f>
        <v>1089.8166666666666</v>
      </c>
      <c r="H26">
        <v>1079.6728283696705</v>
      </c>
      <c r="I26" t="str">
        <f t="shared" si="0"/>
        <v>UP</v>
      </c>
      <c r="J26">
        <v>1078.9263979099819</v>
      </c>
      <c r="K26">
        <v>1051.3581931861404</v>
      </c>
      <c r="L26" t="str">
        <f t="shared" si="1"/>
        <v>UP</v>
      </c>
      <c r="M26" t="str">
        <f t="shared" si="2"/>
        <v>UP</v>
      </c>
      <c r="N26">
        <v>75.210309498558502</v>
      </c>
      <c r="O26" t="str">
        <f t="shared" si="3"/>
        <v>UP</v>
      </c>
      <c r="P26" t="str">
        <f t="shared" si="4"/>
        <v>UP</v>
      </c>
      <c r="Q26">
        <f t="shared" si="5"/>
        <v>17.549999999999955</v>
      </c>
      <c r="R26">
        <f t="shared" si="6"/>
        <v>34.549999999999955</v>
      </c>
      <c r="S26">
        <f t="shared" si="7"/>
        <v>0.50795947901591831</v>
      </c>
      <c r="T26" t="str">
        <f t="shared" si="8"/>
        <v>No Indication</v>
      </c>
      <c r="U26" t="str">
        <f t="shared" si="9"/>
        <v>No T+M+I</v>
      </c>
      <c r="V26">
        <v>1062.6337752321695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</row>
    <row r="27" spans="1:33" x14ac:dyDescent="0.25">
      <c r="A27" t="s">
        <v>6</v>
      </c>
      <c r="B27" s="1">
        <v>42985</v>
      </c>
      <c r="C27">
        <v>1099.8</v>
      </c>
      <c r="D27">
        <v>1134</v>
      </c>
      <c r="E27">
        <v>1096.2</v>
      </c>
      <c r="F27">
        <v>1113.75</v>
      </c>
      <c r="G27">
        <f>_xll.TA_TYPPRICE(D27,E27,F27)</f>
        <v>1114.6499999999999</v>
      </c>
      <c r="H27">
        <v>1097.1614141848352</v>
      </c>
      <c r="I27" t="str">
        <f t="shared" si="0"/>
        <v>UP</v>
      </c>
      <c r="J27">
        <v>1091.1649761522081</v>
      </c>
      <c r="K27">
        <v>1061.323039144776</v>
      </c>
      <c r="L27" t="str">
        <f t="shared" si="1"/>
        <v>UP</v>
      </c>
      <c r="M27" t="str">
        <f t="shared" si="2"/>
        <v>UP</v>
      </c>
      <c r="N27">
        <v>83.10697706496525</v>
      </c>
      <c r="O27" t="str">
        <f t="shared" si="3"/>
        <v>UP</v>
      </c>
      <c r="P27" t="str">
        <f t="shared" si="4"/>
        <v>UP</v>
      </c>
      <c r="Q27">
        <f t="shared" si="5"/>
        <v>17.549999999999955</v>
      </c>
      <c r="R27">
        <f t="shared" si="6"/>
        <v>37.799999999999955</v>
      </c>
      <c r="S27">
        <f t="shared" si="7"/>
        <v>0.46428571428571364</v>
      </c>
      <c r="T27" t="str">
        <f t="shared" si="8"/>
        <v>No Indication</v>
      </c>
      <c r="U27" t="str">
        <f t="shared" si="9"/>
        <v>No T+M+I</v>
      </c>
      <c r="V27">
        <v>1070.4978098118356</v>
      </c>
      <c r="W27">
        <v>1066.5249999999999</v>
      </c>
      <c r="X27">
        <f t="shared" si="10"/>
        <v>3.9728098118357593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</row>
    <row r="28" spans="1:33" x14ac:dyDescent="0.25">
      <c r="A28" t="s">
        <v>6</v>
      </c>
      <c r="B28" s="1">
        <v>42986</v>
      </c>
      <c r="C28">
        <v>1120.8499999999999</v>
      </c>
      <c r="D28">
        <v>1127.2</v>
      </c>
      <c r="E28">
        <v>1098</v>
      </c>
      <c r="F28">
        <v>1107.3</v>
      </c>
      <c r="G28">
        <f>_xll.TA_TYPPRICE(D28,E28,F28)</f>
        <v>1110.8333333333333</v>
      </c>
      <c r="H28">
        <v>1103.9973737590842</v>
      </c>
      <c r="I28" t="str">
        <f t="shared" si="0"/>
        <v>UP</v>
      </c>
      <c r="J28">
        <v>1099.1727592294951</v>
      </c>
      <c r="K28">
        <v>1069.4734748903813</v>
      </c>
      <c r="L28" t="str">
        <f t="shared" si="1"/>
        <v>UP</v>
      </c>
      <c r="M28" t="str">
        <f t="shared" si="2"/>
        <v>UP</v>
      </c>
      <c r="N28">
        <v>74.996947258332654</v>
      </c>
      <c r="O28" t="str">
        <f t="shared" si="3"/>
        <v>UP</v>
      </c>
      <c r="P28" t="str">
        <f t="shared" si="4"/>
        <v>UP</v>
      </c>
      <c r="Q28">
        <f t="shared" si="5"/>
        <v>9.2999999999999545</v>
      </c>
      <c r="R28">
        <f t="shared" si="6"/>
        <v>29.200000000000045</v>
      </c>
      <c r="S28">
        <f t="shared" si="7"/>
        <v>0.31849315068492945</v>
      </c>
      <c r="T28" t="str">
        <f t="shared" si="8"/>
        <v>No Indication</v>
      </c>
      <c r="U28" t="str">
        <f t="shared" si="9"/>
        <v>No T+M+I</v>
      </c>
      <c r="V28">
        <v>1076.1596852253995</v>
      </c>
      <c r="W28">
        <v>1069.5453703703702</v>
      </c>
      <c r="X28">
        <f t="shared" si="10"/>
        <v>6.6143148550293063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</row>
    <row r="29" spans="1:33" x14ac:dyDescent="0.25">
      <c r="A29" t="s">
        <v>6</v>
      </c>
      <c r="B29" s="1">
        <v>42989</v>
      </c>
      <c r="C29">
        <v>1109</v>
      </c>
      <c r="D29">
        <v>1123.3</v>
      </c>
      <c r="E29">
        <v>1104.8499999999999</v>
      </c>
      <c r="F29">
        <v>1110.9000000000001</v>
      </c>
      <c r="G29">
        <f>_xll.TA_TYPPRICE(D29,E29,F29)</f>
        <v>1113.0166666666667</v>
      </c>
      <c r="H29">
        <v>1108.5070202128754</v>
      </c>
      <c r="I29" t="str">
        <f t="shared" si="0"/>
        <v>UP</v>
      </c>
      <c r="J29">
        <v>1104.5343682896073</v>
      </c>
      <c r="K29">
        <v>1077.3349249147411</v>
      </c>
      <c r="L29" t="str">
        <f t="shared" si="1"/>
        <v>UP</v>
      </c>
      <c r="M29" t="str">
        <f t="shared" si="2"/>
        <v>UP</v>
      </c>
      <c r="N29">
        <v>76.590718025871794</v>
      </c>
      <c r="O29" t="str">
        <f t="shared" si="3"/>
        <v>UP</v>
      </c>
      <c r="P29" t="str">
        <f t="shared" si="4"/>
        <v>UP</v>
      </c>
      <c r="Q29">
        <f t="shared" si="5"/>
        <v>6.0500000000001819</v>
      </c>
      <c r="R29">
        <f t="shared" si="6"/>
        <v>18.450000000000045</v>
      </c>
      <c r="S29">
        <f t="shared" si="7"/>
        <v>0.32791327913280038</v>
      </c>
      <c r="T29" t="str">
        <f t="shared" si="8"/>
        <v>No Indication</v>
      </c>
      <c r="U29" t="str">
        <f t="shared" si="9"/>
        <v>No T+M+I</v>
      </c>
      <c r="V29">
        <v>1081.5043490368764</v>
      </c>
      <c r="W29">
        <v>1072.6086762688612</v>
      </c>
      <c r="X29">
        <f t="shared" si="10"/>
        <v>8.8956727680151744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</row>
    <row r="30" spans="1:33" x14ac:dyDescent="0.25">
      <c r="A30" t="s">
        <v>6</v>
      </c>
      <c r="B30" s="1">
        <v>42990</v>
      </c>
      <c r="C30">
        <v>1114.9000000000001</v>
      </c>
      <c r="D30">
        <v>1149</v>
      </c>
      <c r="E30">
        <v>1113.1500000000001</v>
      </c>
      <c r="F30">
        <v>1146</v>
      </c>
      <c r="G30">
        <f>_xll.TA_TYPPRICE(D30,E30,F30)</f>
        <v>1136.05</v>
      </c>
      <c r="H30">
        <v>1122.2785101064378</v>
      </c>
      <c r="I30" t="str">
        <f t="shared" si="0"/>
        <v>UP</v>
      </c>
      <c r="J30">
        <v>1114.4156197808056</v>
      </c>
      <c r="K30">
        <v>1085.2938304892432</v>
      </c>
      <c r="L30" t="str">
        <f t="shared" si="1"/>
        <v>UP</v>
      </c>
      <c r="M30" t="str">
        <f t="shared" si="2"/>
        <v>UP</v>
      </c>
      <c r="N30">
        <v>86.825539720273383</v>
      </c>
      <c r="O30" t="str">
        <f t="shared" si="3"/>
        <v>UP</v>
      </c>
      <c r="P30" t="str">
        <f t="shared" si="4"/>
        <v>UP</v>
      </c>
      <c r="Q30">
        <f t="shared" si="5"/>
        <v>32.849999999999909</v>
      </c>
      <c r="R30">
        <f t="shared" si="6"/>
        <v>35.849999999999909</v>
      </c>
      <c r="S30">
        <f t="shared" si="7"/>
        <v>0.91631799163179894</v>
      </c>
      <c r="T30" t="str">
        <f t="shared" si="8"/>
        <v>UP</v>
      </c>
      <c r="U30" t="str">
        <f t="shared" si="9"/>
        <v>UP</v>
      </c>
      <c r="V30">
        <v>1091.4267568773569</v>
      </c>
      <c r="W30">
        <v>1078.045070619316</v>
      </c>
      <c r="X30">
        <f t="shared" si="10"/>
        <v>13.381686258040872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</row>
    <row r="31" spans="1:33" x14ac:dyDescent="0.25">
      <c r="A31" t="s">
        <v>6</v>
      </c>
      <c r="B31" s="1">
        <v>42991</v>
      </c>
      <c r="C31">
        <v>1145</v>
      </c>
      <c r="D31">
        <v>1153</v>
      </c>
      <c r="E31">
        <v>1111.5999999999999</v>
      </c>
      <c r="F31">
        <v>1117</v>
      </c>
      <c r="G31">
        <f>_xll.TA_TYPPRICE(D31,E31,F31)</f>
        <v>1127.2</v>
      </c>
      <c r="H31">
        <v>1124.739255053219</v>
      </c>
      <c r="I31" t="str">
        <f t="shared" si="0"/>
        <v>DOWN</v>
      </c>
      <c r="J31">
        <v>1122.9899264961821</v>
      </c>
      <c r="K31">
        <v>1091.1396459360781</v>
      </c>
      <c r="L31" t="str">
        <f t="shared" si="1"/>
        <v>No Confirmation</v>
      </c>
      <c r="M31" t="str">
        <f t="shared" si="2"/>
        <v>No Trend</v>
      </c>
      <c r="N31">
        <v>59.816288480293657</v>
      </c>
      <c r="O31" t="str">
        <f t="shared" si="3"/>
        <v>No Momentum</v>
      </c>
      <c r="P31" t="str">
        <f t="shared" si="4"/>
        <v>No Trend + Momentum</v>
      </c>
      <c r="Q31">
        <f t="shared" si="5"/>
        <v>5.4000000000000909</v>
      </c>
      <c r="R31">
        <f t="shared" si="6"/>
        <v>41.400000000000091</v>
      </c>
      <c r="S31">
        <f t="shared" si="7"/>
        <v>0.13043478260869756</v>
      </c>
      <c r="T31" t="str">
        <f t="shared" si="8"/>
        <v>DOWN</v>
      </c>
      <c r="U31" t="str">
        <f t="shared" si="9"/>
        <v>No T+M+I</v>
      </c>
      <c r="V31">
        <v>1095.3611019731482</v>
      </c>
      <c r="W31">
        <v>1080.9306209438112</v>
      </c>
      <c r="X31">
        <f t="shared" si="10"/>
        <v>14.430481029336988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</row>
    <row r="32" spans="1:33" x14ac:dyDescent="0.25">
      <c r="A32" t="s">
        <v>6</v>
      </c>
      <c r="B32" s="1">
        <v>42992</v>
      </c>
      <c r="C32">
        <v>1116.7</v>
      </c>
      <c r="D32">
        <v>1127.7</v>
      </c>
      <c r="E32">
        <v>1105</v>
      </c>
      <c r="F32">
        <v>1112</v>
      </c>
      <c r="G32">
        <f>_xll.TA_TYPPRICE(D32,E32,F32)</f>
        <v>1114.8999999999999</v>
      </c>
      <c r="H32">
        <v>1119.8196275266096</v>
      </c>
      <c r="I32" t="str">
        <f t="shared" si="0"/>
        <v>DOWN</v>
      </c>
      <c r="J32">
        <v>1124.0366094970304</v>
      </c>
      <c r="K32">
        <v>1094.2197246169496</v>
      </c>
      <c r="L32" t="str">
        <f t="shared" si="1"/>
        <v>No Confirmation</v>
      </c>
      <c r="M32" t="str">
        <f t="shared" si="2"/>
        <v>No Trend</v>
      </c>
      <c r="N32">
        <v>56.058044127125164</v>
      </c>
      <c r="O32" t="str">
        <f t="shared" si="3"/>
        <v>No Momentum</v>
      </c>
      <c r="P32" t="str">
        <f t="shared" si="4"/>
        <v>No Trend + Momentum</v>
      </c>
      <c r="Q32">
        <f t="shared" si="5"/>
        <v>7</v>
      </c>
      <c r="R32">
        <f t="shared" si="6"/>
        <v>22.700000000000045</v>
      </c>
      <c r="S32">
        <f t="shared" si="7"/>
        <v>0.30837004405286284</v>
      </c>
      <c r="T32" t="str">
        <f t="shared" si="8"/>
        <v>No Indication</v>
      </c>
      <c r="U32" t="str">
        <f t="shared" si="9"/>
        <v>No T+M+I</v>
      </c>
      <c r="V32">
        <v>1097.9209324388178</v>
      </c>
      <c r="W32">
        <v>1083.2320564294548</v>
      </c>
      <c r="X32">
        <f t="shared" si="10"/>
        <v>14.688876009362957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</row>
    <row r="33" spans="1:33" x14ac:dyDescent="0.25">
      <c r="A33" t="s">
        <v>6</v>
      </c>
      <c r="B33" s="1">
        <v>42993</v>
      </c>
      <c r="C33">
        <v>1109</v>
      </c>
      <c r="D33">
        <v>1117.25</v>
      </c>
      <c r="E33">
        <v>1092.5999999999999</v>
      </c>
      <c r="F33">
        <v>1101.55</v>
      </c>
      <c r="G33">
        <f>_xll.TA_TYPPRICE(D33,E33,F33)</f>
        <v>1103.8</v>
      </c>
      <c r="H33">
        <v>1111.8098137633046</v>
      </c>
      <c r="I33" t="str">
        <f t="shared" si="0"/>
        <v>DOWN</v>
      </c>
      <c r="J33">
        <v>1122.5284740532459</v>
      </c>
      <c r="K33">
        <v>1093.859785813183</v>
      </c>
      <c r="L33" t="str">
        <f t="shared" si="1"/>
        <v>No Confirmation</v>
      </c>
      <c r="M33" t="str">
        <f t="shared" si="2"/>
        <v>No Trend</v>
      </c>
      <c r="N33">
        <v>48.153923976444368</v>
      </c>
      <c r="O33" t="str">
        <f t="shared" si="3"/>
        <v>No Momentum</v>
      </c>
      <c r="P33" t="str">
        <f t="shared" si="4"/>
        <v>No Trend + Momentum</v>
      </c>
      <c r="Q33">
        <f t="shared" si="5"/>
        <v>8.9500000000000455</v>
      </c>
      <c r="R33">
        <f t="shared" si="6"/>
        <v>24.650000000000091</v>
      </c>
      <c r="S33">
        <f t="shared" si="7"/>
        <v>0.36308316430020332</v>
      </c>
      <c r="T33" t="str">
        <f t="shared" si="8"/>
        <v>No Indication</v>
      </c>
      <c r="U33" t="str">
        <f t="shared" si="9"/>
        <v>No T+M+I</v>
      </c>
      <c r="V33">
        <v>1098.4792505251535</v>
      </c>
      <c r="W33">
        <v>1084.5889411383841</v>
      </c>
      <c r="X33">
        <f t="shared" si="10"/>
        <v>13.890309386769331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</row>
    <row r="34" spans="1:33" x14ac:dyDescent="0.25">
      <c r="A34" t="s">
        <v>6</v>
      </c>
      <c r="B34" s="1">
        <v>42996</v>
      </c>
      <c r="C34">
        <v>1100</v>
      </c>
      <c r="D34">
        <v>1126</v>
      </c>
      <c r="E34">
        <v>1100</v>
      </c>
      <c r="F34">
        <v>1111.6500000000001</v>
      </c>
      <c r="G34">
        <f>_xll.TA_TYPPRICE(D34,E34,F34)</f>
        <v>1112.55</v>
      </c>
      <c r="H34">
        <v>1112.1799068816522</v>
      </c>
      <c r="I34" t="str">
        <f t="shared" si="0"/>
        <v>DOWN</v>
      </c>
      <c r="J34">
        <v>1123.2999242636356</v>
      </c>
      <c r="K34">
        <v>1095.2242778546979</v>
      </c>
      <c r="L34" t="str">
        <f t="shared" si="1"/>
        <v>No Confirmation</v>
      </c>
      <c r="M34" t="str">
        <f t="shared" si="2"/>
        <v>No Trend</v>
      </c>
      <c r="N34">
        <v>55.700196549258685</v>
      </c>
      <c r="O34" t="str">
        <f t="shared" si="3"/>
        <v>No Momentum</v>
      </c>
      <c r="P34" t="str">
        <f t="shared" si="4"/>
        <v>No Trend + Momentum</v>
      </c>
      <c r="Q34">
        <f t="shared" si="5"/>
        <v>11.650000000000091</v>
      </c>
      <c r="R34">
        <f t="shared" si="6"/>
        <v>26</v>
      </c>
      <c r="S34">
        <f t="shared" si="7"/>
        <v>0.44807692307692659</v>
      </c>
      <c r="T34" t="str">
        <f t="shared" si="8"/>
        <v>No Indication</v>
      </c>
      <c r="U34" t="str">
        <f t="shared" si="9"/>
        <v>No T+M+I</v>
      </c>
      <c r="V34">
        <v>1100.5055196751298</v>
      </c>
      <c r="W34">
        <v>1086.5934640170224</v>
      </c>
      <c r="X34">
        <f t="shared" si="10"/>
        <v>13.91205565810742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</row>
    <row r="35" spans="1:33" x14ac:dyDescent="0.25">
      <c r="A35" t="s">
        <v>6</v>
      </c>
      <c r="B35" s="1">
        <v>42997</v>
      </c>
      <c r="C35">
        <v>1115</v>
      </c>
      <c r="D35">
        <v>1115</v>
      </c>
      <c r="E35">
        <v>1102.4000000000001</v>
      </c>
      <c r="F35">
        <v>1110</v>
      </c>
      <c r="G35">
        <f>_xll.TA_TYPPRICE(D35,E35,F35)</f>
        <v>1109.1333333333334</v>
      </c>
      <c r="H35">
        <v>1110.6566201074929</v>
      </c>
      <c r="I35" t="str">
        <f t="shared" si="0"/>
        <v>DOWN</v>
      </c>
      <c r="J35">
        <v>1121.4554966494943</v>
      </c>
      <c r="K35">
        <v>1096.8188827758761</v>
      </c>
      <c r="L35" t="str">
        <f t="shared" si="1"/>
        <v>No Confirmation</v>
      </c>
      <c r="M35" t="str">
        <f t="shared" si="2"/>
        <v>No Trend</v>
      </c>
      <c r="N35">
        <v>54.092420357117554</v>
      </c>
      <c r="O35" t="str">
        <f t="shared" si="3"/>
        <v>No Momentum</v>
      </c>
      <c r="P35" t="str">
        <f t="shared" si="4"/>
        <v>No Trend + Momentum</v>
      </c>
      <c r="Q35">
        <f t="shared" si="5"/>
        <v>7.5999999999999091</v>
      </c>
      <c r="R35">
        <f t="shared" si="6"/>
        <v>12.599999999999909</v>
      </c>
      <c r="S35">
        <f t="shared" si="7"/>
        <v>0.60317460317460037</v>
      </c>
      <c r="T35" t="str">
        <f t="shared" si="8"/>
        <v>No Indication</v>
      </c>
      <c r="U35" t="str">
        <f t="shared" si="9"/>
        <v>No T+M+I</v>
      </c>
      <c r="V35">
        <v>1101.966208955879</v>
      </c>
      <c r="W35">
        <v>1088.3272814972429</v>
      </c>
      <c r="X35">
        <f t="shared" si="10"/>
        <v>13.63892745863609</v>
      </c>
      <c r="Y35">
        <v>11.491681470570434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</row>
    <row r="36" spans="1:33" x14ac:dyDescent="0.25">
      <c r="A36" t="s">
        <v>6</v>
      </c>
      <c r="B36" s="1">
        <v>42998</v>
      </c>
      <c r="C36">
        <v>1108</v>
      </c>
      <c r="D36">
        <v>1118.2</v>
      </c>
      <c r="E36">
        <v>1095</v>
      </c>
      <c r="F36">
        <v>1095</v>
      </c>
      <c r="G36">
        <f>_xll.TA_TYPPRICE(D36,E36,F36)</f>
        <v>1102.7333333333333</v>
      </c>
      <c r="H36">
        <v>1106.6949767204133</v>
      </c>
      <c r="I36" t="str">
        <f t="shared" si="0"/>
        <v>DOWN</v>
      </c>
      <c r="J36">
        <v>1120.7320529496067</v>
      </c>
      <c r="K36">
        <v>1096.4146866034591</v>
      </c>
      <c r="L36" t="str">
        <f t="shared" si="1"/>
        <v>DOWN</v>
      </c>
      <c r="M36" t="str">
        <f t="shared" si="2"/>
        <v>DOWN</v>
      </c>
      <c r="N36">
        <v>40.731958160535378</v>
      </c>
      <c r="O36" t="str">
        <f t="shared" si="3"/>
        <v>No Momentum</v>
      </c>
      <c r="P36" t="str">
        <f t="shared" si="4"/>
        <v>No Trend + Momentum</v>
      </c>
      <c r="Q36">
        <f t="shared" si="5"/>
        <v>0</v>
      </c>
      <c r="R36">
        <f t="shared" si="6"/>
        <v>23.200000000000045</v>
      </c>
      <c r="S36">
        <f t="shared" si="7"/>
        <v>0</v>
      </c>
      <c r="T36" t="str">
        <f t="shared" si="8"/>
        <v>DOWN</v>
      </c>
      <c r="U36" t="str">
        <f t="shared" si="9"/>
        <v>No T+M+I</v>
      </c>
      <c r="V36">
        <v>1100.8944845011283</v>
      </c>
      <c r="W36">
        <v>1088.8215569418915</v>
      </c>
      <c r="X36">
        <f t="shared" si="10"/>
        <v>12.072927559236859</v>
      </c>
      <c r="Y36">
        <v>11.607930688303719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</row>
    <row r="37" spans="1:33" x14ac:dyDescent="0.25">
      <c r="A37" t="s">
        <v>6</v>
      </c>
      <c r="B37" s="1">
        <v>42999</v>
      </c>
      <c r="C37">
        <v>1095.5</v>
      </c>
      <c r="D37">
        <v>1103.95</v>
      </c>
      <c r="E37">
        <v>1076.0999999999999</v>
      </c>
      <c r="F37">
        <v>1088.4000000000001</v>
      </c>
      <c r="G37">
        <f>_xll.TA_TYPPRICE(D37,E37,F37)</f>
        <v>1089.4833333333333</v>
      </c>
      <c r="H37">
        <v>1098.0891550268734</v>
      </c>
      <c r="I37" t="str">
        <f t="shared" si="0"/>
        <v>DOWN</v>
      </c>
      <c r="J37">
        <v>1117.0027078496942</v>
      </c>
      <c r="K37">
        <v>1091.9003118026903</v>
      </c>
      <c r="L37" t="str">
        <f t="shared" si="1"/>
        <v>DOWN</v>
      </c>
      <c r="M37" t="str">
        <f t="shared" si="2"/>
        <v>DOWN</v>
      </c>
      <c r="N37">
        <v>35.860449423431255</v>
      </c>
      <c r="O37" t="str">
        <f t="shared" si="3"/>
        <v>DOWN</v>
      </c>
      <c r="P37" t="str">
        <f t="shared" si="4"/>
        <v>DOWN</v>
      </c>
      <c r="Q37">
        <f t="shared" si="5"/>
        <v>12.300000000000182</v>
      </c>
      <c r="R37">
        <f t="shared" si="6"/>
        <v>27.850000000000136</v>
      </c>
      <c r="S37">
        <f t="shared" si="7"/>
        <v>0.44165170556553401</v>
      </c>
      <c r="T37" t="str">
        <f t="shared" si="8"/>
        <v>No Indication</v>
      </c>
      <c r="U37" t="str">
        <f t="shared" si="9"/>
        <v>No T+M+I</v>
      </c>
      <c r="V37">
        <v>1098.9722561163394</v>
      </c>
      <c r="W37">
        <v>1088.7903305017514</v>
      </c>
      <c r="X37">
        <f t="shared" si="10"/>
        <v>10.181925614587954</v>
      </c>
      <c r="Y37">
        <v>11.322729673560566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</row>
    <row r="38" spans="1:33" x14ac:dyDescent="0.25">
      <c r="A38" t="s">
        <v>6</v>
      </c>
      <c r="B38" s="1">
        <v>43000</v>
      </c>
      <c r="C38">
        <v>1085.0999999999999</v>
      </c>
      <c r="D38">
        <v>1105.4000000000001</v>
      </c>
      <c r="E38">
        <v>1069.3</v>
      </c>
      <c r="F38">
        <v>1083</v>
      </c>
      <c r="G38">
        <f>_xll.TA_TYPPRICE(D38,E38,F38)</f>
        <v>1085.8999999999999</v>
      </c>
      <c r="H38">
        <v>1091.9945775134365</v>
      </c>
      <c r="I38" t="str">
        <f t="shared" si="0"/>
        <v>DOWN</v>
      </c>
      <c r="J38">
        <v>1114.42432832754</v>
      </c>
      <c r="K38">
        <v>1086.8780202909813</v>
      </c>
      <c r="L38" t="str">
        <f t="shared" si="1"/>
        <v>DOWN</v>
      </c>
      <c r="M38" t="str">
        <f t="shared" si="2"/>
        <v>DOWN</v>
      </c>
      <c r="N38">
        <v>31.952147659815232</v>
      </c>
      <c r="O38" t="str">
        <f t="shared" si="3"/>
        <v>DOWN</v>
      </c>
      <c r="P38" t="str">
        <f t="shared" si="4"/>
        <v>DOWN</v>
      </c>
      <c r="Q38">
        <f t="shared" si="5"/>
        <v>13.700000000000045</v>
      </c>
      <c r="R38">
        <f t="shared" si="6"/>
        <v>36.100000000000136</v>
      </c>
      <c r="S38">
        <f t="shared" si="7"/>
        <v>0.37950138504155106</v>
      </c>
      <c r="T38" t="str">
        <f t="shared" si="8"/>
        <v>No Indication</v>
      </c>
      <c r="U38" t="str">
        <f t="shared" si="9"/>
        <v>No T+M+I</v>
      </c>
      <c r="V38">
        <v>1096.5149859445949</v>
      </c>
      <c r="W38">
        <v>1088.3614171312513</v>
      </c>
      <c r="X38">
        <f t="shared" si="10"/>
        <v>8.1535688133435542</v>
      </c>
      <c r="Y38">
        <v>10.688897501517165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</row>
    <row r="39" spans="1:33" x14ac:dyDescent="0.25">
      <c r="A39" t="s">
        <v>6</v>
      </c>
      <c r="B39" s="1">
        <v>43003</v>
      </c>
      <c r="C39">
        <v>1080</v>
      </c>
      <c r="D39">
        <v>1085</v>
      </c>
      <c r="E39">
        <v>1051.9000000000001</v>
      </c>
      <c r="F39">
        <v>1051.9000000000001</v>
      </c>
      <c r="G39">
        <f>_xll.TA_TYPPRICE(D39,E39,F39)</f>
        <v>1062.9333333333334</v>
      </c>
      <c r="H39">
        <v>1077.463955423385</v>
      </c>
      <c r="I39" t="str">
        <f t="shared" si="0"/>
        <v>DOWN</v>
      </c>
      <c r="J39">
        <v>1107.8855886991978</v>
      </c>
      <c r="K39">
        <v>1079.1051268929855</v>
      </c>
      <c r="L39" t="str">
        <f t="shared" si="1"/>
        <v>DOWN</v>
      </c>
      <c r="M39" t="str">
        <f t="shared" si="2"/>
        <v>DOWN</v>
      </c>
      <c r="N39">
        <v>17.904362350796834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33.099999999999909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1089.6511419531187</v>
      </c>
      <c r="W39">
        <v>1085.6605714178254</v>
      </c>
      <c r="X39">
        <f t="shared" si="10"/>
        <v>3.9905705352932728</v>
      </c>
      <c r="Y39">
        <v>9.3492321082723855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1081.25</v>
      </c>
      <c r="AE39">
        <f t="shared" si="16"/>
        <v>1072.3500000000001</v>
      </c>
      <c r="AF39">
        <f t="shared" si="17"/>
        <v>1068.45</v>
      </c>
      <c r="AG39">
        <f t="shared" si="18"/>
        <v>1064.55</v>
      </c>
    </row>
    <row r="40" spans="1:33" x14ac:dyDescent="0.25">
      <c r="A40" t="s">
        <v>6</v>
      </c>
      <c r="B40" s="1">
        <v>43004</v>
      </c>
      <c r="C40">
        <v>1050</v>
      </c>
      <c r="D40">
        <v>1072.5</v>
      </c>
      <c r="E40">
        <v>1037.3499999999999</v>
      </c>
      <c r="F40">
        <v>1055.0999999999999</v>
      </c>
      <c r="G40">
        <f>_xll.TA_TYPPRICE(D40,E40,F40)</f>
        <v>1054.9833333333333</v>
      </c>
      <c r="H40">
        <v>1066.223644378359</v>
      </c>
      <c r="I40" t="str">
        <f t="shared" si="0"/>
        <v>DOWN</v>
      </c>
      <c r="J40">
        <v>1100.0221245438206</v>
      </c>
      <c r="K40">
        <v>1069.8262098056553</v>
      </c>
      <c r="L40" t="str">
        <f t="shared" si="1"/>
        <v>DOWN</v>
      </c>
      <c r="M40" t="str">
        <f t="shared" si="2"/>
        <v>DOWN</v>
      </c>
      <c r="N40">
        <v>22.298147169385064</v>
      </c>
      <c r="O40" t="str">
        <f t="shared" si="3"/>
        <v>DOWN</v>
      </c>
      <c r="P40" t="str">
        <f t="shared" si="4"/>
        <v>DOWN</v>
      </c>
      <c r="Q40">
        <f t="shared" si="5"/>
        <v>17.75</v>
      </c>
      <c r="R40">
        <f t="shared" si="6"/>
        <v>35.150000000000091</v>
      </c>
      <c r="S40">
        <f t="shared" si="7"/>
        <v>0.50497866287339843</v>
      </c>
      <c r="T40" t="str">
        <f t="shared" si="8"/>
        <v>No Indication</v>
      </c>
      <c r="U40" t="str">
        <f t="shared" si="9"/>
        <v>No T+M+I</v>
      </c>
      <c r="V40">
        <v>1084.3355816526389</v>
      </c>
      <c r="W40">
        <v>1083.3968253868754</v>
      </c>
      <c r="X40">
        <f t="shared" si="10"/>
        <v>0.93875626576345894</v>
      </c>
      <c r="Y40">
        <v>7.6671369397706002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</row>
    <row r="41" spans="1:33" x14ac:dyDescent="0.25">
      <c r="A41" t="s">
        <v>6</v>
      </c>
      <c r="B41" s="1">
        <v>43005</v>
      </c>
      <c r="C41">
        <v>1061</v>
      </c>
      <c r="D41">
        <v>1064.95</v>
      </c>
      <c r="E41">
        <v>1017.6</v>
      </c>
      <c r="F41">
        <v>1022</v>
      </c>
      <c r="G41">
        <f>_xll.TA_TYPPRICE(D41,E41,F41)</f>
        <v>1034.8500000000001</v>
      </c>
      <c r="H41">
        <v>1050.5368221891795</v>
      </c>
      <c r="I41" t="str">
        <f t="shared" si="0"/>
        <v>DOWN</v>
      </c>
      <c r="J41">
        <v>1092.2283190896383</v>
      </c>
      <c r="K41">
        <v>1058.2203854043985</v>
      </c>
      <c r="L41" t="str">
        <f t="shared" si="1"/>
        <v>DOWN</v>
      </c>
      <c r="M41" t="str">
        <f t="shared" si="2"/>
        <v>DOWN</v>
      </c>
      <c r="N41">
        <v>13.178566065308525</v>
      </c>
      <c r="O41" t="str">
        <f t="shared" si="3"/>
        <v>DOWN</v>
      </c>
      <c r="P41" t="str">
        <f t="shared" si="4"/>
        <v>DOWN</v>
      </c>
      <c r="Q41">
        <f t="shared" si="5"/>
        <v>4.3999999999999773</v>
      </c>
      <c r="R41">
        <f t="shared" si="6"/>
        <v>47.350000000000023</v>
      </c>
      <c r="S41">
        <f t="shared" si="7"/>
        <v>9.2925026399154703E-2</v>
      </c>
      <c r="T41" t="str">
        <f t="shared" si="8"/>
        <v>DOWN</v>
      </c>
      <c r="U41" t="str">
        <f t="shared" si="9"/>
        <v>DOWN</v>
      </c>
      <c r="V41">
        <v>1074.7454921676176</v>
      </c>
      <c r="W41">
        <v>1078.848912395255</v>
      </c>
      <c r="X41">
        <f t="shared" si="10"/>
        <v>-4.1034202276373435</v>
      </c>
      <c r="Y41">
        <v>5.3130255062890113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1059.55</v>
      </c>
      <c r="AE41">
        <f t="shared" si="16"/>
        <v>1046.8500000000001</v>
      </c>
      <c r="AF41">
        <f t="shared" si="17"/>
        <v>1041.3</v>
      </c>
      <c r="AG41">
        <f t="shared" si="18"/>
        <v>1035.7</v>
      </c>
    </row>
    <row r="42" spans="1:33" x14ac:dyDescent="0.25">
      <c r="A42" t="s">
        <v>6</v>
      </c>
      <c r="B42" s="1">
        <v>43006</v>
      </c>
      <c r="C42">
        <v>1023</v>
      </c>
      <c r="D42">
        <v>1032</v>
      </c>
      <c r="E42">
        <v>999.1</v>
      </c>
      <c r="F42">
        <v>1024.5999999999999</v>
      </c>
      <c r="G42">
        <f>_xll.TA_TYPPRICE(D42,E42,F42)</f>
        <v>1018.5666666666666</v>
      </c>
      <c r="H42">
        <v>1034.551744427923</v>
      </c>
      <c r="I42" t="str">
        <f t="shared" si="0"/>
        <v>DOWN</v>
      </c>
      <c r="J42">
        <v>1078.8442481808297</v>
      </c>
      <c r="K42">
        <v>1045.0825219811989</v>
      </c>
      <c r="L42" t="str">
        <f t="shared" si="1"/>
        <v>DOWN</v>
      </c>
      <c r="M42" t="str">
        <f t="shared" si="2"/>
        <v>DOWN</v>
      </c>
      <c r="N42">
        <v>16.530454303100687</v>
      </c>
      <c r="O42" t="str">
        <f t="shared" si="3"/>
        <v>DOWN</v>
      </c>
      <c r="P42" t="str">
        <f t="shared" si="4"/>
        <v>DOWN</v>
      </c>
      <c r="Q42">
        <f t="shared" si="5"/>
        <v>25.499999999999886</v>
      </c>
      <c r="R42">
        <f t="shared" si="6"/>
        <v>32.899999999999977</v>
      </c>
      <c r="S42">
        <f t="shared" si="7"/>
        <v>0.77507598784194232</v>
      </c>
      <c r="T42" t="str">
        <f t="shared" si="8"/>
        <v>No Indication</v>
      </c>
      <c r="U42" t="str">
        <f t="shared" si="9"/>
        <v>No T+M+I</v>
      </c>
      <c r="V42">
        <v>1067.0308010649071</v>
      </c>
      <c r="W42">
        <v>1074.8304744400509</v>
      </c>
      <c r="X42">
        <f t="shared" si="10"/>
        <v>-7.7996733751438114</v>
      </c>
      <c r="Y42">
        <v>2.6904857300024463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</row>
    <row r="43" spans="1:33" x14ac:dyDescent="0.25">
      <c r="A43" t="s">
        <v>6</v>
      </c>
      <c r="B43" s="1">
        <v>43007</v>
      </c>
      <c r="C43">
        <v>1029</v>
      </c>
      <c r="D43">
        <v>1058.95</v>
      </c>
      <c r="E43">
        <v>1027</v>
      </c>
      <c r="F43">
        <v>1039.1500000000001</v>
      </c>
      <c r="G43">
        <f>_xll.TA_TYPPRICE(D43,E43,F43)</f>
        <v>1041.7</v>
      </c>
      <c r="H43">
        <v>1038.1258722139614</v>
      </c>
      <c r="I43" t="str">
        <f t="shared" si="0"/>
        <v>UP</v>
      </c>
      <c r="J43">
        <v>1074.4233041406453</v>
      </c>
      <c r="K43">
        <v>1041.0641837631547</v>
      </c>
      <c r="L43" t="str">
        <f t="shared" si="1"/>
        <v>DOWN</v>
      </c>
      <c r="M43" t="str">
        <f t="shared" si="2"/>
        <v>No Trend</v>
      </c>
      <c r="N43">
        <v>34.279116593478207</v>
      </c>
      <c r="O43" t="str">
        <f t="shared" si="3"/>
        <v>DOWN</v>
      </c>
      <c r="P43" t="str">
        <f t="shared" si="4"/>
        <v>No Trend + Momentum</v>
      </c>
      <c r="Q43">
        <f t="shared" si="5"/>
        <v>12.150000000000091</v>
      </c>
      <c r="R43">
        <f t="shared" si="6"/>
        <v>31.950000000000045</v>
      </c>
      <c r="S43">
        <f t="shared" si="7"/>
        <v>0.38028169014084739</v>
      </c>
      <c r="T43" t="str">
        <f t="shared" si="8"/>
        <v>No Indication</v>
      </c>
      <c r="U43" t="str">
        <f t="shared" si="9"/>
        <v>No T+M+I</v>
      </c>
      <c r="V43">
        <v>1062.7414470549213</v>
      </c>
      <c r="W43">
        <v>1072.1874763333806</v>
      </c>
      <c r="X43">
        <f t="shared" si="10"/>
        <v>-9.4460292784592639</v>
      </c>
      <c r="Y43">
        <v>0.26318272831010381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</row>
    <row r="44" spans="1:33" x14ac:dyDescent="0.25">
      <c r="B44" s="1"/>
    </row>
    <row r="45" spans="1:33" x14ac:dyDescent="0.25">
      <c r="B45" s="1"/>
    </row>
    <row r="46" spans="1:33" x14ac:dyDescent="0.25">
      <c r="B46" s="1"/>
    </row>
    <row r="47" spans="1:33" x14ac:dyDescent="0.25">
      <c r="B47" s="1"/>
    </row>
    <row r="48" spans="1:33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2017-10-03T07:37:48Z</dcterms:created>
  <dcterms:modified xsi:type="dcterms:W3CDTF">2017-10-03T07:55:01Z</dcterms:modified>
</cp:coreProperties>
</file>