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2" i="1"/>
  <c r="Y2" i="1" a="1"/>
  <c r="W2" i="1" a="1"/>
  <c r="V2" i="1" a="1"/>
  <c r="N2" i="1" a="1"/>
  <c r="K2" i="1" a="1"/>
  <c r="J2" i="1" a="1"/>
  <c r="H2" i="1" a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2" i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3" i="1"/>
  <c r="V3" i="1"/>
  <c r="V5" i="1"/>
  <c r="V7" i="1"/>
  <c r="V11" i="1"/>
  <c r="V13" i="1"/>
  <c r="V15" i="1"/>
  <c r="V17" i="1"/>
  <c r="V21" i="1"/>
  <c r="V27" i="1"/>
  <c r="V4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9" i="1"/>
  <c r="V19" i="1"/>
  <c r="V23" i="1"/>
  <c r="V25" i="1"/>
  <c r="V29" i="1"/>
  <c r="V31" i="1"/>
  <c r="V33" i="1"/>
  <c r="V35" i="1"/>
  <c r="V37" i="1"/>
  <c r="V39" i="1"/>
  <c r="V43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K3" i="1"/>
  <c r="K11" i="1"/>
  <c r="K2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5" i="1"/>
  <c r="K7" i="1"/>
  <c r="K9" i="1"/>
  <c r="K13" i="1"/>
  <c r="K15" i="1"/>
  <c r="K17" i="1"/>
  <c r="K19" i="1"/>
  <c r="K21" i="1"/>
  <c r="K23" i="1"/>
  <c r="K25" i="1"/>
  <c r="K27" i="1"/>
  <c r="K31" i="1"/>
  <c r="K33" i="1"/>
  <c r="K35" i="1"/>
  <c r="K37" i="1"/>
  <c r="K39" i="1"/>
  <c r="K41" i="1"/>
  <c r="K4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</calcChain>
</file>

<file path=xl/sharedStrings.xml><?xml version="1.0" encoding="utf-8"?>
<sst xmlns="http://schemas.openxmlformats.org/spreadsheetml/2006/main" count="75" uniqueCount="34">
  <si>
    <t>Scrip</t>
  </si>
  <si>
    <t>Date</t>
  </si>
  <si>
    <t>Open</t>
  </si>
  <si>
    <t>High</t>
  </si>
  <si>
    <t>Low</t>
  </si>
  <si>
    <t>Close</t>
  </si>
  <si>
    <t>MGL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</si>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</sst>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6</v>
      </c>
      <c r="B2" s="1">
        <v>42948</v>
      </c>
      <c r="C2">
        <v>1004</v>
      </c>
      <c r="D2">
        <v>1015.25</v>
      </c>
      <c r="E2">
        <v>993.2</v>
      </c>
      <c r="F2">
        <v>995.5</v>
      </c>
      <c r="G2">
        <f>_xll.TA_TYPPRICE(D2,E2,F2)</f>
        <v>1001.3166666666666</v>
      </c>
      <c r="H2" t="e">
        <f t="array" ref="H2:H43">_xll.TA_EMA(G2:G43,3)</f>
        <v>#N/A</v>
      </c>
      <c r="I2" t="e">
        <f>IF(F2&gt;H2,"UP","DOWN")</f>
        <v>#N/A</v>
      </c>
      <c r="J2" t="e">
        <f t="array" ref="J2:J43">_xll.TA_EMA(D2:D43,8)</f>
        <v>#N/A</v>
      </c>
      <c r="K2" t="e">
        <f t="array" ref="K2:K43">_xll.TA_EMA(E2:E43,8)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43">_xll.TA_RSI(F2:F43,5)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2.2999999999999545</v>
      </c>
      <c r="R2">
        <f>D2-E2</f>
        <v>22.049999999999955</v>
      </c>
      <c r="S2">
        <f>Q2/R2</f>
        <v>0.10430839002267389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43">_xll.TA_EMA(F2:F43,12)</f>
        <v>#N/A</v>
      </c>
      <c r="W2" t="e">
        <f t="array" ref="W2:W43">_xll.TA_EMA(F2:F43,26)</f>
        <v>#N/A</v>
      </c>
      <c r="X2" t="e">
        <f>V2-W2</f>
        <v>#N/A</v>
      </c>
      <c r="Y2" t="e">
        <f t="array" ref="Y2:Y43">_xll.TA_EMA(X2:X43,9)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</row>
    <row r="3" spans="1:33" x14ac:dyDescent="0.25">
      <c r="A3" t="s">
        <v>6</v>
      </c>
      <c r="B3" s="1">
        <v>42949</v>
      </c>
      <c r="C3">
        <v>999.7</v>
      </c>
      <c r="D3">
        <v>1003</v>
      </c>
      <c r="E3">
        <v>990.85</v>
      </c>
      <c r="F3">
        <v>997</v>
      </c>
      <c r="G3">
        <f>_xll.TA_TYPPRICE(D3,E3,F3)</f>
        <v>996.94999999999993</v>
      </c>
      <c r="H3" t="e">
        <v>#N/A</v>
      </c>
      <c r="I3" t="e">
        <f t="shared" ref="I3:I43" si="0">IF(F3&gt;H3,"UP","DOWN")</f>
        <v>#N/A</v>
      </c>
      <c r="J3" t="e">
        <v>#N/A</v>
      </c>
      <c r="K3" t="e">
        <v>#N/A</v>
      </c>
      <c r="L3" t="e">
        <f t="shared" ref="L3:L43" si="1">IF(F3&gt;J3,"UP",IF(F3&lt;K3,"DOWN","No Confirmation"))</f>
        <v>#N/A</v>
      </c>
      <c r="M3" t="e">
        <f t="shared" ref="M3:M43" si="2">IF(AND(I3="UP",L3="UP"),"UP",IF(AND(I3="DOWN",L3="DOWN"),"DOWN","No Trend"))</f>
        <v>#N/A</v>
      </c>
      <c r="N3" t="e">
        <v>#N/A</v>
      </c>
      <c r="O3" t="e">
        <f t="shared" ref="O3:O43" si="3">IF(N3&gt;60,"UP",IF(N3&lt;40,"DOWN","No Momentum"))</f>
        <v>#N/A</v>
      </c>
      <c r="P3" t="e">
        <f t="shared" ref="P3:P43" si="4">IF(AND(M3="UP",O3="UP"),"UP",IF(AND(M3="DOWN",O3="DOWN"),"DOWN","No Trend + Momentum"))</f>
        <v>#N/A</v>
      </c>
      <c r="Q3">
        <f t="shared" ref="Q3:Q43" si="5">F3-E3</f>
        <v>6.1499999999999773</v>
      </c>
      <c r="R3">
        <f t="shared" ref="R3:R43" si="6">D3-E3</f>
        <v>12.149999999999977</v>
      </c>
      <c r="S3">
        <f t="shared" ref="S3:S43" si="7">Q3/R3</f>
        <v>0.50617283950617187</v>
      </c>
      <c r="T3" t="str">
        <f t="shared" ref="T3:T43" si="8">IF(S3&gt;0.8,"UP",IF(S3&lt;0.2,"DOWN","No Indication"))</f>
        <v>No Indication</v>
      </c>
      <c r="U3" t="e">
        <f t="shared" ref="U3:U43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43" si="10">V3-W3</f>
        <v>#N/A</v>
      </c>
      <c r="Y3" t="e">
        <v>#N/A</v>
      </c>
      <c r="Z3" t="e">
        <f t="shared" ref="Z3:Z43" si="11">IF(X3&gt;Y3,"UP",IF(X3&lt;Y3,"DOWN","No Indication"))</f>
        <v>#N/A</v>
      </c>
      <c r="AA3" t="e">
        <f t="shared" ref="AA3:AA43" si="12">IF(AND(U3="UP",Z3="UP"),"UP",IF(AND(U3="DOWN",Z3="DOWN"),"DOWN","No TMIM"))</f>
        <v>#N/A</v>
      </c>
      <c r="AB3" t="e">
        <f t="shared" ref="AB3:AB43" si="13">IF(H3&gt;J3,"UP",IF(H3&lt;K3,"DOWN","No Confirmation"))</f>
        <v>#N/A</v>
      </c>
      <c r="AC3" t="e">
        <f t="shared" ref="AC3:AC43" si="14">IF(AND(AA3="UP",AB3="UP"),"UP",IF(AND(AA3="DOWN",AB3="DOWN"),"DOWN","No Alert"))</f>
        <v>#N/A</v>
      </c>
      <c r="AD3" t="e">
        <f t="shared" ref="AD3:AD43" si="15">IF(AC3="UP",MROUND(D3-((D3-E3)*0.886),0.05),IF(AC3="DOWN",MROUND(E3+((D3-E3)*0.886),0.05),"No Alert"))</f>
        <v>#N/A</v>
      </c>
      <c r="AE3" t="e">
        <f t="shared" ref="AE3:AE43" si="16">IF(AC3="UP",MROUND(D3-((D3-E3)*0.618),0.05),IF(AC3="DOWN",MROUND(E3+((D3-E3)*0.618),0.05),"No Alert"))</f>
        <v>#N/A</v>
      </c>
      <c r="AF3" t="e">
        <f t="shared" ref="AF3:AF43" si="17">IF(AC3="UP",MROUND(D3-((D3-E3)*0.5),0.05),IF(AC3="DOWN",MROUND(E3+((D3-E3)*0.5),0.05),"No Alert"))</f>
        <v>#N/A</v>
      </c>
      <c r="AG3" t="e">
        <f t="shared" ref="AG3:AG43" si="18">IF(AC3="UP",MROUND(D3-((D3-E3)*0.382),0.05),IF(AC3="DOWN",MROUND(E3+((D3-E3)*0.382),0.05),"No Alert"))</f>
        <v>#N/A</v>
      </c>
    </row>
    <row r="4" spans="1:33" x14ac:dyDescent="0.25">
      <c r="A4" t="s">
        <v>6</v>
      </c>
      <c r="B4" s="1">
        <v>42950</v>
      </c>
      <c r="C4">
        <v>1001</v>
      </c>
      <c r="D4">
        <v>1021.8</v>
      </c>
      <c r="E4">
        <v>996</v>
      </c>
      <c r="F4">
        <v>1010</v>
      </c>
      <c r="G4">
        <f>_xll.TA_TYPPRICE(D4,E4,F4)</f>
        <v>1009.2666666666668</v>
      </c>
      <c r="H4">
        <v>1002.5111111111111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14</v>
      </c>
      <c r="R4">
        <f t="shared" si="6"/>
        <v>25.799999999999955</v>
      </c>
      <c r="S4">
        <f t="shared" si="7"/>
        <v>0.54263565891472965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</row>
    <row r="5" spans="1:33" x14ac:dyDescent="0.25">
      <c r="A5" t="s">
        <v>6</v>
      </c>
      <c r="B5" s="1">
        <v>42951</v>
      </c>
      <c r="C5">
        <v>1015</v>
      </c>
      <c r="D5">
        <v>1029.5</v>
      </c>
      <c r="E5">
        <v>1011</v>
      </c>
      <c r="F5">
        <v>1029.05</v>
      </c>
      <c r="G5">
        <f>_xll.TA_TYPPRICE(D5,E5,F5)</f>
        <v>1023.1833333333334</v>
      </c>
      <c r="H5">
        <v>1012.8472222222222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18.049999999999955</v>
      </c>
      <c r="R5">
        <f t="shared" si="6"/>
        <v>18.5</v>
      </c>
      <c r="S5">
        <f t="shared" si="7"/>
        <v>0.97567567567567326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</row>
    <row r="6" spans="1:33" x14ac:dyDescent="0.25">
      <c r="A6" t="s">
        <v>6</v>
      </c>
      <c r="B6" s="1">
        <v>42954</v>
      </c>
      <c r="C6">
        <v>1032</v>
      </c>
      <c r="D6">
        <v>1045</v>
      </c>
      <c r="E6">
        <v>1026.7</v>
      </c>
      <c r="F6">
        <v>1041.55</v>
      </c>
      <c r="G6">
        <f>_xll.TA_TYPPRICE(D6,E6,F6)</f>
        <v>1037.75</v>
      </c>
      <c r="H6">
        <v>1025.2986111111111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14.849999999999909</v>
      </c>
      <c r="R6">
        <f t="shared" si="6"/>
        <v>18.299999999999955</v>
      </c>
      <c r="S6">
        <f t="shared" si="7"/>
        <v>0.81147540983606259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</row>
    <row r="7" spans="1:33" x14ac:dyDescent="0.25">
      <c r="A7" t="s">
        <v>6</v>
      </c>
      <c r="B7" s="1">
        <v>42955</v>
      </c>
      <c r="C7">
        <v>1046</v>
      </c>
      <c r="D7">
        <v>1066.95</v>
      </c>
      <c r="E7">
        <v>1013.45</v>
      </c>
      <c r="F7">
        <v>1065</v>
      </c>
      <c r="G7">
        <f>_xll.TA_TYPPRICE(D7,E7,F7)</f>
        <v>1048.4666666666667</v>
      </c>
      <c r="H7">
        <v>1036.8826388888888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51.549999999999955</v>
      </c>
      <c r="R7">
        <f t="shared" si="6"/>
        <v>53.5</v>
      </c>
      <c r="S7">
        <f t="shared" si="7"/>
        <v>0.963551401869158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</row>
    <row r="8" spans="1:33" x14ac:dyDescent="0.25">
      <c r="A8" t="s">
        <v>6</v>
      </c>
      <c r="B8" s="1">
        <v>42956</v>
      </c>
      <c r="C8">
        <v>1059</v>
      </c>
      <c r="D8">
        <v>1089.25</v>
      </c>
      <c r="E8">
        <v>1014</v>
      </c>
      <c r="F8">
        <v>1025.9000000000001</v>
      </c>
      <c r="G8">
        <f>_xll.TA_TYPPRICE(D8,E8,F8)</f>
        <v>1043.05</v>
      </c>
      <c r="H8">
        <v>1039.9663194444443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58.711721224920851</v>
      </c>
      <c r="O8" t="str">
        <f t="shared" si="3"/>
        <v>No Momentum</v>
      </c>
      <c r="P8" t="e">
        <f t="shared" si="4"/>
        <v>#N/A</v>
      </c>
      <c r="Q8">
        <f t="shared" si="5"/>
        <v>11.900000000000091</v>
      </c>
      <c r="R8">
        <f t="shared" si="6"/>
        <v>75.25</v>
      </c>
      <c r="S8">
        <f t="shared" si="7"/>
        <v>0.15813953488372215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</row>
    <row r="9" spans="1:33" x14ac:dyDescent="0.25">
      <c r="A9" t="s">
        <v>6</v>
      </c>
      <c r="B9" s="1">
        <v>42957</v>
      </c>
      <c r="C9">
        <v>1015.5</v>
      </c>
      <c r="D9">
        <v>1020</v>
      </c>
      <c r="E9">
        <v>951.25</v>
      </c>
      <c r="F9">
        <v>968.75</v>
      </c>
      <c r="G9">
        <f>_xll.TA_TYPPRICE(D9,E9,F9)</f>
        <v>980</v>
      </c>
      <c r="H9">
        <v>1009.9831597222221</v>
      </c>
      <c r="I9" t="str">
        <f t="shared" si="0"/>
        <v>DOWN</v>
      </c>
      <c r="J9">
        <v>1036.34375</v>
      </c>
      <c r="K9">
        <v>999.55624999999998</v>
      </c>
      <c r="L9" t="str">
        <f t="shared" si="1"/>
        <v>DOWN</v>
      </c>
      <c r="M9" t="str">
        <f t="shared" si="2"/>
        <v>DOWN</v>
      </c>
      <c r="N9">
        <v>33.46625536077044</v>
      </c>
      <c r="O9" t="str">
        <f t="shared" si="3"/>
        <v>DOWN</v>
      </c>
      <c r="P9" t="str">
        <f t="shared" si="4"/>
        <v>DOWN</v>
      </c>
      <c r="Q9">
        <f t="shared" si="5"/>
        <v>17.5</v>
      </c>
      <c r="R9">
        <f t="shared" si="6"/>
        <v>68.75</v>
      </c>
      <c r="S9">
        <f t="shared" si="7"/>
        <v>0.25454545454545452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</row>
    <row r="10" spans="1:33" x14ac:dyDescent="0.25">
      <c r="A10" t="s">
        <v>6</v>
      </c>
      <c r="B10" s="1">
        <v>42958</v>
      </c>
      <c r="C10">
        <v>950</v>
      </c>
      <c r="D10">
        <v>993.8</v>
      </c>
      <c r="E10">
        <v>922.9</v>
      </c>
      <c r="F10">
        <v>993.8</v>
      </c>
      <c r="G10">
        <f>_xll.TA_TYPPRICE(D10,E10,F10)</f>
        <v>970.16666666666663</v>
      </c>
      <c r="H10">
        <v>990.07491319444443</v>
      </c>
      <c r="I10" t="str">
        <f t="shared" si="0"/>
        <v>UP</v>
      </c>
      <c r="J10">
        <v>1026.8895833333333</v>
      </c>
      <c r="K10">
        <v>982.52152777777781</v>
      </c>
      <c r="L10" t="str">
        <f t="shared" si="1"/>
        <v>No Confirmation</v>
      </c>
      <c r="M10" t="str">
        <f t="shared" si="2"/>
        <v>No Trend</v>
      </c>
      <c r="N10">
        <v>46.152323828951552</v>
      </c>
      <c r="O10" t="str">
        <f t="shared" si="3"/>
        <v>No Momentum</v>
      </c>
      <c r="P10" t="str">
        <f t="shared" si="4"/>
        <v>No Trend + Momentum</v>
      </c>
      <c r="Q10">
        <f t="shared" si="5"/>
        <v>70.899999999999977</v>
      </c>
      <c r="R10">
        <f t="shared" si="6"/>
        <v>70.899999999999977</v>
      </c>
      <c r="S10">
        <f t="shared" si="7"/>
        <v>1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</row>
    <row r="11" spans="1:33" x14ac:dyDescent="0.25">
      <c r="A11" t="s">
        <v>6</v>
      </c>
      <c r="B11" s="1">
        <v>42961</v>
      </c>
      <c r="C11">
        <v>1016.75</v>
      </c>
      <c r="D11">
        <v>1036</v>
      </c>
      <c r="E11">
        <v>1000.3</v>
      </c>
      <c r="F11">
        <v>1034.25</v>
      </c>
      <c r="G11">
        <f>_xll.TA_TYPPRICE(D11,E11,F11)</f>
        <v>1023.5166666666668</v>
      </c>
      <c r="H11">
        <v>1006.7957899305557</v>
      </c>
      <c r="I11" t="str">
        <f t="shared" si="0"/>
        <v>UP</v>
      </c>
      <c r="J11">
        <v>1028.9141203703705</v>
      </c>
      <c r="K11">
        <v>986.47229938271607</v>
      </c>
      <c r="L11" t="str">
        <f t="shared" si="1"/>
        <v>UP</v>
      </c>
      <c r="M11" t="str">
        <f t="shared" si="2"/>
        <v>UP</v>
      </c>
      <c r="N11">
        <v>61.116958566124637</v>
      </c>
      <c r="O11" t="str">
        <f t="shared" si="3"/>
        <v>UP</v>
      </c>
      <c r="P11" t="str">
        <f t="shared" si="4"/>
        <v>UP</v>
      </c>
      <c r="Q11">
        <f t="shared" si="5"/>
        <v>33.950000000000045</v>
      </c>
      <c r="R11">
        <f t="shared" si="6"/>
        <v>35.700000000000045</v>
      </c>
      <c r="S11">
        <f t="shared" si="7"/>
        <v>0.95098039215686281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</row>
    <row r="12" spans="1:33" x14ac:dyDescent="0.25">
      <c r="A12" t="s">
        <v>6</v>
      </c>
      <c r="B12" s="1">
        <v>42963</v>
      </c>
      <c r="C12">
        <v>1040</v>
      </c>
      <c r="D12">
        <v>1047</v>
      </c>
      <c r="E12">
        <v>1023.05</v>
      </c>
      <c r="F12">
        <v>1036.5999999999999</v>
      </c>
      <c r="G12">
        <f>_xll.TA_TYPPRICE(D12,E12,F12)</f>
        <v>1035.55</v>
      </c>
      <c r="H12">
        <v>1021.1728949652778</v>
      </c>
      <c r="I12" t="str">
        <f t="shared" si="0"/>
        <v>UP</v>
      </c>
      <c r="J12">
        <v>1032.9332047325104</v>
      </c>
      <c r="K12">
        <v>994.60067729766808</v>
      </c>
      <c r="L12" t="str">
        <f t="shared" si="1"/>
        <v>UP</v>
      </c>
      <c r="M12" t="str">
        <f t="shared" si="2"/>
        <v>UP</v>
      </c>
      <c r="N12">
        <v>61.886161954449392</v>
      </c>
      <c r="O12" t="str">
        <f t="shared" si="3"/>
        <v>UP</v>
      </c>
      <c r="P12" t="str">
        <f t="shared" si="4"/>
        <v>UP</v>
      </c>
      <c r="Q12">
        <f t="shared" si="5"/>
        <v>13.549999999999955</v>
      </c>
      <c r="R12">
        <f t="shared" si="6"/>
        <v>23.950000000000045</v>
      </c>
      <c r="S12">
        <f t="shared" si="7"/>
        <v>0.56576200417536238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</row>
    <row r="13" spans="1:33" x14ac:dyDescent="0.25">
      <c r="A13" t="s">
        <v>6</v>
      </c>
      <c r="B13" s="1">
        <v>42964</v>
      </c>
      <c r="C13">
        <v>1035</v>
      </c>
      <c r="D13">
        <v>1052.7</v>
      </c>
      <c r="E13">
        <v>1030</v>
      </c>
      <c r="F13">
        <v>1033</v>
      </c>
      <c r="G13">
        <f>_xll.TA_TYPPRICE(D13,E13,F13)</f>
        <v>1038.5666666666666</v>
      </c>
      <c r="H13">
        <v>1029.8697808159723</v>
      </c>
      <c r="I13" t="str">
        <f t="shared" si="0"/>
        <v>UP</v>
      </c>
      <c r="J13">
        <v>1037.3258259030636</v>
      </c>
      <c r="K13">
        <v>1002.4671934537419</v>
      </c>
      <c r="L13" t="str">
        <f t="shared" si="1"/>
        <v>No Confirmation</v>
      </c>
      <c r="M13" t="str">
        <f t="shared" si="2"/>
        <v>No Trend</v>
      </c>
      <c r="N13">
        <v>59.627394885244733</v>
      </c>
      <c r="O13" t="str">
        <f t="shared" si="3"/>
        <v>No Momentum</v>
      </c>
      <c r="P13" t="str">
        <f t="shared" si="4"/>
        <v>No Trend + Momentum</v>
      </c>
      <c r="Q13">
        <f t="shared" si="5"/>
        <v>3</v>
      </c>
      <c r="R13">
        <f t="shared" si="6"/>
        <v>22.700000000000045</v>
      </c>
      <c r="S13">
        <f t="shared" si="7"/>
        <v>0.13215859030836977</v>
      </c>
      <c r="T13" t="str">
        <f t="shared" si="8"/>
        <v>DOWN</v>
      </c>
      <c r="U13" t="str">
        <f t="shared" si="9"/>
        <v>No T+M+I</v>
      </c>
      <c r="V13">
        <v>1019.1999999999999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</row>
    <row r="14" spans="1:33" x14ac:dyDescent="0.25">
      <c r="A14" t="s">
        <v>6</v>
      </c>
      <c r="B14" s="1">
        <v>42965</v>
      </c>
      <c r="C14">
        <v>1030</v>
      </c>
      <c r="D14">
        <v>1048.9000000000001</v>
      </c>
      <c r="E14">
        <v>1025.05</v>
      </c>
      <c r="F14">
        <v>1037</v>
      </c>
      <c r="G14">
        <f>_xll.TA_TYPPRICE(D14,E14,F14)</f>
        <v>1036.9833333333333</v>
      </c>
      <c r="H14">
        <v>1033.4265570746529</v>
      </c>
      <c r="I14" t="str">
        <f t="shared" si="0"/>
        <v>UP</v>
      </c>
      <c r="J14">
        <v>1039.8978645912716</v>
      </c>
      <c r="K14">
        <v>1007.4855949084658</v>
      </c>
      <c r="L14" t="str">
        <f t="shared" si="1"/>
        <v>No Confirmation</v>
      </c>
      <c r="M14" t="str">
        <f t="shared" si="2"/>
        <v>No Trend</v>
      </c>
      <c r="N14">
        <v>61.575249154868196</v>
      </c>
      <c r="O14" t="str">
        <f t="shared" si="3"/>
        <v>UP</v>
      </c>
      <c r="P14" t="str">
        <f t="shared" si="4"/>
        <v>No Trend + Momentum</v>
      </c>
      <c r="Q14">
        <f t="shared" si="5"/>
        <v>11.950000000000045</v>
      </c>
      <c r="R14">
        <f t="shared" si="6"/>
        <v>23.850000000000136</v>
      </c>
      <c r="S14">
        <f t="shared" si="7"/>
        <v>0.50104821802934918</v>
      </c>
      <c r="T14" t="str">
        <f t="shared" si="8"/>
        <v>No Indication</v>
      </c>
      <c r="U14" t="str">
        <f t="shared" si="9"/>
        <v>No T+M+I</v>
      </c>
      <c r="V14">
        <v>1021.9384615384615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</row>
    <row r="15" spans="1:33" x14ac:dyDescent="0.25">
      <c r="A15" t="s">
        <v>6</v>
      </c>
      <c r="B15" s="1">
        <v>42968</v>
      </c>
      <c r="C15">
        <v>1041</v>
      </c>
      <c r="D15">
        <v>1046.2</v>
      </c>
      <c r="E15">
        <v>1026.5</v>
      </c>
      <c r="F15">
        <v>1027.95</v>
      </c>
      <c r="G15">
        <f>_xll.TA_TYPPRICE(D15,E15,F15)</f>
        <v>1033.55</v>
      </c>
      <c r="H15">
        <v>1033.4882785373266</v>
      </c>
      <c r="I15" t="str">
        <f t="shared" si="0"/>
        <v>DOWN</v>
      </c>
      <c r="J15">
        <v>1041.2983391265445</v>
      </c>
      <c r="K15">
        <v>1011.7110182621401</v>
      </c>
      <c r="L15" t="str">
        <f t="shared" si="1"/>
        <v>No Confirmation</v>
      </c>
      <c r="M15" t="str">
        <f t="shared" si="2"/>
        <v>No Trend</v>
      </c>
      <c r="N15">
        <v>54.182180079380949</v>
      </c>
      <c r="O15" t="str">
        <f t="shared" si="3"/>
        <v>No Momentum</v>
      </c>
      <c r="P15" t="str">
        <f t="shared" si="4"/>
        <v>No Trend + Momentum</v>
      </c>
      <c r="Q15">
        <f t="shared" si="5"/>
        <v>1.4500000000000455</v>
      </c>
      <c r="R15">
        <f t="shared" si="6"/>
        <v>19.700000000000045</v>
      </c>
      <c r="S15">
        <f t="shared" si="7"/>
        <v>7.360406091370772E-2</v>
      </c>
      <c r="T15" t="str">
        <f t="shared" si="8"/>
        <v>DOWN</v>
      </c>
      <c r="U15" t="str">
        <f t="shared" si="9"/>
        <v>No T+M+I</v>
      </c>
      <c r="V15">
        <v>1022.8633136094675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</row>
    <row r="16" spans="1:33" x14ac:dyDescent="0.25">
      <c r="A16" t="s">
        <v>6</v>
      </c>
      <c r="B16" s="1">
        <v>42969</v>
      </c>
      <c r="C16">
        <v>1032.05</v>
      </c>
      <c r="D16">
        <v>1037.7</v>
      </c>
      <c r="E16">
        <v>1008</v>
      </c>
      <c r="F16">
        <v>1013</v>
      </c>
      <c r="G16">
        <f>_xll.TA_TYPPRICE(D16,E16,F16)</f>
        <v>1019.5666666666666</v>
      </c>
      <c r="H16">
        <v>1026.5274726019966</v>
      </c>
      <c r="I16" t="str">
        <f t="shared" si="0"/>
        <v>DOWN</v>
      </c>
      <c r="J16">
        <v>1040.4987082095347</v>
      </c>
      <c r="K16">
        <v>1010.8863475372201</v>
      </c>
      <c r="L16" t="str">
        <f t="shared" si="1"/>
        <v>No Confirmation</v>
      </c>
      <c r="M16" t="str">
        <f t="shared" si="2"/>
        <v>No Trend</v>
      </c>
      <c r="N16">
        <v>43.417799950266158</v>
      </c>
      <c r="O16" t="str">
        <f t="shared" si="3"/>
        <v>No Momentum</v>
      </c>
      <c r="P16" t="str">
        <f t="shared" si="4"/>
        <v>No Trend + Momentum</v>
      </c>
      <c r="Q16">
        <f t="shared" si="5"/>
        <v>5</v>
      </c>
      <c r="R16">
        <f t="shared" si="6"/>
        <v>29.700000000000045</v>
      </c>
      <c r="S16">
        <f t="shared" si="7"/>
        <v>0.16835016835016808</v>
      </c>
      <c r="T16" t="str">
        <f t="shared" si="8"/>
        <v>DOWN</v>
      </c>
      <c r="U16" t="str">
        <f t="shared" si="9"/>
        <v>No T+M+I</v>
      </c>
      <c r="V16">
        <v>1021.3458807464725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</row>
    <row r="17" spans="1:33" x14ac:dyDescent="0.25">
      <c r="A17" t="s">
        <v>6</v>
      </c>
      <c r="B17" s="1">
        <v>42970</v>
      </c>
      <c r="C17">
        <v>1015</v>
      </c>
      <c r="D17">
        <v>1029.3499999999999</v>
      </c>
      <c r="E17">
        <v>1011.5</v>
      </c>
      <c r="F17">
        <v>1026</v>
      </c>
      <c r="G17">
        <f>_xll.TA_TYPPRICE(D17,E17,F17)</f>
        <v>1022.2833333333333</v>
      </c>
      <c r="H17">
        <v>1024.4054029676649</v>
      </c>
      <c r="I17" t="str">
        <f t="shared" si="0"/>
        <v>UP</v>
      </c>
      <c r="J17">
        <v>1038.0212174963046</v>
      </c>
      <c r="K17">
        <v>1011.0227147511712</v>
      </c>
      <c r="L17" t="str">
        <f t="shared" si="1"/>
        <v>No Confirmation</v>
      </c>
      <c r="M17" t="str">
        <f t="shared" si="2"/>
        <v>No Trend</v>
      </c>
      <c r="N17">
        <v>53.46651064364513</v>
      </c>
      <c r="O17" t="str">
        <f t="shared" si="3"/>
        <v>No Momentum</v>
      </c>
      <c r="P17" t="str">
        <f t="shared" si="4"/>
        <v>No Trend + Momentum</v>
      </c>
      <c r="Q17">
        <f t="shared" si="5"/>
        <v>14.5</v>
      </c>
      <c r="R17">
        <f t="shared" si="6"/>
        <v>17.849999999999909</v>
      </c>
      <c r="S17">
        <f t="shared" si="7"/>
        <v>0.8123249299719929</v>
      </c>
      <c r="T17" t="str">
        <f t="shared" si="8"/>
        <v>UP</v>
      </c>
      <c r="U17" t="str">
        <f t="shared" si="9"/>
        <v>No T+M+I</v>
      </c>
      <c r="V17">
        <v>1022.061899093169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</row>
    <row r="18" spans="1:33" x14ac:dyDescent="0.25">
      <c r="A18" t="s">
        <v>6</v>
      </c>
      <c r="B18" s="1">
        <v>42971</v>
      </c>
      <c r="C18">
        <v>1025</v>
      </c>
      <c r="D18">
        <v>1035.95</v>
      </c>
      <c r="E18">
        <v>1016</v>
      </c>
      <c r="F18">
        <v>1035</v>
      </c>
      <c r="G18">
        <f>_xll.TA_TYPPRICE(D18,E18,F18)</f>
        <v>1028.9833333333333</v>
      </c>
      <c r="H18">
        <v>1026.694368150499</v>
      </c>
      <c r="I18" t="str">
        <f t="shared" si="0"/>
        <v>UP</v>
      </c>
      <c r="J18">
        <v>1037.5609469415704</v>
      </c>
      <c r="K18">
        <v>1012.1287781397998</v>
      </c>
      <c r="L18" t="str">
        <f t="shared" si="1"/>
        <v>No Confirmation</v>
      </c>
      <c r="M18" t="str">
        <f t="shared" si="2"/>
        <v>No Trend</v>
      </c>
      <c r="N18">
        <v>59.665443956047504</v>
      </c>
      <c r="O18" t="str">
        <f t="shared" si="3"/>
        <v>No Momentum</v>
      </c>
      <c r="P18" t="str">
        <f t="shared" si="4"/>
        <v>No Trend + Momentum</v>
      </c>
      <c r="Q18">
        <f t="shared" si="5"/>
        <v>19</v>
      </c>
      <c r="R18">
        <f t="shared" si="6"/>
        <v>19.950000000000045</v>
      </c>
      <c r="S18">
        <f t="shared" si="7"/>
        <v>0.95238095238095022</v>
      </c>
      <c r="T18" t="str">
        <f t="shared" si="8"/>
        <v>UP</v>
      </c>
      <c r="U18" t="str">
        <f t="shared" si="9"/>
        <v>No T+M+I</v>
      </c>
      <c r="V18">
        <v>1024.0523761557583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</row>
    <row r="19" spans="1:33" x14ac:dyDescent="0.25">
      <c r="A19" t="s">
        <v>6</v>
      </c>
      <c r="B19" s="1">
        <v>42975</v>
      </c>
      <c r="C19">
        <v>1024</v>
      </c>
      <c r="D19">
        <v>1035</v>
      </c>
      <c r="E19">
        <v>1018.5</v>
      </c>
      <c r="F19">
        <v>1029.5</v>
      </c>
      <c r="G19">
        <f>_xll.TA_TYPPRICE(D19,E19,F19)</f>
        <v>1027.6666666666667</v>
      </c>
      <c r="H19">
        <v>1027.180517408583</v>
      </c>
      <c r="I19" t="str">
        <f t="shared" si="0"/>
        <v>UP</v>
      </c>
      <c r="J19">
        <v>1036.9918476212215</v>
      </c>
      <c r="K19">
        <v>1013.5446052198442</v>
      </c>
      <c r="L19" t="str">
        <f t="shared" si="1"/>
        <v>No Confirmation</v>
      </c>
      <c r="M19" t="str">
        <f t="shared" si="2"/>
        <v>No Trend</v>
      </c>
      <c r="N19">
        <v>54.154614094964934</v>
      </c>
      <c r="O19" t="str">
        <f t="shared" si="3"/>
        <v>No Momentum</v>
      </c>
      <c r="P19" t="str">
        <f t="shared" si="4"/>
        <v>No Trend + Momentum</v>
      </c>
      <c r="Q19">
        <f t="shared" si="5"/>
        <v>11</v>
      </c>
      <c r="R19">
        <f t="shared" si="6"/>
        <v>16.5</v>
      </c>
      <c r="S19">
        <f t="shared" si="7"/>
        <v>0.66666666666666663</v>
      </c>
      <c r="T19" t="str">
        <f t="shared" si="8"/>
        <v>No Indication</v>
      </c>
      <c r="U19" t="str">
        <f t="shared" si="9"/>
        <v>No T+M+I</v>
      </c>
      <c r="V19">
        <v>1024.8904721317956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</row>
    <row r="20" spans="1:33" x14ac:dyDescent="0.25">
      <c r="A20" t="s">
        <v>6</v>
      </c>
      <c r="B20" s="1">
        <v>42976</v>
      </c>
      <c r="C20">
        <v>1035</v>
      </c>
      <c r="D20">
        <v>1035</v>
      </c>
      <c r="E20">
        <v>1010</v>
      </c>
      <c r="F20">
        <v>1013</v>
      </c>
      <c r="G20">
        <f>_xll.TA_TYPPRICE(D20,E20,F20)</f>
        <v>1019.3333333333334</v>
      </c>
      <c r="H20">
        <v>1023.2569253709582</v>
      </c>
      <c r="I20" t="str">
        <f t="shared" si="0"/>
        <v>DOWN</v>
      </c>
      <c r="J20">
        <v>1036.5492148165056</v>
      </c>
      <c r="K20">
        <v>1012.7569151709899</v>
      </c>
      <c r="L20" t="str">
        <f t="shared" si="1"/>
        <v>No Confirmation</v>
      </c>
      <c r="M20" t="str">
        <f t="shared" si="2"/>
        <v>No Trend</v>
      </c>
      <c r="N20">
        <v>40.223037711027949</v>
      </c>
      <c r="O20" t="str">
        <f t="shared" si="3"/>
        <v>No Momentum</v>
      </c>
      <c r="P20" t="str">
        <f t="shared" si="4"/>
        <v>No Trend + Momentum</v>
      </c>
      <c r="Q20">
        <f t="shared" si="5"/>
        <v>3</v>
      </c>
      <c r="R20">
        <f t="shared" si="6"/>
        <v>25</v>
      </c>
      <c r="S20">
        <f t="shared" si="7"/>
        <v>0.12</v>
      </c>
      <c r="T20" t="str">
        <f t="shared" si="8"/>
        <v>DOWN</v>
      </c>
      <c r="U20" t="str">
        <f t="shared" si="9"/>
        <v>No T+M+I</v>
      </c>
      <c r="V20">
        <v>1023.0611687269039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</row>
    <row r="21" spans="1:33" x14ac:dyDescent="0.25">
      <c r="A21" t="s">
        <v>6</v>
      </c>
      <c r="B21" s="1">
        <v>42977</v>
      </c>
      <c r="C21">
        <v>1015</v>
      </c>
      <c r="D21">
        <v>1043.7</v>
      </c>
      <c r="E21">
        <v>1015</v>
      </c>
      <c r="F21">
        <v>1038</v>
      </c>
      <c r="G21">
        <f>_xll.TA_TYPPRICE(D21,E21,F21)</f>
        <v>1032.2333333333333</v>
      </c>
      <c r="H21">
        <v>1027.7451293521458</v>
      </c>
      <c r="I21" t="str">
        <f t="shared" si="0"/>
        <v>UP</v>
      </c>
      <c r="J21">
        <v>1038.1382781906154</v>
      </c>
      <c r="K21">
        <v>1013.2553784663255</v>
      </c>
      <c r="L21" t="str">
        <f t="shared" si="1"/>
        <v>No Confirmation</v>
      </c>
      <c r="M21" t="str">
        <f t="shared" si="2"/>
        <v>No Trend</v>
      </c>
      <c r="N21">
        <v>59.806415775499524</v>
      </c>
      <c r="O21" t="str">
        <f t="shared" si="3"/>
        <v>No Momentum</v>
      </c>
      <c r="P21" t="str">
        <f t="shared" si="4"/>
        <v>No Trend + Momentum</v>
      </c>
      <c r="Q21">
        <f t="shared" si="5"/>
        <v>23</v>
      </c>
      <c r="R21">
        <f t="shared" si="6"/>
        <v>28.700000000000045</v>
      </c>
      <c r="S21">
        <f t="shared" si="7"/>
        <v>0.80139372822299526</v>
      </c>
      <c r="T21" t="str">
        <f t="shared" si="8"/>
        <v>UP</v>
      </c>
      <c r="U21" t="str">
        <f t="shared" si="9"/>
        <v>No T+M+I</v>
      </c>
      <c r="V21">
        <v>1025.3594504612265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</row>
    <row r="22" spans="1:33" x14ac:dyDescent="0.25">
      <c r="A22" t="s">
        <v>6</v>
      </c>
      <c r="B22" s="1">
        <v>42978</v>
      </c>
      <c r="C22">
        <v>1044</v>
      </c>
      <c r="D22">
        <v>1052.55</v>
      </c>
      <c r="E22">
        <v>1039.3499999999999</v>
      </c>
      <c r="F22">
        <v>1041</v>
      </c>
      <c r="G22">
        <f>_xll.TA_TYPPRICE(D22,E22,F22)</f>
        <v>1044.3</v>
      </c>
      <c r="H22">
        <v>1036.0225646760728</v>
      </c>
      <c r="I22" t="str">
        <f t="shared" si="0"/>
        <v>UP</v>
      </c>
      <c r="J22">
        <v>1041.3408830371454</v>
      </c>
      <c r="K22">
        <v>1019.0541832515864</v>
      </c>
      <c r="L22" t="str">
        <f t="shared" si="1"/>
        <v>No Confirmation</v>
      </c>
      <c r="M22" t="str">
        <f t="shared" si="2"/>
        <v>No Trend</v>
      </c>
      <c r="N22">
        <v>61.689058253868289</v>
      </c>
      <c r="O22" t="str">
        <f t="shared" si="3"/>
        <v>UP</v>
      </c>
      <c r="P22" t="str">
        <f t="shared" si="4"/>
        <v>No Trend + Momentum</v>
      </c>
      <c r="Q22">
        <f t="shared" si="5"/>
        <v>1.6500000000000909</v>
      </c>
      <c r="R22">
        <f t="shared" si="6"/>
        <v>13.200000000000045</v>
      </c>
      <c r="S22">
        <f t="shared" si="7"/>
        <v>0.12500000000000647</v>
      </c>
      <c r="T22" t="str">
        <f t="shared" si="8"/>
        <v>DOWN</v>
      </c>
      <c r="U22" t="str">
        <f t="shared" si="9"/>
        <v>No T+M+I</v>
      </c>
      <c r="V22">
        <v>1027.765688851807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</row>
    <row r="23" spans="1:33" x14ac:dyDescent="0.25">
      <c r="A23" t="s">
        <v>6</v>
      </c>
      <c r="B23" s="1">
        <v>42979</v>
      </c>
      <c r="C23">
        <v>1042.0999999999999</v>
      </c>
      <c r="D23">
        <v>1060</v>
      </c>
      <c r="E23">
        <v>1037.05</v>
      </c>
      <c r="F23">
        <v>1054</v>
      </c>
      <c r="G23">
        <f>_xll.TA_TYPPRICE(D23,E23,F23)</f>
        <v>1050.3500000000001</v>
      </c>
      <c r="H23">
        <v>1043.1862823380366</v>
      </c>
      <c r="I23" t="str">
        <f t="shared" si="0"/>
        <v>UP</v>
      </c>
      <c r="J23">
        <v>1045.4873534733354</v>
      </c>
      <c r="K23">
        <v>1023.0532536401228</v>
      </c>
      <c r="L23" t="str">
        <f t="shared" si="1"/>
        <v>UP</v>
      </c>
      <c r="M23" t="str">
        <f t="shared" si="2"/>
        <v>UP</v>
      </c>
      <c r="N23">
        <v>69.442023269227221</v>
      </c>
      <c r="O23" t="str">
        <f t="shared" si="3"/>
        <v>UP</v>
      </c>
      <c r="P23" t="str">
        <f t="shared" si="4"/>
        <v>UP</v>
      </c>
      <c r="Q23">
        <f t="shared" si="5"/>
        <v>16.950000000000045</v>
      </c>
      <c r="R23">
        <f t="shared" si="6"/>
        <v>22.950000000000045</v>
      </c>
      <c r="S23">
        <f t="shared" si="7"/>
        <v>0.73856209150326846</v>
      </c>
      <c r="T23" t="str">
        <f t="shared" si="8"/>
        <v>No Indication</v>
      </c>
      <c r="U23" t="str">
        <f t="shared" si="9"/>
        <v>No T+M+I</v>
      </c>
      <c r="V23">
        <v>1031.8017367207597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</row>
    <row r="24" spans="1:33" x14ac:dyDescent="0.25">
      <c r="A24" t="s">
        <v>6</v>
      </c>
      <c r="B24" s="1">
        <v>42982</v>
      </c>
      <c r="C24">
        <v>1053.9000000000001</v>
      </c>
      <c r="D24">
        <v>1065</v>
      </c>
      <c r="E24">
        <v>1041.8</v>
      </c>
      <c r="F24">
        <v>1051.3</v>
      </c>
      <c r="G24">
        <f>_xll.TA_TYPPRICE(D24,E24,F24)</f>
        <v>1052.7</v>
      </c>
      <c r="H24">
        <v>1047.9431411690184</v>
      </c>
      <c r="I24" t="str">
        <f t="shared" si="0"/>
        <v>UP</v>
      </c>
      <c r="J24">
        <v>1049.8234971459276</v>
      </c>
      <c r="K24">
        <v>1027.2191972756509</v>
      </c>
      <c r="L24" t="str">
        <f t="shared" si="1"/>
        <v>UP</v>
      </c>
      <c r="M24" t="str">
        <f t="shared" si="2"/>
        <v>UP</v>
      </c>
      <c r="N24">
        <v>65.975773058335079</v>
      </c>
      <c r="O24" t="str">
        <f t="shared" si="3"/>
        <v>UP</v>
      </c>
      <c r="P24" t="str">
        <f t="shared" si="4"/>
        <v>UP</v>
      </c>
      <c r="Q24">
        <f t="shared" si="5"/>
        <v>9.5</v>
      </c>
      <c r="R24">
        <f t="shared" si="6"/>
        <v>23.200000000000045</v>
      </c>
      <c r="S24">
        <f t="shared" si="7"/>
        <v>0.40948275862068884</v>
      </c>
      <c r="T24" t="str">
        <f t="shared" si="8"/>
        <v>No Indication</v>
      </c>
      <c r="U24" t="str">
        <f t="shared" si="9"/>
        <v>No T+M+I</v>
      </c>
      <c r="V24">
        <v>1034.8014695329505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</row>
    <row r="25" spans="1:33" x14ac:dyDescent="0.25">
      <c r="A25" t="s">
        <v>6</v>
      </c>
      <c r="B25" s="1">
        <v>42983</v>
      </c>
      <c r="C25">
        <v>1063</v>
      </c>
      <c r="D25">
        <v>1086</v>
      </c>
      <c r="E25">
        <v>1059.8499999999999</v>
      </c>
      <c r="F25">
        <v>1080</v>
      </c>
      <c r="G25">
        <f>_xll.TA_TYPPRICE(D25,E25,F25)</f>
        <v>1075.2833333333333</v>
      </c>
      <c r="H25">
        <v>1061.6132372511759</v>
      </c>
      <c r="I25" t="str">
        <f t="shared" si="0"/>
        <v>UP</v>
      </c>
      <c r="J25">
        <v>1057.8627200023882</v>
      </c>
      <c r="K25">
        <v>1034.4704867699506</v>
      </c>
      <c r="L25" t="str">
        <f t="shared" si="1"/>
        <v>UP</v>
      </c>
      <c r="M25" t="str">
        <f t="shared" si="2"/>
        <v>UP</v>
      </c>
      <c r="N25">
        <v>79.543310747105934</v>
      </c>
      <c r="O25" t="str">
        <f t="shared" si="3"/>
        <v>UP</v>
      </c>
      <c r="P25" t="str">
        <f t="shared" si="4"/>
        <v>UP</v>
      </c>
      <c r="Q25">
        <f t="shared" si="5"/>
        <v>20.150000000000091</v>
      </c>
      <c r="R25">
        <f t="shared" si="6"/>
        <v>26.150000000000091</v>
      </c>
      <c r="S25">
        <f t="shared" si="7"/>
        <v>0.7705544933078402</v>
      </c>
      <c r="T25" t="str">
        <f t="shared" si="8"/>
        <v>No Indication</v>
      </c>
      <c r="U25" t="str">
        <f t="shared" si="9"/>
        <v>No T+M+I</v>
      </c>
      <c r="V25">
        <v>1041.7550896048042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</row>
    <row r="26" spans="1:33" x14ac:dyDescent="0.25">
      <c r="A26" t="s">
        <v>6</v>
      </c>
      <c r="B26" s="1">
        <v>42984</v>
      </c>
      <c r="C26">
        <v>1084</v>
      </c>
      <c r="D26">
        <v>1118.5</v>
      </c>
      <c r="E26">
        <v>1073</v>
      </c>
      <c r="F26">
        <v>1118.5</v>
      </c>
      <c r="G26">
        <f>_xll.TA_TYPPRICE(D26,E26,F26)</f>
        <v>1103.3333333333333</v>
      </c>
      <c r="H26">
        <v>1082.4732852922546</v>
      </c>
      <c r="I26" t="str">
        <f t="shared" si="0"/>
        <v>UP</v>
      </c>
      <c r="J26">
        <v>1071.3376711129686</v>
      </c>
      <c r="K26">
        <v>1043.0326008210727</v>
      </c>
      <c r="L26" t="str">
        <f t="shared" si="1"/>
        <v>UP</v>
      </c>
      <c r="M26" t="str">
        <f t="shared" si="2"/>
        <v>UP</v>
      </c>
      <c r="N26">
        <v>87.740606463191526</v>
      </c>
      <c r="O26" t="str">
        <f t="shared" si="3"/>
        <v>UP</v>
      </c>
      <c r="P26" t="str">
        <f t="shared" si="4"/>
        <v>UP</v>
      </c>
      <c r="Q26">
        <f t="shared" si="5"/>
        <v>45.5</v>
      </c>
      <c r="R26">
        <f t="shared" si="6"/>
        <v>45.5</v>
      </c>
      <c r="S26">
        <f t="shared" si="7"/>
        <v>1</v>
      </c>
      <c r="T26" t="str">
        <f t="shared" si="8"/>
        <v>UP</v>
      </c>
      <c r="U26" t="str">
        <f t="shared" si="9"/>
        <v>UP</v>
      </c>
      <c r="V26">
        <v>1053.5619988963729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</row>
    <row r="27" spans="1:33" x14ac:dyDescent="0.25">
      <c r="A27" t="s">
        <v>6</v>
      </c>
      <c r="B27" s="1">
        <v>42985</v>
      </c>
      <c r="C27">
        <v>1121</v>
      </c>
      <c r="D27">
        <v>1138</v>
      </c>
      <c r="E27">
        <v>1118.5</v>
      </c>
      <c r="F27">
        <v>1129.0999999999999</v>
      </c>
      <c r="G27">
        <f>_xll.TA_TYPPRICE(D27,E27,F27)</f>
        <v>1128.5333333333333</v>
      </c>
      <c r="H27">
        <v>1105.503309312794</v>
      </c>
      <c r="I27" t="str">
        <f t="shared" si="0"/>
        <v>UP</v>
      </c>
      <c r="J27">
        <v>1086.1515219767534</v>
      </c>
      <c r="K27">
        <v>1059.8031339719455</v>
      </c>
      <c r="L27" t="str">
        <f t="shared" si="1"/>
        <v>UP</v>
      </c>
      <c r="M27" t="str">
        <f t="shared" si="2"/>
        <v>UP</v>
      </c>
      <c r="N27">
        <v>89.226378309323351</v>
      </c>
      <c r="O27" t="str">
        <f t="shared" si="3"/>
        <v>UP</v>
      </c>
      <c r="P27" t="str">
        <f t="shared" si="4"/>
        <v>UP</v>
      </c>
      <c r="Q27">
        <f t="shared" si="5"/>
        <v>10.599999999999909</v>
      </c>
      <c r="R27">
        <f t="shared" si="6"/>
        <v>19.5</v>
      </c>
      <c r="S27">
        <f t="shared" si="7"/>
        <v>0.54358974358973888</v>
      </c>
      <c r="T27" t="str">
        <f t="shared" si="8"/>
        <v>No Indication</v>
      </c>
      <c r="U27" t="str">
        <f t="shared" si="9"/>
        <v>No T+M+I</v>
      </c>
      <c r="V27">
        <v>1065.1832298353925</v>
      </c>
      <c r="W27">
        <v>1035.528846153846</v>
      </c>
      <c r="X27">
        <f t="shared" si="10"/>
        <v>29.654383681546506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</row>
    <row r="28" spans="1:33" x14ac:dyDescent="0.25">
      <c r="A28" t="s">
        <v>6</v>
      </c>
      <c r="B28" s="1">
        <v>42986</v>
      </c>
      <c r="C28">
        <v>1137</v>
      </c>
      <c r="D28">
        <v>1145</v>
      </c>
      <c r="E28">
        <v>1112.3499999999999</v>
      </c>
      <c r="F28">
        <v>1124.8499999999999</v>
      </c>
      <c r="G28">
        <f>_xll.TA_TYPPRICE(D28,E28,F28)</f>
        <v>1127.3999999999999</v>
      </c>
      <c r="H28">
        <v>1116.4516546563968</v>
      </c>
      <c r="I28" t="str">
        <f t="shared" si="0"/>
        <v>UP</v>
      </c>
      <c r="J28">
        <v>1099.2289615374748</v>
      </c>
      <c r="K28">
        <v>1071.4802153115131</v>
      </c>
      <c r="L28" t="str">
        <f t="shared" si="1"/>
        <v>UP</v>
      </c>
      <c r="M28" t="str">
        <f t="shared" si="2"/>
        <v>UP</v>
      </c>
      <c r="N28">
        <v>84.117089489506668</v>
      </c>
      <c r="O28" t="str">
        <f t="shared" si="3"/>
        <v>UP</v>
      </c>
      <c r="P28" t="str">
        <f t="shared" si="4"/>
        <v>UP</v>
      </c>
      <c r="Q28">
        <f t="shared" si="5"/>
        <v>12.5</v>
      </c>
      <c r="R28">
        <f t="shared" si="6"/>
        <v>32.650000000000091</v>
      </c>
      <c r="S28">
        <f t="shared" si="7"/>
        <v>0.38284839203675236</v>
      </c>
      <c r="T28" t="str">
        <f t="shared" si="8"/>
        <v>No Indication</v>
      </c>
      <c r="U28" t="str">
        <f t="shared" si="9"/>
        <v>No T+M+I</v>
      </c>
      <c r="V28">
        <v>1074.3627329376397</v>
      </c>
      <c r="W28">
        <v>1042.1452279202276</v>
      </c>
      <c r="X28">
        <f t="shared" si="10"/>
        <v>32.217505017412122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</row>
    <row r="29" spans="1:33" x14ac:dyDescent="0.25">
      <c r="A29" t="s">
        <v>6</v>
      </c>
      <c r="B29" s="1">
        <v>42989</v>
      </c>
      <c r="C29">
        <v>1130.6500000000001</v>
      </c>
      <c r="D29">
        <v>1155</v>
      </c>
      <c r="E29">
        <v>1119</v>
      </c>
      <c r="F29">
        <v>1147</v>
      </c>
      <c r="G29">
        <f>_xll.TA_TYPPRICE(D29,E29,F29)</f>
        <v>1140.3333333333333</v>
      </c>
      <c r="H29">
        <v>1128.3924939948652</v>
      </c>
      <c r="I29" t="str">
        <f t="shared" si="0"/>
        <v>UP</v>
      </c>
      <c r="J29">
        <v>1111.6225256402581</v>
      </c>
      <c r="K29">
        <v>1082.0401674645102</v>
      </c>
      <c r="L29" t="str">
        <f t="shared" si="1"/>
        <v>UP</v>
      </c>
      <c r="M29" t="str">
        <f t="shared" si="2"/>
        <v>UP</v>
      </c>
      <c r="N29">
        <v>88.43235088472548</v>
      </c>
      <c r="O29" t="str">
        <f t="shared" si="3"/>
        <v>UP</v>
      </c>
      <c r="P29" t="str">
        <f t="shared" si="4"/>
        <v>UP</v>
      </c>
      <c r="Q29">
        <f t="shared" si="5"/>
        <v>28</v>
      </c>
      <c r="R29">
        <f t="shared" si="6"/>
        <v>36</v>
      </c>
      <c r="S29">
        <f t="shared" si="7"/>
        <v>0.77777777777777779</v>
      </c>
      <c r="T29" t="str">
        <f t="shared" si="8"/>
        <v>No Indication</v>
      </c>
      <c r="U29" t="str">
        <f t="shared" si="9"/>
        <v>No T+M+I</v>
      </c>
      <c r="V29">
        <v>1085.5376971010799</v>
      </c>
      <c r="W29">
        <v>1049.9122480742849</v>
      </c>
      <c r="X29">
        <f t="shared" si="10"/>
        <v>35.625449026794968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</row>
    <row r="30" spans="1:33" x14ac:dyDescent="0.25">
      <c r="A30" t="s">
        <v>6</v>
      </c>
      <c r="B30" s="1">
        <v>42990</v>
      </c>
      <c r="C30">
        <v>1158.9000000000001</v>
      </c>
      <c r="D30">
        <v>1184</v>
      </c>
      <c r="E30">
        <v>1150.0999999999999</v>
      </c>
      <c r="F30">
        <v>1177.2</v>
      </c>
      <c r="G30">
        <f>_xll.TA_TYPPRICE(D30,E30,F30)</f>
        <v>1170.4333333333334</v>
      </c>
      <c r="H30">
        <v>1149.4129136640993</v>
      </c>
      <c r="I30" t="str">
        <f t="shared" si="0"/>
        <v>UP</v>
      </c>
      <c r="J30">
        <v>1127.7064088313118</v>
      </c>
      <c r="K30">
        <v>1097.164574694619</v>
      </c>
      <c r="L30" t="str">
        <f t="shared" si="1"/>
        <v>UP</v>
      </c>
      <c r="M30" t="str">
        <f t="shared" si="2"/>
        <v>UP</v>
      </c>
      <c r="N30">
        <v>92.093425683032223</v>
      </c>
      <c r="O30" t="str">
        <f t="shared" si="3"/>
        <v>UP</v>
      </c>
      <c r="P30" t="str">
        <f t="shared" si="4"/>
        <v>UP</v>
      </c>
      <c r="Q30">
        <f t="shared" si="5"/>
        <v>27.100000000000136</v>
      </c>
      <c r="R30">
        <f t="shared" si="6"/>
        <v>33.900000000000091</v>
      </c>
      <c r="S30">
        <f t="shared" si="7"/>
        <v>0.79941002949852691</v>
      </c>
      <c r="T30" t="str">
        <f t="shared" si="8"/>
        <v>No Indication</v>
      </c>
      <c r="U30" t="str">
        <f t="shared" si="9"/>
        <v>No T+M+I</v>
      </c>
      <c r="V30">
        <v>1099.6395898547598</v>
      </c>
      <c r="W30">
        <v>1059.3409704391527</v>
      </c>
      <c r="X30">
        <f t="shared" si="10"/>
        <v>40.298619415607163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</row>
    <row r="31" spans="1:33" x14ac:dyDescent="0.25">
      <c r="A31" t="s">
        <v>6</v>
      </c>
      <c r="B31" s="1">
        <v>42991</v>
      </c>
      <c r="C31">
        <v>1170.0999999999999</v>
      </c>
      <c r="D31">
        <v>1184</v>
      </c>
      <c r="E31">
        <v>1141.8</v>
      </c>
      <c r="F31">
        <v>1150.1500000000001</v>
      </c>
      <c r="G31">
        <f>_xll.TA_TYPPRICE(D31,E31,F31)</f>
        <v>1158.6500000000001</v>
      </c>
      <c r="H31">
        <v>1154.0314568320496</v>
      </c>
      <c r="I31" t="str">
        <f t="shared" si="0"/>
        <v>DOWN</v>
      </c>
      <c r="J31">
        <v>1140.2160957576871</v>
      </c>
      <c r="K31">
        <v>1107.0835580958149</v>
      </c>
      <c r="L31" t="str">
        <f t="shared" si="1"/>
        <v>UP</v>
      </c>
      <c r="M31" t="str">
        <f t="shared" si="2"/>
        <v>No Trend</v>
      </c>
      <c r="N31">
        <v>67.998189637184652</v>
      </c>
      <c r="O31" t="str">
        <f t="shared" si="3"/>
        <v>UP</v>
      </c>
      <c r="P31" t="str">
        <f t="shared" si="4"/>
        <v>No Trend + Momentum</v>
      </c>
      <c r="Q31">
        <f t="shared" si="5"/>
        <v>8.3500000000001364</v>
      </c>
      <c r="R31">
        <f t="shared" si="6"/>
        <v>42.200000000000045</v>
      </c>
      <c r="S31">
        <f t="shared" si="7"/>
        <v>0.19786729857820207</v>
      </c>
      <c r="T31" t="str">
        <f t="shared" si="8"/>
        <v>DOWN</v>
      </c>
      <c r="U31" t="str">
        <f t="shared" si="9"/>
        <v>No T+M+I</v>
      </c>
      <c r="V31">
        <v>1107.4104221847967</v>
      </c>
      <c r="W31">
        <v>1066.0675652214377</v>
      </c>
      <c r="X31">
        <f t="shared" si="10"/>
        <v>41.342856963359054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</row>
    <row r="32" spans="1:33" x14ac:dyDescent="0.25">
      <c r="A32" t="s">
        <v>6</v>
      </c>
      <c r="B32" s="1">
        <v>42992</v>
      </c>
      <c r="C32">
        <v>1142.7</v>
      </c>
      <c r="D32">
        <v>1157.95</v>
      </c>
      <c r="E32">
        <v>1135</v>
      </c>
      <c r="F32">
        <v>1135.5</v>
      </c>
      <c r="G32">
        <f>_xll.TA_TYPPRICE(D32,E32,F32)</f>
        <v>1142.8166666666666</v>
      </c>
      <c r="H32">
        <v>1148.4240617493581</v>
      </c>
      <c r="I32" t="str">
        <f t="shared" si="0"/>
        <v>DOWN</v>
      </c>
      <c r="J32">
        <v>1144.1569633670899</v>
      </c>
      <c r="K32">
        <v>1113.2872118523005</v>
      </c>
      <c r="L32" t="str">
        <f t="shared" si="1"/>
        <v>No Confirmation</v>
      </c>
      <c r="M32" t="str">
        <f t="shared" si="2"/>
        <v>No Trend</v>
      </c>
      <c r="N32">
        <v>57.766267385312766</v>
      </c>
      <c r="O32" t="str">
        <f t="shared" si="3"/>
        <v>No Momentum</v>
      </c>
      <c r="P32" t="str">
        <f t="shared" si="4"/>
        <v>No Trend + Momentum</v>
      </c>
      <c r="Q32">
        <f t="shared" si="5"/>
        <v>0.5</v>
      </c>
      <c r="R32">
        <f t="shared" si="6"/>
        <v>22.950000000000045</v>
      </c>
      <c r="S32">
        <f t="shared" si="7"/>
        <v>2.1786492374727625E-2</v>
      </c>
      <c r="T32" t="str">
        <f t="shared" si="8"/>
        <v>DOWN</v>
      </c>
      <c r="U32" t="str">
        <f t="shared" si="9"/>
        <v>No T+M+I</v>
      </c>
      <c r="V32">
        <v>1111.7318956948279</v>
      </c>
      <c r="W32">
        <v>1071.2107085383682</v>
      </c>
      <c r="X32">
        <f t="shared" si="10"/>
        <v>40.521187156459746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</row>
    <row r="33" spans="1:33" x14ac:dyDescent="0.25">
      <c r="A33" t="s">
        <v>6</v>
      </c>
      <c r="B33" s="1">
        <v>42993</v>
      </c>
      <c r="C33">
        <v>1138.4000000000001</v>
      </c>
      <c r="D33">
        <v>1143.3499999999999</v>
      </c>
      <c r="E33">
        <v>1108.5</v>
      </c>
      <c r="F33">
        <v>1109.25</v>
      </c>
      <c r="G33">
        <f>_xll.TA_TYPPRICE(D33,E33,F33)</f>
        <v>1120.3666666666666</v>
      </c>
      <c r="H33">
        <v>1134.3953642080123</v>
      </c>
      <c r="I33" t="str">
        <f t="shared" si="0"/>
        <v>DOWN</v>
      </c>
      <c r="J33">
        <v>1143.9776381744032</v>
      </c>
      <c r="K33">
        <v>1112.2233869962338</v>
      </c>
      <c r="L33" t="str">
        <f t="shared" si="1"/>
        <v>DOWN</v>
      </c>
      <c r="M33" t="str">
        <f t="shared" si="2"/>
        <v>DOWN</v>
      </c>
      <c r="N33">
        <v>43.205090029637212</v>
      </c>
      <c r="O33" t="str">
        <f t="shared" si="3"/>
        <v>No Momentum</v>
      </c>
      <c r="P33" t="str">
        <f t="shared" si="4"/>
        <v>No Trend + Momentum</v>
      </c>
      <c r="Q33">
        <f t="shared" si="5"/>
        <v>0.75</v>
      </c>
      <c r="R33">
        <f t="shared" si="6"/>
        <v>34.849999999999909</v>
      </c>
      <c r="S33">
        <f t="shared" si="7"/>
        <v>2.1520803443328608E-2</v>
      </c>
      <c r="T33" t="str">
        <f t="shared" si="8"/>
        <v>DOWN</v>
      </c>
      <c r="U33" t="str">
        <f t="shared" si="9"/>
        <v>No T+M+I</v>
      </c>
      <c r="V33">
        <v>1111.3500655879313</v>
      </c>
      <c r="W33">
        <v>1074.0284338318224</v>
      </c>
      <c r="X33">
        <f t="shared" si="10"/>
        <v>37.3216317561089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</row>
    <row r="34" spans="1:33" x14ac:dyDescent="0.25">
      <c r="A34" t="s">
        <v>6</v>
      </c>
      <c r="B34" s="1">
        <v>42996</v>
      </c>
      <c r="C34">
        <v>1121</v>
      </c>
      <c r="D34">
        <v>1137</v>
      </c>
      <c r="E34">
        <v>1115.55</v>
      </c>
      <c r="F34">
        <v>1118</v>
      </c>
      <c r="G34">
        <f>_xll.TA_TYPPRICE(D34,E34,F34)</f>
        <v>1123.5166666666667</v>
      </c>
      <c r="H34">
        <v>1128.9560154373394</v>
      </c>
      <c r="I34" t="str">
        <f t="shared" si="0"/>
        <v>DOWN</v>
      </c>
      <c r="J34">
        <v>1142.4270519134247</v>
      </c>
      <c r="K34">
        <v>1112.9626343304039</v>
      </c>
      <c r="L34" t="str">
        <f t="shared" si="1"/>
        <v>No Confirmation</v>
      </c>
      <c r="M34" t="str">
        <f t="shared" si="2"/>
        <v>No Trend</v>
      </c>
      <c r="N34">
        <v>48.603259574968753</v>
      </c>
      <c r="O34" t="str">
        <f t="shared" si="3"/>
        <v>No Momentum</v>
      </c>
      <c r="P34" t="str">
        <f t="shared" si="4"/>
        <v>No Trend + Momentum</v>
      </c>
      <c r="Q34">
        <f t="shared" si="5"/>
        <v>2.4500000000000455</v>
      </c>
      <c r="R34">
        <f t="shared" si="6"/>
        <v>21.450000000000045</v>
      </c>
      <c r="S34">
        <f t="shared" si="7"/>
        <v>0.1142191142191161</v>
      </c>
      <c r="T34" t="str">
        <f t="shared" si="8"/>
        <v>DOWN</v>
      </c>
      <c r="U34" t="str">
        <f t="shared" si="9"/>
        <v>No T+M+I</v>
      </c>
      <c r="V34">
        <v>1112.3731324205573</v>
      </c>
      <c r="W34">
        <v>1077.2855868813172</v>
      </c>
      <c r="X34">
        <f t="shared" si="10"/>
        <v>35.087545539240182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</row>
    <row r="35" spans="1:33" x14ac:dyDescent="0.25">
      <c r="A35" t="s">
        <v>6</v>
      </c>
      <c r="B35" s="1">
        <v>42997</v>
      </c>
      <c r="C35">
        <v>1127.9000000000001</v>
      </c>
      <c r="D35">
        <v>1139</v>
      </c>
      <c r="E35">
        <v>1116.1500000000001</v>
      </c>
      <c r="F35">
        <v>1123</v>
      </c>
      <c r="G35">
        <f>_xll.TA_TYPPRICE(D35,E35,F35)</f>
        <v>1126.05</v>
      </c>
      <c r="H35">
        <v>1127.5030077186698</v>
      </c>
      <c r="I35" t="str">
        <f t="shared" si="0"/>
        <v>DOWN</v>
      </c>
      <c r="J35">
        <v>1141.6654848215526</v>
      </c>
      <c r="K35">
        <v>1113.6709378125365</v>
      </c>
      <c r="L35" t="str">
        <f t="shared" si="1"/>
        <v>No Confirmation</v>
      </c>
      <c r="M35" t="str">
        <f t="shared" si="2"/>
        <v>No Trend</v>
      </c>
      <c r="N35">
        <v>51.870777054943773</v>
      </c>
      <c r="O35" t="str">
        <f t="shared" si="3"/>
        <v>No Momentum</v>
      </c>
      <c r="P35" t="str">
        <f t="shared" si="4"/>
        <v>No Trend + Momentum</v>
      </c>
      <c r="Q35">
        <f t="shared" si="5"/>
        <v>6.8499999999999091</v>
      </c>
      <c r="R35">
        <f t="shared" si="6"/>
        <v>22.849999999999909</v>
      </c>
      <c r="S35">
        <f t="shared" si="7"/>
        <v>0.29978118161925321</v>
      </c>
      <c r="T35" t="str">
        <f t="shared" si="8"/>
        <v>No Indication</v>
      </c>
      <c r="U35" t="str">
        <f t="shared" si="9"/>
        <v>No T+M+I</v>
      </c>
      <c r="V35">
        <v>1114.008035125087</v>
      </c>
      <c r="W35">
        <v>1080.6718397049233</v>
      </c>
      <c r="X35">
        <f t="shared" si="10"/>
        <v>33.336195420163676</v>
      </c>
      <c r="Y35">
        <v>36.156152664076927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</row>
    <row r="36" spans="1:33" x14ac:dyDescent="0.25">
      <c r="A36" t="s">
        <v>6</v>
      </c>
      <c r="B36" s="1">
        <v>42998</v>
      </c>
      <c r="C36">
        <v>1129.95</v>
      </c>
      <c r="D36">
        <v>1134</v>
      </c>
      <c r="E36">
        <v>1117</v>
      </c>
      <c r="F36">
        <v>1118.8</v>
      </c>
      <c r="G36">
        <f>_xll.TA_TYPPRICE(D36,E36,F36)</f>
        <v>1123.2666666666667</v>
      </c>
      <c r="H36">
        <v>1125.3848371926683</v>
      </c>
      <c r="I36" t="str">
        <f t="shared" si="0"/>
        <v>DOWN</v>
      </c>
      <c r="J36">
        <v>1139.9620437500964</v>
      </c>
      <c r="K36">
        <v>1114.4107294097507</v>
      </c>
      <c r="L36" t="str">
        <f t="shared" si="1"/>
        <v>No Confirmation</v>
      </c>
      <c r="M36" t="str">
        <f t="shared" si="2"/>
        <v>No Trend</v>
      </c>
      <c r="N36">
        <v>48.624911931882224</v>
      </c>
      <c r="O36" t="str">
        <f t="shared" si="3"/>
        <v>No Momentum</v>
      </c>
      <c r="P36" t="str">
        <f t="shared" si="4"/>
        <v>No Trend + Momentum</v>
      </c>
      <c r="Q36">
        <f t="shared" si="5"/>
        <v>1.7999999999999545</v>
      </c>
      <c r="R36">
        <f t="shared" si="6"/>
        <v>17</v>
      </c>
      <c r="S36">
        <f t="shared" si="7"/>
        <v>0.10588235294117379</v>
      </c>
      <c r="T36" t="str">
        <f t="shared" si="8"/>
        <v>DOWN</v>
      </c>
      <c r="U36" t="str">
        <f t="shared" si="9"/>
        <v>No T+M+I</v>
      </c>
      <c r="V36">
        <v>1114.7452604904581</v>
      </c>
      <c r="W36">
        <v>1083.496147874929</v>
      </c>
      <c r="X36">
        <f t="shared" si="10"/>
        <v>31.249112615529157</v>
      </c>
      <c r="Y36">
        <v>35.174744654367373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</row>
    <row r="37" spans="1:33" x14ac:dyDescent="0.25">
      <c r="A37" t="s">
        <v>6</v>
      </c>
      <c r="B37" s="1">
        <v>42999</v>
      </c>
      <c r="C37">
        <v>1118.8</v>
      </c>
      <c r="D37">
        <v>1127</v>
      </c>
      <c r="E37">
        <v>1088.0999999999999</v>
      </c>
      <c r="F37">
        <v>1117</v>
      </c>
      <c r="G37">
        <f>_xll.TA_TYPPRICE(D37,E37,F37)</f>
        <v>1110.7</v>
      </c>
      <c r="H37">
        <v>1118.0424185963343</v>
      </c>
      <c r="I37" t="str">
        <f t="shared" si="0"/>
        <v>DOWN</v>
      </c>
      <c r="J37">
        <v>1137.0815895834082</v>
      </c>
      <c r="K37">
        <v>1108.5639006520282</v>
      </c>
      <c r="L37" t="str">
        <f t="shared" si="1"/>
        <v>No Confirmation</v>
      </c>
      <c r="M37" t="str">
        <f t="shared" si="2"/>
        <v>No Trend</v>
      </c>
      <c r="N37">
        <v>47.047737646075021</v>
      </c>
      <c r="O37" t="str">
        <f t="shared" si="3"/>
        <v>No Momentum</v>
      </c>
      <c r="P37" t="str">
        <f t="shared" si="4"/>
        <v>No Trend + Momentum</v>
      </c>
      <c r="Q37">
        <f t="shared" si="5"/>
        <v>28.900000000000091</v>
      </c>
      <c r="R37">
        <f t="shared" si="6"/>
        <v>38.900000000000091</v>
      </c>
      <c r="S37">
        <f t="shared" si="7"/>
        <v>0.74293059125964067</v>
      </c>
      <c r="T37" t="str">
        <f t="shared" si="8"/>
        <v>No Indication</v>
      </c>
      <c r="U37" t="str">
        <f t="shared" si="9"/>
        <v>No T+M+I</v>
      </c>
      <c r="V37">
        <v>1115.0921434919262</v>
      </c>
      <c r="W37">
        <v>1085.9779146990084</v>
      </c>
      <c r="X37">
        <f t="shared" si="10"/>
        <v>29.114228792917856</v>
      </c>
      <c r="Y37">
        <v>33.962641482077473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</row>
    <row r="38" spans="1:33" x14ac:dyDescent="0.25">
      <c r="A38" t="s">
        <v>6</v>
      </c>
      <c r="B38" s="1">
        <v>43000</v>
      </c>
      <c r="C38">
        <v>1116</v>
      </c>
      <c r="D38">
        <v>1116</v>
      </c>
      <c r="E38">
        <v>1078.75</v>
      </c>
      <c r="F38">
        <v>1083.45</v>
      </c>
      <c r="G38">
        <f>_xll.TA_TYPPRICE(D38,E38,F38)</f>
        <v>1092.7333333333333</v>
      </c>
      <c r="H38">
        <v>1105.3878759648337</v>
      </c>
      <c r="I38" t="str">
        <f t="shared" si="0"/>
        <v>DOWN</v>
      </c>
      <c r="J38">
        <v>1132.3967918982064</v>
      </c>
      <c r="K38">
        <v>1101.9385893960221</v>
      </c>
      <c r="L38" t="str">
        <f t="shared" si="1"/>
        <v>DOWN</v>
      </c>
      <c r="M38" t="str">
        <f t="shared" si="2"/>
        <v>DOWN</v>
      </c>
      <c r="N38">
        <v>26.797100355169256</v>
      </c>
      <c r="O38" t="str">
        <f t="shared" si="3"/>
        <v>DOWN</v>
      </c>
      <c r="P38" t="str">
        <f t="shared" si="4"/>
        <v>DOWN</v>
      </c>
      <c r="Q38">
        <f t="shared" si="5"/>
        <v>4.7000000000000455</v>
      </c>
      <c r="R38">
        <f t="shared" si="6"/>
        <v>37.25</v>
      </c>
      <c r="S38">
        <f t="shared" si="7"/>
        <v>0.12617449664429653</v>
      </c>
      <c r="T38" t="str">
        <f t="shared" si="8"/>
        <v>DOWN</v>
      </c>
      <c r="U38" t="str">
        <f t="shared" si="9"/>
        <v>DOWN</v>
      </c>
      <c r="V38">
        <v>1110.2241214162452</v>
      </c>
      <c r="W38">
        <v>1085.790661758341</v>
      </c>
      <c r="X38">
        <f t="shared" si="10"/>
        <v>24.433459657904223</v>
      </c>
      <c r="Y38">
        <v>32.056805117242824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</row>
    <row r="39" spans="1:33" x14ac:dyDescent="0.25">
      <c r="A39" t="s">
        <v>6</v>
      </c>
      <c r="B39" s="1">
        <v>43003</v>
      </c>
      <c r="C39">
        <v>1085</v>
      </c>
      <c r="D39">
        <v>1094</v>
      </c>
      <c r="E39">
        <v>1041.5999999999999</v>
      </c>
      <c r="F39">
        <v>1077.45</v>
      </c>
      <c r="G39">
        <f>_xll.TA_TYPPRICE(D39,E39,F39)</f>
        <v>1071.0166666666667</v>
      </c>
      <c r="H39">
        <v>1088.2022713157503</v>
      </c>
      <c r="I39" t="str">
        <f t="shared" si="0"/>
        <v>DOWN</v>
      </c>
      <c r="J39">
        <v>1123.8641714763828</v>
      </c>
      <c r="K39">
        <v>1088.5300139746837</v>
      </c>
      <c r="L39" t="str">
        <f t="shared" si="1"/>
        <v>DOWN</v>
      </c>
      <c r="M39" t="str">
        <f t="shared" si="2"/>
        <v>DOWN</v>
      </c>
      <c r="N39">
        <v>24.444985754181108</v>
      </c>
      <c r="O39" t="str">
        <f t="shared" si="3"/>
        <v>DOWN</v>
      </c>
      <c r="P39" t="str">
        <f t="shared" si="4"/>
        <v>DOWN</v>
      </c>
      <c r="Q39">
        <f t="shared" si="5"/>
        <v>35.850000000000136</v>
      </c>
      <c r="R39">
        <f t="shared" si="6"/>
        <v>52.400000000000091</v>
      </c>
      <c r="S39">
        <f t="shared" si="7"/>
        <v>0.68416030534351291</v>
      </c>
      <c r="T39" t="str">
        <f t="shared" si="8"/>
        <v>No Indication</v>
      </c>
      <c r="U39" t="str">
        <f t="shared" si="9"/>
        <v>No T+M+I</v>
      </c>
      <c r="V39">
        <v>1105.181948890669</v>
      </c>
      <c r="W39">
        <v>1085.1728349614268</v>
      </c>
      <c r="X39">
        <f t="shared" si="10"/>
        <v>20.009113929242176</v>
      </c>
      <c r="Y39">
        <v>29.647266879642693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</row>
    <row r="40" spans="1:33" x14ac:dyDescent="0.25">
      <c r="A40" t="s">
        <v>6</v>
      </c>
      <c r="B40" s="1">
        <v>43004</v>
      </c>
      <c r="C40">
        <v>1084.9000000000001</v>
      </c>
      <c r="D40">
        <v>1092</v>
      </c>
      <c r="E40">
        <v>1063.05</v>
      </c>
      <c r="F40">
        <v>1077.6500000000001</v>
      </c>
      <c r="G40">
        <f>_xll.TA_TYPPRICE(D40,E40,F40)</f>
        <v>1077.5666666666668</v>
      </c>
      <c r="H40">
        <v>1082.8844689912085</v>
      </c>
      <c r="I40" t="str">
        <f t="shared" si="0"/>
        <v>DOWN</v>
      </c>
      <c r="J40">
        <v>1116.7832444816311</v>
      </c>
      <c r="K40">
        <v>1082.8677886469761</v>
      </c>
      <c r="L40" t="str">
        <f t="shared" si="1"/>
        <v>DOWN</v>
      </c>
      <c r="M40" t="str">
        <f t="shared" si="2"/>
        <v>DOWN</v>
      </c>
      <c r="N40">
        <v>24.720305450406364</v>
      </c>
      <c r="O40" t="str">
        <f t="shared" si="3"/>
        <v>DOWN</v>
      </c>
      <c r="P40" t="str">
        <f t="shared" si="4"/>
        <v>DOWN</v>
      </c>
      <c r="Q40">
        <f t="shared" si="5"/>
        <v>14.600000000000136</v>
      </c>
      <c r="R40">
        <f t="shared" si="6"/>
        <v>28.950000000000045</v>
      </c>
      <c r="S40">
        <f t="shared" si="7"/>
        <v>0.50431778929188653</v>
      </c>
      <c r="T40" t="str">
        <f t="shared" si="8"/>
        <v>No Indication</v>
      </c>
      <c r="U40" t="str">
        <f t="shared" si="9"/>
        <v>No T+M+I</v>
      </c>
      <c r="V40">
        <v>1100.9462644459506</v>
      </c>
      <c r="W40">
        <v>1084.6155879272471</v>
      </c>
      <c r="X40">
        <f t="shared" si="10"/>
        <v>16.330676518703513</v>
      </c>
      <c r="Y40">
        <v>26.983948807454858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</row>
    <row r="41" spans="1:33" x14ac:dyDescent="0.25">
      <c r="A41" t="s">
        <v>6</v>
      </c>
      <c r="B41" s="1">
        <v>43005</v>
      </c>
      <c r="C41">
        <v>1094</v>
      </c>
      <c r="D41">
        <v>1094.25</v>
      </c>
      <c r="E41">
        <v>1055.0999999999999</v>
      </c>
      <c r="F41">
        <v>1069.1500000000001</v>
      </c>
      <c r="G41">
        <f>_xll.TA_TYPPRICE(D41,E41,F41)</f>
        <v>1072.8333333333333</v>
      </c>
      <c r="H41">
        <v>1077.8589011622707</v>
      </c>
      <c r="I41" t="str">
        <f t="shared" si="0"/>
        <v>DOWN</v>
      </c>
      <c r="J41">
        <v>1111.7758568190463</v>
      </c>
      <c r="K41">
        <v>1076.6971689476482</v>
      </c>
      <c r="L41" t="str">
        <f t="shared" si="1"/>
        <v>DOWN</v>
      </c>
      <c r="M41" t="str">
        <f t="shared" si="2"/>
        <v>DOWN</v>
      </c>
      <c r="N41">
        <v>20.710962431611854</v>
      </c>
      <c r="O41" t="str">
        <f t="shared" si="3"/>
        <v>DOWN</v>
      </c>
      <c r="P41" t="str">
        <f t="shared" si="4"/>
        <v>DOWN</v>
      </c>
      <c r="Q41">
        <f t="shared" si="5"/>
        <v>14.050000000000182</v>
      </c>
      <c r="R41">
        <f t="shared" si="6"/>
        <v>39.150000000000091</v>
      </c>
      <c r="S41">
        <f t="shared" si="7"/>
        <v>0.35887611749681098</v>
      </c>
      <c r="T41" t="str">
        <f t="shared" si="8"/>
        <v>No Indication</v>
      </c>
      <c r="U41" t="str">
        <f t="shared" si="9"/>
        <v>No T+M+I</v>
      </c>
      <c r="V41">
        <v>1096.054531454266</v>
      </c>
      <c r="W41">
        <v>1083.469988821525</v>
      </c>
      <c r="X41">
        <f t="shared" si="10"/>
        <v>12.584542632740977</v>
      </c>
      <c r="Y41">
        <v>24.104067572512083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</row>
    <row r="42" spans="1:33" x14ac:dyDescent="0.25">
      <c r="A42" t="s">
        <v>6</v>
      </c>
      <c r="B42" s="1">
        <v>43006</v>
      </c>
      <c r="C42">
        <v>1063</v>
      </c>
      <c r="D42">
        <v>1096</v>
      </c>
      <c r="E42">
        <v>1049.95</v>
      </c>
      <c r="F42">
        <v>1080.25</v>
      </c>
      <c r="G42">
        <f>_xll.TA_TYPPRICE(D42,E42,F42)</f>
        <v>1075.3999999999999</v>
      </c>
      <c r="H42">
        <v>1076.6294505811352</v>
      </c>
      <c r="I42" t="str">
        <f t="shared" si="0"/>
        <v>UP</v>
      </c>
      <c r="J42">
        <v>1108.2701108592582</v>
      </c>
      <c r="K42">
        <v>1070.7533536259486</v>
      </c>
      <c r="L42" t="str">
        <f t="shared" si="1"/>
        <v>No Confirmation</v>
      </c>
      <c r="M42" t="str">
        <f t="shared" si="2"/>
        <v>No Trend</v>
      </c>
      <c r="N42">
        <v>37.308453105066967</v>
      </c>
      <c r="O42" t="str">
        <f t="shared" si="3"/>
        <v>DOWN</v>
      </c>
      <c r="P42" t="str">
        <f t="shared" si="4"/>
        <v>No Trend + Momentum</v>
      </c>
      <c r="Q42">
        <f t="shared" si="5"/>
        <v>30.299999999999955</v>
      </c>
      <c r="R42">
        <f t="shared" si="6"/>
        <v>46.049999999999955</v>
      </c>
      <c r="S42">
        <f t="shared" si="7"/>
        <v>0.65798045602605826</v>
      </c>
      <c r="T42" t="str">
        <f t="shared" si="8"/>
        <v>No Indication</v>
      </c>
      <c r="U42" t="str">
        <f t="shared" si="9"/>
        <v>No T+M+I</v>
      </c>
      <c r="V42">
        <v>1093.6230650766865</v>
      </c>
      <c r="W42">
        <v>1083.2314711310416</v>
      </c>
      <c r="X42">
        <f t="shared" si="10"/>
        <v>10.3915939456449</v>
      </c>
      <c r="Y42">
        <v>21.361572847138646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</row>
    <row r="43" spans="1:33" x14ac:dyDescent="0.25">
      <c r="A43" t="s">
        <v>6</v>
      </c>
      <c r="B43" s="1">
        <v>43007</v>
      </c>
      <c r="C43">
        <v>1084</v>
      </c>
      <c r="D43">
        <v>1119.9000000000001</v>
      </c>
      <c r="E43">
        <v>1081.2</v>
      </c>
      <c r="F43">
        <v>1096.5</v>
      </c>
      <c r="G43">
        <f>_xll.TA_TYPPRICE(D43,E43,F43)</f>
        <v>1099.2</v>
      </c>
      <c r="H43">
        <v>1087.9147252905677</v>
      </c>
      <c r="I43" t="str">
        <f t="shared" si="0"/>
        <v>UP</v>
      </c>
      <c r="J43">
        <v>1110.854530668312</v>
      </c>
      <c r="K43">
        <v>1073.07483059796</v>
      </c>
      <c r="L43" t="str">
        <f t="shared" si="1"/>
        <v>No Confirmation</v>
      </c>
      <c r="M43" t="str">
        <f t="shared" si="2"/>
        <v>No Trend</v>
      </c>
      <c r="N43">
        <v>54.67193638527911</v>
      </c>
      <c r="O43" t="str">
        <f t="shared" si="3"/>
        <v>No Momentum</v>
      </c>
      <c r="P43" t="str">
        <f t="shared" si="4"/>
        <v>No Trend + Momentum</v>
      </c>
      <c r="Q43">
        <f t="shared" si="5"/>
        <v>15.299999999999955</v>
      </c>
      <c r="R43">
        <f t="shared" si="6"/>
        <v>38.700000000000045</v>
      </c>
      <c r="S43">
        <f t="shared" si="7"/>
        <v>0.3953488372093007</v>
      </c>
      <c r="T43" t="str">
        <f t="shared" si="8"/>
        <v>No Indication</v>
      </c>
      <c r="U43" t="str">
        <f t="shared" si="9"/>
        <v>No T+M+I</v>
      </c>
      <c r="V43">
        <v>1094.0656704495041</v>
      </c>
      <c r="W43">
        <v>1084.2143251213349</v>
      </c>
      <c r="X43">
        <f t="shared" si="10"/>
        <v>9.8513453281691454</v>
      </c>
      <c r="Y43">
        <v>19.059527343344747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</row>
    <row r="44" spans="1:33" x14ac:dyDescent="0.25">
      <c r="B44" s="1"/>
    </row>
    <row r="45" spans="1:33" x14ac:dyDescent="0.25">
      <c r="B45" s="1"/>
    </row>
    <row r="46" spans="1:33" x14ac:dyDescent="0.25">
      <c r="B46" s="1"/>
    </row>
    <row r="47" spans="1:33" x14ac:dyDescent="0.25">
      <c r="B47" s="1"/>
    </row>
    <row r="48" spans="1:3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2017-10-03T07:38:12Z</dcterms:created>
  <dcterms:modified xsi:type="dcterms:W3CDTF">2017-10-03T07:55:03Z</dcterms:modified>
</cp:coreProperties>
</file>