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  <c r="Y2" i="1" a="1"/>
  <c r="W2" i="1" a="1"/>
  <c r="V2" i="1" a="1"/>
  <c r="N2" i="1" a="1"/>
  <c r="K2" i="1" a="1"/>
  <c r="J2" i="1" a="1"/>
  <c r="H2" i="1" a="1"/>
  <c r="G4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</calcChain>
</file>

<file path=xl/sharedStrings.xml><?xml version="1.0" encoding="utf-8"?>
<sst xmlns="http://schemas.openxmlformats.org/spreadsheetml/2006/main" count="79" uniqueCount="34">
  <si>
    <t>Scrip</t>
  </si>
  <si>
    <t>Date</t>
  </si>
  <si>
    <t>Open</t>
  </si>
  <si>
    <t>High</t>
  </si>
  <si>
    <t>Low</t>
  </si>
  <si>
    <t>NCC</t>
  </si>
  <si>
    <t>Last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</si>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</sst>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5</v>
      </c>
      <c r="B2" s="1">
        <v>42857</v>
      </c>
      <c r="C2">
        <v>95.5</v>
      </c>
      <c r="D2">
        <v>99.2</v>
      </c>
      <c r="E2">
        <v>94.25</v>
      </c>
      <c r="F2">
        <v>99</v>
      </c>
      <c r="G2">
        <f>_xll.TA_TYPPRICE(D2,E2,F2)</f>
        <v>97.483333333333334</v>
      </c>
      <c r="H2" t="e">
        <f t="array" ref="H2:H47">_xll.TA_EMA(G2:G47,3)</f>
        <v>#N/A</v>
      </c>
      <c r="I2" t="e">
        <f>IF(F2&gt;H2,"UP","DOWN")</f>
        <v>#N/A</v>
      </c>
      <c r="J2" t="e">
        <f t="array" ref="J2:J47">_xll.TA_EMA(D2:D47,8)</f>
        <v>#N/A</v>
      </c>
      <c r="K2" t="e">
        <f t="array" ref="K2:K47">_xll.TA_EMA(E2:E47,8)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7">_xll.TA_RSI(F2:F47,5)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4.75</v>
      </c>
      <c r="R2">
        <f>D2-E2</f>
        <v>4.9500000000000028</v>
      </c>
      <c r="S2">
        <f>Q2/R2</f>
        <v>0.959595959595959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47">_xll.TA_EMA(F2:F47,12)</f>
        <v>#N/A</v>
      </c>
      <c r="W2" t="e">
        <f t="array" ref="W2:W47">_xll.TA_EMA(F2:F47,26)</f>
        <v>#N/A</v>
      </c>
      <c r="X2" t="e">
        <f>V2-W2</f>
        <v>#N/A</v>
      </c>
      <c r="Y2" t="e">
        <f t="array" ref="Y2:Y47">_xll.TA_EMA(X2:X47,9)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5</v>
      </c>
      <c r="B3" s="1">
        <v>42858</v>
      </c>
      <c r="C3">
        <v>99.45</v>
      </c>
      <c r="D3">
        <v>100.5</v>
      </c>
      <c r="E3">
        <v>97.35</v>
      </c>
      <c r="F3">
        <v>98</v>
      </c>
      <c r="G3">
        <f>_xll.TA_TYPPRICE(D3,E3,F3)</f>
        <v>98.616666666666674</v>
      </c>
      <c r="H3" t="e">
        <v>#N/A</v>
      </c>
      <c r="I3" t="e">
        <f t="shared" ref="I3:I47" si="0">IF(F3&gt;H3,"UP","DOWN")</f>
        <v>#N/A</v>
      </c>
      <c r="J3" t="e">
        <v>#N/A</v>
      </c>
      <c r="K3" t="e">
        <v>#N/A</v>
      </c>
      <c r="L3" t="e">
        <f t="shared" ref="L3:L47" si="1">IF(F3&gt;J3,"UP",IF(F3&lt;K3,"DOWN","No Confirmation"))</f>
        <v>#N/A</v>
      </c>
      <c r="M3" t="e">
        <f t="shared" ref="M3:M47" si="2">IF(AND(I3="UP",L3="UP"),"UP",IF(AND(I3="DOWN",L3="DOWN"),"DOWN","No Trend"))</f>
        <v>#N/A</v>
      </c>
      <c r="N3" t="e">
        <v>#N/A</v>
      </c>
      <c r="O3" t="e">
        <f t="shared" ref="O3:O47" si="3">IF(N3&gt;60,"UP",IF(N3&lt;40,"DOWN","No Momentum"))</f>
        <v>#N/A</v>
      </c>
      <c r="P3" t="e">
        <f t="shared" ref="P3:P47" si="4">IF(AND(M3="UP",O3="UP"),"UP",IF(AND(M3="DOWN",O3="DOWN"),"DOWN","No Trend + Momentum"))</f>
        <v>#N/A</v>
      </c>
      <c r="Q3">
        <f t="shared" ref="Q3:Q47" si="5">F3-E3</f>
        <v>0.65000000000000568</v>
      </c>
      <c r="R3">
        <f t="shared" ref="R3:R47" si="6">D3-E3</f>
        <v>3.1500000000000057</v>
      </c>
      <c r="S3">
        <f t="shared" ref="S3:S47" si="7">Q3/R3</f>
        <v>0.20634920634920778</v>
      </c>
      <c r="T3" t="str">
        <f t="shared" ref="T3:T47" si="8">IF(S3&gt;0.8,"UP",IF(S3&lt;0.2,"DOWN","No Indication"))</f>
        <v>No Indication</v>
      </c>
      <c r="U3" t="e">
        <f t="shared" ref="U3:U47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7" si="10">V3-W3</f>
        <v>#N/A</v>
      </c>
      <c r="Y3" t="e">
        <v>#N/A</v>
      </c>
      <c r="Z3" t="e">
        <f t="shared" ref="Z3:Z47" si="11">IF(X3&gt;Y3,"UP",IF(X3&lt;Y3,"DOWN","No Indication"))</f>
        <v>#N/A</v>
      </c>
      <c r="AA3" t="e">
        <f t="shared" ref="AA3:AA47" si="12">IF(AND(U3="UP",Z3="UP"),"UP",IF(AND(U3="DOWN",Z3="DOWN"),"DOWN","No TMIM"))</f>
        <v>#N/A</v>
      </c>
      <c r="AB3" t="e">
        <f t="shared" ref="AB3:AB47" si="13">IF(H3&gt;J3,"UP",IF(H3&lt;K3,"DOWN","No Confirmation"))</f>
        <v>#N/A</v>
      </c>
      <c r="AC3" t="e">
        <f t="shared" ref="AC3:AC47" si="14">IF(AND(AA3="UP",AB3="UP"),"UP",IF(AND(AA3="DOWN",AB3="DOWN"),"DOWN","No Alert"))</f>
        <v>#N/A</v>
      </c>
      <c r="AD3" t="e">
        <f t="shared" ref="AD3:AD47" si="15">IF(AC3="UP",MROUND(D3-((D3-E3)*0.886),0.05),IF(AC3="DOWN",MROUND(E3+((D3-E3)*0.886),0.05),"No Alert"))</f>
        <v>#N/A</v>
      </c>
      <c r="AE3" t="e">
        <f t="shared" ref="AE3:AE47" si="16">IF(AC3="UP",MROUND(D3-((D3-E3)*0.618),0.05),IF(AC3="DOWN",MROUND(E3+((D3-E3)*0.618),0.05),"No Alert"))</f>
        <v>#N/A</v>
      </c>
      <c r="AF3" t="e">
        <f t="shared" ref="AF3:AF47" si="17">IF(AC3="UP",MROUND(D3-((D3-E3)*0.5),0.05),IF(AC3="DOWN",MROUND(E3+((D3-E3)*0.5),0.05),"No Alert"))</f>
        <v>#N/A</v>
      </c>
      <c r="AG3" t="e">
        <f t="shared" ref="AG3:AG47" si="18">IF(AC3="UP",MROUND(D3-((D3-E3)*0.382),0.05),IF(AC3="DOWN",MROUND(E3+((D3-E3)*0.382),0.05),"No Alert"))</f>
        <v>#N/A</v>
      </c>
    </row>
    <row r="4" spans="1:33" x14ac:dyDescent="0.25">
      <c r="A4" t="s">
        <v>5</v>
      </c>
      <c r="B4" s="1">
        <v>42859</v>
      </c>
      <c r="C4">
        <v>97.9</v>
      </c>
      <c r="D4">
        <v>98.75</v>
      </c>
      <c r="E4">
        <v>95.65</v>
      </c>
      <c r="F4">
        <v>98</v>
      </c>
      <c r="G4">
        <f>_xll.TA_TYPPRICE(D4,E4,F4)</f>
        <v>97.466666666666654</v>
      </c>
      <c r="H4">
        <v>97.855555555555554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2.3499999999999943</v>
      </c>
      <c r="R4">
        <f t="shared" si="6"/>
        <v>3.0999999999999943</v>
      </c>
      <c r="S4">
        <f t="shared" si="7"/>
        <v>0.75806451612903181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5</v>
      </c>
      <c r="B5" s="1">
        <v>42860</v>
      </c>
      <c r="C5">
        <v>97.1</v>
      </c>
      <c r="D5">
        <v>97.55</v>
      </c>
      <c r="E5">
        <v>93.8</v>
      </c>
      <c r="F5">
        <v>95</v>
      </c>
      <c r="G5">
        <f>_xll.TA_TYPPRICE(D5,E5,F5)</f>
        <v>95.45</v>
      </c>
      <c r="H5">
        <v>96.652777777777771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1.2000000000000028</v>
      </c>
      <c r="R5">
        <f t="shared" si="6"/>
        <v>3.75</v>
      </c>
      <c r="S5">
        <f t="shared" si="7"/>
        <v>0.32000000000000078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5</v>
      </c>
      <c r="B6" s="1">
        <v>42863</v>
      </c>
      <c r="C6">
        <v>95</v>
      </c>
      <c r="D6">
        <v>97.2</v>
      </c>
      <c r="E6">
        <v>94.55</v>
      </c>
      <c r="F6">
        <v>95</v>
      </c>
      <c r="G6">
        <f>_xll.TA_TYPPRICE(D6,E6,F6)</f>
        <v>95.583333333333329</v>
      </c>
      <c r="H6">
        <v>96.118055555555543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0.45000000000000284</v>
      </c>
      <c r="R6">
        <f t="shared" si="6"/>
        <v>2.6500000000000057</v>
      </c>
      <c r="S6">
        <f t="shared" si="7"/>
        <v>0.16981132075471769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5</v>
      </c>
      <c r="B7" s="1">
        <v>42864</v>
      </c>
      <c r="C7">
        <v>95.95</v>
      </c>
      <c r="D7">
        <v>96.6</v>
      </c>
      <c r="E7">
        <v>95.1</v>
      </c>
      <c r="F7">
        <v>96</v>
      </c>
      <c r="G7">
        <f>_xll.TA_TYPPRICE(D7,E7,F7)</f>
        <v>95.899999999999991</v>
      </c>
      <c r="H7">
        <v>96.00902777777776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0.90000000000000568</v>
      </c>
      <c r="R7">
        <f t="shared" si="6"/>
        <v>1.5</v>
      </c>
      <c r="S7">
        <f t="shared" si="7"/>
        <v>0.60000000000000375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5</v>
      </c>
      <c r="B8" s="1">
        <v>42865</v>
      </c>
      <c r="C8">
        <v>95.8</v>
      </c>
      <c r="D8">
        <v>96.25</v>
      </c>
      <c r="E8">
        <v>95</v>
      </c>
      <c r="F8">
        <v>95</v>
      </c>
      <c r="G8">
        <f>_xll.TA_TYPPRICE(D8,E8,F8)</f>
        <v>95.416666666666671</v>
      </c>
      <c r="H8">
        <v>95.712847222222223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1.25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5</v>
      </c>
      <c r="B9" s="1">
        <v>42866</v>
      </c>
      <c r="C9">
        <v>95.5</v>
      </c>
      <c r="D9">
        <v>97.7</v>
      </c>
      <c r="E9">
        <v>95.5</v>
      </c>
      <c r="F9">
        <v>97</v>
      </c>
      <c r="G9">
        <f>_xll.TA_TYPPRICE(D9,E9,F9)</f>
        <v>96.733333333333334</v>
      </c>
      <c r="H9">
        <v>96.223090277777771</v>
      </c>
      <c r="I9" t="str">
        <f t="shared" si="0"/>
        <v>UP</v>
      </c>
      <c r="J9">
        <v>97.96875</v>
      </c>
      <c r="K9">
        <v>95.15</v>
      </c>
      <c r="L9" t="str">
        <f t="shared" si="1"/>
        <v>No Confirmation</v>
      </c>
      <c r="M9" t="str">
        <f t="shared" si="2"/>
        <v>No Trend</v>
      </c>
      <c r="N9">
        <v>43.999999999999993</v>
      </c>
      <c r="O9" t="str">
        <f t="shared" si="3"/>
        <v>No Momentum</v>
      </c>
      <c r="P9" t="str">
        <f t="shared" si="4"/>
        <v>No Trend + Momentum</v>
      </c>
      <c r="Q9">
        <f t="shared" si="5"/>
        <v>1.5</v>
      </c>
      <c r="R9">
        <f t="shared" si="6"/>
        <v>2.2000000000000028</v>
      </c>
      <c r="S9">
        <f t="shared" si="7"/>
        <v>0.68181818181818099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5</v>
      </c>
      <c r="B10" s="1">
        <v>42867</v>
      </c>
      <c r="C10">
        <v>96.9</v>
      </c>
      <c r="D10">
        <v>96.95</v>
      </c>
      <c r="E10">
        <v>93.05</v>
      </c>
      <c r="F10">
        <v>94</v>
      </c>
      <c r="G10">
        <f>_xll.TA_TYPPRICE(D10,E10,F10)</f>
        <v>94.666666666666671</v>
      </c>
      <c r="H10">
        <v>95.444878472222229</v>
      </c>
      <c r="I10" t="str">
        <f t="shared" si="0"/>
        <v>DOWN</v>
      </c>
      <c r="J10">
        <v>97.742361111111109</v>
      </c>
      <c r="K10">
        <v>94.683333333333337</v>
      </c>
      <c r="L10" t="str">
        <f t="shared" si="1"/>
        <v>DOWN</v>
      </c>
      <c r="M10" t="str">
        <f t="shared" si="2"/>
        <v>DOWN</v>
      </c>
      <c r="N10">
        <v>27.076923076923077</v>
      </c>
      <c r="O10" t="str">
        <f t="shared" si="3"/>
        <v>DOWN</v>
      </c>
      <c r="P10" t="str">
        <f t="shared" si="4"/>
        <v>DOWN</v>
      </c>
      <c r="Q10">
        <f t="shared" si="5"/>
        <v>0.95000000000000284</v>
      </c>
      <c r="R10">
        <f t="shared" si="6"/>
        <v>3.9000000000000057</v>
      </c>
      <c r="S10">
        <f t="shared" si="7"/>
        <v>0.24358974358974397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5</v>
      </c>
      <c r="B11" s="1">
        <v>42870</v>
      </c>
      <c r="C11">
        <v>94.1</v>
      </c>
      <c r="D11">
        <v>97.9</v>
      </c>
      <c r="E11">
        <v>94.05</v>
      </c>
      <c r="F11">
        <v>98</v>
      </c>
      <c r="G11">
        <f>_xll.TA_TYPPRICE(D11,E11,F11)</f>
        <v>96.649999999999991</v>
      </c>
      <c r="H11">
        <v>96.047439236111103</v>
      </c>
      <c r="I11" t="str">
        <f t="shared" si="0"/>
        <v>UP</v>
      </c>
      <c r="J11">
        <v>97.777391975308646</v>
      </c>
      <c r="K11">
        <v>94.542592592592598</v>
      </c>
      <c r="L11" t="str">
        <f t="shared" si="1"/>
        <v>UP</v>
      </c>
      <c r="M11" t="str">
        <f t="shared" si="2"/>
        <v>UP</v>
      </c>
      <c r="N11">
        <v>55.5625</v>
      </c>
      <c r="O11" t="str">
        <f t="shared" si="3"/>
        <v>No Momentum</v>
      </c>
      <c r="P11" t="str">
        <f t="shared" si="4"/>
        <v>No Trend + Momentum</v>
      </c>
      <c r="Q11">
        <f t="shared" si="5"/>
        <v>3.9500000000000028</v>
      </c>
      <c r="R11">
        <f t="shared" si="6"/>
        <v>3.8500000000000085</v>
      </c>
      <c r="S11">
        <f t="shared" si="7"/>
        <v>1.0259740259740244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5</v>
      </c>
      <c r="B12" s="1">
        <v>42871</v>
      </c>
      <c r="C12">
        <v>98.15</v>
      </c>
      <c r="D12">
        <v>100.8</v>
      </c>
      <c r="E12">
        <v>97.1</v>
      </c>
      <c r="F12">
        <v>101</v>
      </c>
      <c r="G12">
        <f>_xll.TA_TYPPRICE(D12,E12,F12)</f>
        <v>99.633333333333326</v>
      </c>
      <c r="H12">
        <v>97.840386284722214</v>
      </c>
      <c r="I12" t="str">
        <f t="shared" si="0"/>
        <v>UP</v>
      </c>
      <c r="J12">
        <v>98.449082647462276</v>
      </c>
      <c r="K12">
        <v>95.110905349794237</v>
      </c>
      <c r="L12" t="str">
        <f t="shared" si="1"/>
        <v>UP</v>
      </c>
      <c r="M12" t="str">
        <f t="shared" si="2"/>
        <v>UP</v>
      </c>
      <c r="N12">
        <v>67.473909935668331</v>
      </c>
      <c r="O12" t="str">
        <f t="shared" si="3"/>
        <v>UP</v>
      </c>
      <c r="P12" t="str">
        <f t="shared" si="4"/>
        <v>UP</v>
      </c>
      <c r="Q12">
        <f t="shared" si="5"/>
        <v>3.9000000000000057</v>
      </c>
      <c r="R12">
        <f t="shared" si="6"/>
        <v>3.7000000000000028</v>
      </c>
      <c r="S12">
        <f t="shared" si="7"/>
        <v>1.0540540540540548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5</v>
      </c>
      <c r="B13" s="1">
        <v>42872</v>
      </c>
      <c r="C13">
        <v>100.95</v>
      </c>
      <c r="D13">
        <v>103.65</v>
      </c>
      <c r="E13">
        <v>100.1</v>
      </c>
      <c r="F13">
        <v>101</v>
      </c>
      <c r="G13">
        <f>_xll.TA_TYPPRICE(D13,E13,F13)</f>
        <v>101.58333333333333</v>
      </c>
      <c r="H13">
        <v>99.711859809027771</v>
      </c>
      <c r="I13" t="str">
        <f t="shared" si="0"/>
        <v>UP</v>
      </c>
      <c r="J13">
        <v>99.604842059137326</v>
      </c>
      <c r="K13">
        <v>96.219593049839958</v>
      </c>
      <c r="L13" t="str">
        <f t="shared" si="1"/>
        <v>UP</v>
      </c>
      <c r="M13" t="str">
        <f t="shared" si="2"/>
        <v>UP</v>
      </c>
      <c r="N13">
        <v>67.473909935668331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3.5500000000000114</v>
      </c>
      <c r="S13">
        <f t="shared" si="7"/>
        <v>0.25352112676056415</v>
      </c>
      <c r="T13" t="str">
        <f t="shared" si="8"/>
        <v>No Indication</v>
      </c>
      <c r="U13" t="str">
        <f t="shared" si="9"/>
        <v>No T+M+I</v>
      </c>
      <c r="V13">
        <v>97.25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5</v>
      </c>
      <c r="B14" s="1">
        <v>42873</v>
      </c>
      <c r="C14">
        <v>99.8</v>
      </c>
      <c r="D14">
        <v>100.85</v>
      </c>
      <c r="E14">
        <v>96.55</v>
      </c>
      <c r="F14">
        <v>97</v>
      </c>
      <c r="G14">
        <f>_xll.TA_TYPPRICE(D14,E14,F14)</f>
        <v>98.133333333333326</v>
      </c>
      <c r="H14">
        <v>98.922596571180549</v>
      </c>
      <c r="I14" t="str">
        <f t="shared" si="0"/>
        <v>DOWN</v>
      </c>
      <c r="J14">
        <v>99.88154382377347</v>
      </c>
      <c r="K14">
        <v>96.293016816542192</v>
      </c>
      <c r="L14" t="str">
        <f t="shared" si="1"/>
        <v>No Confirmation</v>
      </c>
      <c r="M14" t="str">
        <f t="shared" si="2"/>
        <v>No Trend</v>
      </c>
      <c r="N14">
        <v>43.295952299048281</v>
      </c>
      <c r="O14" t="str">
        <f t="shared" si="3"/>
        <v>No Momentum</v>
      </c>
      <c r="P14" t="str">
        <f t="shared" si="4"/>
        <v>No Trend + Momentum</v>
      </c>
      <c r="Q14">
        <f t="shared" si="5"/>
        <v>0.45000000000000284</v>
      </c>
      <c r="R14">
        <f t="shared" si="6"/>
        <v>4.2999999999999972</v>
      </c>
      <c r="S14">
        <f t="shared" si="7"/>
        <v>0.1046511627906984</v>
      </c>
      <c r="T14" t="str">
        <f t="shared" si="8"/>
        <v>DOWN</v>
      </c>
      <c r="U14" t="str">
        <f t="shared" si="9"/>
        <v>No T+M+I</v>
      </c>
      <c r="V14">
        <v>97.211538461538467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5</v>
      </c>
      <c r="B15" s="1">
        <v>42874</v>
      </c>
      <c r="C15">
        <v>97.8</v>
      </c>
      <c r="D15">
        <v>99.25</v>
      </c>
      <c r="E15">
        <v>94.25</v>
      </c>
      <c r="F15">
        <v>96</v>
      </c>
      <c r="G15">
        <f>_xll.TA_TYPPRICE(D15,E15,F15)</f>
        <v>96.5</v>
      </c>
      <c r="H15">
        <v>97.711298285590274</v>
      </c>
      <c r="I15" t="str">
        <f t="shared" si="0"/>
        <v>DOWN</v>
      </c>
      <c r="J15">
        <v>99.741200751823811</v>
      </c>
      <c r="K15">
        <v>95.839013079532819</v>
      </c>
      <c r="L15" t="str">
        <f t="shared" si="1"/>
        <v>No Confirmation</v>
      </c>
      <c r="M15" t="str">
        <f t="shared" si="2"/>
        <v>No Trend</v>
      </c>
      <c r="N15">
        <v>38.935969734662713</v>
      </c>
      <c r="O15" t="str">
        <f t="shared" si="3"/>
        <v>DOWN</v>
      </c>
      <c r="P15" t="str">
        <f t="shared" si="4"/>
        <v>No Trend + Momentum</v>
      </c>
      <c r="Q15">
        <f t="shared" si="5"/>
        <v>1.75</v>
      </c>
      <c r="R15">
        <f t="shared" si="6"/>
        <v>5</v>
      </c>
      <c r="S15">
        <f t="shared" si="7"/>
        <v>0.35</v>
      </c>
      <c r="T15" t="str">
        <f t="shared" si="8"/>
        <v>No Indication</v>
      </c>
      <c r="U15" t="str">
        <f t="shared" si="9"/>
        <v>No T+M+I</v>
      </c>
      <c r="V15">
        <v>97.025147928994087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5</v>
      </c>
      <c r="B16" s="1">
        <v>42877</v>
      </c>
      <c r="C16">
        <v>96</v>
      </c>
      <c r="D16">
        <v>97.95</v>
      </c>
      <c r="E16">
        <v>94.65</v>
      </c>
      <c r="F16">
        <v>95</v>
      </c>
      <c r="G16">
        <f>_xll.TA_TYPPRICE(D16,E16,F16)</f>
        <v>95.866666666666674</v>
      </c>
      <c r="H16">
        <v>96.788982476128467</v>
      </c>
      <c r="I16" t="str">
        <f t="shared" si="0"/>
        <v>DOWN</v>
      </c>
      <c r="J16">
        <v>99.343156140307414</v>
      </c>
      <c r="K16">
        <v>95.574787950747748</v>
      </c>
      <c r="L16" t="str">
        <f t="shared" si="1"/>
        <v>DOWN</v>
      </c>
      <c r="M16" t="str">
        <f t="shared" si="2"/>
        <v>DOWN</v>
      </c>
      <c r="N16">
        <v>34.582782006643114</v>
      </c>
      <c r="O16" t="str">
        <f t="shared" si="3"/>
        <v>DOWN</v>
      </c>
      <c r="P16" t="str">
        <f t="shared" si="4"/>
        <v>DOWN</v>
      </c>
      <c r="Q16">
        <f t="shared" si="5"/>
        <v>0.34999999999999432</v>
      </c>
      <c r="R16">
        <f t="shared" si="6"/>
        <v>3.2999999999999972</v>
      </c>
      <c r="S16">
        <f t="shared" si="7"/>
        <v>0.10606060606060443</v>
      </c>
      <c r="T16" t="str">
        <f t="shared" si="8"/>
        <v>DOWN</v>
      </c>
      <c r="U16" t="str">
        <f t="shared" si="9"/>
        <v>DOWN</v>
      </c>
      <c r="V16">
        <v>96.713586709148842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5</v>
      </c>
      <c r="B17" s="1">
        <v>42878</v>
      </c>
      <c r="C17">
        <v>95</v>
      </c>
      <c r="D17">
        <v>95</v>
      </c>
      <c r="E17">
        <v>89.2</v>
      </c>
      <c r="F17">
        <v>90</v>
      </c>
      <c r="G17">
        <f>_xll.TA_TYPPRICE(D17,E17,F17)</f>
        <v>91.399999999999991</v>
      </c>
      <c r="H17">
        <v>94.094491238064222</v>
      </c>
      <c r="I17" t="str">
        <f t="shared" si="0"/>
        <v>DOWN</v>
      </c>
      <c r="J17">
        <v>98.378010331350211</v>
      </c>
      <c r="K17">
        <v>94.158168406137136</v>
      </c>
      <c r="L17" t="str">
        <f t="shared" si="1"/>
        <v>DOWN</v>
      </c>
      <c r="M17" t="str">
        <f t="shared" si="2"/>
        <v>DOWN</v>
      </c>
      <c r="N17">
        <v>20.357500451223526</v>
      </c>
      <c r="O17" t="str">
        <f t="shared" si="3"/>
        <v>DOWN</v>
      </c>
      <c r="P17" t="str">
        <f t="shared" si="4"/>
        <v>DOWN</v>
      </c>
      <c r="Q17">
        <f t="shared" si="5"/>
        <v>0.79999999999999716</v>
      </c>
      <c r="R17">
        <f t="shared" si="6"/>
        <v>5.7999999999999972</v>
      </c>
      <c r="S17">
        <f t="shared" si="7"/>
        <v>0.1379310344827582</v>
      </c>
      <c r="T17" t="str">
        <f t="shared" si="8"/>
        <v>DOWN</v>
      </c>
      <c r="U17" t="str">
        <f t="shared" si="9"/>
        <v>DOWN</v>
      </c>
      <c r="V17">
        <v>95.680727215433635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5</v>
      </c>
      <c r="B18" s="1">
        <v>42879</v>
      </c>
      <c r="C18">
        <v>87.05</v>
      </c>
      <c r="D18">
        <v>87.9</v>
      </c>
      <c r="E18">
        <v>80.2</v>
      </c>
      <c r="F18">
        <v>84</v>
      </c>
      <c r="G18">
        <f>_xll.TA_TYPPRICE(D18,E18,F18)</f>
        <v>84.033333333333346</v>
      </c>
      <c r="H18">
        <v>89.063912285698791</v>
      </c>
      <c r="I18" t="str">
        <f t="shared" si="0"/>
        <v>DOWN</v>
      </c>
      <c r="J18">
        <v>96.049563591050159</v>
      </c>
      <c r="K18">
        <v>91.05635320477333</v>
      </c>
      <c r="L18" t="str">
        <f t="shared" si="1"/>
        <v>DOWN</v>
      </c>
      <c r="M18" t="str">
        <f t="shared" si="2"/>
        <v>DOWN</v>
      </c>
      <c r="N18">
        <v>12.589594652227628</v>
      </c>
      <c r="O18" t="str">
        <f t="shared" si="3"/>
        <v>DOWN</v>
      </c>
      <c r="P18" t="str">
        <f t="shared" si="4"/>
        <v>DOWN</v>
      </c>
      <c r="Q18">
        <f t="shared" si="5"/>
        <v>3.7999999999999972</v>
      </c>
      <c r="R18">
        <f t="shared" si="6"/>
        <v>7.7000000000000028</v>
      </c>
      <c r="S18">
        <f t="shared" si="7"/>
        <v>0.49350649350649295</v>
      </c>
      <c r="T18" t="str">
        <f t="shared" si="8"/>
        <v>No Indication</v>
      </c>
      <c r="U18" t="str">
        <f t="shared" si="9"/>
        <v>No T+M+I</v>
      </c>
      <c r="V18">
        <v>93.883692259213078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5</v>
      </c>
      <c r="B19" s="1">
        <v>42880</v>
      </c>
      <c r="C19">
        <v>83.4</v>
      </c>
      <c r="D19">
        <v>86.9</v>
      </c>
      <c r="E19">
        <v>77.900000000000006</v>
      </c>
      <c r="F19">
        <v>86</v>
      </c>
      <c r="G19">
        <f>_xll.TA_TYPPRICE(D19,E19,F19)</f>
        <v>83.600000000000009</v>
      </c>
      <c r="H19">
        <v>86.331956142849407</v>
      </c>
      <c r="I19" t="str">
        <f t="shared" si="0"/>
        <v>DOWN</v>
      </c>
      <c r="J19">
        <v>94.016327237483452</v>
      </c>
      <c r="K19">
        <v>88.132719159268149</v>
      </c>
      <c r="L19" t="str">
        <f t="shared" si="1"/>
        <v>DOWN</v>
      </c>
      <c r="M19" t="str">
        <f t="shared" si="2"/>
        <v>DOWN</v>
      </c>
      <c r="N19">
        <v>24.58049832127227</v>
      </c>
      <c r="O19" t="str">
        <f t="shared" si="3"/>
        <v>DOWN</v>
      </c>
      <c r="P19" t="str">
        <f t="shared" si="4"/>
        <v>DOWN</v>
      </c>
      <c r="Q19">
        <f t="shared" si="5"/>
        <v>8.0999999999999943</v>
      </c>
      <c r="R19">
        <f t="shared" si="6"/>
        <v>9</v>
      </c>
      <c r="S19">
        <f t="shared" si="7"/>
        <v>0.89999999999999936</v>
      </c>
      <c r="T19" t="str">
        <f t="shared" si="8"/>
        <v>UP</v>
      </c>
      <c r="U19" t="str">
        <f t="shared" si="9"/>
        <v>No T+M+I</v>
      </c>
      <c r="V19">
        <v>92.670816527026446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5</v>
      </c>
      <c r="B20" s="1">
        <v>42881</v>
      </c>
      <c r="C20">
        <v>86</v>
      </c>
      <c r="D20">
        <v>88.05</v>
      </c>
      <c r="E20">
        <v>85.1</v>
      </c>
      <c r="F20">
        <v>87</v>
      </c>
      <c r="G20">
        <f>_xll.TA_TYPPRICE(D20,E20,F20)</f>
        <v>86.716666666666654</v>
      </c>
      <c r="H20">
        <v>86.524311404758038</v>
      </c>
      <c r="I20" t="str">
        <f t="shared" si="0"/>
        <v>UP</v>
      </c>
      <c r="J20">
        <v>92.690476740264913</v>
      </c>
      <c r="K20">
        <v>87.458781568319665</v>
      </c>
      <c r="L20" t="str">
        <f t="shared" si="1"/>
        <v>DOWN</v>
      </c>
      <c r="M20" t="str">
        <f t="shared" si="2"/>
        <v>No Trend</v>
      </c>
      <c r="N20">
        <v>30.536129256001445</v>
      </c>
      <c r="O20" t="str">
        <f t="shared" si="3"/>
        <v>DOWN</v>
      </c>
      <c r="P20" t="str">
        <f t="shared" si="4"/>
        <v>No Trend + Momentum</v>
      </c>
      <c r="Q20">
        <f t="shared" si="5"/>
        <v>1.9000000000000057</v>
      </c>
      <c r="R20">
        <f t="shared" si="6"/>
        <v>2.9500000000000028</v>
      </c>
      <c r="S20">
        <f t="shared" si="7"/>
        <v>0.64406779661017077</v>
      </c>
      <c r="T20" t="str">
        <f t="shared" si="8"/>
        <v>No Indication</v>
      </c>
      <c r="U20" t="str">
        <f t="shared" si="9"/>
        <v>No T+M+I</v>
      </c>
      <c r="V20">
        <v>91.79838321517623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5</v>
      </c>
      <c r="B21" s="1">
        <v>42884</v>
      </c>
      <c r="C21">
        <v>87.9</v>
      </c>
      <c r="D21">
        <v>88.4</v>
      </c>
      <c r="E21">
        <v>84.55</v>
      </c>
      <c r="F21">
        <v>85</v>
      </c>
      <c r="G21">
        <f>_xll.TA_TYPPRICE(D21,E21,F21)</f>
        <v>85.983333333333334</v>
      </c>
      <c r="H21">
        <v>86.253822369045679</v>
      </c>
      <c r="I21" t="str">
        <f t="shared" si="0"/>
        <v>DOWN</v>
      </c>
      <c r="J21">
        <v>91.737037464650484</v>
      </c>
      <c r="K21">
        <v>86.812385664248623</v>
      </c>
      <c r="L21" t="str">
        <f t="shared" si="1"/>
        <v>DOWN</v>
      </c>
      <c r="M21" t="str">
        <f t="shared" si="2"/>
        <v>DOWN</v>
      </c>
      <c r="N21">
        <v>25.501670791301901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3.8500000000000085</v>
      </c>
      <c r="S21">
        <f t="shared" si="7"/>
        <v>0.11688311688311737</v>
      </c>
      <c r="T21" t="str">
        <f t="shared" si="8"/>
        <v>DOWN</v>
      </c>
      <c r="U21" t="str">
        <f t="shared" si="9"/>
        <v>DOWN</v>
      </c>
      <c r="V21">
        <v>90.752478105149123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5</v>
      </c>
      <c r="B22" s="1">
        <v>42885</v>
      </c>
      <c r="C22">
        <v>85.75</v>
      </c>
      <c r="D22">
        <v>85.75</v>
      </c>
      <c r="E22">
        <v>82.7</v>
      </c>
      <c r="F22">
        <v>85</v>
      </c>
      <c r="G22">
        <f>_xll.TA_TYPPRICE(D22,E22,F22)</f>
        <v>84.483333333333334</v>
      </c>
      <c r="H22">
        <v>85.368577851189514</v>
      </c>
      <c r="I22" t="str">
        <f t="shared" si="0"/>
        <v>DOWN</v>
      </c>
      <c r="J22">
        <v>90.406584694728153</v>
      </c>
      <c r="K22">
        <v>85.898522183304479</v>
      </c>
      <c r="L22" t="str">
        <f t="shared" si="1"/>
        <v>DOWN</v>
      </c>
      <c r="M22" t="str">
        <f t="shared" si="2"/>
        <v>DOWN</v>
      </c>
      <c r="N22">
        <v>25.501670791301901</v>
      </c>
      <c r="O22" t="str">
        <f t="shared" si="3"/>
        <v>DOWN</v>
      </c>
      <c r="P22" t="str">
        <f t="shared" si="4"/>
        <v>DOWN</v>
      </c>
      <c r="Q22">
        <f t="shared" si="5"/>
        <v>2.2999999999999972</v>
      </c>
      <c r="R22">
        <f t="shared" si="6"/>
        <v>3.0499999999999972</v>
      </c>
      <c r="S22">
        <f t="shared" si="7"/>
        <v>0.75409836065573743</v>
      </c>
      <c r="T22" t="str">
        <f t="shared" si="8"/>
        <v>No Indication</v>
      </c>
      <c r="U22" t="str">
        <f t="shared" si="9"/>
        <v>No T+M+I</v>
      </c>
      <c r="V22">
        <v>89.867481473587716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5</v>
      </c>
      <c r="B23" s="1">
        <v>42886</v>
      </c>
      <c r="C23">
        <v>84.5</v>
      </c>
      <c r="D23">
        <v>88.5</v>
      </c>
      <c r="E23">
        <v>84.5</v>
      </c>
      <c r="F23">
        <v>88</v>
      </c>
      <c r="G23">
        <f>_xll.TA_TYPPRICE(D23,E23,F23)</f>
        <v>87</v>
      </c>
      <c r="H23">
        <v>86.184288925594757</v>
      </c>
      <c r="I23" t="str">
        <f t="shared" si="0"/>
        <v>UP</v>
      </c>
      <c r="J23">
        <v>89.982899207010789</v>
      </c>
      <c r="K23">
        <v>85.58773947590349</v>
      </c>
      <c r="L23" t="str">
        <f t="shared" si="1"/>
        <v>No Confirmation</v>
      </c>
      <c r="M23" t="str">
        <f t="shared" si="2"/>
        <v>No Trend</v>
      </c>
      <c r="N23">
        <v>46.265356065227891</v>
      </c>
      <c r="O23" t="str">
        <f t="shared" si="3"/>
        <v>No Momentum</v>
      </c>
      <c r="P23" t="str">
        <f t="shared" si="4"/>
        <v>No Trend + Momentum</v>
      </c>
      <c r="Q23">
        <f t="shared" si="5"/>
        <v>3.5</v>
      </c>
      <c r="R23">
        <f t="shared" si="6"/>
        <v>4</v>
      </c>
      <c r="S23">
        <f t="shared" si="7"/>
        <v>0.875</v>
      </c>
      <c r="T23" t="str">
        <f t="shared" si="8"/>
        <v>UP</v>
      </c>
      <c r="U23" t="str">
        <f t="shared" si="9"/>
        <v>No T+M+I</v>
      </c>
      <c r="V23">
        <v>89.580176631497295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5</v>
      </c>
      <c r="B24" s="1">
        <v>42887</v>
      </c>
      <c r="C24">
        <v>87.7</v>
      </c>
      <c r="D24">
        <v>88.45</v>
      </c>
      <c r="E24">
        <v>86.65</v>
      </c>
      <c r="F24">
        <v>87</v>
      </c>
      <c r="G24">
        <f>_xll.TA_TYPPRICE(D24,E24,F24)</f>
        <v>87.366666666666674</v>
      </c>
      <c r="H24">
        <v>86.775477796130716</v>
      </c>
      <c r="I24" t="str">
        <f t="shared" si="0"/>
        <v>UP</v>
      </c>
      <c r="J24">
        <v>89.642254938786166</v>
      </c>
      <c r="K24">
        <v>85.823797370147162</v>
      </c>
      <c r="L24" t="str">
        <f t="shared" si="1"/>
        <v>No Confirmation</v>
      </c>
      <c r="M24" t="str">
        <f t="shared" si="2"/>
        <v>No Trend</v>
      </c>
      <c r="N24">
        <v>41.451561441538018</v>
      </c>
      <c r="O24" t="str">
        <f t="shared" si="3"/>
        <v>No Momentum</v>
      </c>
      <c r="P24" t="str">
        <f t="shared" si="4"/>
        <v>No Trend + Momentum</v>
      </c>
      <c r="Q24">
        <f t="shared" si="5"/>
        <v>0.34999999999999432</v>
      </c>
      <c r="R24">
        <f t="shared" si="6"/>
        <v>1.7999999999999972</v>
      </c>
      <c r="S24">
        <f t="shared" si="7"/>
        <v>0.19444444444444159</v>
      </c>
      <c r="T24" t="str">
        <f t="shared" si="8"/>
        <v>DOWN</v>
      </c>
      <c r="U24" t="str">
        <f t="shared" si="9"/>
        <v>No T+M+I</v>
      </c>
      <c r="V24">
        <v>89.183226380497715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5</v>
      </c>
      <c r="B25" s="1">
        <v>42888</v>
      </c>
      <c r="C25">
        <v>87.7</v>
      </c>
      <c r="D25">
        <v>89.5</v>
      </c>
      <c r="E25">
        <v>86.6</v>
      </c>
      <c r="F25">
        <v>88</v>
      </c>
      <c r="G25">
        <f>_xll.TA_TYPPRICE(D25,E25,F25)</f>
        <v>88.033333333333346</v>
      </c>
      <c r="H25">
        <v>87.404405564732031</v>
      </c>
      <c r="I25" t="str">
        <f t="shared" si="0"/>
        <v>UP</v>
      </c>
      <c r="J25">
        <v>89.610642730167015</v>
      </c>
      <c r="K25">
        <v>85.996286843447791</v>
      </c>
      <c r="L25" t="str">
        <f t="shared" si="1"/>
        <v>No Confirmation</v>
      </c>
      <c r="M25" t="str">
        <f t="shared" si="2"/>
        <v>No Trend</v>
      </c>
      <c r="N25">
        <v>48.189944820758242</v>
      </c>
      <c r="O25" t="str">
        <f t="shared" si="3"/>
        <v>No Momentum</v>
      </c>
      <c r="P25" t="str">
        <f t="shared" si="4"/>
        <v>No Trend + Momentum</v>
      </c>
      <c r="Q25">
        <f t="shared" si="5"/>
        <v>1.4000000000000057</v>
      </c>
      <c r="R25">
        <f t="shared" si="6"/>
        <v>2.9000000000000057</v>
      </c>
      <c r="S25">
        <f t="shared" si="7"/>
        <v>0.48275862068965619</v>
      </c>
      <c r="T25" t="str">
        <f t="shared" si="8"/>
        <v>No Indication</v>
      </c>
      <c r="U25" t="str">
        <f t="shared" si="9"/>
        <v>No T+M+I</v>
      </c>
      <c r="V25">
        <v>89.001191552728841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5</v>
      </c>
      <c r="B26" s="1">
        <v>42891</v>
      </c>
      <c r="C26">
        <v>88.1</v>
      </c>
      <c r="D26">
        <v>88.35</v>
      </c>
      <c r="E26">
        <v>86.8</v>
      </c>
      <c r="F26">
        <v>87</v>
      </c>
      <c r="G26">
        <f>_xll.TA_TYPPRICE(D26,E26,F26)</f>
        <v>87.383333333333326</v>
      </c>
      <c r="H26">
        <v>87.393869449032678</v>
      </c>
      <c r="I26" t="str">
        <f t="shared" si="0"/>
        <v>DOWN</v>
      </c>
      <c r="J26">
        <v>89.330499901241012</v>
      </c>
      <c r="K26">
        <v>86.174889767126061</v>
      </c>
      <c r="L26" t="str">
        <f t="shared" si="1"/>
        <v>No Confirmation</v>
      </c>
      <c r="M26" t="str">
        <f t="shared" si="2"/>
        <v>No Trend</v>
      </c>
      <c r="N26">
        <v>42.129106966757895</v>
      </c>
      <c r="O26" t="str">
        <f t="shared" si="3"/>
        <v>No Momentum</v>
      </c>
      <c r="P26" t="str">
        <f t="shared" si="4"/>
        <v>No Trend + Momentum</v>
      </c>
      <c r="Q26">
        <f t="shared" si="5"/>
        <v>0.20000000000000284</v>
      </c>
      <c r="R26">
        <f t="shared" si="6"/>
        <v>1.5499999999999972</v>
      </c>
      <c r="S26">
        <f t="shared" si="7"/>
        <v>0.12903225806451821</v>
      </c>
      <c r="T26" t="str">
        <f t="shared" si="8"/>
        <v>DOWN</v>
      </c>
      <c r="U26" t="str">
        <f t="shared" si="9"/>
        <v>No T+M+I</v>
      </c>
      <c r="V26">
        <v>88.693315929232099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5</v>
      </c>
      <c r="B27" s="1">
        <v>42892</v>
      </c>
      <c r="C27">
        <v>86.9</v>
      </c>
      <c r="D27">
        <v>87.5</v>
      </c>
      <c r="E27">
        <v>84.15</v>
      </c>
      <c r="F27">
        <v>85</v>
      </c>
      <c r="G27">
        <f>_xll.TA_TYPPRICE(D27,E27,F27)</f>
        <v>85.55</v>
      </c>
      <c r="H27">
        <v>86.471934724516331</v>
      </c>
      <c r="I27" t="str">
        <f t="shared" si="0"/>
        <v>DOWN</v>
      </c>
      <c r="J27">
        <v>88.92372214540967</v>
      </c>
      <c r="K27">
        <v>85.724914263320272</v>
      </c>
      <c r="L27" t="str">
        <f t="shared" si="1"/>
        <v>DOWN</v>
      </c>
      <c r="M27" t="str">
        <f t="shared" si="2"/>
        <v>DOWN</v>
      </c>
      <c r="N27">
        <v>32.051373108910795</v>
      </c>
      <c r="O27" t="str">
        <f t="shared" si="3"/>
        <v>DOWN</v>
      </c>
      <c r="P27" t="str">
        <f t="shared" si="4"/>
        <v>DOWN</v>
      </c>
      <c r="Q27">
        <f t="shared" si="5"/>
        <v>0.84999999999999432</v>
      </c>
      <c r="R27">
        <f t="shared" si="6"/>
        <v>3.3499999999999943</v>
      </c>
      <c r="S27">
        <f t="shared" si="7"/>
        <v>0.25373134328358082</v>
      </c>
      <c r="T27" t="str">
        <f t="shared" si="8"/>
        <v>No Indication</v>
      </c>
      <c r="U27" t="str">
        <f t="shared" si="9"/>
        <v>No T+M+I</v>
      </c>
      <c r="V27">
        <v>88.125113478581014</v>
      </c>
      <c r="W27">
        <v>92.57692307692308</v>
      </c>
      <c r="X27">
        <f t="shared" si="10"/>
        <v>-4.4518095983420665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5</v>
      </c>
      <c r="B28" s="1">
        <v>42893</v>
      </c>
      <c r="C28">
        <v>85.1</v>
      </c>
      <c r="D28">
        <v>88.8</v>
      </c>
      <c r="E28">
        <v>84.8</v>
      </c>
      <c r="F28">
        <v>87</v>
      </c>
      <c r="G28">
        <f>_xll.TA_TYPPRICE(D28,E28,F28)</f>
        <v>86.866666666666674</v>
      </c>
      <c r="H28">
        <v>86.669300695591502</v>
      </c>
      <c r="I28" t="str">
        <f t="shared" si="0"/>
        <v>UP</v>
      </c>
      <c r="J28">
        <v>88.896228335318625</v>
      </c>
      <c r="K28">
        <v>85.519377760360214</v>
      </c>
      <c r="L28" t="str">
        <f t="shared" si="1"/>
        <v>No Confirmation</v>
      </c>
      <c r="M28" t="str">
        <f t="shared" si="2"/>
        <v>No Trend</v>
      </c>
      <c r="N28">
        <v>47.69212763473444</v>
      </c>
      <c r="O28" t="str">
        <f t="shared" si="3"/>
        <v>No Momentum</v>
      </c>
      <c r="P28" t="str">
        <f t="shared" si="4"/>
        <v>No Trend + Momentum</v>
      </c>
      <c r="Q28">
        <f t="shared" si="5"/>
        <v>2.2000000000000028</v>
      </c>
      <c r="R28">
        <f t="shared" si="6"/>
        <v>4</v>
      </c>
      <c r="S28">
        <f t="shared" si="7"/>
        <v>0.55000000000000071</v>
      </c>
      <c r="T28" t="str">
        <f t="shared" si="8"/>
        <v>No Indication</v>
      </c>
      <c r="U28" t="str">
        <f t="shared" si="9"/>
        <v>No T+M+I</v>
      </c>
      <c r="V28">
        <v>87.952019097260859</v>
      </c>
      <c r="W28">
        <v>92.163817663817667</v>
      </c>
      <c r="X28">
        <f t="shared" si="10"/>
        <v>-4.2117985665568085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5</v>
      </c>
      <c r="B29" s="1">
        <v>42894</v>
      </c>
      <c r="C29">
        <v>87.25</v>
      </c>
      <c r="D29">
        <v>87.45</v>
      </c>
      <c r="E29">
        <v>85.75</v>
      </c>
      <c r="F29">
        <v>86</v>
      </c>
      <c r="G29">
        <f>_xll.TA_TYPPRICE(D29,E29,F29)</f>
        <v>86.399999999999991</v>
      </c>
      <c r="H29">
        <v>86.534650347795747</v>
      </c>
      <c r="I29" t="str">
        <f t="shared" si="0"/>
        <v>DOWN</v>
      </c>
      <c r="J29">
        <v>88.574844260803374</v>
      </c>
      <c r="K29">
        <v>85.570627146946833</v>
      </c>
      <c r="L29" t="str">
        <f t="shared" si="1"/>
        <v>No Confirmation</v>
      </c>
      <c r="M29" t="str">
        <f t="shared" si="2"/>
        <v>No Trend</v>
      </c>
      <c r="N29">
        <v>41.693820193448623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1.7000000000000028</v>
      </c>
      <c r="S29">
        <f t="shared" si="7"/>
        <v>0.14705882352941152</v>
      </c>
      <c r="T29" t="str">
        <f t="shared" si="8"/>
        <v>DOWN</v>
      </c>
      <c r="U29" t="str">
        <f t="shared" si="9"/>
        <v>No T+M+I</v>
      </c>
      <c r="V29">
        <v>87.651708466913036</v>
      </c>
      <c r="W29">
        <v>91.707238577608948</v>
      </c>
      <c r="X29">
        <f t="shared" si="10"/>
        <v>-4.0555301106959121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5</v>
      </c>
      <c r="B30" s="1">
        <v>42895</v>
      </c>
      <c r="C30">
        <v>86</v>
      </c>
      <c r="D30">
        <v>91.25</v>
      </c>
      <c r="E30">
        <v>85.6</v>
      </c>
      <c r="F30">
        <v>91</v>
      </c>
      <c r="G30">
        <f>_xll.TA_TYPPRICE(D30,E30,F30)</f>
        <v>89.283333333333346</v>
      </c>
      <c r="H30">
        <v>87.908991840564539</v>
      </c>
      <c r="I30" t="str">
        <f t="shared" si="0"/>
        <v>UP</v>
      </c>
      <c r="J30">
        <v>89.169323313958174</v>
      </c>
      <c r="K30">
        <v>85.577154447625318</v>
      </c>
      <c r="L30" t="str">
        <f t="shared" si="1"/>
        <v>UP</v>
      </c>
      <c r="M30" t="str">
        <f t="shared" si="2"/>
        <v>UP</v>
      </c>
      <c r="N30">
        <v>67.35506929362036</v>
      </c>
      <c r="O30" t="str">
        <f t="shared" si="3"/>
        <v>UP</v>
      </c>
      <c r="P30" t="str">
        <f t="shared" si="4"/>
        <v>UP</v>
      </c>
      <c r="Q30">
        <f t="shared" si="5"/>
        <v>5.4000000000000057</v>
      </c>
      <c r="R30">
        <f t="shared" si="6"/>
        <v>5.6500000000000057</v>
      </c>
      <c r="S30">
        <f t="shared" si="7"/>
        <v>0.95575221238938057</v>
      </c>
      <c r="T30" t="str">
        <f t="shared" si="8"/>
        <v>UP</v>
      </c>
      <c r="U30" t="str">
        <f t="shared" si="9"/>
        <v>UP</v>
      </c>
      <c r="V30">
        <v>88.166830241234109</v>
      </c>
      <c r="W30">
        <v>91.654850534823098</v>
      </c>
      <c r="X30">
        <f t="shared" si="10"/>
        <v>-3.4880202935889884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5</v>
      </c>
      <c r="B31" s="1">
        <v>42898</v>
      </c>
      <c r="C31">
        <v>90.85</v>
      </c>
      <c r="D31">
        <v>93.2</v>
      </c>
      <c r="E31">
        <v>90.05</v>
      </c>
      <c r="F31">
        <v>91</v>
      </c>
      <c r="G31">
        <f>_xll.TA_TYPPRICE(D31,E31,F31)</f>
        <v>91.416666666666671</v>
      </c>
      <c r="H31">
        <v>89.662829253615598</v>
      </c>
      <c r="I31" t="str">
        <f t="shared" si="0"/>
        <v>UP</v>
      </c>
      <c r="J31">
        <v>90.065029244189688</v>
      </c>
      <c r="K31">
        <v>86.571120125930804</v>
      </c>
      <c r="L31" t="str">
        <f t="shared" si="1"/>
        <v>UP</v>
      </c>
      <c r="M31" t="str">
        <f t="shared" si="2"/>
        <v>UP</v>
      </c>
      <c r="N31">
        <v>67.35506929362036</v>
      </c>
      <c r="O31" t="str">
        <f t="shared" si="3"/>
        <v>UP</v>
      </c>
      <c r="P31" t="str">
        <f t="shared" si="4"/>
        <v>UP</v>
      </c>
      <c r="Q31">
        <f t="shared" si="5"/>
        <v>0.95000000000000284</v>
      </c>
      <c r="R31">
        <f t="shared" si="6"/>
        <v>3.1500000000000057</v>
      </c>
      <c r="S31">
        <f t="shared" si="7"/>
        <v>0.30158730158730196</v>
      </c>
      <c r="T31" t="str">
        <f t="shared" si="8"/>
        <v>No Indication</v>
      </c>
      <c r="U31" t="str">
        <f t="shared" si="9"/>
        <v>No T+M+I</v>
      </c>
      <c r="V31">
        <v>88.602702511813476</v>
      </c>
      <c r="W31">
        <v>91.606343087799161</v>
      </c>
      <c r="X31">
        <f t="shared" si="10"/>
        <v>-3.0036405759856848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5</v>
      </c>
      <c r="B32" s="1">
        <v>42899</v>
      </c>
      <c r="C32">
        <v>91.85</v>
      </c>
      <c r="D32">
        <v>93.05</v>
      </c>
      <c r="E32">
        <v>90.4</v>
      </c>
      <c r="F32">
        <v>91</v>
      </c>
      <c r="G32">
        <f>_xll.TA_TYPPRICE(D32,E32,F32)</f>
        <v>91.483333333333334</v>
      </c>
      <c r="H32">
        <v>90.573081293474473</v>
      </c>
      <c r="I32" t="str">
        <f t="shared" si="0"/>
        <v>UP</v>
      </c>
      <c r="J32">
        <v>90.728356078814201</v>
      </c>
      <c r="K32">
        <v>87.421982320168411</v>
      </c>
      <c r="L32" t="str">
        <f t="shared" si="1"/>
        <v>UP</v>
      </c>
      <c r="M32" t="str">
        <f t="shared" si="2"/>
        <v>UP</v>
      </c>
      <c r="N32">
        <v>67.35506929362036</v>
      </c>
      <c r="O32" t="str">
        <f t="shared" si="3"/>
        <v>UP</v>
      </c>
      <c r="P32" t="str">
        <f t="shared" si="4"/>
        <v>UP</v>
      </c>
      <c r="Q32">
        <f t="shared" si="5"/>
        <v>0.59999999999999432</v>
      </c>
      <c r="R32">
        <f t="shared" si="6"/>
        <v>2.6499999999999915</v>
      </c>
      <c r="S32">
        <f t="shared" si="7"/>
        <v>0.22641509433962123</v>
      </c>
      <c r="T32" t="str">
        <f t="shared" si="8"/>
        <v>No Indication</v>
      </c>
      <c r="U32" t="str">
        <f t="shared" si="9"/>
        <v>No T+M+I</v>
      </c>
      <c r="V32">
        <v>88.971517509996019</v>
      </c>
      <c r="W32">
        <v>91.561428784999222</v>
      </c>
      <c r="X32">
        <f t="shared" si="10"/>
        <v>-2.5899112750032032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5</v>
      </c>
      <c r="B33" s="1">
        <v>42900</v>
      </c>
      <c r="C33">
        <v>90.9</v>
      </c>
      <c r="D33">
        <v>92</v>
      </c>
      <c r="E33">
        <v>89.8</v>
      </c>
      <c r="F33">
        <v>91</v>
      </c>
      <c r="G33">
        <f>_xll.TA_TYPPRICE(D33,E33,F33)</f>
        <v>90.933333333333337</v>
      </c>
      <c r="H33">
        <v>90.753207313403905</v>
      </c>
      <c r="I33" t="str">
        <f t="shared" si="0"/>
        <v>UP</v>
      </c>
      <c r="J33">
        <v>91.010943616855485</v>
      </c>
      <c r="K33">
        <v>87.950430693464313</v>
      </c>
      <c r="L33" t="str">
        <f t="shared" si="1"/>
        <v>No Confirmation</v>
      </c>
      <c r="M33" t="str">
        <f t="shared" si="2"/>
        <v>No Trend</v>
      </c>
      <c r="N33">
        <v>67.35506929362036</v>
      </c>
      <c r="O33" t="str">
        <f t="shared" si="3"/>
        <v>UP</v>
      </c>
      <c r="P33" t="str">
        <f t="shared" si="4"/>
        <v>No Trend + Momentum</v>
      </c>
      <c r="Q33">
        <f t="shared" si="5"/>
        <v>1.2000000000000028</v>
      </c>
      <c r="R33">
        <f t="shared" si="6"/>
        <v>2.2000000000000028</v>
      </c>
      <c r="S33">
        <f t="shared" si="7"/>
        <v>0.54545454545454608</v>
      </c>
      <c r="T33" t="str">
        <f t="shared" si="8"/>
        <v>No Indication</v>
      </c>
      <c r="U33" t="str">
        <f t="shared" si="9"/>
        <v>No T+M+I</v>
      </c>
      <c r="V33">
        <v>89.283591739227404</v>
      </c>
      <c r="W33">
        <v>91.519841467591874</v>
      </c>
      <c r="X33">
        <f t="shared" si="10"/>
        <v>-2.23624972836447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5</v>
      </c>
      <c r="B34" s="1">
        <v>42901</v>
      </c>
      <c r="C34">
        <v>90.4</v>
      </c>
      <c r="D34">
        <v>91.55</v>
      </c>
      <c r="E34">
        <v>89.5</v>
      </c>
      <c r="F34">
        <v>90</v>
      </c>
      <c r="G34">
        <f>_xll.TA_TYPPRICE(D34,E34,F34)</f>
        <v>90.350000000000009</v>
      </c>
      <c r="H34">
        <v>90.551603656701957</v>
      </c>
      <c r="I34" t="str">
        <f t="shared" si="0"/>
        <v>DOWN</v>
      </c>
      <c r="J34">
        <v>91.130733924220934</v>
      </c>
      <c r="K34">
        <v>88.294779428250024</v>
      </c>
      <c r="L34" t="str">
        <f t="shared" si="1"/>
        <v>No Confirmation</v>
      </c>
      <c r="M34" t="str">
        <f t="shared" si="2"/>
        <v>No Trend</v>
      </c>
      <c r="N34">
        <v>55.440905475760147</v>
      </c>
      <c r="O34" t="str">
        <f t="shared" si="3"/>
        <v>No Momentum</v>
      </c>
      <c r="P34" t="str">
        <f t="shared" si="4"/>
        <v>No Trend + Momentum</v>
      </c>
      <c r="Q34">
        <f t="shared" si="5"/>
        <v>0.5</v>
      </c>
      <c r="R34">
        <f t="shared" si="6"/>
        <v>2.0499999999999972</v>
      </c>
      <c r="S34">
        <f t="shared" si="7"/>
        <v>0.24390243902439057</v>
      </c>
      <c r="T34" t="str">
        <f t="shared" si="8"/>
        <v>No Indication</v>
      </c>
      <c r="U34" t="str">
        <f t="shared" si="9"/>
        <v>No T+M+I</v>
      </c>
      <c r="V34">
        <v>89.393808394730883</v>
      </c>
      <c r="W34">
        <v>91.407260618140626</v>
      </c>
      <c r="X34">
        <f t="shared" si="10"/>
        <v>-2.0134522234097432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5</v>
      </c>
      <c r="B35" s="1">
        <v>42902</v>
      </c>
      <c r="C35">
        <v>90.5</v>
      </c>
      <c r="D35">
        <v>92</v>
      </c>
      <c r="E35">
        <v>89.75</v>
      </c>
      <c r="F35">
        <v>90</v>
      </c>
      <c r="G35">
        <f>_xll.TA_TYPPRICE(D35,E35,F35)</f>
        <v>90.583333333333329</v>
      </c>
      <c r="H35">
        <v>90.567468495017636</v>
      </c>
      <c r="I35" t="str">
        <f t="shared" si="0"/>
        <v>DOWN</v>
      </c>
      <c r="J35">
        <v>91.323904163282947</v>
      </c>
      <c r="K35">
        <v>88.618161777527803</v>
      </c>
      <c r="L35" t="str">
        <f t="shared" si="1"/>
        <v>No Confirmation</v>
      </c>
      <c r="M35" t="str">
        <f t="shared" si="2"/>
        <v>No Trend</v>
      </c>
      <c r="N35">
        <v>55.440905475760161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2.25</v>
      </c>
      <c r="S35">
        <f t="shared" si="7"/>
        <v>0.1111111111111111</v>
      </c>
      <c r="T35" t="str">
        <f t="shared" si="8"/>
        <v>DOWN</v>
      </c>
      <c r="U35" t="str">
        <f t="shared" si="9"/>
        <v>No T+M+I</v>
      </c>
      <c r="V35">
        <v>89.487068641695359</v>
      </c>
      <c r="W35">
        <v>91.303019090870947</v>
      </c>
      <c r="X35">
        <f t="shared" si="10"/>
        <v>-1.8159504491755882</v>
      </c>
      <c r="Y35">
        <v>-3.0962625356802738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5</v>
      </c>
      <c r="B36" s="1">
        <v>42905</v>
      </c>
      <c r="C36">
        <v>91</v>
      </c>
      <c r="D36">
        <v>91.9</v>
      </c>
      <c r="E36">
        <v>90.45</v>
      </c>
      <c r="F36">
        <v>92</v>
      </c>
      <c r="G36">
        <f>_xll.TA_TYPPRICE(D36,E36,F36)</f>
        <v>91.45</v>
      </c>
      <c r="H36">
        <v>91.008734247508812</v>
      </c>
      <c r="I36" t="str">
        <f t="shared" si="0"/>
        <v>UP</v>
      </c>
      <c r="J36">
        <v>91.451925460331182</v>
      </c>
      <c r="K36">
        <v>89.025236938077185</v>
      </c>
      <c r="L36" t="str">
        <f t="shared" si="1"/>
        <v>UP</v>
      </c>
      <c r="M36" t="str">
        <f t="shared" si="2"/>
        <v>UP</v>
      </c>
      <c r="N36">
        <v>71.303453176617552</v>
      </c>
      <c r="O36" t="str">
        <f t="shared" si="3"/>
        <v>UP</v>
      </c>
      <c r="P36" t="str">
        <f t="shared" si="4"/>
        <v>UP</v>
      </c>
      <c r="Q36">
        <f t="shared" si="5"/>
        <v>1.5499999999999972</v>
      </c>
      <c r="R36">
        <f t="shared" si="6"/>
        <v>1.4500000000000028</v>
      </c>
      <c r="S36">
        <f t="shared" si="7"/>
        <v>1.0689655172413752</v>
      </c>
      <c r="T36" t="str">
        <f t="shared" si="8"/>
        <v>UP</v>
      </c>
      <c r="U36" t="str">
        <f t="shared" si="9"/>
        <v>UP</v>
      </c>
      <c r="V36">
        <v>89.873673466049922</v>
      </c>
      <c r="W36">
        <v>91.354647306361983</v>
      </c>
      <c r="X36">
        <f t="shared" si="10"/>
        <v>-1.4809738403120605</v>
      </c>
      <c r="Y36">
        <v>-2.7732047966066311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5</v>
      </c>
      <c r="B37" s="1">
        <v>42906</v>
      </c>
      <c r="C37">
        <v>92.95</v>
      </c>
      <c r="D37">
        <v>92.95</v>
      </c>
      <c r="E37">
        <v>89.95</v>
      </c>
      <c r="F37">
        <v>91</v>
      </c>
      <c r="G37">
        <f>_xll.TA_TYPPRICE(D37,E37,F37)</f>
        <v>91.3</v>
      </c>
      <c r="H37">
        <v>91.154367123754412</v>
      </c>
      <c r="I37" t="str">
        <f t="shared" si="0"/>
        <v>DOWN</v>
      </c>
      <c r="J37">
        <v>91.784830913590923</v>
      </c>
      <c r="K37">
        <v>89.230739840726699</v>
      </c>
      <c r="L37" t="str">
        <f t="shared" si="1"/>
        <v>No Confirmation</v>
      </c>
      <c r="M37" t="str">
        <f t="shared" si="2"/>
        <v>No Trend</v>
      </c>
      <c r="N37">
        <v>58.326260945457634</v>
      </c>
      <c r="O37" t="str">
        <f t="shared" si="3"/>
        <v>No Momentum</v>
      </c>
      <c r="P37" t="str">
        <f t="shared" si="4"/>
        <v>No Trend + Momentum</v>
      </c>
      <c r="Q37">
        <f t="shared" si="5"/>
        <v>1.0499999999999972</v>
      </c>
      <c r="R37">
        <f t="shared" si="6"/>
        <v>3</v>
      </c>
      <c r="S37">
        <f t="shared" si="7"/>
        <v>0.34999999999999903</v>
      </c>
      <c r="T37" t="str">
        <f t="shared" si="8"/>
        <v>No Indication</v>
      </c>
      <c r="U37" t="str">
        <f t="shared" si="9"/>
        <v>No T+M+I</v>
      </c>
      <c r="V37">
        <v>90.046954471273011</v>
      </c>
      <c r="W37">
        <v>91.328377135520356</v>
      </c>
      <c r="X37">
        <f t="shared" si="10"/>
        <v>-1.2814226642473443</v>
      </c>
      <c r="Y37">
        <v>-2.4748483701347737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5</v>
      </c>
      <c r="B38" s="1">
        <v>42907</v>
      </c>
      <c r="C38">
        <v>90.6</v>
      </c>
      <c r="D38">
        <v>91.95</v>
      </c>
      <c r="E38">
        <v>90.35</v>
      </c>
      <c r="F38">
        <v>91</v>
      </c>
      <c r="G38">
        <f>_xll.TA_TYPPRICE(D38,E38,F38)</f>
        <v>91.100000000000009</v>
      </c>
      <c r="H38">
        <v>91.127183561877217</v>
      </c>
      <c r="I38" t="str">
        <f t="shared" si="0"/>
        <v>DOWN</v>
      </c>
      <c r="J38">
        <v>91.821535155015169</v>
      </c>
      <c r="K38">
        <v>89.479464320565214</v>
      </c>
      <c r="L38" t="str">
        <f t="shared" si="1"/>
        <v>No Confirmation</v>
      </c>
      <c r="M38" t="str">
        <f t="shared" si="2"/>
        <v>No Trend</v>
      </c>
      <c r="N38">
        <v>58.326260945457634</v>
      </c>
      <c r="O38" t="str">
        <f t="shared" si="3"/>
        <v>No Momentum</v>
      </c>
      <c r="P38" t="str">
        <f t="shared" si="4"/>
        <v>No Trend + Momentum</v>
      </c>
      <c r="Q38">
        <f t="shared" si="5"/>
        <v>0.65000000000000568</v>
      </c>
      <c r="R38">
        <f t="shared" si="6"/>
        <v>1.6000000000000085</v>
      </c>
      <c r="S38">
        <f t="shared" si="7"/>
        <v>0.40625000000000139</v>
      </c>
      <c r="T38" t="str">
        <f t="shared" si="8"/>
        <v>No Indication</v>
      </c>
      <c r="U38" t="str">
        <f t="shared" si="9"/>
        <v>No T+M+I</v>
      </c>
      <c r="V38">
        <v>90.193576860307928</v>
      </c>
      <c r="W38">
        <v>91.304052903259588</v>
      </c>
      <c r="X38">
        <f t="shared" si="10"/>
        <v>-1.1104760429516602</v>
      </c>
      <c r="Y38">
        <v>-2.2019739046981508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5</v>
      </c>
      <c r="B39" s="1">
        <v>42908</v>
      </c>
      <c r="C39">
        <v>91.1</v>
      </c>
      <c r="D39">
        <v>93.15</v>
      </c>
      <c r="E39">
        <v>90.65</v>
      </c>
      <c r="F39">
        <v>92</v>
      </c>
      <c r="G39">
        <f>_xll.TA_TYPPRICE(D39,E39,F39)</f>
        <v>91.933333333333337</v>
      </c>
      <c r="H39">
        <v>91.530258447605277</v>
      </c>
      <c r="I39" t="str">
        <f t="shared" si="0"/>
        <v>UP</v>
      </c>
      <c r="J39">
        <v>92.116749565011801</v>
      </c>
      <c r="K39">
        <v>89.73958336043961</v>
      </c>
      <c r="L39" t="str">
        <f t="shared" si="1"/>
        <v>No Confirmation</v>
      </c>
      <c r="M39" t="str">
        <f t="shared" si="2"/>
        <v>No Trend</v>
      </c>
      <c r="N39">
        <v>67.553273127562761</v>
      </c>
      <c r="O39" t="str">
        <f t="shared" si="3"/>
        <v>UP</v>
      </c>
      <c r="P39" t="str">
        <f t="shared" si="4"/>
        <v>No Trend + Momentum</v>
      </c>
      <c r="Q39">
        <f t="shared" si="5"/>
        <v>1.3499999999999943</v>
      </c>
      <c r="R39">
        <f t="shared" si="6"/>
        <v>2.5</v>
      </c>
      <c r="S39">
        <f t="shared" si="7"/>
        <v>0.5399999999999977</v>
      </c>
      <c r="T39" t="str">
        <f t="shared" si="8"/>
        <v>No Indication</v>
      </c>
      <c r="U39" t="str">
        <f t="shared" si="9"/>
        <v>No T+M+I</v>
      </c>
      <c r="V39">
        <v>90.471488112568252</v>
      </c>
      <c r="W39">
        <v>91.355604540055168</v>
      </c>
      <c r="X39">
        <f t="shared" si="10"/>
        <v>-0.88411642748691577</v>
      </c>
      <c r="Y39">
        <v>-1.9384024092559038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5</v>
      </c>
      <c r="B40" s="1">
        <v>42909</v>
      </c>
      <c r="C40">
        <v>92.1</v>
      </c>
      <c r="D40">
        <v>92.35</v>
      </c>
      <c r="E40">
        <v>87.5</v>
      </c>
      <c r="F40">
        <v>90</v>
      </c>
      <c r="G40">
        <f>_xll.TA_TYPPRICE(D40,E40,F40)</f>
        <v>89.95</v>
      </c>
      <c r="H40">
        <v>90.74012922380264</v>
      </c>
      <c r="I40" t="str">
        <f t="shared" si="0"/>
        <v>DOWN</v>
      </c>
      <c r="J40">
        <v>92.168582995009174</v>
      </c>
      <c r="K40">
        <v>89.241898169230808</v>
      </c>
      <c r="L40" t="str">
        <f t="shared" si="1"/>
        <v>No Confirmation</v>
      </c>
      <c r="M40" t="str">
        <f t="shared" si="2"/>
        <v>No Trend</v>
      </c>
      <c r="N40">
        <v>43.48381639584489</v>
      </c>
      <c r="O40" t="str">
        <f t="shared" si="3"/>
        <v>No Momentum</v>
      </c>
      <c r="P40" t="str">
        <f t="shared" si="4"/>
        <v>No Trend + Momentum</v>
      </c>
      <c r="Q40">
        <f t="shared" si="5"/>
        <v>2.5</v>
      </c>
      <c r="R40">
        <f t="shared" si="6"/>
        <v>4.8499999999999943</v>
      </c>
      <c r="S40">
        <f t="shared" si="7"/>
        <v>0.51546391752577381</v>
      </c>
      <c r="T40" t="str">
        <f t="shared" si="8"/>
        <v>No Indication</v>
      </c>
      <c r="U40" t="str">
        <f t="shared" si="9"/>
        <v>No T+M+I</v>
      </c>
      <c r="V40">
        <v>90.398951479865445</v>
      </c>
      <c r="W40">
        <v>91.255189388939968</v>
      </c>
      <c r="X40">
        <f t="shared" si="10"/>
        <v>-0.85623790907452246</v>
      </c>
      <c r="Y40">
        <v>-1.7219695092196274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5</v>
      </c>
      <c r="B41" s="1">
        <v>42913</v>
      </c>
      <c r="C41">
        <v>90</v>
      </c>
      <c r="D41">
        <v>90.15</v>
      </c>
      <c r="E41">
        <v>87.4</v>
      </c>
      <c r="F41">
        <v>88</v>
      </c>
      <c r="G41">
        <f>_xll.TA_TYPPRICE(D41,E41,F41)</f>
        <v>88.516666666666666</v>
      </c>
      <c r="H41">
        <v>89.628397945234653</v>
      </c>
      <c r="I41" t="str">
        <f t="shared" si="0"/>
        <v>DOWN</v>
      </c>
      <c r="J41">
        <v>91.720008996118253</v>
      </c>
      <c r="K41">
        <v>88.8325874649573</v>
      </c>
      <c r="L41" t="str">
        <f t="shared" si="1"/>
        <v>DOWN</v>
      </c>
      <c r="M41" t="str">
        <f t="shared" si="2"/>
        <v>DOWN</v>
      </c>
      <c r="N41">
        <v>30.08471217108233</v>
      </c>
      <c r="O41" t="str">
        <f t="shared" si="3"/>
        <v>DOWN</v>
      </c>
      <c r="P41" t="str">
        <f t="shared" si="4"/>
        <v>DOWN</v>
      </c>
      <c r="Q41">
        <f t="shared" si="5"/>
        <v>0.59999999999999432</v>
      </c>
      <c r="R41">
        <f t="shared" si="6"/>
        <v>2.75</v>
      </c>
      <c r="S41">
        <f t="shared" si="7"/>
        <v>0.21818181818181612</v>
      </c>
      <c r="T41" t="str">
        <f t="shared" si="8"/>
        <v>No Indication</v>
      </c>
      <c r="U41" t="str">
        <f t="shared" si="9"/>
        <v>No T+M+I</v>
      </c>
      <c r="V41">
        <v>90.029882021424612</v>
      </c>
      <c r="W41">
        <v>91.014064249018489</v>
      </c>
      <c r="X41">
        <f t="shared" si="10"/>
        <v>-0.98418222759387675</v>
      </c>
      <c r="Y41">
        <v>-1.5744120528944774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5</v>
      </c>
      <c r="B42" s="1">
        <v>42914</v>
      </c>
      <c r="C42">
        <v>88.5</v>
      </c>
      <c r="D42">
        <v>90.8</v>
      </c>
      <c r="E42">
        <v>87.45</v>
      </c>
      <c r="F42">
        <v>89</v>
      </c>
      <c r="G42">
        <f>_xll.TA_TYPPRICE(D42,E42,F42)</f>
        <v>89.083333333333329</v>
      </c>
      <c r="H42">
        <v>89.355865639283991</v>
      </c>
      <c r="I42" t="str">
        <f t="shared" si="0"/>
        <v>DOWN</v>
      </c>
      <c r="J42">
        <v>91.515562552536423</v>
      </c>
      <c r="K42">
        <v>88.525345806077894</v>
      </c>
      <c r="L42" t="str">
        <f t="shared" si="1"/>
        <v>No Confirmation</v>
      </c>
      <c r="M42" t="str">
        <f t="shared" si="2"/>
        <v>No Trend</v>
      </c>
      <c r="N42">
        <v>41.375130166862391</v>
      </c>
      <c r="O42" t="str">
        <f t="shared" si="3"/>
        <v>No Momentum</v>
      </c>
      <c r="P42" t="str">
        <f t="shared" si="4"/>
        <v>No Trend + Momentum</v>
      </c>
      <c r="Q42">
        <f t="shared" si="5"/>
        <v>1.5499999999999972</v>
      </c>
      <c r="R42">
        <f t="shared" si="6"/>
        <v>3.3499999999999943</v>
      </c>
      <c r="S42">
        <f t="shared" si="7"/>
        <v>0.46268656716417905</v>
      </c>
      <c r="T42" t="str">
        <f t="shared" si="8"/>
        <v>No Indication</v>
      </c>
      <c r="U42" t="str">
        <f t="shared" si="9"/>
        <v>No T+M+I</v>
      </c>
      <c r="V42">
        <v>89.871438633513137</v>
      </c>
      <c r="W42">
        <v>90.864874304646747</v>
      </c>
      <c r="X42">
        <f t="shared" si="10"/>
        <v>-0.99343567113361075</v>
      </c>
      <c r="Y42">
        <v>-1.458216776542304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5</v>
      </c>
      <c r="B43" s="1">
        <v>42915</v>
      </c>
      <c r="C43">
        <v>89.9</v>
      </c>
      <c r="D43">
        <v>90.2</v>
      </c>
      <c r="E43">
        <v>88.6</v>
      </c>
      <c r="F43">
        <v>89</v>
      </c>
      <c r="G43">
        <f>_xll.TA_TYPPRICE(D43,E43,F43)</f>
        <v>89.266666666666666</v>
      </c>
      <c r="H43">
        <v>89.311266152975321</v>
      </c>
      <c r="I43" t="str">
        <f t="shared" si="0"/>
        <v>DOWN</v>
      </c>
      <c r="J43">
        <v>91.223215318639447</v>
      </c>
      <c r="K43">
        <v>88.541935626949467</v>
      </c>
      <c r="L43" t="str">
        <f t="shared" si="1"/>
        <v>No Confirmation</v>
      </c>
      <c r="M43" t="str">
        <f t="shared" si="2"/>
        <v>No Trend</v>
      </c>
      <c r="N43">
        <v>41.375130166862398</v>
      </c>
      <c r="O43" t="str">
        <f t="shared" si="3"/>
        <v>No Momentum</v>
      </c>
      <c r="P43" t="str">
        <f t="shared" si="4"/>
        <v>No Trend + Momentum</v>
      </c>
      <c r="Q43">
        <f t="shared" si="5"/>
        <v>0.40000000000000568</v>
      </c>
      <c r="R43">
        <f t="shared" si="6"/>
        <v>1.6000000000000085</v>
      </c>
      <c r="S43">
        <f t="shared" si="7"/>
        <v>0.25000000000000222</v>
      </c>
      <c r="T43" t="str">
        <f t="shared" si="8"/>
        <v>No Indication</v>
      </c>
      <c r="U43" t="str">
        <f t="shared" si="9"/>
        <v>No T+M+I</v>
      </c>
      <c r="V43">
        <v>89.737371151434189</v>
      </c>
      <c r="W43">
        <v>90.726735467265513</v>
      </c>
      <c r="X43">
        <f t="shared" si="10"/>
        <v>-0.98936431583132389</v>
      </c>
      <c r="Y43">
        <v>-1.364446284400108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A44" t="s">
        <v>5</v>
      </c>
      <c r="B44" s="1">
        <v>42916</v>
      </c>
      <c r="C44">
        <v>88.3</v>
      </c>
      <c r="D44">
        <v>88.7</v>
      </c>
      <c r="E44">
        <v>86.9</v>
      </c>
      <c r="F44">
        <v>88</v>
      </c>
      <c r="G44">
        <f>_xll.TA_TYPPRICE(D44,E44,F44)</f>
        <v>87.866666666666674</v>
      </c>
      <c r="H44">
        <v>88.588966409820998</v>
      </c>
      <c r="I44" t="str">
        <f t="shared" si="0"/>
        <v>DOWN</v>
      </c>
      <c r="J44">
        <v>90.662500803386237</v>
      </c>
      <c r="K44">
        <v>88.177061043182917</v>
      </c>
      <c r="L44" t="str">
        <f t="shared" si="1"/>
        <v>DOWN</v>
      </c>
      <c r="M44" t="str">
        <f t="shared" si="2"/>
        <v>DOWN</v>
      </c>
      <c r="N44">
        <v>33.038688798227476</v>
      </c>
      <c r="O44" t="str">
        <f t="shared" si="3"/>
        <v>DOWN</v>
      </c>
      <c r="P44" t="str">
        <f t="shared" si="4"/>
        <v>DOWN</v>
      </c>
      <c r="Q44">
        <f t="shared" si="5"/>
        <v>1.0999999999999943</v>
      </c>
      <c r="R44">
        <f t="shared" si="6"/>
        <v>1.7999999999999972</v>
      </c>
      <c r="S44">
        <f t="shared" si="7"/>
        <v>0.61111111111110894</v>
      </c>
      <c r="T44" t="str">
        <f t="shared" si="8"/>
        <v>No Indication</v>
      </c>
      <c r="U44" t="str">
        <f t="shared" si="9"/>
        <v>No T+M+I</v>
      </c>
      <c r="V44">
        <v>89.470083281982781</v>
      </c>
      <c r="W44">
        <v>90.524755062282878</v>
      </c>
      <c r="X44">
        <f t="shared" si="10"/>
        <v>-1.0546717803000973</v>
      </c>
      <c r="Y44">
        <v>-1.3024913835801057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</row>
    <row r="45" spans="1:33" x14ac:dyDescent="0.25">
      <c r="A45" t="s">
        <v>5</v>
      </c>
      <c r="B45" s="1">
        <v>43005</v>
      </c>
      <c r="C45">
        <v>84</v>
      </c>
      <c r="D45">
        <v>84.85</v>
      </c>
      <c r="E45">
        <v>81.150000000000006</v>
      </c>
      <c r="F45">
        <v>81.75</v>
      </c>
      <c r="G45">
        <f>_xll.TA_TYPPRICE(D45,E45,F45)</f>
        <v>82.583333333333329</v>
      </c>
      <c r="H45">
        <v>85.586149871577163</v>
      </c>
      <c r="I45" t="str">
        <f t="shared" si="0"/>
        <v>DOWN</v>
      </c>
      <c r="J45">
        <v>89.370833958189294</v>
      </c>
      <c r="K45">
        <v>86.615491922475599</v>
      </c>
      <c r="L45" t="str">
        <f t="shared" si="1"/>
        <v>DOWN</v>
      </c>
      <c r="M45" t="str">
        <f t="shared" si="2"/>
        <v>DOWN</v>
      </c>
      <c r="N45">
        <v>12.835062169997617</v>
      </c>
      <c r="O45" t="str">
        <f t="shared" si="3"/>
        <v>DOWN</v>
      </c>
      <c r="P45" t="str">
        <f t="shared" si="4"/>
        <v>DOWN</v>
      </c>
      <c r="Q45">
        <f t="shared" si="5"/>
        <v>0.59999999999999432</v>
      </c>
      <c r="R45">
        <f t="shared" si="6"/>
        <v>3.6999999999999886</v>
      </c>
      <c r="S45">
        <f t="shared" si="7"/>
        <v>0.16216216216216112</v>
      </c>
      <c r="T45" t="str">
        <f t="shared" si="8"/>
        <v>DOWN</v>
      </c>
      <c r="U45" t="str">
        <f t="shared" si="9"/>
        <v>DOWN</v>
      </c>
      <c r="V45">
        <v>88.282378161677741</v>
      </c>
      <c r="W45">
        <v>89.874773205817476</v>
      </c>
      <c r="X45">
        <f t="shared" si="10"/>
        <v>-1.5923950441397352</v>
      </c>
      <c r="Y45">
        <v>-1.3604721156920316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84.45</v>
      </c>
      <c r="AE45">
        <f t="shared" si="16"/>
        <v>83.45</v>
      </c>
      <c r="AF45">
        <f t="shared" si="17"/>
        <v>83</v>
      </c>
      <c r="AG45">
        <f t="shared" si="18"/>
        <v>82.550000000000011</v>
      </c>
    </row>
    <row r="46" spans="1:33" x14ac:dyDescent="0.25">
      <c r="A46" t="s">
        <v>5</v>
      </c>
      <c r="B46" s="1">
        <v>43006</v>
      </c>
      <c r="C46">
        <v>82.05</v>
      </c>
      <c r="D46">
        <v>83.2</v>
      </c>
      <c r="E46">
        <v>81.099999999999994</v>
      </c>
      <c r="F46">
        <v>81.55</v>
      </c>
      <c r="G46">
        <f>_xll.TA_TYPPRICE(D46,E46,F46)</f>
        <v>81.95</v>
      </c>
      <c r="H46">
        <v>83.768074935788576</v>
      </c>
      <c r="I46" t="str">
        <f t="shared" si="0"/>
        <v>DOWN</v>
      </c>
      <c r="J46">
        <v>87.999537523036125</v>
      </c>
      <c r="K46">
        <v>85.389827050814347</v>
      </c>
      <c r="L46" t="str">
        <f t="shared" si="1"/>
        <v>DOWN</v>
      </c>
      <c r="M46" t="str">
        <f t="shared" si="2"/>
        <v>DOWN</v>
      </c>
      <c r="N46">
        <v>12.528605377164778</v>
      </c>
      <c r="O46" t="str">
        <f t="shared" si="3"/>
        <v>DOWN</v>
      </c>
      <c r="P46" t="str">
        <f t="shared" si="4"/>
        <v>DOWN</v>
      </c>
      <c r="Q46">
        <f t="shared" si="5"/>
        <v>0.45000000000000284</v>
      </c>
      <c r="R46">
        <f t="shared" si="6"/>
        <v>2.1000000000000085</v>
      </c>
      <c r="S46">
        <f t="shared" si="7"/>
        <v>0.21428571428571477</v>
      </c>
      <c r="T46" t="str">
        <f t="shared" si="8"/>
        <v>No Indication</v>
      </c>
      <c r="U46" t="str">
        <f t="shared" si="9"/>
        <v>No T+M+I</v>
      </c>
      <c r="V46">
        <v>87.246627675265785</v>
      </c>
      <c r="W46">
        <v>89.258123338719884</v>
      </c>
      <c r="X46">
        <f t="shared" si="10"/>
        <v>-2.0114956634540988</v>
      </c>
      <c r="Y46">
        <v>-1.4906768252444451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</row>
    <row r="47" spans="1:33" x14ac:dyDescent="0.25">
      <c r="A47" t="s">
        <v>5</v>
      </c>
      <c r="B47" s="1">
        <v>43007</v>
      </c>
      <c r="C47">
        <v>82.15</v>
      </c>
      <c r="D47">
        <v>84.3</v>
      </c>
      <c r="E47">
        <v>82.15</v>
      </c>
      <c r="F47">
        <v>82.9</v>
      </c>
      <c r="G47">
        <f>_xll.TA_TYPPRICE(D47,E47,F47)</f>
        <v>83.11666666666666</v>
      </c>
      <c r="H47">
        <v>83.442370801227611</v>
      </c>
      <c r="I47" t="str">
        <f t="shared" si="0"/>
        <v>DOWN</v>
      </c>
      <c r="J47">
        <v>87.177418073472538</v>
      </c>
      <c r="K47">
        <v>84.669865483966717</v>
      </c>
      <c r="L47" t="str">
        <f t="shared" si="1"/>
        <v>DOWN</v>
      </c>
      <c r="M47" t="str">
        <f t="shared" si="2"/>
        <v>DOWN</v>
      </c>
      <c r="N47">
        <v>27.195643731535935</v>
      </c>
      <c r="O47" t="str">
        <f t="shared" si="3"/>
        <v>DOWN</v>
      </c>
      <c r="P47" t="str">
        <f t="shared" si="4"/>
        <v>DOWN</v>
      </c>
      <c r="Q47">
        <f t="shared" si="5"/>
        <v>0.75</v>
      </c>
      <c r="R47">
        <f t="shared" si="6"/>
        <v>2.1499999999999915</v>
      </c>
      <c r="S47">
        <f t="shared" si="7"/>
        <v>0.34883720930232698</v>
      </c>
      <c r="T47" t="str">
        <f t="shared" si="8"/>
        <v>No Indication</v>
      </c>
      <c r="U47" t="str">
        <f t="shared" si="9"/>
        <v>No T+M+I</v>
      </c>
      <c r="V47">
        <v>86.577915725224898</v>
      </c>
      <c r="W47">
        <v>88.787151239555442</v>
      </c>
      <c r="X47">
        <f t="shared" si="10"/>
        <v>-2.209235514330544</v>
      </c>
      <c r="Y47">
        <v>-1.6343885630616648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2017-07-05T06:11:46Z</dcterms:created>
  <dcterms:modified xsi:type="dcterms:W3CDTF">2017-10-03T07:55:09Z</dcterms:modified>
</cp:coreProperties>
</file>