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2" i="1"/>
  <c r="Y2" i="1" a="1"/>
  <c r="W2" i="1" a="1"/>
  <c r="V2" i="1" a="1"/>
  <c r="N2" i="1" a="1"/>
  <c r="K2" i="1" a="1"/>
  <c r="J2" i="1" a="1"/>
  <c r="H2" i="1" a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2" i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7" i="1"/>
  <c r="W39" i="1"/>
  <c r="W41" i="1"/>
  <c r="W4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35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5" i="1"/>
  <c r="V37" i="1"/>
  <c r="V39" i="1"/>
  <c r="V41" i="1"/>
  <c r="V4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3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K3" i="1"/>
  <c r="K5" i="1"/>
  <c r="K7" i="1"/>
  <c r="K9" i="1"/>
  <c r="K13" i="1"/>
  <c r="K19" i="1"/>
  <c r="K27" i="1"/>
  <c r="K4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11" i="1"/>
  <c r="K15" i="1"/>
  <c r="K17" i="1"/>
  <c r="K21" i="1"/>
  <c r="K23" i="1"/>
  <c r="K25" i="1"/>
  <c r="K29" i="1"/>
  <c r="K31" i="1"/>
  <c r="K33" i="1"/>
  <c r="K35" i="1"/>
  <c r="K37" i="1"/>
  <c r="K39" i="1"/>
  <c r="K4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</calcChain>
</file>

<file path=xl/sharedStrings.xml><?xml version="1.0" encoding="utf-8"?>
<sst xmlns="http://schemas.openxmlformats.org/spreadsheetml/2006/main" count="75" uniqueCount="34">
  <si>
    <t>Scrip</t>
  </si>
  <si>
    <t>Date</t>
  </si>
  <si>
    <t>Open</t>
  </si>
  <si>
    <t>High</t>
  </si>
  <si>
    <t>Low</t>
  </si>
  <si>
    <t>Close</t>
  </si>
  <si>
    <t>NESTLEIND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</si>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</sst>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 spans="1:33" x14ac:dyDescent="0.25">
      <c r="A2" t="s">
        <v>6</v>
      </c>
      <c r="B2" s="1">
        <v>42948</v>
      </c>
      <c r="C2">
        <v>6732</v>
      </c>
      <c r="D2">
        <v>6790</v>
      </c>
      <c r="E2">
        <v>6675.85</v>
      </c>
      <c r="F2">
        <v>6719.9</v>
      </c>
      <c r="G2">
        <f>_xll.TA_TYPPRICE(D2,E2,F2)</f>
        <v>6728.583333333333</v>
      </c>
      <c r="H2" t="e">
        <f t="array" ref="H2:H43">_xll.TA_EMA(G2:G43,3)</f>
        <v>#N/A</v>
      </c>
      <c r="I2" t="e">
        <f>IF(F2&gt;H2,"UP","DOWN")</f>
        <v>#N/A</v>
      </c>
      <c r="J2" t="e">
        <f t="array" ref="J2:J43">_xll.TA_EMA(D2:D43,8)</f>
        <v>#N/A</v>
      </c>
      <c r="K2" t="e">
        <f t="array" ref="K2:K43">_xll.TA_EMA(E2:E43,8)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43">_xll.TA_RSI(F2:F43,5)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44.049999999999272</v>
      </c>
      <c r="R2">
        <f>D2-E2</f>
        <v>114.14999999999964</v>
      </c>
      <c r="S2">
        <f>Q2/R2</f>
        <v>0.38589575120455027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43">_xll.TA_EMA(F2:F43,12)</f>
        <v>#N/A</v>
      </c>
      <c r="W2" t="e">
        <f t="array" ref="W2:W43">_xll.TA_EMA(F2:F43,26)</f>
        <v>#N/A</v>
      </c>
      <c r="X2" t="e">
        <f>V2-W2</f>
        <v>#N/A</v>
      </c>
      <c r="Y2" t="e">
        <f t="array" ref="Y2:Y43">_xll.TA_EMA(X2:X43,9)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</row>
    <row r="3" spans="1:33" x14ac:dyDescent="0.25">
      <c r="A3" t="s">
        <v>6</v>
      </c>
      <c r="B3" s="1">
        <v>42949</v>
      </c>
      <c r="C3">
        <v>6740</v>
      </c>
      <c r="D3">
        <v>6745.4</v>
      </c>
      <c r="E3">
        <v>6695</v>
      </c>
      <c r="F3">
        <v>6714.8</v>
      </c>
      <c r="G3">
        <f>_xll.TA_TYPPRICE(D3,E3,F3)</f>
        <v>6718.4000000000005</v>
      </c>
      <c r="H3" t="e">
        <v>#N/A</v>
      </c>
      <c r="I3" t="e">
        <f t="shared" ref="I3:I43" si="0">IF(F3&gt;H3,"UP","DOWN")</f>
        <v>#N/A</v>
      </c>
      <c r="J3" t="e">
        <v>#N/A</v>
      </c>
      <c r="K3" t="e">
        <v>#N/A</v>
      </c>
      <c r="L3" t="e">
        <f t="shared" ref="L3:L43" si="1">IF(F3&gt;J3,"UP",IF(F3&lt;K3,"DOWN","No Confirmation"))</f>
        <v>#N/A</v>
      </c>
      <c r="M3" t="e">
        <f t="shared" ref="M3:M43" si="2">IF(AND(I3="UP",L3="UP"),"UP",IF(AND(I3="DOWN",L3="DOWN"),"DOWN","No Trend"))</f>
        <v>#N/A</v>
      </c>
      <c r="N3" t="e">
        <v>#N/A</v>
      </c>
      <c r="O3" t="e">
        <f t="shared" ref="O3:O43" si="3">IF(N3&gt;60,"UP",IF(N3&lt;40,"DOWN","No Momentum"))</f>
        <v>#N/A</v>
      </c>
      <c r="P3" t="e">
        <f t="shared" ref="P3:P43" si="4">IF(AND(M3="UP",O3="UP"),"UP",IF(AND(M3="DOWN",O3="DOWN"),"DOWN","No Trend + Momentum"))</f>
        <v>#N/A</v>
      </c>
      <c r="Q3">
        <f t="shared" ref="Q3:Q43" si="5">F3-E3</f>
        <v>19.800000000000182</v>
      </c>
      <c r="R3">
        <f t="shared" ref="R3:R43" si="6">D3-E3</f>
        <v>50.399999999999636</v>
      </c>
      <c r="S3">
        <f t="shared" ref="S3:S43" si="7">Q3/R3</f>
        <v>0.39285714285714929</v>
      </c>
      <c r="T3" t="str">
        <f t="shared" ref="T3:T43" si="8">IF(S3&gt;0.8,"UP",IF(S3&lt;0.2,"DOWN","No Indication"))</f>
        <v>No Indication</v>
      </c>
      <c r="U3" t="e">
        <f t="shared" ref="U3:U43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43" si="10">V3-W3</f>
        <v>#N/A</v>
      </c>
      <c r="Y3" t="e">
        <v>#N/A</v>
      </c>
      <c r="Z3" t="e">
        <f t="shared" ref="Z3:Z43" si="11">IF(X3&gt;Y3,"UP",IF(X3&lt;Y3,"DOWN","No Indication"))</f>
        <v>#N/A</v>
      </c>
      <c r="AA3" t="e">
        <f t="shared" ref="AA3:AA43" si="12">IF(AND(U3="UP",Z3="UP"),"UP",IF(AND(U3="DOWN",Z3="DOWN"),"DOWN","No TMIM"))</f>
        <v>#N/A</v>
      </c>
      <c r="AB3" t="e">
        <f t="shared" ref="AB3:AB43" si="13">IF(H3&gt;J3,"UP",IF(H3&lt;K3,"DOWN","No Confirmation"))</f>
        <v>#N/A</v>
      </c>
      <c r="AC3" t="e">
        <f t="shared" ref="AC3:AC43" si="14">IF(AND(AA3="UP",AB3="UP"),"UP",IF(AND(AA3="DOWN",AB3="DOWN"),"DOWN","No Alert"))</f>
        <v>#N/A</v>
      </c>
      <c r="AD3" t="e">
        <f t="shared" ref="AD3:AD43" si="15">IF(AC3="UP",MROUND(D3-((D3-E3)*0.886),0.05),IF(AC3="DOWN",MROUND(E3+((D3-E3)*0.886),0.05),"No Alert"))</f>
        <v>#N/A</v>
      </c>
      <c r="AE3" t="e">
        <f t="shared" ref="AE3:AE43" si="16">IF(AC3="UP",MROUND(D3-((D3-E3)*0.618),0.05),IF(AC3="DOWN",MROUND(E3+((D3-E3)*0.618),0.05),"No Alert"))</f>
        <v>#N/A</v>
      </c>
      <c r="AF3" t="e">
        <f t="shared" ref="AF3:AF43" si="17">IF(AC3="UP",MROUND(D3-((D3-E3)*0.5),0.05),IF(AC3="DOWN",MROUND(E3+((D3-E3)*0.5),0.05),"No Alert"))</f>
        <v>#N/A</v>
      </c>
      <c r="AG3" t="e">
        <f t="shared" ref="AG3:AG43" si="18">IF(AC3="UP",MROUND(D3-((D3-E3)*0.382),0.05),IF(AC3="DOWN",MROUND(E3+((D3-E3)*0.382),0.05),"No Alert"))</f>
        <v>#N/A</v>
      </c>
    </row>
    <row r="4" spans="1:33" x14ac:dyDescent="0.25">
      <c r="A4" t="s">
        <v>6</v>
      </c>
      <c r="B4" s="1">
        <v>42950</v>
      </c>
      <c r="C4">
        <v>6696.1</v>
      </c>
      <c r="D4">
        <v>6748.85</v>
      </c>
      <c r="E4">
        <v>6680.05</v>
      </c>
      <c r="F4">
        <v>6739.95</v>
      </c>
      <c r="G4">
        <f>_xll.TA_TYPPRICE(D4,E4,F4)</f>
        <v>6722.9500000000007</v>
      </c>
      <c r="H4">
        <v>6723.3111111111111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59.899999999999636</v>
      </c>
      <c r="R4">
        <f t="shared" si="6"/>
        <v>68.800000000000182</v>
      </c>
      <c r="S4">
        <f t="shared" si="7"/>
        <v>0.87063953488371337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</row>
    <row r="5" spans="1:33" x14ac:dyDescent="0.25">
      <c r="A5" t="s">
        <v>6</v>
      </c>
      <c r="B5" s="1">
        <v>42951</v>
      </c>
      <c r="C5">
        <v>6683.4</v>
      </c>
      <c r="D5">
        <v>6747.95</v>
      </c>
      <c r="E5">
        <v>6607.35</v>
      </c>
      <c r="F5">
        <v>6700.2</v>
      </c>
      <c r="G5">
        <f>_xll.TA_TYPPRICE(D5,E5,F5)</f>
        <v>6685.166666666667</v>
      </c>
      <c r="H5">
        <v>6704.2388888888891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92.849999999999454</v>
      </c>
      <c r="R5">
        <f t="shared" si="6"/>
        <v>140.59999999999945</v>
      </c>
      <c r="S5">
        <f t="shared" si="7"/>
        <v>0.6603840682788038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</row>
    <row r="6" spans="1:33" x14ac:dyDescent="0.25">
      <c r="A6" t="s">
        <v>6</v>
      </c>
      <c r="B6" s="1">
        <v>42954</v>
      </c>
      <c r="C6">
        <v>6700.05</v>
      </c>
      <c r="D6">
        <v>6754</v>
      </c>
      <c r="E6">
        <v>6685</v>
      </c>
      <c r="F6">
        <v>6731.05</v>
      </c>
      <c r="G6">
        <f>_xll.TA_TYPPRICE(D6,E6,F6)</f>
        <v>6723.3499999999995</v>
      </c>
      <c r="H6">
        <v>6713.7944444444438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46.050000000000182</v>
      </c>
      <c r="R6">
        <f t="shared" si="6"/>
        <v>69</v>
      </c>
      <c r="S6">
        <f t="shared" si="7"/>
        <v>0.66739130434782867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</row>
    <row r="7" spans="1:33" x14ac:dyDescent="0.25">
      <c r="A7" t="s">
        <v>6</v>
      </c>
      <c r="B7" s="1">
        <v>42955</v>
      </c>
      <c r="C7">
        <v>6730</v>
      </c>
      <c r="D7">
        <v>6750.1</v>
      </c>
      <c r="E7">
        <v>6647.2</v>
      </c>
      <c r="F7">
        <v>6708</v>
      </c>
      <c r="G7">
        <f>_xll.TA_TYPPRICE(D7,E7,F7)</f>
        <v>6701.7666666666664</v>
      </c>
      <c r="H7">
        <v>6707.7805555555551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45.197740112994481</v>
      </c>
      <c r="O7" t="str">
        <f t="shared" si="3"/>
        <v>No Momentum</v>
      </c>
      <c r="P7" t="e">
        <f t="shared" si="4"/>
        <v>#N/A</v>
      </c>
      <c r="Q7">
        <f t="shared" si="5"/>
        <v>60.800000000000182</v>
      </c>
      <c r="R7">
        <f t="shared" si="6"/>
        <v>102.90000000000055</v>
      </c>
      <c r="S7">
        <f t="shared" si="7"/>
        <v>0.59086491739552827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</row>
    <row r="8" spans="1:33" x14ac:dyDescent="0.25">
      <c r="A8" t="s">
        <v>6</v>
      </c>
      <c r="B8" s="1">
        <v>42956</v>
      </c>
      <c r="C8">
        <v>6660.1</v>
      </c>
      <c r="D8">
        <v>6744.4</v>
      </c>
      <c r="E8">
        <v>6660</v>
      </c>
      <c r="F8">
        <v>6740</v>
      </c>
      <c r="G8">
        <f>_xll.TA_TYPPRICE(D8,E8,F8)</f>
        <v>6714.8</v>
      </c>
      <c r="H8">
        <v>6711.2902777777781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58.572300183038571</v>
      </c>
      <c r="O8" t="str">
        <f t="shared" si="3"/>
        <v>No Momentum</v>
      </c>
      <c r="P8" t="e">
        <f t="shared" si="4"/>
        <v>#N/A</v>
      </c>
      <c r="Q8">
        <f t="shared" si="5"/>
        <v>80</v>
      </c>
      <c r="R8">
        <f t="shared" si="6"/>
        <v>84.399999999999636</v>
      </c>
      <c r="S8">
        <f t="shared" si="7"/>
        <v>0.94786729857820318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</row>
    <row r="9" spans="1:33" x14ac:dyDescent="0.25">
      <c r="A9" t="s">
        <v>6</v>
      </c>
      <c r="B9" s="1">
        <v>42957</v>
      </c>
      <c r="C9">
        <v>6700</v>
      </c>
      <c r="D9">
        <v>6750</v>
      </c>
      <c r="E9">
        <v>6555</v>
      </c>
      <c r="F9">
        <v>6609</v>
      </c>
      <c r="G9">
        <f>_xll.TA_TYPPRICE(D9,E9,F9)</f>
        <v>6638</v>
      </c>
      <c r="H9">
        <v>6674.6451388888891</v>
      </c>
      <c r="I9" t="str">
        <f t="shared" si="0"/>
        <v>DOWN</v>
      </c>
      <c r="J9">
        <v>6753.8374999999996</v>
      </c>
      <c r="K9">
        <v>6650.6812499999996</v>
      </c>
      <c r="L9" t="str">
        <f t="shared" si="1"/>
        <v>DOWN</v>
      </c>
      <c r="M9" t="str">
        <f t="shared" si="2"/>
        <v>DOWN</v>
      </c>
      <c r="N9">
        <v>26.045375928375243</v>
      </c>
      <c r="O9" t="str">
        <f t="shared" si="3"/>
        <v>DOWN</v>
      </c>
      <c r="P9" t="str">
        <f t="shared" si="4"/>
        <v>DOWN</v>
      </c>
      <c r="Q9">
        <f t="shared" si="5"/>
        <v>54</v>
      </c>
      <c r="R9">
        <f t="shared" si="6"/>
        <v>195</v>
      </c>
      <c r="S9">
        <f t="shared" si="7"/>
        <v>0.27692307692307694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</row>
    <row r="10" spans="1:33" x14ac:dyDescent="0.25">
      <c r="A10" t="s">
        <v>6</v>
      </c>
      <c r="B10" s="1">
        <v>42958</v>
      </c>
      <c r="C10">
        <v>6562</v>
      </c>
      <c r="D10">
        <v>6585</v>
      </c>
      <c r="E10">
        <v>6532</v>
      </c>
      <c r="F10">
        <v>6559.95</v>
      </c>
      <c r="G10">
        <f>_xll.TA_TYPPRICE(D10,E10,F10)</f>
        <v>6558.9833333333336</v>
      </c>
      <c r="H10">
        <v>6616.8142361111113</v>
      </c>
      <c r="I10" t="str">
        <f t="shared" si="0"/>
        <v>DOWN</v>
      </c>
      <c r="J10">
        <v>6716.3180555555555</v>
      </c>
      <c r="K10">
        <v>6624.3076388888885</v>
      </c>
      <c r="L10" t="str">
        <f t="shared" si="1"/>
        <v>DOWN</v>
      </c>
      <c r="M10" t="str">
        <f t="shared" si="2"/>
        <v>DOWN</v>
      </c>
      <c r="N10">
        <v>20.672356275140181</v>
      </c>
      <c r="O10" t="str">
        <f t="shared" si="3"/>
        <v>DOWN</v>
      </c>
      <c r="P10" t="str">
        <f t="shared" si="4"/>
        <v>DOWN</v>
      </c>
      <c r="Q10">
        <f t="shared" si="5"/>
        <v>27.949999999999818</v>
      </c>
      <c r="R10">
        <f t="shared" si="6"/>
        <v>53</v>
      </c>
      <c r="S10">
        <f t="shared" si="7"/>
        <v>0.52735849056603434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</row>
    <row r="11" spans="1:33" x14ac:dyDescent="0.25">
      <c r="A11" t="s">
        <v>6</v>
      </c>
      <c r="B11" s="1">
        <v>42961</v>
      </c>
      <c r="C11">
        <v>6552</v>
      </c>
      <c r="D11">
        <v>6752</v>
      </c>
      <c r="E11">
        <v>6552</v>
      </c>
      <c r="F11">
        <v>6620</v>
      </c>
      <c r="G11">
        <f>_xll.TA_TYPPRICE(D11,E11,F11)</f>
        <v>6641.333333333333</v>
      </c>
      <c r="H11">
        <v>6629.0737847222226</v>
      </c>
      <c r="I11" t="str">
        <f t="shared" si="0"/>
        <v>DOWN</v>
      </c>
      <c r="J11">
        <v>6724.2473765432096</v>
      </c>
      <c r="K11">
        <v>6608.2392746913574</v>
      </c>
      <c r="L11" t="str">
        <f t="shared" si="1"/>
        <v>No Confirmation</v>
      </c>
      <c r="M11" t="str">
        <f t="shared" si="2"/>
        <v>No Trend</v>
      </c>
      <c r="N11">
        <v>39.706798563945306</v>
      </c>
      <c r="O11" t="str">
        <f t="shared" si="3"/>
        <v>DOWN</v>
      </c>
      <c r="P11" t="str">
        <f t="shared" si="4"/>
        <v>No Trend + Momentum</v>
      </c>
      <c r="Q11">
        <f t="shared" si="5"/>
        <v>68</v>
      </c>
      <c r="R11">
        <f t="shared" si="6"/>
        <v>200</v>
      </c>
      <c r="S11">
        <f t="shared" si="7"/>
        <v>0.34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</row>
    <row r="12" spans="1:33" x14ac:dyDescent="0.25">
      <c r="A12" t="s">
        <v>6</v>
      </c>
      <c r="B12" s="1">
        <v>42963</v>
      </c>
      <c r="C12">
        <v>6602</v>
      </c>
      <c r="D12">
        <v>6739.85</v>
      </c>
      <c r="E12">
        <v>6602</v>
      </c>
      <c r="F12">
        <v>6679</v>
      </c>
      <c r="G12">
        <f>_xll.TA_TYPPRICE(D12,E12,F12)</f>
        <v>6673.6166666666659</v>
      </c>
      <c r="H12">
        <v>6651.3452256944438</v>
      </c>
      <c r="I12" t="str">
        <f t="shared" si="0"/>
        <v>UP</v>
      </c>
      <c r="J12">
        <v>6727.7146262002743</v>
      </c>
      <c r="K12">
        <v>6606.852769204389</v>
      </c>
      <c r="L12" t="str">
        <f t="shared" si="1"/>
        <v>No Confirmation</v>
      </c>
      <c r="M12" t="str">
        <f t="shared" si="2"/>
        <v>No Trend</v>
      </c>
      <c r="N12">
        <v>53.430376221430841</v>
      </c>
      <c r="O12" t="str">
        <f t="shared" si="3"/>
        <v>No Momentum</v>
      </c>
      <c r="P12" t="str">
        <f t="shared" si="4"/>
        <v>No Trend + Momentum</v>
      </c>
      <c r="Q12">
        <f t="shared" si="5"/>
        <v>77</v>
      </c>
      <c r="R12">
        <f t="shared" si="6"/>
        <v>137.85000000000036</v>
      </c>
      <c r="S12">
        <f t="shared" si="7"/>
        <v>0.55857816467174315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</row>
    <row r="13" spans="1:33" x14ac:dyDescent="0.25">
      <c r="A13" t="s">
        <v>6</v>
      </c>
      <c r="B13" s="1">
        <v>42964</v>
      </c>
      <c r="C13">
        <v>6690</v>
      </c>
      <c r="D13">
        <v>6727.45</v>
      </c>
      <c r="E13">
        <v>6640</v>
      </c>
      <c r="F13">
        <v>6675</v>
      </c>
      <c r="G13">
        <f>_xll.TA_TYPPRICE(D13,E13,F13)</f>
        <v>6680.8166666666666</v>
      </c>
      <c r="H13">
        <v>6666.0809461805547</v>
      </c>
      <c r="I13" t="str">
        <f t="shared" si="0"/>
        <v>UP</v>
      </c>
      <c r="J13">
        <v>6727.6558203779914</v>
      </c>
      <c r="K13">
        <v>6614.2188204923023</v>
      </c>
      <c r="L13" t="str">
        <f t="shared" si="1"/>
        <v>No Confirmation</v>
      </c>
      <c r="M13" t="str">
        <f t="shared" si="2"/>
        <v>No Trend</v>
      </c>
      <c r="N13">
        <v>52.419244467386427</v>
      </c>
      <c r="O13" t="str">
        <f t="shared" si="3"/>
        <v>No Momentum</v>
      </c>
      <c r="P13" t="str">
        <f t="shared" si="4"/>
        <v>No Trend + Momentum</v>
      </c>
      <c r="Q13">
        <f t="shared" si="5"/>
        <v>35</v>
      </c>
      <c r="R13">
        <f t="shared" si="6"/>
        <v>87.449999999999818</v>
      </c>
      <c r="S13">
        <f t="shared" si="7"/>
        <v>0.40022870211549538</v>
      </c>
      <c r="T13" t="str">
        <f t="shared" si="8"/>
        <v>No Indication</v>
      </c>
      <c r="U13" t="str">
        <f t="shared" si="9"/>
        <v>No T+M+I</v>
      </c>
      <c r="V13">
        <v>6683.0708333333341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</row>
    <row r="14" spans="1:33" x14ac:dyDescent="0.25">
      <c r="A14" t="s">
        <v>6</v>
      </c>
      <c r="B14" s="1">
        <v>42965</v>
      </c>
      <c r="C14">
        <v>6620</v>
      </c>
      <c r="D14">
        <v>6734.45</v>
      </c>
      <c r="E14">
        <v>6620</v>
      </c>
      <c r="F14">
        <v>6670</v>
      </c>
      <c r="G14">
        <f>_xll.TA_TYPPRICE(D14,E14,F14)</f>
        <v>6674.8166666666666</v>
      </c>
      <c r="H14">
        <v>6670.4488064236102</v>
      </c>
      <c r="I14" t="str">
        <f t="shared" si="0"/>
        <v>DOWN</v>
      </c>
      <c r="J14">
        <v>6729.1656380717714</v>
      </c>
      <c r="K14">
        <v>6615.5035270495682</v>
      </c>
      <c r="L14" t="str">
        <f t="shared" si="1"/>
        <v>No Confirmation</v>
      </c>
      <c r="M14" t="str">
        <f t="shared" si="2"/>
        <v>No Trend</v>
      </c>
      <c r="N14">
        <v>50.91376526886021</v>
      </c>
      <c r="O14" t="str">
        <f t="shared" si="3"/>
        <v>No Momentum</v>
      </c>
      <c r="P14" t="str">
        <f t="shared" si="4"/>
        <v>No Trend + Momentum</v>
      </c>
      <c r="Q14">
        <f t="shared" si="5"/>
        <v>50</v>
      </c>
      <c r="R14">
        <f t="shared" si="6"/>
        <v>114.44999999999982</v>
      </c>
      <c r="S14">
        <f t="shared" si="7"/>
        <v>0.43687199650502473</v>
      </c>
      <c r="T14" t="str">
        <f t="shared" si="8"/>
        <v>No Indication</v>
      </c>
      <c r="U14" t="str">
        <f t="shared" si="9"/>
        <v>No T+M+I</v>
      </c>
      <c r="V14">
        <v>6681.0599358974368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</row>
    <row r="15" spans="1:33" x14ac:dyDescent="0.25">
      <c r="A15" t="s">
        <v>6</v>
      </c>
      <c r="B15" s="1">
        <v>42968</v>
      </c>
      <c r="C15">
        <v>6640</v>
      </c>
      <c r="D15">
        <v>6670.5</v>
      </c>
      <c r="E15">
        <v>6578.05</v>
      </c>
      <c r="F15">
        <v>6616.55</v>
      </c>
      <c r="G15">
        <f>_xll.TA_TYPPRICE(D15,E15,F15)</f>
        <v>6621.7</v>
      </c>
      <c r="H15">
        <v>6646.0744032118055</v>
      </c>
      <c r="I15" t="str">
        <f t="shared" si="0"/>
        <v>DOWN</v>
      </c>
      <c r="J15">
        <v>6716.128829611378</v>
      </c>
      <c r="K15">
        <v>6607.1805210385528</v>
      </c>
      <c r="L15" t="str">
        <f t="shared" si="1"/>
        <v>No Confirmation</v>
      </c>
      <c r="M15" t="str">
        <f t="shared" si="2"/>
        <v>No Trend</v>
      </c>
      <c r="N15">
        <v>36.793500775710292</v>
      </c>
      <c r="O15" t="str">
        <f t="shared" si="3"/>
        <v>DOWN</v>
      </c>
      <c r="P15" t="str">
        <f t="shared" si="4"/>
        <v>No Trend + Momentum</v>
      </c>
      <c r="Q15">
        <f t="shared" si="5"/>
        <v>38.5</v>
      </c>
      <c r="R15">
        <f t="shared" si="6"/>
        <v>92.449999999999818</v>
      </c>
      <c r="S15">
        <f t="shared" si="7"/>
        <v>0.41644131963223446</v>
      </c>
      <c r="T15" t="str">
        <f t="shared" si="8"/>
        <v>No Indication</v>
      </c>
      <c r="U15" t="str">
        <f t="shared" si="9"/>
        <v>No T+M+I</v>
      </c>
      <c r="V15">
        <v>6671.1353303747546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</row>
    <row r="16" spans="1:33" x14ac:dyDescent="0.25">
      <c r="A16" t="s">
        <v>6</v>
      </c>
      <c r="B16" s="1">
        <v>42969</v>
      </c>
      <c r="C16">
        <v>6626.1</v>
      </c>
      <c r="D16">
        <v>6735</v>
      </c>
      <c r="E16">
        <v>6586</v>
      </c>
      <c r="F16">
        <v>6595</v>
      </c>
      <c r="G16">
        <f>_xll.TA_TYPPRICE(D16,E16,F16)</f>
        <v>6638.666666666667</v>
      </c>
      <c r="H16">
        <v>6642.3705349392367</v>
      </c>
      <c r="I16" t="str">
        <f t="shared" si="0"/>
        <v>DOWN</v>
      </c>
      <c r="J16">
        <v>6720.3224230310716</v>
      </c>
      <c r="K16">
        <v>6602.4737385855415</v>
      </c>
      <c r="L16" t="str">
        <f t="shared" si="1"/>
        <v>DOWN</v>
      </c>
      <c r="M16" t="str">
        <f t="shared" si="2"/>
        <v>DOWN</v>
      </c>
      <c r="N16">
        <v>32.281484188161649</v>
      </c>
      <c r="O16" t="str">
        <f t="shared" si="3"/>
        <v>DOWN</v>
      </c>
      <c r="P16" t="str">
        <f t="shared" si="4"/>
        <v>DOWN</v>
      </c>
      <c r="Q16">
        <f t="shared" si="5"/>
        <v>9</v>
      </c>
      <c r="R16">
        <f t="shared" si="6"/>
        <v>149</v>
      </c>
      <c r="S16">
        <f t="shared" si="7"/>
        <v>6.0402684563758392E-2</v>
      </c>
      <c r="T16" t="str">
        <f t="shared" si="8"/>
        <v>DOWN</v>
      </c>
      <c r="U16" t="str">
        <f t="shared" si="9"/>
        <v>DOWN</v>
      </c>
      <c r="V16">
        <v>6659.4222026247926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</row>
    <row r="17" spans="1:33" x14ac:dyDescent="0.25">
      <c r="A17" t="s">
        <v>6</v>
      </c>
      <c r="B17" s="1">
        <v>42970</v>
      </c>
      <c r="C17">
        <v>6704</v>
      </c>
      <c r="D17">
        <v>6704</v>
      </c>
      <c r="E17">
        <v>6596</v>
      </c>
      <c r="F17">
        <v>6601</v>
      </c>
      <c r="G17">
        <f>_xll.TA_TYPPRICE(D17,E17,F17)</f>
        <v>6633.666666666667</v>
      </c>
      <c r="H17">
        <v>6638.0186008029523</v>
      </c>
      <c r="I17" t="str">
        <f t="shared" si="0"/>
        <v>DOWN</v>
      </c>
      <c r="J17">
        <v>6716.6952179130558</v>
      </c>
      <c r="K17">
        <v>6601.0351300109769</v>
      </c>
      <c r="L17" t="str">
        <f t="shared" si="1"/>
        <v>DOWN</v>
      </c>
      <c r="M17" t="str">
        <f t="shared" si="2"/>
        <v>DOWN</v>
      </c>
      <c r="N17">
        <v>35.053338479015004</v>
      </c>
      <c r="O17" t="str">
        <f t="shared" si="3"/>
        <v>DOWN</v>
      </c>
      <c r="P17" t="str">
        <f t="shared" si="4"/>
        <v>DOWN</v>
      </c>
      <c r="Q17">
        <f t="shared" si="5"/>
        <v>5</v>
      </c>
      <c r="R17">
        <f t="shared" si="6"/>
        <v>108</v>
      </c>
      <c r="S17">
        <f t="shared" si="7"/>
        <v>4.6296296296296294E-2</v>
      </c>
      <c r="T17" t="str">
        <f t="shared" si="8"/>
        <v>DOWN</v>
      </c>
      <c r="U17" t="str">
        <f t="shared" si="9"/>
        <v>DOWN</v>
      </c>
      <c r="V17">
        <v>6650.4341714517477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</row>
    <row r="18" spans="1:33" x14ac:dyDescent="0.25">
      <c r="A18" t="s">
        <v>6</v>
      </c>
      <c r="B18" s="1">
        <v>42971</v>
      </c>
      <c r="C18">
        <v>6628.65</v>
      </c>
      <c r="D18">
        <v>6650</v>
      </c>
      <c r="E18">
        <v>6601.05</v>
      </c>
      <c r="F18">
        <v>6603</v>
      </c>
      <c r="G18">
        <f>_xll.TA_TYPPRICE(D18,E18,F18)</f>
        <v>6618.0166666666664</v>
      </c>
      <c r="H18">
        <v>6628.0176337348094</v>
      </c>
      <c r="I18" t="str">
        <f t="shared" si="0"/>
        <v>DOWN</v>
      </c>
      <c r="J18">
        <v>6701.8740583768213</v>
      </c>
      <c r="K18">
        <v>6601.0384344529821</v>
      </c>
      <c r="L18" t="str">
        <f t="shared" si="1"/>
        <v>No Confirmation</v>
      </c>
      <c r="M18" t="str">
        <f t="shared" si="2"/>
        <v>No Trend</v>
      </c>
      <c r="N18">
        <v>36.142429347145082</v>
      </c>
      <c r="O18" t="str">
        <f t="shared" si="3"/>
        <v>DOWN</v>
      </c>
      <c r="P18" t="str">
        <f t="shared" si="4"/>
        <v>No Trend + Momentum</v>
      </c>
      <c r="Q18">
        <f t="shared" si="5"/>
        <v>1.9499999999998181</v>
      </c>
      <c r="R18">
        <f t="shared" si="6"/>
        <v>48.949999999999818</v>
      </c>
      <c r="S18">
        <f t="shared" si="7"/>
        <v>3.9836567926452002E-2</v>
      </c>
      <c r="T18" t="str">
        <f t="shared" si="8"/>
        <v>DOWN</v>
      </c>
      <c r="U18" t="str">
        <f t="shared" si="9"/>
        <v>No T+M+I</v>
      </c>
      <c r="V18">
        <v>6643.1366066130176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</row>
    <row r="19" spans="1:33" x14ac:dyDescent="0.25">
      <c r="A19" t="s">
        <v>6</v>
      </c>
      <c r="B19" s="1">
        <v>42975</v>
      </c>
      <c r="C19">
        <v>6672</v>
      </c>
      <c r="D19">
        <v>7074</v>
      </c>
      <c r="E19">
        <v>6650</v>
      </c>
      <c r="F19">
        <v>7032.35</v>
      </c>
      <c r="G19">
        <f>_xll.TA_TYPPRICE(D19,E19,F19)</f>
        <v>6918.7833333333328</v>
      </c>
      <c r="H19">
        <v>6773.4004835340711</v>
      </c>
      <c r="I19" t="str">
        <f t="shared" si="0"/>
        <v>UP</v>
      </c>
      <c r="J19">
        <v>6784.5687120708608</v>
      </c>
      <c r="K19">
        <v>6611.9187823523198</v>
      </c>
      <c r="L19" t="str">
        <f t="shared" si="1"/>
        <v>UP</v>
      </c>
      <c r="M19" t="str">
        <f t="shared" si="2"/>
        <v>UP</v>
      </c>
      <c r="N19">
        <v>88.389231969389584</v>
      </c>
      <c r="O19" t="str">
        <f t="shared" si="3"/>
        <v>UP</v>
      </c>
      <c r="P19" t="str">
        <f t="shared" si="4"/>
        <v>UP</v>
      </c>
      <c r="Q19">
        <f t="shared" si="5"/>
        <v>382.35000000000036</v>
      </c>
      <c r="R19">
        <f t="shared" si="6"/>
        <v>424</v>
      </c>
      <c r="S19">
        <f t="shared" si="7"/>
        <v>0.90176886792452915</v>
      </c>
      <c r="T19" t="str">
        <f t="shared" si="8"/>
        <v>UP</v>
      </c>
      <c r="U19" t="str">
        <f t="shared" si="9"/>
        <v>UP</v>
      </c>
      <c r="V19">
        <v>6703.0155902110146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</row>
    <row r="20" spans="1:33" x14ac:dyDescent="0.25">
      <c r="A20" t="s">
        <v>6</v>
      </c>
      <c r="B20" s="1">
        <v>42976</v>
      </c>
      <c r="C20">
        <v>7032</v>
      </c>
      <c r="D20">
        <v>7065</v>
      </c>
      <c r="E20">
        <v>6887.75</v>
      </c>
      <c r="F20">
        <v>6944.95</v>
      </c>
      <c r="G20">
        <f>_xll.TA_TYPPRICE(D20,E20,F20)</f>
        <v>6965.9000000000005</v>
      </c>
      <c r="H20">
        <v>6869.6502417670363</v>
      </c>
      <c r="I20" t="str">
        <f t="shared" si="0"/>
        <v>UP</v>
      </c>
      <c r="J20">
        <v>6846.8867760551138</v>
      </c>
      <c r="K20">
        <v>6673.2146084962487</v>
      </c>
      <c r="L20" t="str">
        <f t="shared" si="1"/>
        <v>UP</v>
      </c>
      <c r="M20" t="str">
        <f t="shared" si="2"/>
        <v>UP</v>
      </c>
      <c r="N20">
        <v>73.158461667744476</v>
      </c>
      <c r="O20" t="str">
        <f t="shared" si="3"/>
        <v>UP</v>
      </c>
      <c r="P20" t="str">
        <f t="shared" si="4"/>
        <v>UP</v>
      </c>
      <c r="Q20">
        <f t="shared" si="5"/>
        <v>57.199999999999818</v>
      </c>
      <c r="R20">
        <f t="shared" si="6"/>
        <v>177.25</v>
      </c>
      <c r="S20">
        <f t="shared" si="7"/>
        <v>0.32270803949224158</v>
      </c>
      <c r="T20" t="str">
        <f t="shared" si="8"/>
        <v>No Indication</v>
      </c>
      <c r="U20" t="str">
        <f t="shared" si="9"/>
        <v>No T+M+I</v>
      </c>
      <c r="V20">
        <v>6740.2362686400893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UP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</row>
    <row r="21" spans="1:33" x14ac:dyDescent="0.25">
      <c r="A21" t="s">
        <v>6</v>
      </c>
      <c r="B21" s="1">
        <v>42977</v>
      </c>
      <c r="C21">
        <v>7030</v>
      </c>
      <c r="D21">
        <v>7059</v>
      </c>
      <c r="E21">
        <v>6870.15</v>
      </c>
      <c r="F21">
        <v>7039</v>
      </c>
      <c r="G21">
        <f>_xll.TA_TYPPRICE(D21,E21,F21)</f>
        <v>6989.3833333333341</v>
      </c>
      <c r="H21">
        <v>6929.5167875501847</v>
      </c>
      <c r="I21" t="str">
        <f t="shared" si="0"/>
        <v>UP</v>
      </c>
      <c r="J21">
        <v>6894.0230480428663</v>
      </c>
      <c r="K21">
        <v>6716.9780288304155</v>
      </c>
      <c r="L21" t="str">
        <f t="shared" si="1"/>
        <v>UP</v>
      </c>
      <c r="M21" t="str">
        <f t="shared" si="2"/>
        <v>UP</v>
      </c>
      <c r="N21">
        <v>78.209182948251538</v>
      </c>
      <c r="O21" t="str">
        <f t="shared" si="3"/>
        <v>UP</v>
      </c>
      <c r="P21" t="str">
        <f t="shared" si="4"/>
        <v>UP</v>
      </c>
      <c r="Q21">
        <f t="shared" si="5"/>
        <v>168.85000000000036</v>
      </c>
      <c r="R21">
        <f t="shared" si="6"/>
        <v>188.85000000000036</v>
      </c>
      <c r="S21">
        <f t="shared" si="7"/>
        <v>0.89409584326184821</v>
      </c>
      <c r="T21" t="str">
        <f t="shared" si="8"/>
        <v>UP</v>
      </c>
      <c r="U21" t="str">
        <f t="shared" si="9"/>
        <v>UP</v>
      </c>
      <c r="V21">
        <v>6786.199919618537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</row>
    <row r="22" spans="1:33" x14ac:dyDescent="0.25">
      <c r="A22" t="s">
        <v>6</v>
      </c>
      <c r="B22" s="1">
        <v>42978</v>
      </c>
      <c r="C22">
        <v>7050</v>
      </c>
      <c r="D22">
        <v>7140</v>
      </c>
      <c r="E22">
        <v>6950.95</v>
      </c>
      <c r="F22">
        <v>7114.95</v>
      </c>
      <c r="G22">
        <f>_xll.TA_TYPPRICE(D22,E22,F22)</f>
        <v>7068.6333333333341</v>
      </c>
      <c r="H22">
        <v>6999.075060441759</v>
      </c>
      <c r="I22" t="str">
        <f t="shared" si="0"/>
        <v>UP</v>
      </c>
      <c r="J22">
        <v>6948.6845929222291</v>
      </c>
      <c r="K22">
        <v>6768.9718002014342</v>
      </c>
      <c r="L22" t="str">
        <f t="shared" si="1"/>
        <v>UP</v>
      </c>
      <c r="M22" t="str">
        <f t="shared" si="2"/>
        <v>UP</v>
      </c>
      <c r="N22">
        <v>81.687523314489809</v>
      </c>
      <c r="O22" t="str">
        <f t="shared" si="3"/>
        <v>UP</v>
      </c>
      <c r="P22" t="str">
        <f t="shared" si="4"/>
        <v>UP</v>
      </c>
      <c r="Q22">
        <f t="shared" si="5"/>
        <v>164</v>
      </c>
      <c r="R22">
        <f t="shared" si="6"/>
        <v>189.05000000000018</v>
      </c>
      <c r="S22">
        <f t="shared" si="7"/>
        <v>0.86749537159481538</v>
      </c>
      <c r="T22" t="str">
        <f t="shared" si="8"/>
        <v>UP</v>
      </c>
      <c r="U22" t="str">
        <f t="shared" si="9"/>
        <v>UP</v>
      </c>
      <c r="V22">
        <v>6836.7768550618393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</row>
    <row r="23" spans="1:33" x14ac:dyDescent="0.25">
      <c r="A23" t="s">
        <v>6</v>
      </c>
      <c r="B23" s="1">
        <v>42979</v>
      </c>
      <c r="C23">
        <v>7100</v>
      </c>
      <c r="D23">
        <v>7114.95</v>
      </c>
      <c r="E23">
        <v>7003</v>
      </c>
      <c r="F23">
        <v>7005</v>
      </c>
      <c r="G23">
        <f>_xll.TA_TYPPRICE(D23,E23,F23)</f>
        <v>7040.9833333333336</v>
      </c>
      <c r="H23">
        <v>7020.0291968875463</v>
      </c>
      <c r="I23" t="str">
        <f t="shared" si="0"/>
        <v>DOWN</v>
      </c>
      <c r="J23">
        <v>6985.6324611617338</v>
      </c>
      <c r="K23">
        <v>6820.9780668233379</v>
      </c>
      <c r="L23" t="str">
        <f t="shared" si="1"/>
        <v>UP</v>
      </c>
      <c r="M23" t="str">
        <f t="shared" si="2"/>
        <v>No Trend</v>
      </c>
      <c r="N23">
        <v>63.38004350871698</v>
      </c>
      <c r="O23" t="str">
        <f t="shared" si="3"/>
        <v>UP</v>
      </c>
      <c r="P23" t="str">
        <f t="shared" si="4"/>
        <v>No Trend + Momentum</v>
      </c>
      <c r="Q23">
        <f t="shared" si="5"/>
        <v>2</v>
      </c>
      <c r="R23">
        <f t="shared" si="6"/>
        <v>111.94999999999982</v>
      </c>
      <c r="S23">
        <f t="shared" si="7"/>
        <v>1.7865118356409141E-2</v>
      </c>
      <c r="T23" t="str">
        <f t="shared" si="8"/>
        <v>DOWN</v>
      </c>
      <c r="U23" t="str">
        <f t="shared" si="9"/>
        <v>No T+M+I</v>
      </c>
      <c r="V23">
        <v>6862.6573388984798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</row>
    <row r="24" spans="1:33" x14ac:dyDescent="0.25">
      <c r="A24" t="s">
        <v>6</v>
      </c>
      <c r="B24" s="1">
        <v>42982</v>
      </c>
      <c r="C24">
        <v>7074</v>
      </c>
      <c r="D24">
        <v>7074</v>
      </c>
      <c r="E24">
        <v>6851.1</v>
      </c>
      <c r="F24">
        <v>6875.45</v>
      </c>
      <c r="G24">
        <f>_xll.TA_TYPPRICE(D24,E24,F24)</f>
        <v>6933.5166666666664</v>
      </c>
      <c r="H24">
        <v>6976.7729317771064</v>
      </c>
      <c r="I24" t="str">
        <f t="shared" si="0"/>
        <v>DOWN</v>
      </c>
      <c r="J24">
        <v>7005.2696920146818</v>
      </c>
      <c r="K24">
        <v>6827.6718297514853</v>
      </c>
      <c r="L24" t="str">
        <f t="shared" si="1"/>
        <v>No Confirmation</v>
      </c>
      <c r="M24" t="str">
        <f t="shared" si="2"/>
        <v>No Trend</v>
      </c>
      <c r="N24">
        <v>47.651143310488408</v>
      </c>
      <c r="O24" t="str">
        <f t="shared" si="3"/>
        <v>No Momentum</v>
      </c>
      <c r="P24" t="str">
        <f t="shared" si="4"/>
        <v>No Trend + Momentum</v>
      </c>
      <c r="Q24">
        <f t="shared" si="5"/>
        <v>24.349999999999454</v>
      </c>
      <c r="R24">
        <f t="shared" si="6"/>
        <v>222.89999999999964</v>
      </c>
      <c r="S24">
        <f t="shared" si="7"/>
        <v>0.10924181247195824</v>
      </c>
      <c r="T24" t="str">
        <f t="shared" si="8"/>
        <v>DOWN</v>
      </c>
      <c r="U24" t="str">
        <f t="shared" si="9"/>
        <v>No T+M+I</v>
      </c>
      <c r="V24">
        <v>6864.6254406064063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</row>
    <row r="25" spans="1:33" x14ac:dyDescent="0.25">
      <c r="A25" t="s">
        <v>6</v>
      </c>
      <c r="B25" s="1">
        <v>42983</v>
      </c>
      <c r="C25">
        <v>6880</v>
      </c>
      <c r="D25">
        <v>7045</v>
      </c>
      <c r="E25">
        <v>6880</v>
      </c>
      <c r="F25">
        <v>7013.35</v>
      </c>
      <c r="G25">
        <f>_xll.TA_TYPPRICE(D25,E25,F25)</f>
        <v>6979.45</v>
      </c>
      <c r="H25">
        <v>6978.1114658885526</v>
      </c>
      <c r="I25" t="str">
        <f t="shared" si="0"/>
        <v>UP</v>
      </c>
      <c r="J25">
        <v>7014.0986493447526</v>
      </c>
      <c r="K25">
        <v>6839.3003120289331</v>
      </c>
      <c r="L25" t="str">
        <f t="shared" si="1"/>
        <v>No Confirmation</v>
      </c>
      <c r="M25" t="str">
        <f t="shared" si="2"/>
        <v>No Trend</v>
      </c>
      <c r="N25">
        <v>60.646001632988565</v>
      </c>
      <c r="O25" t="str">
        <f t="shared" si="3"/>
        <v>UP</v>
      </c>
      <c r="P25" t="str">
        <f t="shared" si="4"/>
        <v>No Trend + Momentum</v>
      </c>
      <c r="Q25">
        <f t="shared" si="5"/>
        <v>133.35000000000036</v>
      </c>
      <c r="R25">
        <f t="shared" si="6"/>
        <v>165</v>
      </c>
      <c r="S25">
        <f t="shared" si="7"/>
        <v>0.80818181818182033</v>
      </c>
      <c r="T25" t="str">
        <f t="shared" si="8"/>
        <v>UP</v>
      </c>
      <c r="U25" t="str">
        <f t="shared" si="9"/>
        <v>No T+M+I</v>
      </c>
      <c r="V25">
        <v>6887.5061420515749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</row>
    <row r="26" spans="1:33" x14ac:dyDescent="0.25">
      <c r="A26" t="s">
        <v>6</v>
      </c>
      <c r="B26" s="1">
        <v>42984</v>
      </c>
      <c r="C26">
        <v>6969</v>
      </c>
      <c r="D26">
        <v>6996.45</v>
      </c>
      <c r="E26">
        <v>6914.5</v>
      </c>
      <c r="F26">
        <v>6975</v>
      </c>
      <c r="G26">
        <f>_xll.TA_TYPPRICE(D26,E26,F26)</f>
        <v>6961.9833333333336</v>
      </c>
      <c r="H26">
        <v>6970.0473996109431</v>
      </c>
      <c r="I26" t="str">
        <f t="shared" si="0"/>
        <v>UP</v>
      </c>
      <c r="J26">
        <v>7010.1767272681409</v>
      </c>
      <c r="K26">
        <v>6856.0113538002815</v>
      </c>
      <c r="L26" t="str">
        <f t="shared" si="1"/>
        <v>No Confirmation</v>
      </c>
      <c r="M26" t="str">
        <f t="shared" si="2"/>
        <v>No Trend</v>
      </c>
      <c r="N26">
        <v>55.828402459863646</v>
      </c>
      <c r="O26" t="str">
        <f t="shared" si="3"/>
        <v>No Momentum</v>
      </c>
      <c r="P26" t="str">
        <f t="shared" si="4"/>
        <v>No Trend + Momentum</v>
      </c>
      <c r="Q26">
        <f t="shared" si="5"/>
        <v>60.5</v>
      </c>
      <c r="R26">
        <f t="shared" si="6"/>
        <v>81.949999999999818</v>
      </c>
      <c r="S26">
        <f t="shared" si="7"/>
        <v>0.73825503355704858</v>
      </c>
      <c r="T26" t="str">
        <f t="shared" si="8"/>
        <v>No Indication</v>
      </c>
      <c r="U26" t="str">
        <f t="shared" si="9"/>
        <v>No T+M+I</v>
      </c>
      <c r="V26">
        <v>6900.966735582102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</row>
    <row r="27" spans="1:33" x14ac:dyDescent="0.25">
      <c r="A27" t="s">
        <v>6</v>
      </c>
      <c r="B27" s="1">
        <v>42985</v>
      </c>
      <c r="C27">
        <v>6999.95</v>
      </c>
      <c r="D27">
        <v>7169</v>
      </c>
      <c r="E27">
        <v>6932.05</v>
      </c>
      <c r="F27">
        <v>7165</v>
      </c>
      <c r="G27">
        <f>_xll.TA_TYPPRICE(D27,E27,F27)</f>
        <v>7088.6833333333334</v>
      </c>
      <c r="H27">
        <v>7029.3653664721387</v>
      </c>
      <c r="I27" t="str">
        <f t="shared" si="0"/>
        <v>UP</v>
      </c>
      <c r="J27">
        <v>7045.4707878752206</v>
      </c>
      <c r="K27">
        <v>6872.9088307335523</v>
      </c>
      <c r="L27" t="str">
        <f t="shared" si="1"/>
        <v>UP</v>
      </c>
      <c r="M27" t="str">
        <f t="shared" si="2"/>
        <v>UP</v>
      </c>
      <c r="N27">
        <v>70.393509170388981</v>
      </c>
      <c r="O27" t="str">
        <f t="shared" si="3"/>
        <v>UP</v>
      </c>
      <c r="P27" t="str">
        <f t="shared" si="4"/>
        <v>UP</v>
      </c>
      <c r="Q27">
        <f t="shared" si="5"/>
        <v>232.94999999999982</v>
      </c>
      <c r="R27">
        <f t="shared" si="6"/>
        <v>236.94999999999982</v>
      </c>
      <c r="S27">
        <f t="shared" si="7"/>
        <v>0.98311880143490182</v>
      </c>
      <c r="T27" t="str">
        <f t="shared" si="8"/>
        <v>UP</v>
      </c>
      <c r="U27" t="str">
        <f t="shared" si="9"/>
        <v>UP</v>
      </c>
      <c r="V27">
        <v>6941.5872378002405</v>
      </c>
      <c r="W27">
        <v>6786.4403846153864</v>
      </c>
      <c r="X27">
        <f t="shared" si="10"/>
        <v>155.14685318485408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</row>
    <row r="28" spans="1:33" x14ac:dyDescent="0.25">
      <c r="A28" t="s">
        <v>6</v>
      </c>
      <c r="B28" s="1">
        <v>42986</v>
      </c>
      <c r="C28">
        <v>7187.65</v>
      </c>
      <c r="D28">
        <v>7225</v>
      </c>
      <c r="E28">
        <v>7131</v>
      </c>
      <c r="F28">
        <v>7208.85</v>
      </c>
      <c r="G28">
        <f>_xll.TA_TYPPRICE(D28,E28,F28)</f>
        <v>7188.2833333333328</v>
      </c>
      <c r="H28">
        <v>7108.8243499027358</v>
      </c>
      <c r="I28" t="str">
        <f t="shared" si="0"/>
        <v>UP</v>
      </c>
      <c r="J28">
        <v>7085.3661683473938</v>
      </c>
      <c r="K28">
        <v>6930.2624239038742</v>
      </c>
      <c r="L28" t="str">
        <f t="shared" si="1"/>
        <v>UP</v>
      </c>
      <c r="M28" t="str">
        <f t="shared" si="2"/>
        <v>UP</v>
      </c>
      <c r="N28">
        <v>72.965205293021683</v>
      </c>
      <c r="O28" t="str">
        <f t="shared" si="3"/>
        <v>UP</v>
      </c>
      <c r="P28" t="str">
        <f t="shared" si="4"/>
        <v>UP</v>
      </c>
      <c r="Q28">
        <f t="shared" si="5"/>
        <v>77.850000000000364</v>
      </c>
      <c r="R28">
        <f t="shared" si="6"/>
        <v>94</v>
      </c>
      <c r="S28">
        <f t="shared" si="7"/>
        <v>0.82819148936170595</v>
      </c>
      <c r="T28" t="str">
        <f t="shared" si="8"/>
        <v>UP</v>
      </c>
      <c r="U28" t="str">
        <f t="shared" si="9"/>
        <v>UP</v>
      </c>
      <c r="V28">
        <v>6982.704585830973</v>
      </c>
      <c r="W28">
        <v>6817.7299857549879</v>
      </c>
      <c r="X28">
        <f t="shared" si="10"/>
        <v>164.97460007598511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</row>
    <row r="29" spans="1:33" x14ac:dyDescent="0.25">
      <c r="A29" t="s">
        <v>6</v>
      </c>
      <c r="B29" s="1">
        <v>42989</v>
      </c>
      <c r="C29">
        <v>7188</v>
      </c>
      <c r="D29">
        <v>7319</v>
      </c>
      <c r="E29">
        <v>7188</v>
      </c>
      <c r="F29">
        <v>7289</v>
      </c>
      <c r="G29">
        <f>_xll.TA_TYPPRICE(D29,E29,F29)</f>
        <v>7265.333333333333</v>
      </c>
      <c r="H29">
        <v>7187.0788416180349</v>
      </c>
      <c r="I29" t="str">
        <f t="shared" si="0"/>
        <v>UP</v>
      </c>
      <c r="J29">
        <v>7137.2847976035282</v>
      </c>
      <c r="K29">
        <v>6987.5374408141242</v>
      </c>
      <c r="L29" t="str">
        <f t="shared" si="1"/>
        <v>UP</v>
      </c>
      <c r="M29" t="str">
        <f t="shared" si="2"/>
        <v>UP</v>
      </c>
      <c r="N29">
        <v>77.442086617322175</v>
      </c>
      <c r="O29" t="str">
        <f t="shared" si="3"/>
        <v>UP</v>
      </c>
      <c r="P29" t="str">
        <f t="shared" si="4"/>
        <v>UP</v>
      </c>
      <c r="Q29">
        <f t="shared" si="5"/>
        <v>101</v>
      </c>
      <c r="R29">
        <f t="shared" si="6"/>
        <v>131</v>
      </c>
      <c r="S29">
        <f t="shared" si="7"/>
        <v>0.77099236641221369</v>
      </c>
      <c r="T29" t="str">
        <f t="shared" si="8"/>
        <v>No Indication</v>
      </c>
      <c r="U29" t="str">
        <f t="shared" si="9"/>
        <v>No T+M+I</v>
      </c>
      <c r="V29">
        <v>7029.8269572415929</v>
      </c>
      <c r="W29">
        <v>6852.6388756990627</v>
      </c>
      <c r="X29">
        <f t="shared" si="10"/>
        <v>177.1880815425302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</row>
    <row r="30" spans="1:33" x14ac:dyDescent="0.25">
      <c r="A30" t="s">
        <v>6</v>
      </c>
      <c r="B30" s="1">
        <v>42990</v>
      </c>
      <c r="C30">
        <v>7330</v>
      </c>
      <c r="D30">
        <v>7409</v>
      </c>
      <c r="E30">
        <v>7230.6</v>
      </c>
      <c r="F30">
        <v>7380.2</v>
      </c>
      <c r="G30">
        <f>_xll.TA_TYPPRICE(D30,E30,F30)</f>
        <v>7339.9333333333334</v>
      </c>
      <c r="H30">
        <v>7263.5060874756837</v>
      </c>
      <c r="I30" t="str">
        <f t="shared" si="0"/>
        <v>UP</v>
      </c>
      <c r="J30">
        <v>7197.6659536916331</v>
      </c>
      <c r="K30">
        <v>7041.5513428554304</v>
      </c>
      <c r="L30" t="str">
        <f t="shared" si="1"/>
        <v>UP</v>
      </c>
      <c r="M30" t="str">
        <f t="shared" si="2"/>
        <v>UP</v>
      </c>
      <c r="N30">
        <v>81.7423792670415</v>
      </c>
      <c r="O30" t="str">
        <f t="shared" si="3"/>
        <v>UP</v>
      </c>
      <c r="P30" t="str">
        <f t="shared" si="4"/>
        <v>UP</v>
      </c>
      <c r="Q30">
        <f t="shared" si="5"/>
        <v>149.59999999999945</v>
      </c>
      <c r="R30">
        <f t="shared" si="6"/>
        <v>178.39999999999964</v>
      </c>
      <c r="S30">
        <f t="shared" si="7"/>
        <v>0.83856502242152331</v>
      </c>
      <c r="T30" t="str">
        <f t="shared" si="8"/>
        <v>UP</v>
      </c>
      <c r="U30" t="str">
        <f t="shared" si="9"/>
        <v>UP</v>
      </c>
      <c r="V30">
        <v>7083.730502281348</v>
      </c>
      <c r="W30">
        <v>6891.7174774991317</v>
      </c>
      <c r="X30">
        <f t="shared" si="10"/>
        <v>192.01302478221623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</row>
    <row r="31" spans="1:33" x14ac:dyDescent="0.25">
      <c r="A31" t="s">
        <v>6</v>
      </c>
      <c r="B31" s="1">
        <v>42991</v>
      </c>
      <c r="C31">
        <v>7380.2</v>
      </c>
      <c r="D31">
        <v>7410</v>
      </c>
      <c r="E31">
        <v>7210</v>
      </c>
      <c r="F31">
        <v>7225.95</v>
      </c>
      <c r="G31">
        <f>_xll.TA_TYPPRICE(D31,E31,F31)</f>
        <v>7281.9833333333336</v>
      </c>
      <c r="H31">
        <v>7272.7447104045086</v>
      </c>
      <c r="I31" t="str">
        <f t="shared" si="0"/>
        <v>DOWN</v>
      </c>
      <c r="J31">
        <v>7244.8512973157149</v>
      </c>
      <c r="K31">
        <v>7078.9843777764463</v>
      </c>
      <c r="L31" t="str">
        <f t="shared" si="1"/>
        <v>No Confirmation</v>
      </c>
      <c r="M31" t="str">
        <f t="shared" si="2"/>
        <v>No Trend</v>
      </c>
      <c r="N31">
        <v>58.261240239213627</v>
      </c>
      <c r="O31" t="str">
        <f t="shared" si="3"/>
        <v>No Momentum</v>
      </c>
      <c r="P31" t="str">
        <f t="shared" si="4"/>
        <v>No Trend + Momentum</v>
      </c>
      <c r="Q31">
        <f t="shared" si="5"/>
        <v>15.949999999999818</v>
      </c>
      <c r="R31">
        <f t="shared" si="6"/>
        <v>200</v>
      </c>
      <c r="S31">
        <f t="shared" si="7"/>
        <v>7.9749999999999086E-2</v>
      </c>
      <c r="T31" t="str">
        <f t="shared" si="8"/>
        <v>DOWN</v>
      </c>
      <c r="U31" t="str">
        <f t="shared" si="9"/>
        <v>No T+M+I</v>
      </c>
      <c r="V31">
        <v>7105.610425007294</v>
      </c>
      <c r="W31">
        <v>6916.4754421288253</v>
      </c>
      <c r="X31">
        <f t="shared" si="10"/>
        <v>189.13498287846869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</row>
    <row r="32" spans="1:33" x14ac:dyDescent="0.25">
      <c r="A32" t="s">
        <v>6</v>
      </c>
      <c r="B32" s="1">
        <v>42992</v>
      </c>
      <c r="C32">
        <v>7347</v>
      </c>
      <c r="D32">
        <v>7347</v>
      </c>
      <c r="E32">
        <v>7207.2</v>
      </c>
      <c r="F32">
        <v>7220.05</v>
      </c>
      <c r="G32">
        <f>_xll.TA_TYPPRICE(D32,E32,F32)</f>
        <v>7258.083333333333</v>
      </c>
      <c r="H32">
        <v>7265.4140218689208</v>
      </c>
      <c r="I32" t="str">
        <f t="shared" si="0"/>
        <v>DOWN</v>
      </c>
      <c r="J32">
        <v>7267.5510090233338</v>
      </c>
      <c r="K32">
        <v>7107.4767382705695</v>
      </c>
      <c r="L32" t="str">
        <f t="shared" si="1"/>
        <v>No Confirmation</v>
      </c>
      <c r="M32" t="str">
        <f t="shared" si="2"/>
        <v>No Trend</v>
      </c>
      <c r="N32">
        <v>57.471899911465805</v>
      </c>
      <c r="O32" t="str">
        <f t="shared" si="3"/>
        <v>No Momentum</v>
      </c>
      <c r="P32" t="str">
        <f t="shared" si="4"/>
        <v>No Trend + Momentum</v>
      </c>
      <c r="Q32">
        <f t="shared" si="5"/>
        <v>12.850000000000364</v>
      </c>
      <c r="R32">
        <f t="shared" si="6"/>
        <v>139.80000000000018</v>
      </c>
      <c r="S32">
        <f t="shared" si="7"/>
        <v>9.1917024320460283E-2</v>
      </c>
      <c r="T32" t="str">
        <f t="shared" si="8"/>
        <v>DOWN</v>
      </c>
      <c r="U32" t="str">
        <f t="shared" si="9"/>
        <v>No T+M+I</v>
      </c>
      <c r="V32">
        <v>7123.2165134677107</v>
      </c>
      <c r="W32">
        <v>6938.9624464155786</v>
      </c>
      <c r="X32">
        <f t="shared" si="10"/>
        <v>184.25406705213209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</row>
    <row r="33" spans="1:33" x14ac:dyDescent="0.25">
      <c r="A33" t="s">
        <v>6</v>
      </c>
      <c r="B33" s="1">
        <v>42993</v>
      </c>
      <c r="C33">
        <v>7220.05</v>
      </c>
      <c r="D33">
        <v>7369</v>
      </c>
      <c r="E33">
        <v>7216.1</v>
      </c>
      <c r="F33">
        <v>7324</v>
      </c>
      <c r="G33">
        <f>_xll.TA_TYPPRICE(D33,E33,F33)</f>
        <v>7303.0333333333328</v>
      </c>
      <c r="H33">
        <v>7284.2236776011268</v>
      </c>
      <c r="I33" t="str">
        <f t="shared" si="0"/>
        <v>UP</v>
      </c>
      <c r="J33">
        <v>7290.0952292403708</v>
      </c>
      <c r="K33">
        <v>7131.6152408771095</v>
      </c>
      <c r="L33" t="str">
        <f t="shared" si="1"/>
        <v>UP</v>
      </c>
      <c r="M33" t="str">
        <f t="shared" si="2"/>
        <v>UP</v>
      </c>
      <c r="N33">
        <v>67.245213506592492</v>
      </c>
      <c r="O33" t="str">
        <f t="shared" si="3"/>
        <v>UP</v>
      </c>
      <c r="P33" t="str">
        <f t="shared" si="4"/>
        <v>UP</v>
      </c>
      <c r="Q33">
        <f t="shared" si="5"/>
        <v>107.89999999999964</v>
      </c>
      <c r="R33">
        <f t="shared" si="6"/>
        <v>152.89999999999964</v>
      </c>
      <c r="S33">
        <f t="shared" si="7"/>
        <v>0.7056899934597769</v>
      </c>
      <c r="T33" t="str">
        <f t="shared" si="8"/>
        <v>No Indication</v>
      </c>
      <c r="U33" t="str">
        <f t="shared" si="9"/>
        <v>No T+M+I</v>
      </c>
      <c r="V33">
        <v>7154.1062806265245</v>
      </c>
      <c r="W33">
        <v>6967.4837466810914</v>
      </c>
      <c r="X33">
        <f t="shared" si="10"/>
        <v>186.62253394543313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</row>
    <row r="34" spans="1:33" x14ac:dyDescent="0.25">
      <c r="A34" t="s">
        <v>6</v>
      </c>
      <c r="B34" s="1">
        <v>42996</v>
      </c>
      <c r="C34">
        <v>7310</v>
      </c>
      <c r="D34">
        <v>7346.9</v>
      </c>
      <c r="E34">
        <v>7281.45</v>
      </c>
      <c r="F34">
        <v>7290</v>
      </c>
      <c r="G34">
        <f>_xll.TA_TYPPRICE(D34,E34,F34)</f>
        <v>7306.1166666666659</v>
      </c>
      <c r="H34">
        <v>7295.1701721338959</v>
      </c>
      <c r="I34" t="str">
        <f t="shared" si="0"/>
        <v>DOWN</v>
      </c>
      <c r="J34">
        <v>7302.7185116313995</v>
      </c>
      <c r="K34">
        <v>7164.9118540155296</v>
      </c>
      <c r="L34" t="str">
        <f t="shared" si="1"/>
        <v>No Confirmation</v>
      </c>
      <c r="M34" t="str">
        <f t="shared" si="2"/>
        <v>No Trend</v>
      </c>
      <c r="N34">
        <v>61.469690531227741</v>
      </c>
      <c r="O34" t="str">
        <f t="shared" si="3"/>
        <v>UP</v>
      </c>
      <c r="P34" t="str">
        <f t="shared" si="4"/>
        <v>No Trend + Momentum</v>
      </c>
      <c r="Q34">
        <f t="shared" si="5"/>
        <v>8.5500000000001819</v>
      </c>
      <c r="R34">
        <f t="shared" si="6"/>
        <v>65.449999999999818</v>
      </c>
      <c r="S34">
        <f t="shared" si="7"/>
        <v>0.13063407181054554</v>
      </c>
      <c r="T34" t="str">
        <f t="shared" si="8"/>
        <v>DOWN</v>
      </c>
      <c r="U34" t="str">
        <f t="shared" si="9"/>
        <v>No T+M+I</v>
      </c>
      <c r="V34">
        <v>7175.013006683982</v>
      </c>
      <c r="W34">
        <v>6991.3738395195287</v>
      </c>
      <c r="X34">
        <f t="shared" si="10"/>
        <v>183.63916716445328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</row>
    <row r="35" spans="1:33" x14ac:dyDescent="0.25">
      <c r="A35" t="s">
        <v>6</v>
      </c>
      <c r="B35" s="1">
        <v>42997</v>
      </c>
      <c r="C35">
        <v>7300</v>
      </c>
      <c r="D35">
        <v>7325</v>
      </c>
      <c r="E35">
        <v>7240</v>
      </c>
      <c r="F35">
        <v>7241</v>
      </c>
      <c r="G35">
        <f>_xll.TA_TYPPRICE(D35,E35,F35)</f>
        <v>7268.666666666667</v>
      </c>
      <c r="H35">
        <v>7281.918419400281</v>
      </c>
      <c r="I35" t="str">
        <f t="shared" si="0"/>
        <v>DOWN</v>
      </c>
      <c r="J35">
        <v>7307.6699534910886</v>
      </c>
      <c r="K35">
        <v>7181.5981086787451</v>
      </c>
      <c r="L35" t="str">
        <f t="shared" si="1"/>
        <v>No Confirmation</v>
      </c>
      <c r="M35" t="str">
        <f t="shared" si="2"/>
        <v>No Trend</v>
      </c>
      <c r="N35">
        <v>53.233241303772708</v>
      </c>
      <c r="O35" t="str">
        <f t="shared" si="3"/>
        <v>No Momentum</v>
      </c>
      <c r="P35" t="str">
        <f t="shared" si="4"/>
        <v>No Trend + Momentum</v>
      </c>
      <c r="Q35">
        <f t="shared" si="5"/>
        <v>1</v>
      </c>
      <c r="R35">
        <f t="shared" si="6"/>
        <v>85</v>
      </c>
      <c r="S35">
        <f t="shared" si="7"/>
        <v>1.1764705882352941E-2</v>
      </c>
      <c r="T35" t="str">
        <f t="shared" si="8"/>
        <v>DOWN</v>
      </c>
      <c r="U35" t="str">
        <f t="shared" si="9"/>
        <v>No T+M+I</v>
      </c>
      <c r="V35">
        <v>7185.1648518095235</v>
      </c>
      <c r="W35">
        <v>7009.8646662217861</v>
      </c>
      <c r="X35">
        <f t="shared" si="10"/>
        <v>175.30018558773736</v>
      </c>
      <c r="Y35">
        <v>178.69705513486781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</row>
    <row r="36" spans="1:33" x14ac:dyDescent="0.25">
      <c r="A36" t="s">
        <v>6</v>
      </c>
      <c r="B36" s="1">
        <v>42998</v>
      </c>
      <c r="C36">
        <v>7250</v>
      </c>
      <c r="D36">
        <v>7250</v>
      </c>
      <c r="E36">
        <v>7163.2</v>
      </c>
      <c r="F36">
        <v>7202</v>
      </c>
      <c r="G36">
        <f>_xll.TA_TYPPRICE(D36,E36,F36)</f>
        <v>7205.0666666666666</v>
      </c>
      <c r="H36">
        <v>7243.4925430334733</v>
      </c>
      <c r="I36" t="str">
        <f t="shared" si="0"/>
        <v>DOWN</v>
      </c>
      <c r="J36">
        <v>7294.8544082708468</v>
      </c>
      <c r="K36">
        <v>7177.5096400834682</v>
      </c>
      <c r="L36" t="str">
        <f t="shared" si="1"/>
        <v>No Confirmation</v>
      </c>
      <c r="M36" t="str">
        <f t="shared" si="2"/>
        <v>No Trend</v>
      </c>
      <c r="N36">
        <v>46.97154011393323</v>
      </c>
      <c r="O36" t="str">
        <f t="shared" si="3"/>
        <v>No Momentum</v>
      </c>
      <c r="P36" t="str">
        <f t="shared" si="4"/>
        <v>No Trend + Momentum</v>
      </c>
      <c r="Q36">
        <f t="shared" si="5"/>
        <v>38.800000000000182</v>
      </c>
      <c r="R36">
        <f t="shared" si="6"/>
        <v>86.800000000000182</v>
      </c>
      <c r="S36">
        <f t="shared" si="7"/>
        <v>0.44700460829493205</v>
      </c>
      <c r="T36" t="str">
        <f t="shared" si="8"/>
        <v>No Indication</v>
      </c>
      <c r="U36" t="str">
        <f t="shared" si="9"/>
        <v>No T+M+I</v>
      </c>
      <c r="V36">
        <v>7187.7548746080583</v>
      </c>
      <c r="W36">
        <v>7024.0969131683205</v>
      </c>
      <c r="X36">
        <f t="shared" si="10"/>
        <v>163.65796143973785</v>
      </c>
      <c r="Y36">
        <v>175.68923639584182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</row>
    <row r="37" spans="1:33" x14ac:dyDescent="0.25">
      <c r="A37" t="s">
        <v>6</v>
      </c>
      <c r="B37" s="1">
        <v>42999</v>
      </c>
      <c r="C37">
        <v>7202</v>
      </c>
      <c r="D37">
        <v>7211.8</v>
      </c>
      <c r="E37">
        <v>7104.4</v>
      </c>
      <c r="F37">
        <v>7155</v>
      </c>
      <c r="G37">
        <f>_xll.TA_TYPPRICE(D37,E37,F37)</f>
        <v>7157.0666666666666</v>
      </c>
      <c r="H37">
        <v>7200.2796048500695</v>
      </c>
      <c r="I37" t="str">
        <f t="shared" si="0"/>
        <v>DOWN</v>
      </c>
      <c r="J37">
        <v>7276.3978730995477</v>
      </c>
      <c r="K37">
        <v>7161.2630533982529</v>
      </c>
      <c r="L37" t="str">
        <f t="shared" si="1"/>
        <v>DOWN</v>
      </c>
      <c r="M37" t="str">
        <f t="shared" si="2"/>
        <v>DOWN</v>
      </c>
      <c r="N37">
        <v>39.901222906340053</v>
      </c>
      <c r="O37" t="str">
        <f t="shared" si="3"/>
        <v>DOWN</v>
      </c>
      <c r="P37" t="str">
        <f t="shared" si="4"/>
        <v>DOWN</v>
      </c>
      <c r="Q37">
        <f t="shared" si="5"/>
        <v>50.600000000000364</v>
      </c>
      <c r="R37">
        <f t="shared" si="6"/>
        <v>107.40000000000055</v>
      </c>
      <c r="S37">
        <f t="shared" si="7"/>
        <v>0.47113594040968443</v>
      </c>
      <c r="T37" t="str">
        <f t="shared" si="8"/>
        <v>No Indication</v>
      </c>
      <c r="U37" t="str">
        <f t="shared" si="9"/>
        <v>No T+M+I</v>
      </c>
      <c r="V37">
        <v>7182.7156631298958</v>
      </c>
      <c r="W37">
        <v>7033.7934381188152</v>
      </c>
      <c r="X37">
        <f t="shared" si="10"/>
        <v>148.92222501108063</v>
      </c>
      <c r="Y37">
        <v>170.33583411888958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</row>
    <row r="38" spans="1:33" x14ac:dyDescent="0.25">
      <c r="A38" t="s">
        <v>6</v>
      </c>
      <c r="B38" s="1">
        <v>43000</v>
      </c>
      <c r="C38">
        <v>7150</v>
      </c>
      <c r="D38">
        <v>7203.9</v>
      </c>
      <c r="E38">
        <v>7107.05</v>
      </c>
      <c r="F38">
        <v>7161.15</v>
      </c>
      <c r="G38">
        <f>_xll.TA_TYPPRICE(D38,E38,F38)</f>
        <v>7157.3666666666659</v>
      </c>
      <c r="H38">
        <v>7178.8231357583682</v>
      </c>
      <c r="I38" t="str">
        <f t="shared" si="0"/>
        <v>DOWN</v>
      </c>
      <c r="J38">
        <v>7260.2872346329814</v>
      </c>
      <c r="K38">
        <v>7149.2157081986416</v>
      </c>
      <c r="L38" t="str">
        <f t="shared" si="1"/>
        <v>No Confirmation</v>
      </c>
      <c r="M38" t="str">
        <f t="shared" si="2"/>
        <v>No Trend</v>
      </c>
      <c r="N38">
        <v>41.345312358184863</v>
      </c>
      <c r="O38" t="str">
        <f t="shared" si="3"/>
        <v>No Momentum</v>
      </c>
      <c r="P38" t="str">
        <f t="shared" si="4"/>
        <v>No Trend + Momentum</v>
      </c>
      <c r="Q38">
        <f t="shared" si="5"/>
        <v>54.099999999999454</v>
      </c>
      <c r="R38">
        <f t="shared" si="6"/>
        <v>96.849999999999454</v>
      </c>
      <c r="S38">
        <f t="shared" si="7"/>
        <v>0.55859576664945543</v>
      </c>
      <c r="T38" t="str">
        <f t="shared" si="8"/>
        <v>No Indication</v>
      </c>
      <c r="U38" t="str">
        <f t="shared" si="9"/>
        <v>No T+M+I</v>
      </c>
      <c r="V38">
        <v>7179.3978688022198</v>
      </c>
      <c r="W38">
        <v>7043.2272575174211</v>
      </c>
      <c r="X38">
        <f t="shared" si="10"/>
        <v>136.17061128479872</v>
      </c>
      <c r="Y38">
        <v>163.50278955207142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</row>
    <row r="39" spans="1:33" x14ac:dyDescent="0.25">
      <c r="A39" t="s">
        <v>6</v>
      </c>
      <c r="B39" s="1">
        <v>43003</v>
      </c>
      <c r="C39">
        <v>7130</v>
      </c>
      <c r="D39">
        <v>7200</v>
      </c>
      <c r="E39">
        <v>7050.95</v>
      </c>
      <c r="F39">
        <v>7125.05</v>
      </c>
      <c r="G39">
        <f>_xll.TA_TYPPRICE(D39,E39,F39)</f>
        <v>7125.333333333333</v>
      </c>
      <c r="H39">
        <v>7152.0782345458501</v>
      </c>
      <c r="I39" t="str">
        <f t="shared" si="0"/>
        <v>DOWN</v>
      </c>
      <c r="J39">
        <v>7246.8900713812081</v>
      </c>
      <c r="K39">
        <v>7127.3788841544992</v>
      </c>
      <c r="L39" t="str">
        <f t="shared" si="1"/>
        <v>DOWN</v>
      </c>
      <c r="M39" t="str">
        <f t="shared" si="2"/>
        <v>DOWN</v>
      </c>
      <c r="N39">
        <v>35.148390707422308</v>
      </c>
      <c r="O39" t="str">
        <f t="shared" si="3"/>
        <v>DOWN</v>
      </c>
      <c r="P39" t="str">
        <f t="shared" si="4"/>
        <v>DOWN</v>
      </c>
      <c r="Q39">
        <f t="shared" si="5"/>
        <v>74.100000000000364</v>
      </c>
      <c r="R39">
        <f t="shared" si="6"/>
        <v>149.05000000000018</v>
      </c>
      <c r="S39">
        <f t="shared" si="7"/>
        <v>0.49714860784971671</v>
      </c>
      <c r="T39" t="str">
        <f t="shared" si="8"/>
        <v>No Indication</v>
      </c>
      <c r="U39" t="str">
        <f t="shared" si="9"/>
        <v>No T+M+I</v>
      </c>
      <c r="V39">
        <v>7171.0366582172628</v>
      </c>
      <c r="W39">
        <v>7049.2882014050192</v>
      </c>
      <c r="X39">
        <f t="shared" si="10"/>
        <v>121.7484568122436</v>
      </c>
      <c r="Y39">
        <v>155.15192300410587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</row>
    <row r="40" spans="1:33" x14ac:dyDescent="0.25">
      <c r="A40" t="s">
        <v>6</v>
      </c>
      <c r="B40" s="1">
        <v>43004</v>
      </c>
      <c r="C40">
        <v>7113</v>
      </c>
      <c r="D40">
        <v>7172.7</v>
      </c>
      <c r="E40">
        <v>7031</v>
      </c>
      <c r="F40">
        <v>7035</v>
      </c>
      <c r="G40">
        <f>_xll.TA_TYPPRICE(D40,E40,F40)</f>
        <v>7079.5666666666666</v>
      </c>
      <c r="H40">
        <v>7115.8224506062579</v>
      </c>
      <c r="I40" t="str">
        <f t="shared" si="0"/>
        <v>DOWN</v>
      </c>
      <c r="J40">
        <v>7230.4033888520507</v>
      </c>
      <c r="K40">
        <v>7105.9613543423884</v>
      </c>
      <c r="L40" t="str">
        <f t="shared" si="1"/>
        <v>DOWN</v>
      </c>
      <c r="M40" t="str">
        <f t="shared" si="2"/>
        <v>DOWN</v>
      </c>
      <c r="N40">
        <v>23.953756861483296</v>
      </c>
      <c r="O40" t="str">
        <f t="shared" si="3"/>
        <v>DOWN</v>
      </c>
      <c r="P40" t="str">
        <f t="shared" si="4"/>
        <v>DOWN</v>
      </c>
      <c r="Q40">
        <f t="shared" si="5"/>
        <v>4</v>
      </c>
      <c r="R40">
        <f t="shared" si="6"/>
        <v>141.69999999999982</v>
      </c>
      <c r="S40">
        <f t="shared" si="7"/>
        <v>2.8228652081863127E-2</v>
      </c>
      <c r="T40" t="str">
        <f t="shared" si="8"/>
        <v>DOWN</v>
      </c>
      <c r="U40" t="str">
        <f t="shared" si="9"/>
        <v>DOWN</v>
      </c>
      <c r="V40">
        <v>7150.1079415684535</v>
      </c>
      <c r="W40">
        <v>7048.2298161157587</v>
      </c>
      <c r="X40">
        <f t="shared" si="10"/>
        <v>101.8781254526948</v>
      </c>
      <c r="Y40">
        <v>144.49716349382365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</row>
    <row r="41" spans="1:33" x14ac:dyDescent="0.25">
      <c r="A41" t="s">
        <v>6</v>
      </c>
      <c r="B41" s="1">
        <v>43005</v>
      </c>
      <c r="C41">
        <v>7078.75</v>
      </c>
      <c r="D41">
        <v>7134.95</v>
      </c>
      <c r="E41">
        <v>7008.2</v>
      </c>
      <c r="F41">
        <v>7105</v>
      </c>
      <c r="G41">
        <f>_xll.TA_TYPPRICE(D41,E41,F41)</f>
        <v>7082.7166666666672</v>
      </c>
      <c r="H41">
        <v>7099.2695586364625</v>
      </c>
      <c r="I41" t="str">
        <f t="shared" si="0"/>
        <v>UP</v>
      </c>
      <c r="J41">
        <v>7209.1915246627059</v>
      </c>
      <c r="K41">
        <v>7084.2366089329689</v>
      </c>
      <c r="L41" t="str">
        <f t="shared" si="1"/>
        <v>No Confirmation</v>
      </c>
      <c r="M41" t="str">
        <f t="shared" si="2"/>
        <v>No Trend</v>
      </c>
      <c r="N41">
        <v>41.92626036408236</v>
      </c>
      <c r="O41" t="str">
        <f t="shared" si="3"/>
        <v>No Momentum</v>
      </c>
      <c r="P41" t="str">
        <f t="shared" si="4"/>
        <v>No Trend + Momentum</v>
      </c>
      <c r="Q41">
        <f t="shared" si="5"/>
        <v>96.800000000000182</v>
      </c>
      <c r="R41">
        <f t="shared" si="6"/>
        <v>126.75</v>
      </c>
      <c r="S41">
        <f t="shared" si="7"/>
        <v>0.76370808678501134</v>
      </c>
      <c r="T41" t="str">
        <f t="shared" si="8"/>
        <v>No Indication</v>
      </c>
      <c r="U41" t="str">
        <f t="shared" si="9"/>
        <v>No T+M+I</v>
      </c>
      <c r="V41">
        <v>7143.1682582502299</v>
      </c>
      <c r="W41">
        <v>7052.435014921999</v>
      </c>
      <c r="X41">
        <f t="shared" si="10"/>
        <v>90.733243328230856</v>
      </c>
      <c r="Y41">
        <v>133.74437946070509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</row>
    <row r="42" spans="1:33" x14ac:dyDescent="0.25">
      <c r="A42" t="s">
        <v>6</v>
      </c>
      <c r="B42" s="1">
        <v>43006</v>
      </c>
      <c r="C42">
        <v>7110.05</v>
      </c>
      <c r="D42">
        <v>7242.2</v>
      </c>
      <c r="E42">
        <v>7071.4</v>
      </c>
      <c r="F42">
        <v>7112.05</v>
      </c>
      <c r="G42">
        <f>_xll.TA_TYPPRICE(D42,E42,F42)</f>
        <v>7141.8833333333323</v>
      </c>
      <c r="H42">
        <v>7120.5764459848979</v>
      </c>
      <c r="I42" t="str">
        <f t="shared" si="0"/>
        <v>DOWN</v>
      </c>
      <c r="J42">
        <v>7216.5267414043265</v>
      </c>
      <c r="K42">
        <v>7081.3840291700872</v>
      </c>
      <c r="L42" t="str">
        <f t="shared" si="1"/>
        <v>No Confirmation</v>
      </c>
      <c r="M42" t="str">
        <f t="shared" si="2"/>
        <v>No Trend</v>
      </c>
      <c r="N42">
        <v>43.604208749122321</v>
      </c>
      <c r="O42" t="str">
        <f t="shared" si="3"/>
        <v>No Momentum</v>
      </c>
      <c r="P42" t="str">
        <f t="shared" si="4"/>
        <v>No Trend + Momentum</v>
      </c>
      <c r="Q42">
        <f t="shared" si="5"/>
        <v>40.650000000000546</v>
      </c>
      <c r="R42">
        <f t="shared" si="6"/>
        <v>170.80000000000018</v>
      </c>
      <c r="S42">
        <f t="shared" si="7"/>
        <v>0.23799765807962822</v>
      </c>
      <c r="T42" t="str">
        <f t="shared" si="8"/>
        <v>No Indication</v>
      </c>
      <c r="U42" t="str">
        <f t="shared" si="9"/>
        <v>No T+M+I</v>
      </c>
      <c r="V42">
        <v>7138.3808339040406</v>
      </c>
      <c r="W42">
        <v>7056.8509397425914</v>
      </c>
      <c r="X42">
        <f t="shared" si="10"/>
        <v>81.529894161449192</v>
      </c>
      <c r="Y42">
        <v>123.30148240085391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</row>
    <row r="43" spans="1:33" x14ac:dyDescent="0.25">
      <c r="A43" t="s">
        <v>6</v>
      </c>
      <c r="B43" s="1">
        <v>43007</v>
      </c>
      <c r="C43">
        <v>7120.05</v>
      </c>
      <c r="D43">
        <v>7255.3</v>
      </c>
      <c r="E43">
        <v>7120</v>
      </c>
      <c r="F43">
        <v>7255</v>
      </c>
      <c r="G43">
        <f>_xll.TA_TYPPRICE(D43,E43,F43)</f>
        <v>7210.0999999999995</v>
      </c>
      <c r="H43">
        <v>7165.3382229924482</v>
      </c>
      <c r="I43" t="str">
        <f t="shared" si="0"/>
        <v>UP</v>
      </c>
      <c r="J43">
        <v>7225.1430210922535</v>
      </c>
      <c r="K43">
        <v>7089.9653560211791</v>
      </c>
      <c r="L43" t="str">
        <f t="shared" si="1"/>
        <v>UP</v>
      </c>
      <c r="M43" t="str">
        <f t="shared" si="2"/>
        <v>UP</v>
      </c>
      <c r="N43">
        <v>67.445028349568034</v>
      </c>
      <c r="O43" t="str">
        <f t="shared" si="3"/>
        <v>UP</v>
      </c>
      <c r="P43" t="str">
        <f t="shared" si="4"/>
        <v>UP</v>
      </c>
      <c r="Q43">
        <f t="shared" si="5"/>
        <v>135</v>
      </c>
      <c r="R43">
        <f t="shared" si="6"/>
        <v>135.30000000000018</v>
      </c>
      <c r="S43">
        <f t="shared" si="7"/>
        <v>0.99778270509977696</v>
      </c>
      <c r="T43" t="str">
        <f t="shared" si="8"/>
        <v>UP</v>
      </c>
      <c r="U43" t="str">
        <f t="shared" si="9"/>
        <v>UP</v>
      </c>
      <c r="V43">
        <v>7156.3222440726495</v>
      </c>
      <c r="W43">
        <v>7071.5286479098068</v>
      </c>
      <c r="X43">
        <f t="shared" si="10"/>
        <v>84.793596162842732</v>
      </c>
      <c r="Y43">
        <v>115.59990515325168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</row>
    <row r="44" spans="1:33" x14ac:dyDescent="0.25">
      <c r="B44" s="1"/>
    </row>
    <row r="45" spans="1:33" x14ac:dyDescent="0.25">
      <c r="B45" s="1"/>
    </row>
    <row r="46" spans="1:33" x14ac:dyDescent="0.25">
      <c r="B46" s="1"/>
    </row>
    <row r="47" spans="1:33" x14ac:dyDescent="0.25">
      <c r="B47" s="1"/>
    </row>
    <row r="48" spans="1:33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2017-10-03T07:39:33Z</dcterms:created>
  <dcterms:modified xsi:type="dcterms:W3CDTF">2017-10-03T07:55:10Z</dcterms:modified>
</cp:coreProperties>
</file>