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2" i="1"/>
  <c r="Y2" i="1" a="1"/>
  <c r="W2" i="1" a="1"/>
  <c r="V2" i="1" a="1"/>
  <c r="N2" i="1" a="1"/>
  <c r="K2" i="1" a="1"/>
  <c r="J2" i="1" a="1"/>
  <c r="H2" i="1" a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2" i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W3" i="1"/>
  <c r="W5" i="1"/>
  <c r="W7" i="1"/>
  <c r="W9" i="1"/>
  <c r="W11" i="1"/>
  <c r="W13" i="1"/>
  <c r="W15" i="1"/>
  <c r="W17" i="1"/>
  <c r="W19" i="1"/>
  <c r="W21" i="1"/>
  <c r="W25" i="1"/>
  <c r="W27" i="1"/>
  <c r="W29" i="1"/>
  <c r="W33" i="1"/>
  <c r="W4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23" i="1"/>
  <c r="W31" i="1"/>
  <c r="W35" i="1"/>
  <c r="W37" i="1"/>
  <c r="W39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</calcChain>
</file>

<file path=xl/sharedStrings.xml><?xml version="1.0" encoding="utf-8"?>
<sst xmlns="http://schemas.openxmlformats.org/spreadsheetml/2006/main" count="74" uniqueCount="34">
  <si>
    <t>Scrip</t>
  </si>
  <si>
    <t>Date</t>
  </si>
  <si>
    <t>Open</t>
  </si>
  <si>
    <t>High</t>
  </si>
  <si>
    <t>Low</t>
  </si>
  <si>
    <t>Close</t>
  </si>
  <si>
    <t>REPCOHOME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</si>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</sst>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6</v>
      </c>
      <c r="B2" s="1">
        <v>42949</v>
      </c>
      <c r="C2">
        <v>762</v>
      </c>
      <c r="D2">
        <v>766.65</v>
      </c>
      <c r="E2">
        <v>751.65</v>
      </c>
      <c r="F2">
        <v>761</v>
      </c>
      <c r="G2">
        <f>_xll.TA_TYPPRICE(D2,E2,F2)</f>
        <v>759.76666666666677</v>
      </c>
      <c r="H2" t="e">
        <f t="array" ref="H2:H42">_xll.TA_EMA(G2:G42,3)</f>
        <v>#N/A</v>
      </c>
      <c r="I2" t="e">
        <f>IF(F2&gt;H2,"UP","DOWN")</f>
        <v>#N/A</v>
      </c>
      <c r="J2" t="e">
        <f t="array" ref="J2:J42">_xll.TA_EMA(D2:D42,8)</f>
        <v>#N/A</v>
      </c>
      <c r="K2" t="e">
        <f t="array" ref="K2:K42">_xll.TA_EMA(E2:E42,8)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42">_xll.TA_RSI(F2:F42,5)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9.3500000000000227</v>
      </c>
      <c r="R2">
        <f>D2-E2</f>
        <v>15</v>
      </c>
      <c r="S2">
        <f>Q2/R2</f>
        <v>0.62333333333333485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42">_xll.TA_EMA(F2:F42,12)</f>
        <v>#N/A</v>
      </c>
      <c r="W2" t="e">
        <f t="array" ref="W2:W42">_xll.TA_EMA(F2:F42,26)</f>
        <v>#N/A</v>
      </c>
      <c r="X2" t="e">
        <f>V2-W2</f>
        <v>#N/A</v>
      </c>
      <c r="Y2" t="e">
        <f t="array" ref="Y2:Y42">_xll.TA_EMA(X2:X42,9)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</row>
    <row r="3" spans="1:33" x14ac:dyDescent="0.25">
      <c r="A3" t="s">
        <v>6</v>
      </c>
      <c r="B3" s="1">
        <v>42950</v>
      </c>
      <c r="C3">
        <v>755.15</v>
      </c>
      <c r="D3">
        <v>764.95</v>
      </c>
      <c r="E3">
        <v>730</v>
      </c>
      <c r="F3">
        <v>735</v>
      </c>
      <c r="G3">
        <f>_xll.TA_TYPPRICE(D3,E3,F3)</f>
        <v>743.31666666666661</v>
      </c>
      <c r="H3" t="e">
        <v>#N/A</v>
      </c>
      <c r="I3" t="e">
        <f t="shared" ref="I3:I42" si="0">IF(F3&gt;H3,"UP","DOWN")</f>
        <v>#N/A</v>
      </c>
      <c r="J3" t="e">
        <v>#N/A</v>
      </c>
      <c r="K3" t="e">
        <v>#N/A</v>
      </c>
      <c r="L3" t="e">
        <f t="shared" ref="L3:L42" si="1">IF(F3&gt;J3,"UP",IF(F3&lt;K3,"DOWN","No Confirmation"))</f>
        <v>#N/A</v>
      </c>
      <c r="M3" t="e">
        <f t="shared" ref="M3:M42" si="2">IF(AND(I3="UP",L3="UP"),"UP",IF(AND(I3="DOWN",L3="DOWN"),"DOWN","No Trend"))</f>
        <v>#N/A</v>
      </c>
      <c r="N3" t="e">
        <v>#N/A</v>
      </c>
      <c r="O3" t="e">
        <f t="shared" ref="O3:O42" si="3">IF(N3&gt;60,"UP",IF(N3&lt;40,"DOWN","No Momentum"))</f>
        <v>#N/A</v>
      </c>
      <c r="P3" t="e">
        <f t="shared" ref="P3:P42" si="4">IF(AND(M3="UP",O3="UP"),"UP",IF(AND(M3="DOWN",O3="DOWN"),"DOWN","No Trend + Momentum"))</f>
        <v>#N/A</v>
      </c>
      <c r="Q3">
        <f t="shared" ref="Q3:Q42" si="5">F3-E3</f>
        <v>5</v>
      </c>
      <c r="R3">
        <f t="shared" ref="R3:R42" si="6">D3-E3</f>
        <v>34.950000000000045</v>
      </c>
      <c r="S3">
        <f t="shared" ref="S3:S42" si="7">Q3/R3</f>
        <v>0.14306151645207421</v>
      </c>
      <c r="T3" t="str">
        <f t="shared" ref="T3:T42" si="8">IF(S3&gt;0.8,"UP",IF(S3&lt;0.2,"DOWN","No Indication"))</f>
        <v>DOWN</v>
      </c>
      <c r="U3" t="e">
        <f t="shared" ref="U3:U42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42" si="10">V3-W3</f>
        <v>#N/A</v>
      </c>
      <c r="Y3" t="e">
        <v>#N/A</v>
      </c>
      <c r="Z3" t="e">
        <f t="shared" ref="Z3:Z42" si="11">IF(X3&gt;Y3,"UP",IF(X3&lt;Y3,"DOWN","No Indication"))</f>
        <v>#N/A</v>
      </c>
      <c r="AA3" t="e">
        <f t="shared" ref="AA3:AA42" si="12">IF(AND(U3="UP",Z3="UP"),"UP",IF(AND(U3="DOWN",Z3="DOWN"),"DOWN","No TMIM"))</f>
        <v>#N/A</v>
      </c>
      <c r="AB3" t="e">
        <f t="shared" ref="AB3:AB42" si="13">IF(H3&gt;J3,"UP",IF(H3&lt;K3,"DOWN","No Confirmation"))</f>
        <v>#N/A</v>
      </c>
      <c r="AC3" t="e">
        <f t="shared" ref="AC3:AC42" si="14">IF(AND(AA3="UP",AB3="UP"),"UP",IF(AND(AA3="DOWN",AB3="DOWN"),"DOWN","No Alert"))</f>
        <v>#N/A</v>
      </c>
      <c r="AD3" t="e">
        <f t="shared" ref="AD3:AD42" si="15">IF(AC3="UP",MROUND(D3-((D3-E3)*0.886),0.05),IF(AC3="DOWN",MROUND(E3+((D3-E3)*0.886),0.05),"No Alert"))</f>
        <v>#N/A</v>
      </c>
      <c r="AE3" t="e">
        <f t="shared" ref="AE3:AE42" si="16">IF(AC3="UP",MROUND(D3-((D3-E3)*0.618),0.05),IF(AC3="DOWN",MROUND(E3+((D3-E3)*0.618),0.05),"No Alert"))</f>
        <v>#N/A</v>
      </c>
      <c r="AF3" t="e">
        <f t="shared" ref="AF3:AF42" si="17">IF(AC3="UP",MROUND(D3-((D3-E3)*0.5),0.05),IF(AC3="DOWN",MROUND(E3+((D3-E3)*0.5),0.05),"No Alert"))</f>
        <v>#N/A</v>
      </c>
      <c r="AG3" t="e">
        <f t="shared" ref="AG3:AG42" si="18">IF(AC3="UP",MROUND(D3-((D3-E3)*0.382),0.05),IF(AC3="DOWN",MROUND(E3+((D3-E3)*0.382),0.05),"No Alert"))</f>
        <v>#N/A</v>
      </c>
    </row>
    <row r="4" spans="1:33" x14ac:dyDescent="0.25">
      <c r="A4" t="s">
        <v>6</v>
      </c>
      <c r="B4" s="1">
        <v>42951</v>
      </c>
      <c r="C4">
        <v>739.9</v>
      </c>
      <c r="D4">
        <v>773</v>
      </c>
      <c r="E4">
        <v>736</v>
      </c>
      <c r="F4">
        <v>771</v>
      </c>
      <c r="G4">
        <f>_xll.TA_TYPPRICE(D4,E4,F4)</f>
        <v>760</v>
      </c>
      <c r="H4">
        <v>754.3611111111112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35</v>
      </c>
      <c r="R4">
        <f t="shared" si="6"/>
        <v>37</v>
      </c>
      <c r="S4">
        <f t="shared" si="7"/>
        <v>0.94594594594594594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</row>
    <row r="5" spans="1:33" x14ac:dyDescent="0.25">
      <c r="A5" t="s">
        <v>6</v>
      </c>
      <c r="B5" s="1">
        <v>42954</v>
      </c>
      <c r="C5">
        <v>721</v>
      </c>
      <c r="D5">
        <v>728.85</v>
      </c>
      <c r="E5">
        <v>695.5</v>
      </c>
      <c r="F5">
        <v>704</v>
      </c>
      <c r="G5">
        <f>_xll.TA_TYPPRICE(D5,E5,F5)</f>
        <v>709.44999999999993</v>
      </c>
      <c r="H5">
        <v>731.90555555555557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8.5</v>
      </c>
      <c r="R5">
        <f t="shared" si="6"/>
        <v>33.350000000000023</v>
      </c>
      <c r="S5">
        <f t="shared" si="7"/>
        <v>0.25487256371814077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</row>
    <row r="6" spans="1:33" x14ac:dyDescent="0.25">
      <c r="A6" t="s">
        <v>6</v>
      </c>
      <c r="B6" s="1">
        <v>42955</v>
      </c>
      <c r="C6">
        <v>704</v>
      </c>
      <c r="D6">
        <v>710</v>
      </c>
      <c r="E6">
        <v>685</v>
      </c>
      <c r="F6">
        <v>689</v>
      </c>
      <c r="G6">
        <f>_xll.TA_TYPPRICE(D6,E6,F6)</f>
        <v>694.66666666666663</v>
      </c>
      <c r="H6">
        <v>713.28611111111104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</v>
      </c>
      <c r="R6">
        <f t="shared" si="6"/>
        <v>25</v>
      </c>
      <c r="S6">
        <f t="shared" si="7"/>
        <v>0.16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</row>
    <row r="7" spans="1:33" x14ac:dyDescent="0.25">
      <c r="A7" t="s">
        <v>6</v>
      </c>
      <c r="B7" s="1">
        <v>42956</v>
      </c>
      <c r="C7">
        <v>685.5</v>
      </c>
      <c r="D7">
        <v>697.45</v>
      </c>
      <c r="E7">
        <v>667</v>
      </c>
      <c r="F7">
        <v>667.2</v>
      </c>
      <c r="G7">
        <f>_xll.TA_TYPPRICE(D7,E7,F7)</f>
        <v>677.2166666666667</v>
      </c>
      <c r="H7">
        <v>695.25138888888887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21.712907117008452</v>
      </c>
      <c r="O7" t="str">
        <f t="shared" si="3"/>
        <v>DOWN</v>
      </c>
      <c r="P7" t="e">
        <f t="shared" si="4"/>
        <v>#N/A</v>
      </c>
      <c r="Q7">
        <f t="shared" si="5"/>
        <v>0.20000000000004547</v>
      </c>
      <c r="R7">
        <f t="shared" si="6"/>
        <v>30.450000000000045</v>
      </c>
      <c r="S7">
        <f t="shared" si="7"/>
        <v>6.5681444991804658E-3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</row>
    <row r="8" spans="1:33" x14ac:dyDescent="0.25">
      <c r="A8" t="s">
        <v>6</v>
      </c>
      <c r="B8" s="1">
        <v>42957</v>
      </c>
      <c r="C8">
        <v>670</v>
      </c>
      <c r="D8">
        <v>686.5</v>
      </c>
      <c r="E8">
        <v>633.9</v>
      </c>
      <c r="F8">
        <v>643.1</v>
      </c>
      <c r="G8">
        <f>_xll.TA_TYPPRICE(D8,E8,F8)</f>
        <v>654.5</v>
      </c>
      <c r="H8">
        <v>674.87569444444443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18.37437795074646</v>
      </c>
      <c r="O8" t="str">
        <f t="shared" si="3"/>
        <v>DOWN</v>
      </c>
      <c r="P8" t="e">
        <f t="shared" si="4"/>
        <v>#N/A</v>
      </c>
      <c r="Q8">
        <f t="shared" si="5"/>
        <v>9.2000000000000455</v>
      </c>
      <c r="R8">
        <f t="shared" si="6"/>
        <v>52.600000000000023</v>
      </c>
      <c r="S8">
        <f t="shared" si="7"/>
        <v>0.17490494296578027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</row>
    <row r="9" spans="1:33" x14ac:dyDescent="0.25">
      <c r="A9" t="s">
        <v>6</v>
      </c>
      <c r="B9" s="1">
        <v>42958</v>
      </c>
      <c r="C9">
        <v>633.04999999999995</v>
      </c>
      <c r="D9">
        <v>645</v>
      </c>
      <c r="E9">
        <v>617.35</v>
      </c>
      <c r="F9">
        <v>635.70000000000005</v>
      </c>
      <c r="G9">
        <f>_xll.TA_TYPPRICE(D9,E9,F9)</f>
        <v>632.68333333333328</v>
      </c>
      <c r="H9">
        <v>653.77951388888891</v>
      </c>
      <c r="I9" t="str">
        <f t="shared" si="0"/>
        <v>DOWN</v>
      </c>
      <c r="J9">
        <v>721.55</v>
      </c>
      <c r="K9">
        <v>689.55</v>
      </c>
      <c r="L9" t="str">
        <f t="shared" si="1"/>
        <v>DOWN</v>
      </c>
      <c r="M9" t="str">
        <f t="shared" si="2"/>
        <v>DOWN</v>
      </c>
      <c r="N9">
        <v>17.350442797758902</v>
      </c>
      <c r="O9" t="str">
        <f t="shared" si="3"/>
        <v>DOWN</v>
      </c>
      <c r="P9" t="str">
        <f t="shared" si="4"/>
        <v>DOWN</v>
      </c>
      <c r="Q9">
        <f t="shared" si="5"/>
        <v>18.350000000000023</v>
      </c>
      <c r="R9">
        <f t="shared" si="6"/>
        <v>27.649999999999977</v>
      </c>
      <c r="S9">
        <f t="shared" si="7"/>
        <v>0.66365280289331063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</row>
    <row r="10" spans="1:33" x14ac:dyDescent="0.25">
      <c r="A10" t="s">
        <v>6</v>
      </c>
      <c r="B10" s="1">
        <v>42961</v>
      </c>
      <c r="C10">
        <v>649.5</v>
      </c>
      <c r="D10">
        <v>671</v>
      </c>
      <c r="E10">
        <v>638.95000000000005</v>
      </c>
      <c r="F10">
        <v>666.15</v>
      </c>
      <c r="G10">
        <f>_xll.TA_TYPPRICE(D10,E10,F10)</f>
        <v>658.69999999999993</v>
      </c>
      <c r="H10">
        <v>656.23975694444448</v>
      </c>
      <c r="I10" t="str">
        <f t="shared" si="0"/>
        <v>UP</v>
      </c>
      <c r="J10">
        <v>710.31666666666661</v>
      </c>
      <c r="K10">
        <v>678.30555555555554</v>
      </c>
      <c r="L10" t="str">
        <f t="shared" si="1"/>
        <v>DOWN</v>
      </c>
      <c r="M10" t="str">
        <f t="shared" si="2"/>
        <v>No Trend</v>
      </c>
      <c r="N10">
        <v>35.762885964373162</v>
      </c>
      <c r="O10" t="str">
        <f t="shared" si="3"/>
        <v>DOWN</v>
      </c>
      <c r="P10" t="str">
        <f t="shared" si="4"/>
        <v>No Trend + Momentum</v>
      </c>
      <c r="Q10">
        <f t="shared" si="5"/>
        <v>27.199999999999932</v>
      </c>
      <c r="R10">
        <f t="shared" si="6"/>
        <v>32.049999999999955</v>
      </c>
      <c r="S10">
        <f t="shared" si="7"/>
        <v>0.84867394695787735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</row>
    <row r="11" spans="1:33" x14ac:dyDescent="0.25">
      <c r="A11" t="s">
        <v>6</v>
      </c>
      <c r="B11" s="1">
        <v>42963</v>
      </c>
      <c r="C11">
        <v>668.1</v>
      </c>
      <c r="D11">
        <v>700.65</v>
      </c>
      <c r="E11">
        <v>668.1</v>
      </c>
      <c r="F11">
        <v>693</v>
      </c>
      <c r="G11">
        <f>_xll.TA_TYPPRICE(D11,E11,F11)</f>
        <v>687.25</v>
      </c>
      <c r="H11">
        <v>671.74487847222224</v>
      </c>
      <c r="I11" t="str">
        <f t="shared" si="0"/>
        <v>UP</v>
      </c>
      <c r="J11">
        <v>708.16851851851845</v>
      </c>
      <c r="K11">
        <v>676.0376543209876</v>
      </c>
      <c r="L11" t="str">
        <f t="shared" si="1"/>
        <v>No Confirmation</v>
      </c>
      <c r="M11" t="str">
        <f t="shared" si="2"/>
        <v>No Trend</v>
      </c>
      <c r="N11">
        <v>48.426659993973416</v>
      </c>
      <c r="O11" t="str">
        <f t="shared" si="3"/>
        <v>No Momentum</v>
      </c>
      <c r="P11" t="str">
        <f t="shared" si="4"/>
        <v>No Trend + Momentum</v>
      </c>
      <c r="Q11">
        <f t="shared" si="5"/>
        <v>24.899999999999977</v>
      </c>
      <c r="R11">
        <f t="shared" si="6"/>
        <v>32.549999999999955</v>
      </c>
      <c r="S11">
        <f t="shared" si="7"/>
        <v>0.76497695852534597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</row>
    <row r="12" spans="1:33" x14ac:dyDescent="0.25">
      <c r="A12" t="s">
        <v>6</v>
      </c>
      <c r="B12" s="1">
        <v>42964</v>
      </c>
      <c r="C12">
        <v>695.9</v>
      </c>
      <c r="D12">
        <v>696</v>
      </c>
      <c r="E12">
        <v>680</v>
      </c>
      <c r="F12">
        <v>682</v>
      </c>
      <c r="G12">
        <f>_xll.TA_TYPPRICE(D12,E12,F12)</f>
        <v>686</v>
      </c>
      <c r="H12">
        <v>678.87243923611118</v>
      </c>
      <c r="I12" t="str">
        <f t="shared" si="0"/>
        <v>UP</v>
      </c>
      <c r="J12">
        <v>705.46440329218103</v>
      </c>
      <c r="K12">
        <v>676.91817558299033</v>
      </c>
      <c r="L12" t="str">
        <f t="shared" si="1"/>
        <v>No Confirmation</v>
      </c>
      <c r="M12" t="str">
        <f t="shared" si="2"/>
        <v>No Trend</v>
      </c>
      <c r="N12">
        <v>43.985976900619733</v>
      </c>
      <c r="O12" t="str">
        <f t="shared" si="3"/>
        <v>No Momentum</v>
      </c>
      <c r="P12" t="str">
        <f t="shared" si="4"/>
        <v>No Trend + Momentum</v>
      </c>
      <c r="Q12">
        <f t="shared" si="5"/>
        <v>2</v>
      </c>
      <c r="R12">
        <f t="shared" si="6"/>
        <v>16</v>
      </c>
      <c r="S12">
        <f t="shared" si="7"/>
        <v>0.125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</row>
    <row r="13" spans="1:33" x14ac:dyDescent="0.25">
      <c r="A13" t="s">
        <v>6</v>
      </c>
      <c r="B13" s="1">
        <v>42965</v>
      </c>
      <c r="C13">
        <v>675</v>
      </c>
      <c r="D13">
        <v>679</v>
      </c>
      <c r="E13">
        <v>657.9</v>
      </c>
      <c r="F13">
        <v>663</v>
      </c>
      <c r="G13">
        <f>_xll.TA_TYPPRICE(D13,E13,F13)</f>
        <v>666.63333333333333</v>
      </c>
      <c r="H13">
        <v>672.75288628472231</v>
      </c>
      <c r="I13" t="str">
        <f t="shared" si="0"/>
        <v>DOWN</v>
      </c>
      <c r="J13">
        <v>699.58342478280747</v>
      </c>
      <c r="K13">
        <v>672.69191434232584</v>
      </c>
      <c r="L13" t="str">
        <f t="shared" si="1"/>
        <v>DOWN</v>
      </c>
      <c r="M13" t="str">
        <f t="shared" si="2"/>
        <v>DOWN</v>
      </c>
      <c r="N13">
        <v>36.716579532269925</v>
      </c>
      <c r="O13" t="str">
        <f t="shared" si="3"/>
        <v>DOWN</v>
      </c>
      <c r="P13" t="str">
        <f t="shared" si="4"/>
        <v>DOWN</v>
      </c>
      <c r="Q13">
        <f t="shared" si="5"/>
        <v>5.1000000000000227</v>
      </c>
      <c r="R13">
        <f t="shared" si="6"/>
        <v>21.100000000000023</v>
      </c>
      <c r="S13">
        <f t="shared" si="7"/>
        <v>0.24170616113744159</v>
      </c>
      <c r="T13" t="str">
        <f t="shared" si="8"/>
        <v>No Indication</v>
      </c>
      <c r="U13" t="str">
        <f t="shared" si="9"/>
        <v>No T+M+I</v>
      </c>
      <c r="V13">
        <v>692.51249999999993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</row>
    <row r="14" spans="1:33" x14ac:dyDescent="0.25">
      <c r="A14" t="s">
        <v>6</v>
      </c>
      <c r="B14" s="1">
        <v>42968</v>
      </c>
      <c r="C14">
        <v>663</v>
      </c>
      <c r="D14">
        <v>673.2</v>
      </c>
      <c r="E14">
        <v>636.4</v>
      </c>
      <c r="F14">
        <v>641.95000000000005</v>
      </c>
      <c r="G14">
        <f>_xll.TA_TYPPRICE(D14,E14,F14)</f>
        <v>650.51666666666665</v>
      </c>
      <c r="H14">
        <v>661.63477647569448</v>
      </c>
      <c r="I14" t="str">
        <f t="shared" si="0"/>
        <v>DOWN</v>
      </c>
      <c r="J14">
        <v>693.7204414977391</v>
      </c>
      <c r="K14">
        <v>664.62704448847569</v>
      </c>
      <c r="L14" t="str">
        <f t="shared" si="1"/>
        <v>DOWN</v>
      </c>
      <c r="M14" t="str">
        <f t="shared" si="2"/>
        <v>DOWN</v>
      </c>
      <c r="N14">
        <v>29.878278042232264</v>
      </c>
      <c r="O14" t="str">
        <f t="shared" si="3"/>
        <v>DOWN</v>
      </c>
      <c r="P14" t="str">
        <f t="shared" si="4"/>
        <v>DOWN</v>
      </c>
      <c r="Q14">
        <f t="shared" si="5"/>
        <v>5.5500000000000682</v>
      </c>
      <c r="R14">
        <f t="shared" si="6"/>
        <v>36.800000000000068</v>
      </c>
      <c r="S14">
        <f t="shared" si="7"/>
        <v>0.15081521739130593</v>
      </c>
      <c r="T14" t="str">
        <f t="shared" si="8"/>
        <v>DOWN</v>
      </c>
      <c r="U14" t="str">
        <f t="shared" si="9"/>
        <v>DOWN</v>
      </c>
      <c r="V14">
        <v>684.73365384615374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</row>
    <row r="15" spans="1:33" x14ac:dyDescent="0.25">
      <c r="A15" t="s">
        <v>6</v>
      </c>
      <c r="B15" s="1">
        <v>42969</v>
      </c>
      <c r="C15">
        <v>645.1</v>
      </c>
      <c r="D15">
        <v>658</v>
      </c>
      <c r="E15">
        <v>627</v>
      </c>
      <c r="F15">
        <v>632.25</v>
      </c>
      <c r="G15">
        <f>_xll.TA_TYPPRICE(D15,E15,F15)</f>
        <v>639.08333333333337</v>
      </c>
      <c r="H15">
        <v>650.35905490451387</v>
      </c>
      <c r="I15" t="str">
        <f t="shared" si="0"/>
        <v>DOWN</v>
      </c>
      <c r="J15">
        <v>685.78256560935267</v>
      </c>
      <c r="K15">
        <v>656.26547904659219</v>
      </c>
      <c r="L15" t="str">
        <f t="shared" si="1"/>
        <v>DOWN</v>
      </c>
      <c r="M15" t="str">
        <f t="shared" si="2"/>
        <v>DOWN</v>
      </c>
      <c r="N15">
        <v>26.983507907627768</v>
      </c>
      <c r="O15" t="str">
        <f t="shared" si="3"/>
        <v>DOWN</v>
      </c>
      <c r="P15" t="str">
        <f t="shared" si="4"/>
        <v>DOWN</v>
      </c>
      <c r="Q15">
        <f t="shared" si="5"/>
        <v>5.25</v>
      </c>
      <c r="R15">
        <f t="shared" si="6"/>
        <v>31</v>
      </c>
      <c r="S15">
        <f t="shared" si="7"/>
        <v>0.16935483870967741</v>
      </c>
      <c r="T15" t="str">
        <f t="shared" si="8"/>
        <v>DOWN</v>
      </c>
      <c r="U15" t="str">
        <f t="shared" si="9"/>
        <v>DOWN</v>
      </c>
      <c r="V15">
        <v>676.65924556213008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</row>
    <row r="16" spans="1:33" x14ac:dyDescent="0.25">
      <c r="A16" t="s">
        <v>6</v>
      </c>
      <c r="B16" s="1">
        <v>42970</v>
      </c>
      <c r="C16">
        <v>633</v>
      </c>
      <c r="D16">
        <v>653</v>
      </c>
      <c r="E16">
        <v>633</v>
      </c>
      <c r="F16">
        <v>650</v>
      </c>
      <c r="G16">
        <f>_xll.TA_TYPPRICE(D16,E16,F16)</f>
        <v>645.33333333333337</v>
      </c>
      <c r="H16">
        <v>647.84619411892368</v>
      </c>
      <c r="I16" t="str">
        <f t="shared" si="0"/>
        <v>UP</v>
      </c>
      <c r="J16">
        <v>678.49755102949655</v>
      </c>
      <c r="K16">
        <v>651.09537259179388</v>
      </c>
      <c r="L16" t="str">
        <f t="shared" si="1"/>
        <v>DOWN</v>
      </c>
      <c r="M16" t="str">
        <f t="shared" si="2"/>
        <v>No Trend</v>
      </c>
      <c r="N16">
        <v>40.229438893138685</v>
      </c>
      <c r="O16" t="str">
        <f t="shared" si="3"/>
        <v>No Momentum</v>
      </c>
      <c r="P16" t="str">
        <f t="shared" si="4"/>
        <v>No Trend + Momentum</v>
      </c>
      <c r="Q16">
        <f t="shared" si="5"/>
        <v>17</v>
      </c>
      <c r="R16">
        <f t="shared" si="6"/>
        <v>20</v>
      </c>
      <c r="S16">
        <f t="shared" si="7"/>
        <v>0.85</v>
      </c>
      <c r="T16" t="str">
        <f t="shared" si="8"/>
        <v>UP</v>
      </c>
      <c r="U16" t="str">
        <f t="shared" si="9"/>
        <v>No T+M+I</v>
      </c>
      <c r="V16">
        <v>672.55782316795626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</row>
    <row r="17" spans="1:33" x14ac:dyDescent="0.25">
      <c r="A17" t="s">
        <v>6</v>
      </c>
      <c r="B17" s="1">
        <v>42971</v>
      </c>
      <c r="C17">
        <v>654</v>
      </c>
      <c r="D17">
        <v>656.8</v>
      </c>
      <c r="E17">
        <v>643.04999999999995</v>
      </c>
      <c r="F17">
        <v>650</v>
      </c>
      <c r="G17">
        <f>_xll.TA_TYPPRICE(D17,E17,F17)</f>
        <v>649.94999999999993</v>
      </c>
      <c r="H17">
        <v>648.89809705946186</v>
      </c>
      <c r="I17" t="str">
        <f t="shared" si="0"/>
        <v>UP</v>
      </c>
      <c r="J17">
        <v>673.6758730229418</v>
      </c>
      <c r="K17">
        <v>649.30751201583962</v>
      </c>
      <c r="L17" t="str">
        <f t="shared" si="1"/>
        <v>No Confirmation</v>
      </c>
      <c r="M17" t="str">
        <f t="shared" si="2"/>
        <v>No Trend</v>
      </c>
      <c r="N17">
        <v>40.229438893138692</v>
      </c>
      <c r="O17" t="str">
        <f t="shared" si="3"/>
        <v>No Momentum</v>
      </c>
      <c r="P17" t="str">
        <f t="shared" si="4"/>
        <v>No Trend + Momentum</v>
      </c>
      <c r="Q17">
        <f t="shared" si="5"/>
        <v>6.9500000000000455</v>
      </c>
      <c r="R17">
        <f t="shared" si="6"/>
        <v>13.75</v>
      </c>
      <c r="S17">
        <f t="shared" si="7"/>
        <v>0.50545454545454871</v>
      </c>
      <c r="T17" t="str">
        <f t="shared" si="8"/>
        <v>No Indication</v>
      </c>
      <c r="U17" t="str">
        <f t="shared" si="9"/>
        <v>No T+M+I</v>
      </c>
      <c r="V17">
        <v>669.08738883442447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</row>
    <row r="18" spans="1:33" x14ac:dyDescent="0.25">
      <c r="A18" t="s">
        <v>6</v>
      </c>
      <c r="B18" s="1">
        <v>42975</v>
      </c>
      <c r="C18">
        <v>648</v>
      </c>
      <c r="D18">
        <v>661.75</v>
      </c>
      <c r="E18">
        <v>648</v>
      </c>
      <c r="F18">
        <v>655</v>
      </c>
      <c r="G18">
        <f>_xll.TA_TYPPRICE(D18,E18,F18)</f>
        <v>654.91666666666663</v>
      </c>
      <c r="H18">
        <v>651.9073818630643</v>
      </c>
      <c r="I18" t="str">
        <f t="shared" si="0"/>
        <v>UP</v>
      </c>
      <c r="J18">
        <v>671.02567901784357</v>
      </c>
      <c r="K18">
        <v>649.01695379009743</v>
      </c>
      <c r="L18" t="str">
        <f t="shared" si="1"/>
        <v>No Confirmation</v>
      </c>
      <c r="M18" t="str">
        <f t="shared" si="2"/>
        <v>No Trend</v>
      </c>
      <c r="N18">
        <v>44.648995522677126</v>
      </c>
      <c r="O18" t="str">
        <f t="shared" si="3"/>
        <v>No Momentum</v>
      </c>
      <c r="P18" t="str">
        <f t="shared" si="4"/>
        <v>No Trend + Momentum</v>
      </c>
      <c r="Q18">
        <f t="shared" si="5"/>
        <v>7</v>
      </c>
      <c r="R18">
        <f t="shared" si="6"/>
        <v>13.75</v>
      </c>
      <c r="S18">
        <f t="shared" si="7"/>
        <v>0.50909090909090904</v>
      </c>
      <c r="T18" t="str">
        <f t="shared" si="8"/>
        <v>No Indication</v>
      </c>
      <c r="U18" t="str">
        <f t="shared" si="9"/>
        <v>No T+M+I</v>
      </c>
      <c r="V18">
        <v>666.92009824451304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</row>
    <row r="19" spans="1:33" x14ac:dyDescent="0.25">
      <c r="A19" t="s">
        <v>6</v>
      </c>
      <c r="B19" s="1">
        <v>42976</v>
      </c>
      <c r="C19">
        <v>655</v>
      </c>
      <c r="D19">
        <v>655.35</v>
      </c>
      <c r="E19">
        <v>637</v>
      </c>
      <c r="F19">
        <v>638.79999999999995</v>
      </c>
      <c r="G19">
        <f>_xll.TA_TYPPRICE(D19,E19,F19)</f>
        <v>643.71666666666658</v>
      </c>
      <c r="H19">
        <v>647.81202426486539</v>
      </c>
      <c r="I19" t="str">
        <f t="shared" si="0"/>
        <v>DOWN</v>
      </c>
      <c r="J19">
        <v>667.54219479165613</v>
      </c>
      <c r="K19">
        <v>646.34651961452028</v>
      </c>
      <c r="L19" t="str">
        <f t="shared" si="1"/>
        <v>DOWN</v>
      </c>
      <c r="M19" t="str">
        <f t="shared" si="2"/>
        <v>DOWN</v>
      </c>
      <c r="N19">
        <v>34.359515566492384</v>
      </c>
      <c r="O19" t="str">
        <f t="shared" si="3"/>
        <v>DOWN</v>
      </c>
      <c r="P19" t="str">
        <f t="shared" si="4"/>
        <v>DOWN</v>
      </c>
      <c r="Q19">
        <f t="shared" si="5"/>
        <v>1.7999999999999545</v>
      </c>
      <c r="R19">
        <f t="shared" si="6"/>
        <v>18.350000000000023</v>
      </c>
      <c r="S19">
        <f t="shared" si="7"/>
        <v>9.8092643051768513E-2</v>
      </c>
      <c r="T19" t="str">
        <f t="shared" si="8"/>
        <v>DOWN</v>
      </c>
      <c r="U19" t="str">
        <f t="shared" si="9"/>
        <v>DOWN</v>
      </c>
      <c r="V19">
        <v>662.59392928381874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</row>
    <row r="20" spans="1:33" x14ac:dyDescent="0.25">
      <c r="A20" t="s">
        <v>6</v>
      </c>
      <c r="B20" s="1">
        <v>42977</v>
      </c>
      <c r="C20">
        <v>644.9</v>
      </c>
      <c r="D20">
        <v>652.5</v>
      </c>
      <c r="E20">
        <v>640.04999999999995</v>
      </c>
      <c r="F20">
        <v>648.25</v>
      </c>
      <c r="G20">
        <f>_xll.TA_TYPPRICE(D20,E20,F20)</f>
        <v>646.93333333333328</v>
      </c>
      <c r="H20">
        <v>647.37267879909928</v>
      </c>
      <c r="I20" t="str">
        <f t="shared" si="0"/>
        <v>UP</v>
      </c>
      <c r="J20">
        <v>664.19948483795474</v>
      </c>
      <c r="K20">
        <v>644.94729303351573</v>
      </c>
      <c r="L20" t="str">
        <f t="shared" si="1"/>
        <v>No Confirmation</v>
      </c>
      <c r="M20" t="str">
        <f t="shared" si="2"/>
        <v>No Trend</v>
      </c>
      <c r="N20">
        <v>43.802802722028552</v>
      </c>
      <c r="O20" t="str">
        <f t="shared" si="3"/>
        <v>No Momentum</v>
      </c>
      <c r="P20" t="str">
        <f t="shared" si="4"/>
        <v>No Trend + Momentum</v>
      </c>
      <c r="Q20">
        <f t="shared" si="5"/>
        <v>8.2000000000000455</v>
      </c>
      <c r="R20">
        <f t="shared" si="6"/>
        <v>12.450000000000045</v>
      </c>
      <c r="S20">
        <f t="shared" si="7"/>
        <v>0.65863453815261164</v>
      </c>
      <c r="T20" t="str">
        <f t="shared" si="8"/>
        <v>No Indication</v>
      </c>
      <c r="U20" t="str">
        <f t="shared" si="9"/>
        <v>No T+M+I</v>
      </c>
      <c r="V20">
        <v>660.38717093246203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</row>
    <row r="21" spans="1:33" x14ac:dyDescent="0.25">
      <c r="A21" t="s">
        <v>6</v>
      </c>
      <c r="B21" s="1">
        <v>42978</v>
      </c>
      <c r="C21">
        <v>654.70000000000005</v>
      </c>
      <c r="D21">
        <v>658.35</v>
      </c>
      <c r="E21">
        <v>645.1</v>
      </c>
      <c r="F21">
        <v>649.1</v>
      </c>
      <c r="G21">
        <f>_xll.TA_TYPPRICE(D21,E21,F21)</f>
        <v>650.85</v>
      </c>
      <c r="H21">
        <v>649.11133939954971</v>
      </c>
      <c r="I21" t="str">
        <f t="shared" si="0"/>
        <v>DOWN</v>
      </c>
      <c r="J21">
        <v>662.89959931840929</v>
      </c>
      <c r="K21">
        <v>644.98122791495666</v>
      </c>
      <c r="L21" t="str">
        <f t="shared" si="1"/>
        <v>No Confirmation</v>
      </c>
      <c r="M21" t="str">
        <f t="shared" si="2"/>
        <v>No Trend</v>
      </c>
      <c r="N21">
        <v>44.697332147795827</v>
      </c>
      <c r="O21" t="str">
        <f t="shared" si="3"/>
        <v>No Momentum</v>
      </c>
      <c r="P21" t="str">
        <f t="shared" si="4"/>
        <v>No Trend + Momentum</v>
      </c>
      <c r="Q21">
        <f t="shared" si="5"/>
        <v>4</v>
      </c>
      <c r="R21">
        <f t="shared" si="6"/>
        <v>13.25</v>
      </c>
      <c r="S21">
        <f t="shared" si="7"/>
        <v>0.30188679245283018</v>
      </c>
      <c r="T21" t="str">
        <f t="shared" si="8"/>
        <v>No Indication</v>
      </c>
      <c r="U21" t="str">
        <f t="shared" si="9"/>
        <v>No T+M+I</v>
      </c>
      <c r="V21">
        <v>658.65068309669869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</row>
    <row r="22" spans="1:33" x14ac:dyDescent="0.25">
      <c r="A22" t="s">
        <v>6</v>
      </c>
      <c r="B22" s="1">
        <v>42979</v>
      </c>
      <c r="C22">
        <v>649.95000000000005</v>
      </c>
      <c r="D22">
        <v>656.2</v>
      </c>
      <c r="E22">
        <v>643.15</v>
      </c>
      <c r="F22">
        <v>647</v>
      </c>
      <c r="G22">
        <f>_xll.TA_TYPPRICE(D22,E22,F22)</f>
        <v>648.7833333333333</v>
      </c>
      <c r="H22">
        <v>648.9473363664415</v>
      </c>
      <c r="I22" t="str">
        <f t="shared" si="0"/>
        <v>DOWN</v>
      </c>
      <c r="J22">
        <v>661.41079946987395</v>
      </c>
      <c r="K22">
        <v>644.57428837829957</v>
      </c>
      <c r="L22" t="str">
        <f t="shared" si="1"/>
        <v>No Confirmation</v>
      </c>
      <c r="M22" t="str">
        <f t="shared" si="2"/>
        <v>No Trend</v>
      </c>
      <c r="N22">
        <v>42.603069037933665</v>
      </c>
      <c r="O22" t="str">
        <f t="shared" si="3"/>
        <v>No Momentum</v>
      </c>
      <c r="P22" t="str">
        <f t="shared" si="4"/>
        <v>No Trend + Momentum</v>
      </c>
      <c r="Q22">
        <f t="shared" si="5"/>
        <v>3.8500000000000227</v>
      </c>
      <c r="R22">
        <f t="shared" si="6"/>
        <v>13.050000000000068</v>
      </c>
      <c r="S22">
        <f t="shared" si="7"/>
        <v>0.29501915708812282</v>
      </c>
      <c r="T22" t="str">
        <f t="shared" si="8"/>
        <v>No Indication</v>
      </c>
      <c r="U22" t="str">
        <f t="shared" si="9"/>
        <v>No T+M+I</v>
      </c>
      <c r="V22">
        <v>656.85827031259123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</row>
    <row r="23" spans="1:33" x14ac:dyDescent="0.25">
      <c r="A23" t="s">
        <v>6</v>
      </c>
      <c r="B23" s="1">
        <v>42982</v>
      </c>
      <c r="C23">
        <v>648</v>
      </c>
      <c r="D23">
        <v>656.1</v>
      </c>
      <c r="E23">
        <v>635</v>
      </c>
      <c r="F23">
        <v>645</v>
      </c>
      <c r="G23">
        <f>_xll.TA_TYPPRICE(D23,E23,F23)</f>
        <v>645.36666666666667</v>
      </c>
      <c r="H23">
        <v>647.15700151655415</v>
      </c>
      <c r="I23" t="str">
        <f t="shared" si="0"/>
        <v>DOWN</v>
      </c>
      <c r="J23">
        <v>660.230621809902</v>
      </c>
      <c r="K23">
        <v>642.44666873867743</v>
      </c>
      <c r="L23" t="str">
        <f t="shared" si="1"/>
        <v>No Confirmation</v>
      </c>
      <c r="M23" t="str">
        <f t="shared" si="2"/>
        <v>No Trend</v>
      </c>
      <c r="N23">
        <v>40.352262123738768</v>
      </c>
      <c r="O23" t="str">
        <f t="shared" si="3"/>
        <v>No Momentum</v>
      </c>
      <c r="P23" t="str">
        <f t="shared" si="4"/>
        <v>No Trend + Momentum</v>
      </c>
      <c r="Q23">
        <f t="shared" si="5"/>
        <v>10</v>
      </c>
      <c r="R23">
        <f t="shared" si="6"/>
        <v>21.100000000000023</v>
      </c>
      <c r="S23">
        <f t="shared" si="7"/>
        <v>0.47393364928909903</v>
      </c>
      <c r="T23" t="str">
        <f t="shared" si="8"/>
        <v>No Indication</v>
      </c>
      <c r="U23" t="str">
        <f t="shared" si="9"/>
        <v>No T+M+I</v>
      </c>
      <c r="V23">
        <v>655.03392103373108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</row>
    <row r="24" spans="1:33" x14ac:dyDescent="0.25">
      <c r="A24" t="s">
        <v>6</v>
      </c>
      <c r="B24" s="1">
        <v>42983</v>
      </c>
      <c r="C24">
        <v>649.20000000000005</v>
      </c>
      <c r="D24">
        <v>653</v>
      </c>
      <c r="E24">
        <v>642</v>
      </c>
      <c r="F24">
        <v>650</v>
      </c>
      <c r="G24">
        <f>_xll.TA_TYPPRICE(D24,E24,F24)</f>
        <v>648.33333333333337</v>
      </c>
      <c r="H24">
        <v>647.7451674249437</v>
      </c>
      <c r="I24" t="str">
        <f t="shared" si="0"/>
        <v>UP</v>
      </c>
      <c r="J24">
        <v>658.62381696325713</v>
      </c>
      <c r="K24">
        <v>642.34740901897135</v>
      </c>
      <c r="L24" t="str">
        <f t="shared" si="1"/>
        <v>No Confirmation</v>
      </c>
      <c r="M24" t="str">
        <f t="shared" si="2"/>
        <v>No Trend</v>
      </c>
      <c r="N24">
        <v>48.804624515006971</v>
      </c>
      <c r="O24" t="str">
        <f t="shared" si="3"/>
        <v>No Momentum</v>
      </c>
      <c r="P24" t="str">
        <f t="shared" si="4"/>
        <v>No Trend + Momentum</v>
      </c>
      <c r="Q24">
        <f t="shared" si="5"/>
        <v>8</v>
      </c>
      <c r="R24">
        <f t="shared" si="6"/>
        <v>11</v>
      </c>
      <c r="S24">
        <f t="shared" si="7"/>
        <v>0.72727272727272729</v>
      </c>
      <c r="T24" t="str">
        <f t="shared" si="8"/>
        <v>No Indication</v>
      </c>
      <c r="U24" t="str">
        <f t="shared" si="9"/>
        <v>No T+M+I</v>
      </c>
      <c r="V24">
        <v>654.2594716439263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</row>
    <row r="25" spans="1:33" x14ac:dyDescent="0.25">
      <c r="A25" t="s">
        <v>6</v>
      </c>
      <c r="B25" s="1">
        <v>42984</v>
      </c>
      <c r="C25">
        <v>644</v>
      </c>
      <c r="D25">
        <v>666</v>
      </c>
      <c r="E25">
        <v>640.04999999999995</v>
      </c>
      <c r="F25">
        <v>660.4</v>
      </c>
      <c r="G25">
        <f>_xll.TA_TYPPRICE(D25,E25,F25)</f>
        <v>655.48333333333323</v>
      </c>
      <c r="H25">
        <v>651.61425037913841</v>
      </c>
      <c r="I25" t="str">
        <f t="shared" si="0"/>
        <v>UP</v>
      </c>
      <c r="J25">
        <v>660.26296874920001</v>
      </c>
      <c r="K25">
        <v>641.83687368142216</v>
      </c>
      <c r="L25" t="str">
        <f t="shared" si="1"/>
        <v>UP</v>
      </c>
      <c r="M25" t="str">
        <f t="shared" si="2"/>
        <v>UP</v>
      </c>
      <c r="N25">
        <v>62.588297273966262</v>
      </c>
      <c r="O25" t="str">
        <f t="shared" si="3"/>
        <v>UP</v>
      </c>
      <c r="P25" t="str">
        <f t="shared" si="4"/>
        <v>UP</v>
      </c>
      <c r="Q25">
        <f t="shared" si="5"/>
        <v>20.350000000000023</v>
      </c>
      <c r="R25">
        <f t="shared" si="6"/>
        <v>25.950000000000045</v>
      </c>
      <c r="S25">
        <f t="shared" si="7"/>
        <v>0.7842003853564542</v>
      </c>
      <c r="T25" t="str">
        <f t="shared" si="8"/>
        <v>No Indication</v>
      </c>
      <c r="U25" t="str">
        <f t="shared" si="9"/>
        <v>No T+M+I</v>
      </c>
      <c r="V25">
        <v>655.20416831409148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</row>
    <row r="26" spans="1:33" x14ac:dyDescent="0.25">
      <c r="A26" t="s">
        <v>6</v>
      </c>
      <c r="B26" s="1">
        <v>42985</v>
      </c>
      <c r="C26">
        <v>665</v>
      </c>
      <c r="D26">
        <v>694</v>
      </c>
      <c r="E26">
        <v>663.55</v>
      </c>
      <c r="F26">
        <v>680</v>
      </c>
      <c r="G26">
        <f>_xll.TA_TYPPRICE(D26,E26,F26)</f>
        <v>679.18333333333328</v>
      </c>
      <c r="H26">
        <v>665.3987918562359</v>
      </c>
      <c r="I26" t="str">
        <f t="shared" si="0"/>
        <v>UP</v>
      </c>
      <c r="J26">
        <v>667.76008680493339</v>
      </c>
      <c r="K26">
        <v>646.6620128633283</v>
      </c>
      <c r="L26" t="str">
        <f t="shared" si="1"/>
        <v>UP</v>
      </c>
      <c r="M26" t="str">
        <f t="shared" si="2"/>
        <v>UP</v>
      </c>
      <c r="N26">
        <v>77.107856364831534</v>
      </c>
      <c r="O26" t="str">
        <f t="shared" si="3"/>
        <v>UP</v>
      </c>
      <c r="P26" t="str">
        <f t="shared" si="4"/>
        <v>UP</v>
      </c>
      <c r="Q26">
        <f t="shared" si="5"/>
        <v>16.450000000000045</v>
      </c>
      <c r="R26">
        <f t="shared" si="6"/>
        <v>30.450000000000045</v>
      </c>
      <c r="S26">
        <f t="shared" si="7"/>
        <v>0.54022988505747194</v>
      </c>
      <c r="T26" t="str">
        <f t="shared" si="8"/>
        <v>No Indication</v>
      </c>
      <c r="U26" t="str">
        <f t="shared" si="9"/>
        <v>No T+M+I</v>
      </c>
      <c r="V26">
        <v>659.01891165038512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</row>
    <row r="27" spans="1:33" x14ac:dyDescent="0.25">
      <c r="A27" t="s">
        <v>6</v>
      </c>
      <c r="B27" s="1">
        <v>42986</v>
      </c>
      <c r="C27">
        <v>687.3</v>
      </c>
      <c r="D27">
        <v>693</v>
      </c>
      <c r="E27">
        <v>662</v>
      </c>
      <c r="F27">
        <v>662.5</v>
      </c>
      <c r="G27">
        <f>_xll.TA_TYPPRICE(D27,E27,F27)</f>
        <v>672.5</v>
      </c>
      <c r="H27">
        <v>668.94939592811795</v>
      </c>
      <c r="I27" t="str">
        <f t="shared" si="0"/>
        <v>DOWN</v>
      </c>
      <c r="J27">
        <v>673.36895640383705</v>
      </c>
      <c r="K27">
        <v>650.07045444925529</v>
      </c>
      <c r="L27" t="str">
        <f t="shared" si="1"/>
        <v>No Confirmation</v>
      </c>
      <c r="M27" t="str">
        <f t="shared" si="2"/>
        <v>No Trend</v>
      </c>
      <c r="N27">
        <v>53.80307467364662</v>
      </c>
      <c r="O27" t="str">
        <f t="shared" si="3"/>
        <v>No Momentum</v>
      </c>
      <c r="P27" t="str">
        <f t="shared" si="4"/>
        <v>No Trend + Momentum</v>
      </c>
      <c r="Q27">
        <f t="shared" si="5"/>
        <v>0.5</v>
      </c>
      <c r="R27">
        <f t="shared" si="6"/>
        <v>31</v>
      </c>
      <c r="S27">
        <f t="shared" si="7"/>
        <v>1.6129032258064516E-2</v>
      </c>
      <c r="T27" t="str">
        <f t="shared" si="8"/>
        <v>DOWN</v>
      </c>
      <c r="U27" t="str">
        <f t="shared" si="9"/>
        <v>No T+M+I</v>
      </c>
      <c r="V27">
        <v>659.55446370417201</v>
      </c>
      <c r="W27">
        <v>670.01538461538462</v>
      </c>
      <c r="X27">
        <f t="shared" si="10"/>
        <v>-10.460920911212611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</row>
    <row r="28" spans="1:33" x14ac:dyDescent="0.25">
      <c r="A28" t="s">
        <v>6</v>
      </c>
      <c r="B28" s="1">
        <v>42989</v>
      </c>
      <c r="C28">
        <v>668</v>
      </c>
      <c r="D28">
        <v>682.65</v>
      </c>
      <c r="E28">
        <v>666.25</v>
      </c>
      <c r="F28">
        <v>672.95</v>
      </c>
      <c r="G28">
        <f>_xll.TA_TYPPRICE(D28,E28,F28)</f>
        <v>673.95</v>
      </c>
      <c r="H28">
        <v>671.44969796405894</v>
      </c>
      <c r="I28" t="str">
        <f t="shared" si="0"/>
        <v>UP</v>
      </c>
      <c r="J28">
        <v>675.43141053631769</v>
      </c>
      <c r="K28">
        <v>653.66590901608743</v>
      </c>
      <c r="L28" t="str">
        <f t="shared" si="1"/>
        <v>No Confirmation</v>
      </c>
      <c r="M28" t="str">
        <f t="shared" si="2"/>
        <v>No Trend</v>
      </c>
      <c r="N28">
        <v>62.306615461111939</v>
      </c>
      <c r="O28" t="str">
        <f t="shared" si="3"/>
        <v>UP</v>
      </c>
      <c r="P28" t="str">
        <f t="shared" si="4"/>
        <v>No Trend + Momentum</v>
      </c>
      <c r="Q28">
        <f t="shared" si="5"/>
        <v>6.7000000000000455</v>
      </c>
      <c r="R28">
        <f t="shared" si="6"/>
        <v>16.399999999999977</v>
      </c>
      <c r="S28">
        <f t="shared" si="7"/>
        <v>0.40853658536585702</v>
      </c>
      <c r="T28" t="str">
        <f t="shared" si="8"/>
        <v>No Indication</v>
      </c>
      <c r="U28" t="str">
        <f t="shared" si="9"/>
        <v>No T+M+I</v>
      </c>
      <c r="V28">
        <v>661.6153154419917</v>
      </c>
      <c r="W28">
        <v>670.23276353276356</v>
      </c>
      <c r="X28">
        <f t="shared" si="10"/>
        <v>-8.6174480907718589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</row>
    <row r="29" spans="1:33" x14ac:dyDescent="0.25">
      <c r="A29" t="s">
        <v>6</v>
      </c>
      <c r="B29" s="1">
        <v>42990</v>
      </c>
      <c r="C29">
        <v>674</v>
      </c>
      <c r="D29">
        <v>678.2</v>
      </c>
      <c r="E29">
        <v>671</v>
      </c>
      <c r="F29">
        <v>675.3</v>
      </c>
      <c r="G29">
        <f>_xll.TA_TYPPRICE(D29,E29,F29)</f>
        <v>674.83333333333337</v>
      </c>
      <c r="H29">
        <v>673.14151564869621</v>
      </c>
      <c r="I29" t="str">
        <f t="shared" si="0"/>
        <v>UP</v>
      </c>
      <c r="J29">
        <v>676.04665263935817</v>
      </c>
      <c r="K29">
        <v>657.51792923473465</v>
      </c>
      <c r="L29" t="str">
        <f t="shared" si="1"/>
        <v>No Confirmation</v>
      </c>
      <c r="M29" t="str">
        <f t="shared" si="2"/>
        <v>No Trend</v>
      </c>
      <c r="N29">
        <v>64.16101785457451</v>
      </c>
      <c r="O29" t="str">
        <f t="shared" si="3"/>
        <v>UP</v>
      </c>
      <c r="P29" t="str">
        <f t="shared" si="4"/>
        <v>No Trend + Momentum</v>
      </c>
      <c r="Q29">
        <f t="shared" si="5"/>
        <v>4.2999999999999545</v>
      </c>
      <c r="R29">
        <f t="shared" si="6"/>
        <v>7.2000000000000455</v>
      </c>
      <c r="S29">
        <f t="shared" si="7"/>
        <v>0.59722222222221211</v>
      </c>
      <c r="T29" t="str">
        <f t="shared" si="8"/>
        <v>No Indication</v>
      </c>
      <c r="U29" t="str">
        <f t="shared" si="9"/>
        <v>No T+M+I</v>
      </c>
      <c r="V29">
        <v>663.7206515278391</v>
      </c>
      <c r="W29">
        <v>670.60811438218843</v>
      </c>
      <c r="X29">
        <f t="shared" si="10"/>
        <v>-6.8874628543493372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</row>
    <row r="30" spans="1:33" x14ac:dyDescent="0.25">
      <c r="A30" t="s">
        <v>6</v>
      </c>
      <c r="B30" s="1">
        <v>42991</v>
      </c>
      <c r="C30">
        <v>676.6</v>
      </c>
      <c r="D30">
        <v>683</v>
      </c>
      <c r="E30">
        <v>657</v>
      </c>
      <c r="F30">
        <v>662.1</v>
      </c>
      <c r="G30">
        <f>_xll.TA_TYPPRICE(D30,E30,F30)</f>
        <v>667.36666666666667</v>
      </c>
      <c r="H30">
        <v>670.25409115768139</v>
      </c>
      <c r="I30" t="str">
        <f t="shared" si="0"/>
        <v>DOWN</v>
      </c>
      <c r="J30">
        <v>677.59184094172304</v>
      </c>
      <c r="K30">
        <v>657.40283384923805</v>
      </c>
      <c r="L30" t="str">
        <f t="shared" si="1"/>
        <v>No Confirmation</v>
      </c>
      <c r="M30" t="str">
        <f t="shared" si="2"/>
        <v>No Trend</v>
      </c>
      <c r="N30">
        <v>47.688257513362373</v>
      </c>
      <c r="O30" t="str">
        <f t="shared" si="3"/>
        <v>No Momentum</v>
      </c>
      <c r="P30" t="str">
        <f t="shared" si="4"/>
        <v>No Trend + Momentum</v>
      </c>
      <c r="Q30">
        <f t="shared" si="5"/>
        <v>5.1000000000000227</v>
      </c>
      <c r="R30">
        <f t="shared" si="6"/>
        <v>26</v>
      </c>
      <c r="S30">
        <f t="shared" si="7"/>
        <v>0.19615384615384704</v>
      </c>
      <c r="T30" t="str">
        <f t="shared" si="8"/>
        <v>DOWN</v>
      </c>
      <c r="U30" t="str">
        <f t="shared" si="9"/>
        <v>No T+M+I</v>
      </c>
      <c r="V30">
        <v>663.47132052355619</v>
      </c>
      <c r="W30">
        <v>669.97788368721149</v>
      </c>
      <c r="X30">
        <f t="shared" si="10"/>
        <v>-6.5065631636553007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</row>
    <row r="31" spans="1:33" x14ac:dyDescent="0.25">
      <c r="A31" t="s">
        <v>6</v>
      </c>
      <c r="B31" s="1">
        <v>42992</v>
      </c>
      <c r="C31">
        <v>667.8</v>
      </c>
      <c r="D31">
        <v>676.25</v>
      </c>
      <c r="E31">
        <v>662.5</v>
      </c>
      <c r="F31">
        <v>668.9</v>
      </c>
      <c r="G31">
        <f>_xll.TA_TYPPRICE(D31,E31,F31)</f>
        <v>669.2166666666667</v>
      </c>
      <c r="H31">
        <v>669.73537891217404</v>
      </c>
      <c r="I31" t="str">
        <f t="shared" si="0"/>
        <v>DOWN</v>
      </c>
      <c r="J31">
        <v>677.29365406578461</v>
      </c>
      <c r="K31">
        <v>658.53553743829627</v>
      </c>
      <c r="L31" t="str">
        <f t="shared" si="1"/>
        <v>No Confirmation</v>
      </c>
      <c r="M31" t="str">
        <f t="shared" si="2"/>
        <v>No Trend</v>
      </c>
      <c r="N31">
        <v>55.109763219156719</v>
      </c>
      <c r="O31" t="str">
        <f t="shared" si="3"/>
        <v>No Momentum</v>
      </c>
      <c r="P31" t="str">
        <f t="shared" si="4"/>
        <v>No Trend + Momentum</v>
      </c>
      <c r="Q31">
        <f t="shared" si="5"/>
        <v>6.3999999999999773</v>
      </c>
      <c r="R31">
        <f t="shared" si="6"/>
        <v>13.75</v>
      </c>
      <c r="S31">
        <f t="shared" si="7"/>
        <v>0.46545454545454379</v>
      </c>
      <c r="T31" t="str">
        <f t="shared" si="8"/>
        <v>No Indication</v>
      </c>
      <c r="U31" t="str">
        <f t="shared" si="9"/>
        <v>No T+M+I</v>
      </c>
      <c r="V31">
        <v>664.30650198147066</v>
      </c>
      <c r="W31">
        <v>669.8980404511218</v>
      </c>
      <c r="X31">
        <f t="shared" si="10"/>
        <v>-5.591538469651141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</row>
    <row r="32" spans="1:33" x14ac:dyDescent="0.25">
      <c r="A32" t="s">
        <v>6</v>
      </c>
      <c r="B32" s="1">
        <v>42993</v>
      </c>
      <c r="C32">
        <v>667</v>
      </c>
      <c r="D32">
        <v>668.45</v>
      </c>
      <c r="E32">
        <v>653.6</v>
      </c>
      <c r="F32">
        <v>661.9</v>
      </c>
      <c r="G32">
        <f>_xll.TA_TYPPRICE(D32,E32,F32)</f>
        <v>661.31666666666672</v>
      </c>
      <c r="H32">
        <v>665.52602278942038</v>
      </c>
      <c r="I32" t="str">
        <f t="shared" si="0"/>
        <v>DOWN</v>
      </c>
      <c r="J32">
        <v>675.32839760672141</v>
      </c>
      <c r="K32">
        <v>657.43875134089706</v>
      </c>
      <c r="L32" t="str">
        <f t="shared" si="1"/>
        <v>No Confirmation</v>
      </c>
      <c r="M32" t="str">
        <f t="shared" si="2"/>
        <v>No Trend</v>
      </c>
      <c r="N32">
        <v>46.602312412882121</v>
      </c>
      <c r="O32" t="str">
        <f t="shared" si="3"/>
        <v>No Momentum</v>
      </c>
      <c r="P32" t="str">
        <f t="shared" si="4"/>
        <v>No Trend + Momentum</v>
      </c>
      <c r="Q32">
        <f t="shared" si="5"/>
        <v>8.2999999999999545</v>
      </c>
      <c r="R32">
        <f t="shared" si="6"/>
        <v>14.850000000000023</v>
      </c>
      <c r="S32">
        <f t="shared" si="7"/>
        <v>0.55892255892255505</v>
      </c>
      <c r="T32" t="str">
        <f t="shared" si="8"/>
        <v>No Indication</v>
      </c>
      <c r="U32" t="str">
        <f t="shared" si="9"/>
        <v>No T+M+I</v>
      </c>
      <c r="V32">
        <v>663.93627090739824</v>
      </c>
      <c r="W32">
        <v>669.30559301029791</v>
      </c>
      <c r="X32">
        <f t="shared" si="10"/>
        <v>-5.3693221028996732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</row>
    <row r="33" spans="1:33" x14ac:dyDescent="0.25">
      <c r="A33" t="s">
        <v>6</v>
      </c>
      <c r="B33" s="1">
        <v>42996</v>
      </c>
      <c r="C33">
        <v>671</v>
      </c>
      <c r="D33">
        <v>671</v>
      </c>
      <c r="E33">
        <v>644.20000000000005</v>
      </c>
      <c r="F33">
        <v>648.6</v>
      </c>
      <c r="G33">
        <f>_xll.TA_TYPPRICE(D33,E33,F33)</f>
        <v>654.6</v>
      </c>
      <c r="H33">
        <v>660.0630113947102</v>
      </c>
      <c r="I33" t="str">
        <f t="shared" si="0"/>
        <v>DOWN</v>
      </c>
      <c r="J33">
        <v>674.3665314718944</v>
      </c>
      <c r="K33">
        <v>654.49680659847547</v>
      </c>
      <c r="L33" t="str">
        <f t="shared" si="1"/>
        <v>DOWN</v>
      </c>
      <c r="M33" t="str">
        <f t="shared" si="2"/>
        <v>DOWN</v>
      </c>
      <c r="N33">
        <v>34.100030599401919</v>
      </c>
      <c r="O33" t="str">
        <f t="shared" si="3"/>
        <v>DOWN</v>
      </c>
      <c r="P33" t="str">
        <f t="shared" si="4"/>
        <v>DOWN</v>
      </c>
      <c r="Q33">
        <f t="shared" si="5"/>
        <v>4.3999999999999773</v>
      </c>
      <c r="R33">
        <f t="shared" si="6"/>
        <v>26.799999999999955</v>
      </c>
      <c r="S33">
        <f t="shared" si="7"/>
        <v>0.16417910447761136</v>
      </c>
      <c r="T33" t="str">
        <f t="shared" si="8"/>
        <v>DOWN</v>
      </c>
      <c r="U33" t="str">
        <f t="shared" si="9"/>
        <v>DOWN</v>
      </c>
      <c r="V33">
        <v>661.5768446139524</v>
      </c>
      <c r="W33">
        <v>667.77184537990547</v>
      </c>
      <c r="X33">
        <f t="shared" si="10"/>
        <v>-6.1950007659530684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</row>
    <row r="34" spans="1:33" x14ac:dyDescent="0.25">
      <c r="A34" t="s">
        <v>6</v>
      </c>
      <c r="B34" s="1">
        <v>42997</v>
      </c>
      <c r="C34">
        <v>650</v>
      </c>
      <c r="D34">
        <v>653.70000000000005</v>
      </c>
      <c r="E34">
        <v>639.04999999999995</v>
      </c>
      <c r="F34">
        <v>650</v>
      </c>
      <c r="G34">
        <f>_xll.TA_TYPPRICE(D34,E34,F34)</f>
        <v>647.58333333333337</v>
      </c>
      <c r="H34">
        <v>653.82317236402173</v>
      </c>
      <c r="I34" t="str">
        <f t="shared" si="0"/>
        <v>DOWN</v>
      </c>
      <c r="J34">
        <v>669.77396892258457</v>
      </c>
      <c r="K34">
        <v>651.06418290992531</v>
      </c>
      <c r="L34" t="str">
        <f t="shared" si="1"/>
        <v>DOWN</v>
      </c>
      <c r="M34" t="str">
        <f t="shared" si="2"/>
        <v>DOWN</v>
      </c>
      <c r="N34">
        <v>36.346949744602632</v>
      </c>
      <c r="O34" t="str">
        <f t="shared" si="3"/>
        <v>DOWN</v>
      </c>
      <c r="P34" t="str">
        <f t="shared" si="4"/>
        <v>DOWN</v>
      </c>
      <c r="Q34">
        <f t="shared" si="5"/>
        <v>10.950000000000045</v>
      </c>
      <c r="R34">
        <f t="shared" si="6"/>
        <v>14.650000000000091</v>
      </c>
      <c r="S34">
        <f t="shared" si="7"/>
        <v>0.74744027303754113</v>
      </c>
      <c r="T34" t="str">
        <f t="shared" si="8"/>
        <v>No Indication</v>
      </c>
      <c r="U34" t="str">
        <f t="shared" si="9"/>
        <v>No T+M+I</v>
      </c>
      <c r="V34">
        <v>659.79579159642128</v>
      </c>
      <c r="W34">
        <v>666.45541238880139</v>
      </c>
      <c r="X34">
        <f t="shared" si="10"/>
        <v>-6.6596207923801103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</row>
    <row r="35" spans="1:33" x14ac:dyDescent="0.25">
      <c r="A35" t="s">
        <v>6</v>
      </c>
      <c r="B35" s="1">
        <v>42998</v>
      </c>
      <c r="C35">
        <v>652.54999999999995</v>
      </c>
      <c r="D35">
        <v>656</v>
      </c>
      <c r="E35">
        <v>645.35</v>
      </c>
      <c r="F35">
        <v>646.15</v>
      </c>
      <c r="G35">
        <f>_xll.TA_TYPPRICE(D35,E35,F35)</f>
        <v>649.16666666666663</v>
      </c>
      <c r="H35">
        <v>651.49491951534424</v>
      </c>
      <c r="I35" t="str">
        <f t="shared" si="0"/>
        <v>DOWN</v>
      </c>
      <c r="J35">
        <v>666.71308693978801</v>
      </c>
      <c r="K35">
        <v>649.79436448549745</v>
      </c>
      <c r="L35" t="str">
        <f t="shared" si="1"/>
        <v>DOWN</v>
      </c>
      <c r="M35" t="str">
        <f t="shared" si="2"/>
        <v>DOWN</v>
      </c>
      <c r="N35">
        <v>32.53383245308752</v>
      </c>
      <c r="O35" t="str">
        <f t="shared" si="3"/>
        <v>DOWN</v>
      </c>
      <c r="P35" t="str">
        <f t="shared" si="4"/>
        <v>DOWN</v>
      </c>
      <c r="Q35">
        <f t="shared" si="5"/>
        <v>0.79999999999995453</v>
      </c>
      <c r="R35">
        <f t="shared" si="6"/>
        <v>10.649999999999977</v>
      </c>
      <c r="S35">
        <f t="shared" si="7"/>
        <v>7.5117370892014673E-2</v>
      </c>
      <c r="T35" t="str">
        <f t="shared" si="8"/>
        <v>DOWN</v>
      </c>
      <c r="U35" t="str">
        <f t="shared" si="9"/>
        <v>DOWN</v>
      </c>
      <c r="V35">
        <v>657.69643904312568</v>
      </c>
      <c r="W35">
        <v>664.95130776740871</v>
      </c>
      <c r="X35">
        <f t="shared" si="10"/>
        <v>-7.2548687242830283</v>
      </c>
      <c r="Y35">
        <v>-7.0603050972395698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</row>
    <row r="36" spans="1:33" x14ac:dyDescent="0.25">
      <c r="A36" t="s">
        <v>6</v>
      </c>
      <c r="B36" s="1">
        <v>42999</v>
      </c>
      <c r="C36">
        <v>650</v>
      </c>
      <c r="D36">
        <v>650.54999999999995</v>
      </c>
      <c r="E36">
        <v>639.65</v>
      </c>
      <c r="F36">
        <v>641</v>
      </c>
      <c r="G36">
        <f>_xll.TA_TYPPRICE(D36,E36,F36)</f>
        <v>643.73333333333323</v>
      </c>
      <c r="H36">
        <v>647.61412642433879</v>
      </c>
      <c r="I36" t="str">
        <f t="shared" si="0"/>
        <v>DOWN</v>
      </c>
      <c r="J36">
        <v>663.12128984205731</v>
      </c>
      <c r="K36">
        <v>647.54006126649801</v>
      </c>
      <c r="L36" t="str">
        <f t="shared" si="1"/>
        <v>DOWN</v>
      </c>
      <c r="M36" t="str">
        <f t="shared" si="2"/>
        <v>DOWN</v>
      </c>
      <c r="N36">
        <v>27.678573382804561</v>
      </c>
      <c r="O36" t="str">
        <f t="shared" si="3"/>
        <v>DOWN</v>
      </c>
      <c r="P36" t="str">
        <f t="shared" si="4"/>
        <v>DOWN</v>
      </c>
      <c r="Q36">
        <f t="shared" si="5"/>
        <v>1.3500000000000227</v>
      </c>
      <c r="R36">
        <f t="shared" si="6"/>
        <v>10.899999999999977</v>
      </c>
      <c r="S36">
        <f t="shared" si="7"/>
        <v>0.12385321100917665</v>
      </c>
      <c r="T36" t="str">
        <f t="shared" si="8"/>
        <v>DOWN</v>
      </c>
      <c r="U36" t="str">
        <f t="shared" si="9"/>
        <v>DOWN</v>
      </c>
      <c r="V36">
        <v>655.12775611341408</v>
      </c>
      <c r="W36">
        <v>663.17713682167471</v>
      </c>
      <c r="X36">
        <f t="shared" si="10"/>
        <v>-8.0493807082606281</v>
      </c>
      <c r="Y36">
        <v>-7.2581202194437813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</row>
    <row r="37" spans="1:33" x14ac:dyDescent="0.25">
      <c r="A37" t="s">
        <v>6</v>
      </c>
      <c r="B37" s="1">
        <v>43000</v>
      </c>
      <c r="C37">
        <v>640.70000000000005</v>
      </c>
      <c r="D37">
        <v>640.70000000000005</v>
      </c>
      <c r="E37">
        <v>614.20000000000005</v>
      </c>
      <c r="F37">
        <v>616.75</v>
      </c>
      <c r="G37">
        <f>_xll.TA_TYPPRICE(D37,E37,F37)</f>
        <v>623.88333333333333</v>
      </c>
      <c r="H37">
        <v>635.748729878836</v>
      </c>
      <c r="I37" t="str">
        <f t="shared" si="0"/>
        <v>DOWN</v>
      </c>
      <c r="J37">
        <v>658.13878098826683</v>
      </c>
      <c r="K37">
        <v>640.13115876283177</v>
      </c>
      <c r="L37" t="str">
        <f t="shared" si="1"/>
        <v>DOWN</v>
      </c>
      <c r="M37" t="str">
        <f t="shared" si="2"/>
        <v>DOWN</v>
      </c>
      <c r="N37">
        <v>14.735195800911068</v>
      </c>
      <c r="O37" t="str">
        <f t="shared" si="3"/>
        <v>DOWN</v>
      </c>
      <c r="P37" t="str">
        <f t="shared" si="4"/>
        <v>DOWN</v>
      </c>
      <c r="Q37">
        <f t="shared" si="5"/>
        <v>2.5499999999999545</v>
      </c>
      <c r="R37">
        <f t="shared" si="6"/>
        <v>26.5</v>
      </c>
      <c r="S37">
        <f t="shared" si="7"/>
        <v>9.6226415094337908E-2</v>
      </c>
      <c r="T37" t="str">
        <f t="shared" si="8"/>
        <v>DOWN</v>
      </c>
      <c r="U37" t="str">
        <f t="shared" si="9"/>
        <v>DOWN</v>
      </c>
      <c r="V37">
        <v>649.22348594211962</v>
      </c>
      <c r="W37">
        <v>659.73808964969885</v>
      </c>
      <c r="X37">
        <f t="shared" si="10"/>
        <v>-10.514603707579226</v>
      </c>
      <c r="Y37">
        <v>-7.9094169170708701</v>
      </c>
      <c r="Z37" t="str">
        <f t="shared" si="11"/>
        <v>DOWN</v>
      </c>
      <c r="AA37" t="str">
        <f t="shared" si="12"/>
        <v>DOWN</v>
      </c>
      <c r="AB37" t="str">
        <f t="shared" si="13"/>
        <v>DOWN</v>
      </c>
      <c r="AC37" t="str">
        <f t="shared" si="14"/>
        <v>DOWN</v>
      </c>
      <c r="AD37">
        <f t="shared" si="15"/>
        <v>637.70000000000005</v>
      </c>
      <c r="AE37">
        <f t="shared" si="16"/>
        <v>630.6</v>
      </c>
      <c r="AF37">
        <f t="shared" si="17"/>
        <v>627.45000000000005</v>
      </c>
      <c r="AG37">
        <f t="shared" si="18"/>
        <v>624.30000000000007</v>
      </c>
    </row>
    <row r="38" spans="1:33" x14ac:dyDescent="0.25">
      <c r="A38" t="s">
        <v>6</v>
      </c>
      <c r="B38" s="1">
        <v>43003</v>
      </c>
      <c r="C38">
        <v>618.9</v>
      </c>
      <c r="D38">
        <v>627.04999999999995</v>
      </c>
      <c r="E38">
        <v>558.35</v>
      </c>
      <c r="F38">
        <v>612.25</v>
      </c>
      <c r="G38">
        <f>_xll.TA_TYPPRICE(D38,E38,F38)</f>
        <v>599.2166666666667</v>
      </c>
      <c r="H38">
        <v>617.48269827275135</v>
      </c>
      <c r="I38" t="str">
        <f t="shared" si="0"/>
        <v>DOWN</v>
      </c>
      <c r="J38">
        <v>651.23016299087419</v>
      </c>
      <c r="K38">
        <v>621.9575679266469</v>
      </c>
      <c r="L38" t="str">
        <f t="shared" si="1"/>
        <v>DOWN</v>
      </c>
      <c r="M38" t="str">
        <f t="shared" si="2"/>
        <v>DOWN</v>
      </c>
      <c r="N38">
        <v>13.293259170736807</v>
      </c>
      <c r="O38" t="str">
        <f t="shared" si="3"/>
        <v>DOWN</v>
      </c>
      <c r="P38" t="str">
        <f t="shared" si="4"/>
        <v>DOWN</v>
      </c>
      <c r="Q38">
        <f t="shared" si="5"/>
        <v>53.899999999999977</v>
      </c>
      <c r="R38">
        <f t="shared" si="6"/>
        <v>68.699999999999932</v>
      </c>
      <c r="S38">
        <f t="shared" si="7"/>
        <v>0.78457059679767149</v>
      </c>
      <c r="T38" t="str">
        <f t="shared" si="8"/>
        <v>No Indication</v>
      </c>
      <c r="U38" t="str">
        <f t="shared" si="9"/>
        <v>No T+M+I</v>
      </c>
      <c r="V38">
        <v>643.5352573356397</v>
      </c>
      <c r="W38">
        <v>656.22045337935083</v>
      </c>
      <c r="X38">
        <f t="shared" si="10"/>
        <v>-12.68519604371113</v>
      </c>
      <c r="Y38">
        <v>-8.8645727423989218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</row>
    <row r="39" spans="1:33" x14ac:dyDescent="0.25">
      <c r="A39" t="s">
        <v>6</v>
      </c>
      <c r="B39" s="1">
        <v>43004</v>
      </c>
      <c r="C39">
        <v>618.95000000000005</v>
      </c>
      <c r="D39">
        <v>620</v>
      </c>
      <c r="E39">
        <v>591</v>
      </c>
      <c r="F39">
        <v>605.25</v>
      </c>
      <c r="G39">
        <f>_xll.TA_TYPPRICE(D39,E39,F39)</f>
        <v>605.41666666666663</v>
      </c>
      <c r="H39">
        <v>611.44968246970893</v>
      </c>
      <c r="I39" t="str">
        <f t="shared" si="0"/>
        <v>DOWN</v>
      </c>
      <c r="J39">
        <v>644.29012677067988</v>
      </c>
      <c r="K39">
        <v>615.07810838739204</v>
      </c>
      <c r="L39" t="str">
        <f t="shared" si="1"/>
        <v>DOWN</v>
      </c>
      <c r="M39" t="str">
        <f t="shared" si="2"/>
        <v>DOWN</v>
      </c>
      <c r="N39">
        <v>11.168208393658601</v>
      </c>
      <c r="O39" t="str">
        <f t="shared" si="3"/>
        <v>DOWN</v>
      </c>
      <c r="P39" t="str">
        <f t="shared" si="4"/>
        <v>DOWN</v>
      </c>
      <c r="Q39">
        <f t="shared" si="5"/>
        <v>14.25</v>
      </c>
      <c r="R39">
        <f t="shared" si="6"/>
        <v>29</v>
      </c>
      <c r="S39">
        <f t="shared" si="7"/>
        <v>0.49137931034482757</v>
      </c>
      <c r="T39" t="str">
        <f t="shared" si="8"/>
        <v>No Indication</v>
      </c>
      <c r="U39" t="str">
        <f t="shared" si="9"/>
        <v>No T+M+I</v>
      </c>
      <c r="V39">
        <v>637.64521774554123</v>
      </c>
      <c r="W39">
        <v>652.44486424013962</v>
      </c>
      <c r="X39">
        <f t="shared" si="10"/>
        <v>-14.799646494598392</v>
      </c>
      <c r="Y39">
        <v>-10.051587492838816</v>
      </c>
      <c r="Z39" t="str">
        <f t="shared" si="11"/>
        <v>DOWN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</row>
    <row r="40" spans="1:33" x14ac:dyDescent="0.25">
      <c r="A40" t="s">
        <v>6</v>
      </c>
      <c r="B40" s="1">
        <v>43005</v>
      </c>
      <c r="C40">
        <v>610</v>
      </c>
      <c r="D40">
        <v>614.9</v>
      </c>
      <c r="E40">
        <v>598</v>
      </c>
      <c r="F40">
        <v>599.1</v>
      </c>
      <c r="G40">
        <f>_xll.TA_TYPPRICE(D40,E40,F40)</f>
        <v>604</v>
      </c>
      <c r="H40">
        <v>607.72484123485447</v>
      </c>
      <c r="I40" t="str">
        <f t="shared" si="0"/>
        <v>DOWN</v>
      </c>
      <c r="J40">
        <v>637.75898748830662</v>
      </c>
      <c r="K40">
        <v>611.28297319019384</v>
      </c>
      <c r="L40" t="str">
        <f t="shared" si="1"/>
        <v>DOWN</v>
      </c>
      <c r="M40" t="str">
        <f t="shared" si="2"/>
        <v>DOWN</v>
      </c>
      <c r="N40">
        <v>9.5003324930586768</v>
      </c>
      <c r="O40" t="str">
        <f t="shared" si="3"/>
        <v>DOWN</v>
      </c>
      <c r="P40" t="str">
        <f t="shared" si="4"/>
        <v>DOWN</v>
      </c>
      <c r="Q40">
        <f t="shared" si="5"/>
        <v>1.1000000000000227</v>
      </c>
      <c r="R40">
        <f t="shared" si="6"/>
        <v>16.899999999999977</v>
      </c>
      <c r="S40">
        <f t="shared" si="7"/>
        <v>6.5088757396451133E-2</v>
      </c>
      <c r="T40" t="str">
        <f t="shared" si="8"/>
        <v>DOWN</v>
      </c>
      <c r="U40" t="str">
        <f t="shared" si="9"/>
        <v>DOWN</v>
      </c>
      <c r="V40">
        <v>631.71518424622718</v>
      </c>
      <c r="W40">
        <v>648.49339281494406</v>
      </c>
      <c r="X40">
        <f t="shared" si="10"/>
        <v>-16.778208568716877</v>
      </c>
      <c r="Y40">
        <v>-11.396911708014429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612.95000000000005</v>
      </c>
      <c r="AE40">
        <f t="shared" si="16"/>
        <v>608.45000000000005</v>
      </c>
      <c r="AF40">
        <f t="shared" si="17"/>
        <v>606.45000000000005</v>
      </c>
      <c r="AG40">
        <f t="shared" si="18"/>
        <v>604.45000000000005</v>
      </c>
    </row>
    <row r="41" spans="1:33" x14ac:dyDescent="0.25">
      <c r="A41" t="s">
        <v>6</v>
      </c>
      <c r="B41" s="1">
        <v>43006</v>
      </c>
      <c r="C41">
        <v>608.95000000000005</v>
      </c>
      <c r="D41">
        <v>619.5</v>
      </c>
      <c r="E41">
        <v>595.1</v>
      </c>
      <c r="F41">
        <v>616</v>
      </c>
      <c r="G41">
        <f>_xll.TA_TYPPRICE(D41,E41,F41)</f>
        <v>610.19999999999993</v>
      </c>
      <c r="H41">
        <v>608.96242061742714</v>
      </c>
      <c r="I41" t="str">
        <f t="shared" si="0"/>
        <v>UP</v>
      </c>
      <c r="J41">
        <v>633.70143471312736</v>
      </c>
      <c r="K41">
        <v>607.68675692570628</v>
      </c>
      <c r="L41" t="str">
        <f t="shared" si="1"/>
        <v>No Confirmation</v>
      </c>
      <c r="M41" t="str">
        <f t="shared" si="2"/>
        <v>No Trend</v>
      </c>
      <c r="N41">
        <v>40.18455691255491</v>
      </c>
      <c r="O41" t="str">
        <f t="shared" si="3"/>
        <v>No Momentum</v>
      </c>
      <c r="P41" t="str">
        <f t="shared" si="4"/>
        <v>No Trend + Momentum</v>
      </c>
      <c r="Q41">
        <f t="shared" si="5"/>
        <v>20.899999999999977</v>
      </c>
      <c r="R41">
        <f t="shared" si="6"/>
        <v>24.399999999999977</v>
      </c>
      <c r="S41">
        <f t="shared" si="7"/>
        <v>0.85655737704918022</v>
      </c>
      <c r="T41" t="str">
        <f t="shared" si="8"/>
        <v>UP</v>
      </c>
      <c r="U41" t="str">
        <f t="shared" si="9"/>
        <v>No T+M+I</v>
      </c>
      <c r="V41">
        <v>629.29746359296144</v>
      </c>
      <c r="W41">
        <v>646.08647482865194</v>
      </c>
      <c r="X41">
        <f t="shared" si="10"/>
        <v>-16.789011235690509</v>
      </c>
      <c r="Y41">
        <v>-12.475331613549645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</row>
    <row r="42" spans="1:33" x14ac:dyDescent="0.25">
      <c r="A42" t="s">
        <v>6</v>
      </c>
      <c r="B42" s="1">
        <v>43007</v>
      </c>
      <c r="C42">
        <v>615.5</v>
      </c>
      <c r="D42">
        <v>644.9</v>
      </c>
      <c r="E42">
        <v>612.65</v>
      </c>
      <c r="F42">
        <v>630</v>
      </c>
      <c r="G42">
        <f>_xll.TA_TYPPRICE(D42,E42,F42)</f>
        <v>629.18333333333328</v>
      </c>
      <c r="H42">
        <v>619.07287697538027</v>
      </c>
      <c r="I42" t="str">
        <f t="shared" si="0"/>
        <v>UP</v>
      </c>
      <c r="J42">
        <v>636.19000477687678</v>
      </c>
      <c r="K42">
        <v>608.78969983110483</v>
      </c>
      <c r="L42" t="str">
        <f t="shared" si="1"/>
        <v>No Confirmation</v>
      </c>
      <c r="M42" t="str">
        <f t="shared" si="2"/>
        <v>No Trend</v>
      </c>
      <c r="N42">
        <v>55.728037757033476</v>
      </c>
      <c r="O42" t="str">
        <f t="shared" si="3"/>
        <v>No Momentum</v>
      </c>
      <c r="P42" t="str">
        <f t="shared" si="4"/>
        <v>No Trend + Momentum</v>
      </c>
      <c r="Q42">
        <f t="shared" si="5"/>
        <v>17.350000000000023</v>
      </c>
      <c r="R42">
        <f t="shared" si="6"/>
        <v>32.25</v>
      </c>
      <c r="S42">
        <f t="shared" si="7"/>
        <v>0.53798449612403176</v>
      </c>
      <c r="T42" t="str">
        <f t="shared" si="8"/>
        <v>No Indication</v>
      </c>
      <c r="U42" t="str">
        <f t="shared" si="9"/>
        <v>No T+M+I</v>
      </c>
      <c r="V42">
        <v>629.40554611712116</v>
      </c>
      <c r="W42">
        <v>644.89488410060369</v>
      </c>
      <c r="X42">
        <f t="shared" si="10"/>
        <v>-15.489337983482528</v>
      </c>
      <c r="Y42">
        <v>-13.078132887536222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</row>
    <row r="43" spans="1:33" x14ac:dyDescent="0.25">
      <c r="B43" s="1"/>
    </row>
    <row r="44" spans="1:33" x14ac:dyDescent="0.25">
      <c r="B44" s="1"/>
    </row>
    <row r="45" spans="1:33" x14ac:dyDescent="0.25">
      <c r="B45" s="1"/>
    </row>
    <row r="46" spans="1:33" x14ac:dyDescent="0.25">
      <c r="B46" s="1"/>
    </row>
    <row r="47" spans="1:33" x14ac:dyDescent="0.25">
      <c r="B47" s="1"/>
    </row>
    <row r="48" spans="1:33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2017-10-03T07:51:44Z</dcterms:created>
  <dcterms:modified xsi:type="dcterms:W3CDTF">2017-10-03T07:55:33Z</dcterms:modified>
</cp:coreProperties>
</file>