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  <c r="Y2" i="1" a="1"/>
  <c r="W2" i="1" a="1"/>
  <c r="V2" i="1" a="1"/>
  <c r="N2" i="1" a="1"/>
  <c r="K2" i="1" a="1"/>
  <c r="J2" i="1" a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2" i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V3" i="1"/>
  <c r="V5" i="1"/>
  <c r="V7" i="1"/>
  <c r="V9" i="1"/>
  <c r="V11" i="1"/>
  <c r="V15" i="1"/>
  <c r="V17" i="1"/>
  <c r="V19" i="1"/>
  <c r="V21" i="1"/>
  <c r="V23" i="1"/>
  <c r="V25" i="1"/>
  <c r="V27" i="1"/>
  <c r="V31" i="1"/>
  <c r="V39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13" i="1"/>
  <c r="V29" i="1"/>
  <c r="V33" i="1"/>
  <c r="V35" i="1"/>
  <c r="V37" i="1"/>
  <c r="V41" i="1"/>
  <c r="V43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</calcChain>
</file>

<file path=xl/sharedStrings.xml><?xml version="1.0" encoding="utf-8"?>
<sst xmlns="http://schemas.openxmlformats.org/spreadsheetml/2006/main" count="75" uniqueCount="34">
  <si>
    <t>Scrip</t>
  </si>
  <si>
    <t>Date</t>
  </si>
  <si>
    <t>Open</t>
  </si>
  <si>
    <t>High</t>
  </si>
  <si>
    <t>Low</t>
  </si>
  <si>
    <t>Close</t>
  </si>
  <si>
    <t>SREINFRA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</si>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</sst>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6</v>
      </c>
      <c r="B2" s="1">
        <v>42948</v>
      </c>
      <c r="C2">
        <v>118</v>
      </c>
      <c r="D2">
        <v>124.7</v>
      </c>
      <c r="E2">
        <v>116.55</v>
      </c>
      <c r="F2">
        <v>122.8</v>
      </c>
      <c r="G2">
        <f>_xll.TA_TYPPRICE(D2,E2,F2)</f>
        <v>121.35000000000001</v>
      </c>
      <c r="H2" t="e">
        <f t="array" ref="H2:H43">_xll.TA_EMA(G2:G43,3)</f>
        <v>#N/A</v>
      </c>
      <c r="I2" t="e">
        <f>IF(F2&gt;H2,"UP","DOWN")</f>
        <v>#N/A</v>
      </c>
      <c r="J2" t="e">
        <f t="array" ref="J2:J43">_xll.TA_EMA(D2:D43,8)</f>
        <v>#N/A</v>
      </c>
      <c r="K2" t="e">
        <f t="array" ref="K2:K43">_xll.TA_EMA(E2:E43,8)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3">_xll.TA_RSI(F2:F43,5)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6.25</v>
      </c>
      <c r="R2">
        <f>D2-E2</f>
        <v>8.1500000000000057</v>
      </c>
      <c r="S2">
        <f>Q2/R2</f>
        <v>0.76687116564417124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43">_xll.TA_EMA(F2:F43,12)</f>
        <v>#N/A</v>
      </c>
      <c r="W2" t="e">
        <f t="array" ref="W2:W43">_xll.TA_EMA(F2:F43,26)</f>
        <v>#N/A</v>
      </c>
      <c r="X2" t="e">
        <f>V2-W2</f>
        <v>#N/A</v>
      </c>
      <c r="Y2" t="e">
        <f t="array" ref="Y2:Y43">_xll.TA_EMA(X2:X43,9)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6</v>
      </c>
      <c r="B3" s="1">
        <v>42949</v>
      </c>
      <c r="C3">
        <v>123.05</v>
      </c>
      <c r="D3">
        <v>124.5</v>
      </c>
      <c r="E3">
        <v>119.6</v>
      </c>
      <c r="F3">
        <v>120.2</v>
      </c>
      <c r="G3">
        <f>_xll.TA_TYPPRICE(D3,E3,F3)</f>
        <v>121.43333333333334</v>
      </c>
      <c r="H3" t="e">
        <v>#N/A</v>
      </c>
      <c r="I3" t="e">
        <f t="shared" ref="I3:I43" si="0">IF(F3&gt;H3,"UP","DOWN")</f>
        <v>#N/A</v>
      </c>
      <c r="J3" t="e">
        <v>#N/A</v>
      </c>
      <c r="K3" t="e">
        <v>#N/A</v>
      </c>
      <c r="L3" t="e">
        <f t="shared" ref="L3:L43" si="1">IF(F3&gt;J3,"UP",IF(F3&lt;K3,"DOWN","No Confirmation"))</f>
        <v>#N/A</v>
      </c>
      <c r="M3" t="e">
        <f t="shared" ref="M3:M43" si="2">IF(AND(I3="UP",L3="UP"),"UP",IF(AND(I3="DOWN",L3="DOWN"),"DOWN","No Trend"))</f>
        <v>#N/A</v>
      </c>
      <c r="N3" t="e">
        <v>#N/A</v>
      </c>
      <c r="O3" t="e">
        <f t="shared" ref="O3:O43" si="3">IF(N3&gt;60,"UP",IF(N3&lt;40,"DOWN","No Momentum"))</f>
        <v>#N/A</v>
      </c>
      <c r="P3" t="e">
        <f t="shared" ref="P3:P43" si="4">IF(AND(M3="UP",O3="UP"),"UP",IF(AND(M3="DOWN",O3="DOWN"),"DOWN","No Trend + Momentum"))</f>
        <v>#N/A</v>
      </c>
      <c r="Q3">
        <f t="shared" ref="Q3:Q43" si="5">F3-E3</f>
        <v>0.60000000000000853</v>
      </c>
      <c r="R3">
        <f t="shared" ref="R3:R43" si="6">D3-E3</f>
        <v>4.9000000000000057</v>
      </c>
      <c r="S3">
        <f t="shared" ref="S3:S43" si="7">Q3/R3</f>
        <v>0.12244897959183833</v>
      </c>
      <c r="T3" t="str">
        <f t="shared" ref="T3:T43" si="8">IF(S3&gt;0.8,"UP",IF(S3&lt;0.2,"DOWN","No Indication"))</f>
        <v>DOWN</v>
      </c>
      <c r="U3" t="e">
        <f t="shared" ref="U3:U43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3" si="10">V3-W3</f>
        <v>#N/A</v>
      </c>
      <c r="Y3" t="e">
        <v>#N/A</v>
      </c>
      <c r="Z3" t="e">
        <f t="shared" ref="Z3:Z43" si="11">IF(X3&gt;Y3,"UP",IF(X3&lt;Y3,"DOWN","No Indication"))</f>
        <v>#N/A</v>
      </c>
      <c r="AA3" t="e">
        <f t="shared" ref="AA3:AA43" si="12">IF(AND(U3="UP",Z3="UP"),"UP",IF(AND(U3="DOWN",Z3="DOWN"),"DOWN","No TMIM"))</f>
        <v>#N/A</v>
      </c>
      <c r="AB3" t="e">
        <f t="shared" ref="AB3:AB43" si="13">IF(H3&gt;J3,"UP",IF(H3&lt;K3,"DOWN","No Confirmation"))</f>
        <v>#N/A</v>
      </c>
      <c r="AC3" t="e">
        <f t="shared" ref="AC3:AC43" si="14">IF(AND(AA3="UP",AB3="UP"),"UP",IF(AND(AA3="DOWN",AB3="DOWN"),"DOWN","No Alert"))</f>
        <v>#N/A</v>
      </c>
      <c r="AD3" t="e">
        <f t="shared" ref="AD3:AD43" si="15">IF(AC3="UP",MROUND(D3-((D3-E3)*0.886),0.05),IF(AC3="DOWN",MROUND(E3+((D3-E3)*0.886),0.05),"No Alert"))</f>
        <v>#N/A</v>
      </c>
      <c r="AE3" t="e">
        <f t="shared" ref="AE3:AE43" si="16">IF(AC3="UP",MROUND(D3-((D3-E3)*0.618),0.05),IF(AC3="DOWN",MROUND(E3+((D3-E3)*0.618),0.05),"No Alert"))</f>
        <v>#N/A</v>
      </c>
      <c r="AF3" t="e">
        <f t="shared" ref="AF3:AF43" si="17">IF(AC3="UP",MROUND(D3-((D3-E3)*0.5),0.05),IF(AC3="DOWN",MROUND(E3+((D3-E3)*0.5),0.05),"No Alert"))</f>
        <v>#N/A</v>
      </c>
      <c r="AG3" t="e">
        <f t="shared" ref="AG3:AG43" si="18">IF(AC3="UP",MROUND(D3-((D3-E3)*0.382),0.05),IF(AC3="DOWN",MROUND(E3+((D3-E3)*0.382),0.05),"No Alert"))</f>
        <v>#N/A</v>
      </c>
    </row>
    <row r="4" spans="1:33" x14ac:dyDescent="0.25">
      <c r="A4" t="s">
        <v>6</v>
      </c>
      <c r="B4" s="1">
        <v>42950</v>
      </c>
      <c r="C4">
        <v>120.3</v>
      </c>
      <c r="D4">
        <v>121.8</v>
      </c>
      <c r="E4">
        <v>118.4</v>
      </c>
      <c r="F4">
        <v>118.75</v>
      </c>
      <c r="G4">
        <f>_xll.TA_TYPPRICE(D4,E4,F4)</f>
        <v>119.64999999999999</v>
      </c>
      <c r="H4">
        <v>120.81111111111112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0.34999999999999432</v>
      </c>
      <c r="R4">
        <f t="shared" si="6"/>
        <v>3.3999999999999915</v>
      </c>
      <c r="S4">
        <f t="shared" si="7"/>
        <v>0.10294117647058681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6</v>
      </c>
      <c r="B5" s="1">
        <v>42951</v>
      </c>
      <c r="C5">
        <v>119.3</v>
      </c>
      <c r="D5">
        <v>121.45</v>
      </c>
      <c r="E5">
        <v>117.95</v>
      </c>
      <c r="F5">
        <v>119.4</v>
      </c>
      <c r="G5">
        <f>_xll.TA_TYPPRICE(D5,E5,F5)</f>
        <v>119.60000000000001</v>
      </c>
      <c r="H5">
        <v>120.20555555555556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1.4500000000000028</v>
      </c>
      <c r="R5">
        <f t="shared" si="6"/>
        <v>3.5</v>
      </c>
      <c r="S5">
        <f t="shared" si="7"/>
        <v>0.41428571428571509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6</v>
      </c>
      <c r="B6" s="1">
        <v>42954</v>
      </c>
      <c r="C6">
        <v>120.15</v>
      </c>
      <c r="D6">
        <v>123.65</v>
      </c>
      <c r="E6">
        <v>118.25</v>
      </c>
      <c r="F6">
        <v>120.4</v>
      </c>
      <c r="G6">
        <f>_xll.TA_TYPPRICE(D6,E6,F6)</f>
        <v>120.76666666666667</v>
      </c>
      <c r="H6">
        <v>120.48611111111111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2.1500000000000057</v>
      </c>
      <c r="R6">
        <f t="shared" si="6"/>
        <v>5.4000000000000057</v>
      </c>
      <c r="S6">
        <f t="shared" si="7"/>
        <v>0.39814814814814881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6</v>
      </c>
      <c r="B7" s="1">
        <v>42955</v>
      </c>
      <c r="C7">
        <v>120.75</v>
      </c>
      <c r="D7">
        <v>121.2</v>
      </c>
      <c r="E7">
        <v>114.65</v>
      </c>
      <c r="F7">
        <v>115.25</v>
      </c>
      <c r="G7">
        <f>_xll.TA_TYPPRICE(D7,E7,F7)</f>
        <v>117.03333333333335</v>
      </c>
      <c r="H7">
        <v>118.75972222222222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15.207373271889441</v>
      </c>
      <c r="O7" t="str">
        <f t="shared" si="3"/>
        <v>DOWN</v>
      </c>
      <c r="P7" t="e">
        <f t="shared" si="4"/>
        <v>#N/A</v>
      </c>
      <c r="Q7">
        <f t="shared" si="5"/>
        <v>0.59999999999999432</v>
      </c>
      <c r="R7">
        <f t="shared" si="6"/>
        <v>6.5499999999999972</v>
      </c>
      <c r="S7">
        <f t="shared" si="7"/>
        <v>9.1603053435113671E-2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6</v>
      </c>
      <c r="B8" s="1">
        <v>42956</v>
      </c>
      <c r="C8">
        <v>114.8</v>
      </c>
      <c r="D8">
        <v>118</v>
      </c>
      <c r="E8">
        <v>111.05</v>
      </c>
      <c r="F8">
        <v>113.8</v>
      </c>
      <c r="G8">
        <f>_xll.TA_TYPPRICE(D8,E8,F8)</f>
        <v>114.28333333333335</v>
      </c>
      <c r="H8">
        <v>116.52152777777778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13.030602171767061</v>
      </c>
      <c r="O8" t="str">
        <f t="shared" si="3"/>
        <v>DOWN</v>
      </c>
      <c r="P8" t="e">
        <f t="shared" si="4"/>
        <v>#N/A</v>
      </c>
      <c r="Q8">
        <f t="shared" si="5"/>
        <v>2.75</v>
      </c>
      <c r="R8">
        <f t="shared" si="6"/>
        <v>6.9500000000000028</v>
      </c>
      <c r="S8">
        <f t="shared" si="7"/>
        <v>0.39568345323740989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6</v>
      </c>
      <c r="B9" s="1">
        <v>42957</v>
      </c>
      <c r="C9">
        <v>111.3</v>
      </c>
      <c r="D9">
        <v>115.2</v>
      </c>
      <c r="E9">
        <v>103.8</v>
      </c>
      <c r="F9">
        <v>109.2</v>
      </c>
      <c r="G9">
        <f>_xll.TA_TYPPRICE(D9,E9,F9)</f>
        <v>109.39999999999999</v>
      </c>
      <c r="H9">
        <v>112.96076388888889</v>
      </c>
      <c r="I9" t="str">
        <f t="shared" si="0"/>
        <v>DOWN</v>
      </c>
      <c r="J9">
        <v>121.31250000000001</v>
      </c>
      <c r="K9">
        <v>115.03124999999999</v>
      </c>
      <c r="L9" t="str">
        <f t="shared" si="1"/>
        <v>DOWN</v>
      </c>
      <c r="M9" t="str">
        <f t="shared" si="2"/>
        <v>DOWN</v>
      </c>
      <c r="N9">
        <v>8.3123425692695463</v>
      </c>
      <c r="O9" t="str">
        <f t="shared" si="3"/>
        <v>DOWN</v>
      </c>
      <c r="P9" t="str">
        <f t="shared" si="4"/>
        <v>DOWN</v>
      </c>
      <c r="Q9">
        <f t="shared" si="5"/>
        <v>5.4000000000000057</v>
      </c>
      <c r="R9">
        <f t="shared" si="6"/>
        <v>11.400000000000006</v>
      </c>
      <c r="S9">
        <f t="shared" si="7"/>
        <v>0.47368421052631604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6</v>
      </c>
      <c r="B10" s="1">
        <v>42958</v>
      </c>
      <c r="C10">
        <v>105.8</v>
      </c>
      <c r="D10">
        <v>113.35</v>
      </c>
      <c r="E10">
        <v>103.55</v>
      </c>
      <c r="F10">
        <v>110.25</v>
      </c>
      <c r="G10">
        <f>_xll.TA_TYPPRICE(D10,E10,F10)</f>
        <v>109.05</v>
      </c>
      <c r="H10">
        <v>111.00538194444445</v>
      </c>
      <c r="I10" t="str">
        <f t="shared" si="0"/>
        <v>DOWN</v>
      </c>
      <c r="J10">
        <v>119.54305555555557</v>
      </c>
      <c r="K10">
        <v>112.47986111111111</v>
      </c>
      <c r="L10" t="str">
        <f t="shared" si="1"/>
        <v>DOWN</v>
      </c>
      <c r="M10" t="str">
        <f t="shared" si="2"/>
        <v>DOWN</v>
      </c>
      <c r="N10">
        <v>16.897941711554239</v>
      </c>
      <c r="O10" t="str">
        <f t="shared" si="3"/>
        <v>DOWN</v>
      </c>
      <c r="P10" t="str">
        <f t="shared" si="4"/>
        <v>DOWN</v>
      </c>
      <c r="Q10">
        <f t="shared" si="5"/>
        <v>6.7000000000000028</v>
      </c>
      <c r="R10">
        <f t="shared" si="6"/>
        <v>9.7999999999999972</v>
      </c>
      <c r="S10">
        <f t="shared" si="7"/>
        <v>0.68367346938775564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6</v>
      </c>
      <c r="B11" s="1">
        <v>42961</v>
      </c>
      <c r="C11">
        <v>114</v>
      </c>
      <c r="D11">
        <v>119.8</v>
      </c>
      <c r="E11">
        <v>112.5</v>
      </c>
      <c r="F11">
        <v>118.55</v>
      </c>
      <c r="G11">
        <f>_xll.TA_TYPPRICE(D11,E11,F11)</f>
        <v>116.95</v>
      </c>
      <c r="H11">
        <v>113.97769097222223</v>
      </c>
      <c r="I11" t="str">
        <f t="shared" si="0"/>
        <v>UP</v>
      </c>
      <c r="J11">
        <v>119.60015432098767</v>
      </c>
      <c r="K11">
        <v>112.48433641975308</v>
      </c>
      <c r="L11" t="str">
        <f t="shared" si="1"/>
        <v>No Confirmation</v>
      </c>
      <c r="M11" t="str">
        <f t="shared" si="2"/>
        <v>No Trend</v>
      </c>
      <c r="N11">
        <v>56.835678750428478</v>
      </c>
      <c r="O11" t="str">
        <f t="shared" si="3"/>
        <v>No Momentum</v>
      </c>
      <c r="P11" t="str">
        <f t="shared" si="4"/>
        <v>No Trend + Momentum</v>
      </c>
      <c r="Q11">
        <f t="shared" si="5"/>
        <v>6.0499999999999972</v>
      </c>
      <c r="R11">
        <f t="shared" si="6"/>
        <v>7.2999999999999972</v>
      </c>
      <c r="S11">
        <f t="shared" si="7"/>
        <v>0.82876712328767121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6</v>
      </c>
      <c r="B12" s="1">
        <v>42963</v>
      </c>
      <c r="C12">
        <v>118.05</v>
      </c>
      <c r="D12">
        <v>121.2</v>
      </c>
      <c r="E12">
        <v>116.45</v>
      </c>
      <c r="F12">
        <v>120.2</v>
      </c>
      <c r="G12">
        <f>_xll.TA_TYPPRICE(D12,E12,F12)</f>
        <v>119.28333333333335</v>
      </c>
      <c r="H12">
        <v>116.63051215277778</v>
      </c>
      <c r="I12" t="str">
        <f t="shared" si="0"/>
        <v>UP</v>
      </c>
      <c r="J12">
        <v>119.95567558299041</v>
      </c>
      <c r="K12">
        <v>113.36559499314129</v>
      </c>
      <c r="L12" t="str">
        <f t="shared" si="1"/>
        <v>UP</v>
      </c>
      <c r="M12" t="str">
        <f t="shared" si="2"/>
        <v>UP</v>
      </c>
      <c r="N12">
        <v>61.44055829754835</v>
      </c>
      <c r="O12" t="str">
        <f t="shared" si="3"/>
        <v>UP</v>
      </c>
      <c r="P12" t="str">
        <f t="shared" si="4"/>
        <v>UP</v>
      </c>
      <c r="Q12">
        <f t="shared" si="5"/>
        <v>3.75</v>
      </c>
      <c r="R12">
        <f t="shared" si="6"/>
        <v>4.75</v>
      </c>
      <c r="S12">
        <f t="shared" si="7"/>
        <v>0.78947368421052633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6</v>
      </c>
      <c r="B13" s="1">
        <v>42964</v>
      </c>
      <c r="C13">
        <v>122.7</v>
      </c>
      <c r="D13">
        <v>127.1</v>
      </c>
      <c r="E13">
        <v>118.8</v>
      </c>
      <c r="F13">
        <v>121.4</v>
      </c>
      <c r="G13">
        <f>_xll.TA_TYPPRICE(D13,E13,F13)</f>
        <v>122.43333333333332</v>
      </c>
      <c r="H13">
        <v>119.53192274305556</v>
      </c>
      <c r="I13" t="str">
        <f t="shared" si="0"/>
        <v>UP</v>
      </c>
      <c r="J13">
        <v>121.54330323121476</v>
      </c>
      <c r="K13">
        <v>114.573240550221</v>
      </c>
      <c r="L13" t="str">
        <f t="shared" si="1"/>
        <v>No Confirmation</v>
      </c>
      <c r="M13" t="str">
        <f t="shared" si="2"/>
        <v>No Trend</v>
      </c>
      <c r="N13">
        <v>64.84959020297002</v>
      </c>
      <c r="O13" t="str">
        <f t="shared" si="3"/>
        <v>UP</v>
      </c>
      <c r="P13" t="str">
        <f t="shared" si="4"/>
        <v>No Trend + Momentum</v>
      </c>
      <c r="Q13">
        <f t="shared" si="5"/>
        <v>2.6000000000000085</v>
      </c>
      <c r="R13">
        <f t="shared" si="6"/>
        <v>8.2999999999999972</v>
      </c>
      <c r="S13">
        <f t="shared" si="7"/>
        <v>0.31325301204819389</v>
      </c>
      <c r="T13" t="str">
        <f t="shared" si="8"/>
        <v>No Indication</v>
      </c>
      <c r="U13" t="str">
        <f t="shared" si="9"/>
        <v>No T+M+I</v>
      </c>
      <c r="V13">
        <v>117.51666666666667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6</v>
      </c>
      <c r="B14" s="1">
        <v>42965</v>
      </c>
      <c r="C14">
        <v>119.5</v>
      </c>
      <c r="D14">
        <v>122.3</v>
      </c>
      <c r="E14">
        <v>117</v>
      </c>
      <c r="F14">
        <v>119.3</v>
      </c>
      <c r="G14">
        <f>_xll.TA_TYPPRICE(D14,E14,F14)</f>
        <v>119.53333333333335</v>
      </c>
      <c r="H14">
        <v>119.53262803819445</v>
      </c>
      <c r="I14" t="str">
        <f t="shared" si="0"/>
        <v>DOWN</v>
      </c>
      <c r="J14">
        <v>121.71145806872259</v>
      </c>
      <c r="K14">
        <v>115.11252042794966</v>
      </c>
      <c r="L14" t="str">
        <f t="shared" si="1"/>
        <v>No Confirmation</v>
      </c>
      <c r="M14" t="str">
        <f t="shared" si="2"/>
        <v>No Trend</v>
      </c>
      <c r="N14">
        <v>54.340360074513136</v>
      </c>
      <c r="O14" t="str">
        <f t="shared" si="3"/>
        <v>No Momentum</v>
      </c>
      <c r="P14" t="str">
        <f t="shared" si="4"/>
        <v>No Trend + Momentum</v>
      </c>
      <c r="Q14">
        <f t="shared" si="5"/>
        <v>2.2999999999999972</v>
      </c>
      <c r="R14">
        <f t="shared" si="6"/>
        <v>5.2999999999999972</v>
      </c>
      <c r="S14">
        <f t="shared" si="7"/>
        <v>0.43396226415094308</v>
      </c>
      <c r="T14" t="str">
        <f t="shared" si="8"/>
        <v>No Indication</v>
      </c>
      <c r="U14" t="str">
        <f t="shared" si="9"/>
        <v>No T+M+I</v>
      </c>
      <c r="V14">
        <v>117.79102564102564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6</v>
      </c>
      <c r="B15" s="1">
        <v>42968</v>
      </c>
      <c r="C15">
        <v>120</v>
      </c>
      <c r="D15">
        <v>122.7</v>
      </c>
      <c r="E15">
        <v>117.95</v>
      </c>
      <c r="F15">
        <v>118.7</v>
      </c>
      <c r="G15">
        <f>_xll.TA_TYPPRICE(D15,E15,F15)</f>
        <v>119.78333333333335</v>
      </c>
      <c r="H15">
        <v>119.6579806857639</v>
      </c>
      <c r="I15" t="str">
        <f t="shared" si="0"/>
        <v>DOWN</v>
      </c>
      <c r="J15">
        <v>121.9311340534509</v>
      </c>
      <c r="K15">
        <v>115.74307144396084</v>
      </c>
      <c r="L15" t="str">
        <f t="shared" si="1"/>
        <v>No Confirmation</v>
      </c>
      <c r="M15" t="str">
        <f t="shared" si="2"/>
        <v>No Trend</v>
      </c>
      <c r="N15">
        <v>51.367373196468492</v>
      </c>
      <c r="O15" t="str">
        <f t="shared" si="3"/>
        <v>No Momentum</v>
      </c>
      <c r="P15" t="str">
        <f t="shared" si="4"/>
        <v>No Trend + Momentum</v>
      </c>
      <c r="Q15">
        <f t="shared" si="5"/>
        <v>0.75</v>
      </c>
      <c r="R15">
        <f t="shared" si="6"/>
        <v>4.75</v>
      </c>
      <c r="S15">
        <f t="shared" si="7"/>
        <v>0.15789473684210525</v>
      </c>
      <c r="T15" t="str">
        <f t="shared" si="8"/>
        <v>DOWN</v>
      </c>
      <c r="U15" t="str">
        <f t="shared" si="9"/>
        <v>No T+M+I</v>
      </c>
      <c r="V15">
        <v>117.93086785009862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6</v>
      </c>
      <c r="B16" s="1">
        <v>42969</v>
      </c>
      <c r="C16">
        <v>119.7</v>
      </c>
      <c r="D16">
        <v>120.8</v>
      </c>
      <c r="E16">
        <v>115.55</v>
      </c>
      <c r="F16">
        <v>118.45</v>
      </c>
      <c r="G16">
        <f>_xll.TA_TYPPRICE(D16,E16,F16)</f>
        <v>118.26666666666667</v>
      </c>
      <c r="H16">
        <v>118.96232367621528</v>
      </c>
      <c r="I16" t="str">
        <f t="shared" si="0"/>
        <v>DOWN</v>
      </c>
      <c r="J16">
        <v>121.67977093046181</v>
      </c>
      <c r="K16">
        <v>115.70016667863621</v>
      </c>
      <c r="L16" t="str">
        <f t="shared" si="1"/>
        <v>No Confirmation</v>
      </c>
      <c r="M16" t="str">
        <f t="shared" si="2"/>
        <v>No Trend</v>
      </c>
      <c r="N16">
        <v>49.944210969878135</v>
      </c>
      <c r="O16" t="str">
        <f t="shared" si="3"/>
        <v>No Momentum</v>
      </c>
      <c r="P16" t="str">
        <f t="shared" si="4"/>
        <v>No Trend + Momentum</v>
      </c>
      <c r="Q16">
        <f t="shared" si="5"/>
        <v>2.9000000000000057</v>
      </c>
      <c r="R16">
        <f t="shared" si="6"/>
        <v>5.25</v>
      </c>
      <c r="S16">
        <f t="shared" si="7"/>
        <v>0.55238095238095342</v>
      </c>
      <c r="T16" t="str">
        <f t="shared" si="8"/>
        <v>No Indication</v>
      </c>
      <c r="U16" t="str">
        <f t="shared" si="9"/>
        <v>No T+M+I</v>
      </c>
      <c r="V16">
        <v>118.01073433469884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6</v>
      </c>
      <c r="B17" s="1">
        <v>42970</v>
      </c>
      <c r="C17">
        <v>119.9</v>
      </c>
      <c r="D17">
        <v>120</v>
      </c>
      <c r="E17">
        <v>117.1</v>
      </c>
      <c r="F17">
        <v>118.5</v>
      </c>
      <c r="G17">
        <f>_xll.TA_TYPPRICE(D17,E17,F17)</f>
        <v>118.53333333333335</v>
      </c>
      <c r="H17">
        <v>118.7478285047743</v>
      </c>
      <c r="I17" t="str">
        <f t="shared" si="0"/>
        <v>DOWN</v>
      </c>
      <c r="J17">
        <v>121.3064885014703</v>
      </c>
      <c r="K17">
        <v>116.01124075005038</v>
      </c>
      <c r="L17" t="str">
        <f t="shared" si="1"/>
        <v>No Confirmation</v>
      </c>
      <c r="M17" t="str">
        <f t="shared" si="2"/>
        <v>No Trend</v>
      </c>
      <c r="N17">
        <v>50.288532077679413</v>
      </c>
      <c r="O17" t="str">
        <f t="shared" si="3"/>
        <v>No Momentum</v>
      </c>
      <c r="P17" t="str">
        <f t="shared" si="4"/>
        <v>No Trend + Momentum</v>
      </c>
      <c r="Q17">
        <f t="shared" si="5"/>
        <v>1.4000000000000057</v>
      </c>
      <c r="R17">
        <f t="shared" si="6"/>
        <v>2.9000000000000057</v>
      </c>
      <c r="S17">
        <f t="shared" si="7"/>
        <v>0.48275862068965619</v>
      </c>
      <c r="T17" t="str">
        <f t="shared" si="8"/>
        <v>No Indication</v>
      </c>
      <c r="U17" t="str">
        <f t="shared" si="9"/>
        <v>No T+M+I</v>
      </c>
      <c r="V17">
        <v>118.0860059755144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6</v>
      </c>
      <c r="B18" s="1">
        <v>42971</v>
      </c>
      <c r="C18">
        <v>122.35</v>
      </c>
      <c r="D18">
        <v>123.65</v>
      </c>
      <c r="E18">
        <v>119.65</v>
      </c>
      <c r="F18">
        <v>120</v>
      </c>
      <c r="G18">
        <f>_xll.TA_TYPPRICE(D18,E18,F18)</f>
        <v>121.10000000000001</v>
      </c>
      <c r="H18">
        <v>119.92391425238716</v>
      </c>
      <c r="I18" t="str">
        <f t="shared" si="0"/>
        <v>UP</v>
      </c>
      <c r="J18">
        <v>121.8272688344769</v>
      </c>
      <c r="K18">
        <v>116.81985391670585</v>
      </c>
      <c r="L18" t="str">
        <f t="shared" si="1"/>
        <v>No Confirmation</v>
      </c>
      <c r="M18" t="str">
        <f t="shared" si="2"/>
        <v>No Trend</v>
      </c>
      <c r="N18">
        <v>60.482253746608613</v>
      </c>
      <c r="O18" t="str">
        <f t="shared" si="3"/>
        <v>UP</v>
      </c>
      <c r="P18" t="str">
        <f t="shared" si="4"/>
        <v>No Trend + Momentum</v>
      </c>
      <c r="Q18">
        <f t="shared" si="5"/>
        <v>0.34999999999999432</v>
      </c>
      <c r="R18">
        <f t="shared" si="6"/>
        <v>4</v>
      </c>
      <c r="S18">
        <f t="shared" si="7"/>
        <v>8.7499999999998579E-2</v>
      </c>
      <c r="T18" t="str">
        <f t="shared" si="8"/>
        <v>DOWN</v>
      </c>
      <c r="U18" t="str">
        <f t="shared" si="9"/>
        <v>No T+M+I</v>
      </c>
      <c r="V18">
        <v>118.38046659466603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6</v>
      </c>
      <c r="B19" s="1">
        <v>42975</v>
      </c>
      <c r="C19">
        <v>120.9</v>
      </c>
      <c r="D19">
        <v>122.4</v>
      </c>
      <c r="E19">
        <v>119.9</v>
      </c>
      <c r="F19">
        <v>120.55</v>
      </c>
      <c r="G19">
        <f>_xll.TA_TYPPRICE(D19,E19,F19)</f>
        <v>120.95</v>
      </c>
      <c r="H19">
        <v>120.43695712619359</v>
      </c>
      <c r="I19" t="str">
        <f t="shared" si="0"/>
        <v>UP</v>
      </c>
      <c r="J19">
        <v>121.95454242681537</v>
      </c>
      <c r="K19">
        <v>117.50433082410456</v>
      </c>
      <c r="L19" t="str">
        <f t="shared" si="1"/>
        <v>No Confirmation</v>
      </c>
      <c r="M19" t="str">
        <f t="shared" si="2"/>
        <v>No Trend</v>
      </c>
      <c r="N19">
        <v>63.877243807303763</v>
      </c>
      <c r="O19" t="str">
        <f t="shared" si="3"/>
        <v>UP</v>
      </c>
      <c r="P19" t="str">
        <f t="shared" si="4"/>
        <v>No Trend + Momentum</v>
      </c>
      <c r="Q19">
        <f t="shared" si="5"/>
        <v>0.64999999999999147</v>
      </c>
      <c r="R19">
        <f t="shared" si="6"/>
        <v>2.5</v>
      </c>
      <c r="S19">
        <f t="shared" si="7"/>
        <v>0.25999999999999657</v>
      </c>
      <c r="T19" t="str">
        <f t="shared" si="8"/>
        <v>No Indication</v>
      </c>
      <c r="U19" t="str">
        <f t="shared" si="9"/>
        <v>No T+M+I</v>
      </c>
      <c r="V19">
        <v>118.7142409647174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6</v>
      </c>
      <c r="B20" s="1">
        <v>42976</v>
      </c>
      <c r="C20">
        <v>120</v>
      </c>
      <c r="D20">
        <v>124.45</v>
      </c>
      <c r="E20">
        <v>119.1</v>
      </c>
      <c r="F20">
        <v>121.4</v>
      </c>
      <c r="G20">
        <f>_xll.TA_TYPPRICE(D20,E20,F20)</f>
        <v>121.65000000000002</v>
      </c>
      <c r="H20">
        <v>121.04347856309681</v>
      </c>
      <c r="I20" t="str">
        <f t="shared" si="0"/>
        <v>UP</v>
      </c>
      <c r="J20">
        <v>122.50908855418973</v>
      </c>
      <c r="K20">
        <v>117.85892397430354</v>
      </c>
      <c r="L20" t="str">
        <f t="shared" si="1"/>
        <v>No Confirmation</v>
      </c>
      <c r="M20" t="str">
        <f t="shared" si="2"/>
        <v>No Trend</v>
      </c>
      <c r="N20">
        <v>69.01896486758038</v>
      </c>
      <c r="O20" t="str">
        <f t="shared" si="3"/>
        <v>UP</v>
      </c>
      <c r="P20" t="str">
        <f t="shared" si="4"/>
        <v>No Trend + Momentum</v>
      </c>
      <c r="Q20">
        <f t="shared" si="5"/>
        <v>2.3000000000000114</v>
      </c>
      <c r="R20">
        <f t="shared" si="6"/>
        <v>5.3500000000000085</v>
      </c>
      <c r="S20">
        <f t="shared" si="7"/>
        <v>0.4299065420560762</v>
      </c>
      <c r="T20" t="str">
        <f t="shared" si="8"/>
        <v>No Indication</v>
      </c>
      <c r="U20" t="str">
        <f t="shared" si="9"/>
        <v>No T+M+I</v>
      </c>
      <c r="V20">
        <v>119.12743466245318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6</v>
      </c>
      <c r="B21" s="1">
        <v>42977</v>
      </c>
      <c r="C21">
        <v>122.95</v>
      </c>
      <c r="D21">
        <v>124.1</v>
      </c>
      <c r="E21">
        <v>122.3</v>
      </c>
      <c r="F21">
        <v>123</v>
      </c>
      <c r="G21">
        <f>_xll.TA_TYPPRICE(D21,E21,F21)</f>
        <v>123.13333333333333</v>
      </c>
      <c r="H21">
        <v>122.08840594821507</v>
      </c>
      <c r="I21" t="str">
        <f t="shared" si="0"/>
        <v>UP</v>
      </c>
      <c r="J21">
        <v>122.86262443103645</v>
      </c>
      <c r="K21">
        <v>118.84582975779163</v>
      </c>
      <c r="L21" t="str">
        <f t="shared" si="1"/>
        <v>UP</v>
      </c>
      <c r="M21" t="str">
        <f t="shared" si="2"/>
        <v>UP</v>
      </c>
      <c r="N21">
        <v>76.791809448423891</v>
      </c>
      <c r="O21" t="str">
        <f t="shared" si="3"/>
        <v>UP</v>
      </c>
      <c r="P21" t="str">
        <f t="shared" si="4"/>
        <v>UP</v>
      </c>
      <c r="Q21">
        <f t="shared" si="5"/>
        <v>0.70000000000000284</v>
      </c>
      <c r="R21">
        <f t="shared" si="6"/>
        <v>1.7999999999999972</v>
      </c>
      <c r="S21">
        <f t="shared" si="7"/>
        <v>0.38888888888889106</v>
      </c>
      <c r="T21" t="str">
        <f t="shared" si="8"/>
        <v>No Indication</v>
      </c>
      <c r="U21" t="str">
        <f t="shared" si="9"/>
        <v>No T+M+I</v>
      </c>
      <c r="V21">
        <v>119.72321394515269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6</v>
      </c>
      <c r="B22" s="1">
        <v>42978</v>
      </c>
      <c r="C22">
        <v>123.85</v>
      </c>
      <c r="D22">
        <v>128.5</v>
      </c>
      <c r="E22">
        <v>122.1</v>
      </c>
      <c r="F22">
        <v>128.5</v>
      </c>
      <c r="G22">
        <f>_xll.TA_TYPPRICE(D22,E22,F22)</f>
        <v>126.36666666666667</v>
      </c>
      <c r="H22">
        <v>124.22753630744087</v>
      </c>
      <c r="I22" t="str">
        <f t="shared" si="0"/>
        <v>UP</v>
      </c>
      <c r="J22">
        <v>124.11537455747279</v>
      </c>
      <c r="K22">
        <v>119.5689787005046</v>
      </c>
      <c r="L22" t="str">
        <f t="shared" si="1"/>
        <v>UP</v>
      </c>
      <c r="M22" t="str">
        <f t="shared" si="2"/>
        <v>UP</v>
      </c>
      <c r="N22">
        <v>88.831717502908333</v>
      </c>
      <c r="O22" t="str">
        <f t="shared" si="3"/>
        <v>UP</v>
      </c>
      <c r="P22" t="str">
        <f t="shared" si="4"/>
        <v>UP</v>
      </c>
      <c r="Q22">
        <f t="shared" si="5"/>
        <v>6.4000000000000057</v>
      </c>
      <c r="R22">
        <f t="shared" si="6"/>
        <v>6.4000000000000057</v>
      </c>
      <c r="S22">
        <f t="shared" si="7"/>
        <v>1</v>
      </c>
      <c r="T22" t="str">
        <f t="shared" si="8"/>
        <v>UP</v>
      </c>
      <c r="U22" t="str">
        <f t="shared" si="9"/>
        <v>UP</v>
      </c>
      <c r="V22">
        <v>121.07348872282151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6</v>
      </c>
      <c r="B23" s="1">
        <v>42979</v>
      </c>
      <c r="C23">
        <v>128.69999999999999</v>
      </c>
      <c r="D23">
        <v>129.80000000000001</v>
      </c>
      <c r="E23">
        <v>124.05</v>
      </c>
      <c r="F23">
        <v>124.35</v>
      </c>
      <c r="G23">
        <f>_xll.TA_TYPPRICE(D23,E23,F23)</f>
        <v>126.06666666666668</v>
      </c>
      <c r="H23">
        <v>125.14710148705377</v>
      </c>
      <c r="I23" t="str">
        <f t="shared" si="0"/>
        <v>DOWN</v>
      </c>
      <c r="J23">
        <v>125.37862465581217</v>
      </c>
      <c r="K23">
        <v>120.56476121150358</v>
      </c>
      <c r="L23" t="str">
        <f t="shared" si="1"/>
        <v>No Confirmation</v>
      </c>
      <c r="M23" t="str">
        <f t="shared" si="2"/>
        <v>No Trend</v>
      </c>
      <c r="N23">
        <v>59.646529803544588</v>
      </c>
      <c r="O23" t="str">
        <f t="shared" si="3"/>
        <v>No Momentum</v>
      </c>
      <c r="P23" t="str">
        <f t="shared" si="4"/>
        <v>No Trend + Momentum</v>
      </c>
      <c r="Q23">
        <f t="shared" si="5"/>
        <v>0.29999999999999716</v>
      </c>
      <c r="R23">
        <f t="shared" si="6"/>
        <v>5.7500000000000142</v>
      </c>
      <c r="S23">
        <f t="shared" si="7"/>
        <v>5.217391304347764E-2</v>
      </c>
      <c r="T23" t="str">
        <f t="shared" si="8"/>
        <v>DOWN</v>
      </c>
      <c r="U23" t="str">
        <f t="shared" si="9"/>
        <v>No T+M+I</v>
      </c>
      <c r="V23">
        <v>121.57756738084896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6</v>
      </c>
      <c r="B24" s="1">
        <v>42982</v>
      </c>
      <c r="C24">
        <v>125</v>
      </c>
      <c r="D24">
        <v>125</v>
      </c>
      <c r="E24">
        <v>118.65</v>
      </c>
      <c r="F24">
        <v>119.5</v>
      </c>
      <c r="G24">
        <f>_xll.TA_TYPPRICE(D24,E24,F24)</f>
        <v>121.05</v>
      </c>
      <c r="H24">
        <v>123.09855074352689</v>
      </c>
      <c r="I24" t="str">
        <f t="shared" si="0"/>
        <v>DOWN</v>
      </c>
      <c r="J24">
        <v>125.29448584340948</v>
      </c>
      <c r="K24">
        <v>120.13925872005834</v>
      </c>
      <c r="L24" t="str">
        <f t="shared" si="1"/>
        <v>DOWN</v>
      </c>
      <c r="M24" t="str">
        <f t="shared" si="2"/>
        <v>DOWN</v>
      </c>
      <c r="N24">
        <v>40.303007997806148</v>
      </c>
      <c r="O24" t="str">
        <f t="shared" si="3"/>
        <v>No Momentum</v>
      </c>
      <c r="P24" t="str">
        <f t="shared" si="4"/>
        <v>No Trend + Momentum</v>
      </c>
      <c r="Q24">
        <f t="shared" si="5"/>
        <v>0.84999999999999432</v>
      </c>
      <c r="R24">
        <f t="shared" si="6"/>
        <v>6.3499999999999943</v>
      </c>
      <c r="S24">
        <f t="shared" si="7"/>
        <v>0.13385826771653467</v>
      </c>
      <c r="T24" t="str">
        <f t="shared" si="8"/>
        <v>DOWN</v>
      </c>
      <c r="U24" t="str">
        <f t="shared" si="9"/>
        <v>No T+M+I</v>
      </c>
      <c r="V24">
        <v>121.25794162994912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6</v>
      </c>
      <c r="B25" s="1">
        <v>42983</v>
      </c>
      <c r="C25">
        <v>120</v>
      </c>
      <c r="D25">
        <v>122.5</v>
      </c>
      <c r="E25">
        <v>120</v>
      </c>
      <c r="F25">
        <v>121.9</v>
      </c>
      <c r="G25">
        <f>_xll.TA_TYPPRICE(D25,E25,F25)</f>
        <v>121.46666666666665</v>
      </c>
      <c r="H25">
        <v>122.28260870509678</v>
      </c>
      <c r="I25" t="str">
        <f t="shared" si="0"/>
        <v>DOWN</v>
      </c>
      <c r="J25">
        <v>124.67348898931849</v>
      </c>
      <c r="K25">
        <v>120.10831233782315</v>
      </c>
      <c r="L25" t="str">
        <f t="shared" si="1"/>
        <v>No Confirmation</v>
      </c>
      <c r="M25" t="str">
        <f t="shared" si="2"/>
        <v>No Trend</v>
      </c>
      <c r="N25">
        <v>50.277347953291738</v>
      </c>
      <c r="O25" t="str">
        <f t="shared" si="3"/>
        <v>No Momentum</v>
      </c>
      <c r="P25" t="str">
        <f t="shared" si="4"/>
        <v>No Trend + Momentum</v>
      </c>
      <c r="Q25">
        <f t="shared" si="5"/>
        <v>1.9000000000000057</v>
      </c>
      <c r="R25">
        <f t="shared" si="6"/>
        <v>2.5</v>
      </c>
      <c r="S25">
        <f t="shared" si="7"/>
        <v>0.76000000000000223</v>
      </c>
      <c r="T25" t="str">
        <f t="shared" si="8"/>
        <v>No Indication</v>
      </c>
      <c r="U25" t="str">
        <f t="shared" si="9"/>
        <v>No T+M+I</v>
      </c>
      <c r="V25">
        <v>121.35671984072617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6</v>
      </c>
      <c r="B26" s="1">
        <v>42984</v>
      </c>
      <c r="C26">
        <v>120.7</v>
      </c>
      <c r="D26">
        <v>122.35</v>
      </c>
      <c r="E26">
        <v>118.6</v>
      </c>
      <c r="F26">
        <v>119.6</v>
      </c>
      <c r="G26">
        <f>_xll.TA_TYPPRICE(D26,E26,F26)</f>
        <v>120.18333333333332</v>
      </c>
      <c r="H26">
        <v>121.23297101921506</v>
      </c>
      <c r="I26" t="str">
        <f t="shared" si="0"/>
        <v>DOWN</v>
      </c>
      <c r="J26">
        <v>124.15715810280327</v>
      </c>
      <c r="K26">
        <v>119.77313181830689</v>
      </c>
      <c r="L26" t="str">
        <f t="shared" si="1"/>
        <v>DOWN</v>
      </c>
      <c r="M26" t="str">
        <f t="shared" si="2"/>
        <v>DOWN</v>
      </c>
      <c r="N26">
        <v>41.892509466265992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3.75</v>
      </c>
      <c r="S26">
        <f t="shared" si="7"/>
        <v>0.26666666666666666</v>
      </c>
      <c r="T26" t="str">
        <f t="shared" si="8"/>
        <v>No Indication</v>
      </c>
      <c r="U26" t="str">
        <f t="shared" si="9"/>
        <v>No T+M+I</v>
      </c>
      <c r="V26">
        <v>121.08645524984522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6</v>
      </c>
      <c r="B27" s="1">
        <v>42985</v>
      </c>
      <c r="C27">
        <v>121</v>
      </c>
      <c r="D27">
        <v>121.15</v>
      </c>
      <c r="E27">
        <v>109</v>
      </c>
      <c r="F27">
        <v>109.8</v>
      </c>
      <c r="G27">
        <f>_xll.TA_TYPPRICE(D27,E27,F27)</f>
        <v>113.31666666666666</v>
      </c>
      <c r="H27">
        <v>117.27481884294086</v>
      </c>
      <c r="I27" t="str">
        <f t="shared" si="0"/>
        <v>DOWN</v>
      </c>
      <c r="J27">
        <v>123.48890074662476</v>
      </c>
      <c r="K27">
        <v>117.37910252534981</v>
      </c>
      <c r="L27" t="str">
        <f t="shared" si="1"/>
        <v>DOWN</v>
      </c>
      <c r="M27" t="str">
        <f t="shared" si="2"/>
        <v>DOWN</v>
      </c>
      <c r="N27">
        <v>22.18600251899743</v>
      </c>
      <c r="O27" t="str">
        <f t="shared" si="3"/>
        <v>DOWN</v>
      </c>
      <c r="P27" t="str">
        <f t="shared" si="4"/>
        <v>DOWN</v>
      </c>
      <c r="Q27">
        <f t="shared" si="5"/>
        <v>0.79999999999999716</v>
      </c>
      <c r="R27">
        <f t="shared" si="6"/>
        <v>12.150000000000006</v>
      </c>
      <c r="S27">
        <f t="shared" si="7"/>
        <v>6.5843621399176697E-2</v>
      </c>
      <c r="T27" t="str">
        <f t="shared" si="8"/>
        <v>DOWN</v>
      </c>
      <c r="U27" t="str">
        <f t="shared" si="9"/>
        <v>DOWN</v>
      </c>
      <c r="V27">
        <v>119.3500775190998</v>
      </c>
      <c r="W27">
        <v>118.99038461538463</v>
      </c>
      <c r="X27">
        <f t="shared" si="10"/>
        <v>0.35969290371517104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6</v>
      </c>
      <c r="B28" s="1">
        <v>42986</v>
      </c>
      <c r="C28">
        <v>111</v>
      </c>
      <c r="D28">
        <v>119.8</v>
      </c>
      <c r="E28">
        <v>110.9</v>
      </c>
      <c r="F28">
        <v>117.15</v>
      </c>
      <c r="G28">
        <f>_xll.TA_TYPPRICE(D28,E28,F28)</f>
        <v>115.95</v>
      </c>
      <c r="H28">
        <v>116.61240942147043</v>
      </c>
      <c r="I28" t="str">
        <f t="shared" si="0"/>
        <v>UP</v>
      </c>
      <c r="J28">
        <v>122.66914502515259</v>
      </c>
      <c r="K28">
        <v>115.93930196416096</v>
      </c>
      <c r="L28" t="str">
        <f t="shared" si="1"/>
        <v>No Confirmation</v>
      </c>
      <c r="M28" t="str">
        <f t="shared" si="2"/>
        <v>No Trend</v>
      </c>
      <c r="N28">
        <v>46.000228588810245</v>
      </c>
      <c r="O28" t="str">
        <f t="shared" si="3"/>
        <v>No Momentum</v>
      </c>
      <c r="P28" t="str">
        <f t="shared" si="4"/>
        <v>No Trend + Momentum</v>
      </c>
      <c r="Q28">
        <f t="shared" si="5"/>
        <v>6.25</v>
      </c>
      <c r="R28">
        <f t="shared" si="6"/>
        <v>8.8999999999999915</v>
      </c>
      <c r="S28">
        <f t="shared" si="7"/>
        <v>0.70224719101123667</v>
      </c>
      <c r="T28" t="str">
        <f t="shared" si="8"/>
        <v>No Indication</v>
      </c>
      <c r="U28" t="str">
        <f t="shared" si="9"/>
        <v>No T+M+I</v>
      </c>
      <c r="V28">
        <v>119.01160405462291</v>
      </c>
      <c r="W28">
        <v>118.85405982905984</v>
      </c>
      <c r="X28">
        <f t="shared" si="10"/>
        <v>0.1575442255630719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6</v>
      </c>
      <c r="B29" s="1">
        <v>42989</v>
      </c>
      <c r="C29">
        <v>118</v>
      </c>
      <c r="D29">
        <v>118.8</v>
      </c>
      <c r="E29">
        <v>111.7</v>
      </c>
      <c r="F29">
        <v>113.05</v>
      </c>
      <c r="G29">
        <f>_xll.TA_TYPPRICE(D29,E29,F29)</f>
        <v>114.51666666666667</v>
      </c>
      <c r="H29">
        <v>115.56453804406854</v>
      </c>
      <c r="I29" t="str">
        <f t="shared" si="0"/>
        <v>DOWN</v>
      </c>
      <c r="J29">
        <v>121.80933501956312</v>
      </c>
      <c r="K29">
        <v>114.99723486101408</v>
      </c>
      <c r="L29" t="str">
        <f t="shared" si="1"/>
        <v>DOWN</v>
      </c>
      <c r="M29" t="str">
        <f t="shared" si="2"/>
        <v>DOWN</v>
      </c>
      <c r="N29">
        <v>37.91033363077986</v>
      </c>
      <c r="O29" t="str">
        <f t="shared" si="3"/>
        <v>DOWN</v>
      </c>
      <c r="P29" t="str">
        <f t="shared" si="4"/>
        <v>DOWN</v>
      </c>
      <c r="Q29">
        <f t="shared" si="5"/>
        <v>1.3499999999999943</v>
      </c>
      <c r="R29">
        <f t="shared" si="6"/>
        <v>7.0999999999999943</v>
      </c>
      <c r="S29">
        <f t="shared" si="7"/>
        <v>0.19014084507042189</v>
      </c>
      <c r="T29" t="str">
        <f t="shared" si="8"/>
        <v>DOWN</v>
      </c>
      <c r="U29" t="str">
        <f t="shared" si="9"/>
        <v>DOWN</v>
      </c>
      <c r="V29">
        <v>118.09443420006554</v>
      </c>
      <c r="W29">
        <v>118.4241294713517</v>
      </c>
      <c r="X29">
        <f t="shared" si="10"/>
        <v>-0.3296952712861696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6</v>
      </c>
      <c r="B30" s="1">
        <v>42990</v>
      </c>
      <c r="C30">
        <v>114.35</v>
      </c>
      <c r="D30">
        <v>114.9</v>
      </c>
      <c r="E30">
        <v>112.8</v>
      </c>
      <c r="F30">
        <v>113.2</v>
      </c>
      <c r="G30">
        <f>_xll.TA_TYPPRICE(D30,E30,F30)</f>
        <v>113.63333333333333</v>
      </c>
      <c r="H30">
        <v>114.59893568870093</v>
      </c>
      <c r="I30" t="str">
        <f t="shared" si="0"/>
        <v>DOWN</v>
      </c>
      <c r="J30">
        <v>120.27392723743799</v>
      </c>
      <c r="K30">
        <v>114.50896044745539</v>
      </c>
      <c r="L30" t="str">
        <f t="shared" si="1"/>
        <v>DOWN</v>
      </c>
      <c r="M30" t="str">
        <f t="shared" si="2"/>
        <v>DOWN</v>
      </c>
      <c r="N30">
        <v>38.405716196226038</v>
      </c>
      <c r="O30" t="str">
        <f t="shared" si="3"/>
        <v>DOWN</v>
      </c>
      <c r="P30" t="str">
        <f t="shared" si="4"/>
        <v>DOWN</v>
      </c>
      <c r="Q30">
        <f t="shared" si="5"/>
        <v>0.40000000000000568</v>
      </c>
      <c r="R30">
        <f t="shared" si="6"/>
        <v>2.1000000000000085</v>
      </c>
      <c r="S30">
        <f t="shared" si="7"/>
        <v>0.19047619047619241</v>
      </c>
      <c r="T30" t="str">
        <f t="shared" si="8"/>
        <v>DOWN</v>
      </c>
      <c r="U30" t="str">
        <f t="shared" si="9"/>
        <v>DOWN</v>
      </c>
      <c r="V30">
        <v>117.34144432313238</v>
      </c>
      <c r="W30">
        <v>118.03715691791824</v>
      </c>
      <c r="X30">
        <f t="shared" si="10"/>
        <v>-0.69571259478586001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6</v>
      </c>
      <c r="B31" s="1">
        <v>42991</v>
      </c>
      <c r="C31">
        <v>113.35</v>
      </c>
      <c r="D31">
        <v>114.45</v>
      </c>
      <c r="E31">
        <v>110.45</v>
      </c>
      <c r="F31">
        <v>111.8</v>
      </c>
      <c r="G31">
        <f>_xll.TA_TYPPRICE(D31,E31,F31)</f>
        <v>112.23333333333333</v>
      </c>
      <c r="H31">
        <v>113.41613451101713</v>
      </c>
      <c r="I31" t="str">
        <f t="shared" si="0"/>
        <v>DOWN</v>
      </c>
      <c r="J31">
        <v>118.97972118467399</v>
      </c>
      <c r="K31">
        <v>113.60696923690975</v>
      </c>
      <c r="L31" t="str">
        <f t="shared" si="1"/>
        <v>DOWN</v>
      </c>
      <c r="M31" t="str">
        <f t="shared" si="2"/>
        <v>DOWN</v>
      </c>
      <c r="N31">
        <v>35.135239219918361</v>
      </c>
      <c r="O31" t="str">
        <f t="shared" si="3"/>
        <v>DOWN</v>
      </c>
      <c r="P31" t="str">
        <f t="shared" si="4"/>
        <v>DOWN</v>
      </c>
      <c r="Q31">
        <f t="shared" si="5"/>
        <v>1.3499999999999943</v>
      </c>
      <c r="R31">
        <f t="shared" si="6"/>
        <v>4</v>
      </c>
      <c r="S31">
        <f t="shared" si="7"/>
        <v>0.33749999999999858</v>
      </c>
      <c r="T31" t="str">
        <f t="shared" si="8"/>
        <v>No Indication</v>
      </c>
      <c r="U31" t="str">
        <f t="shared" si="9"/>
        <v>No T+M+I</v>
      </c>
      <c r="V31">
        <v>116.48891442726585</v>
      </c>
      <c r="W31">
        <v>117.57514529436874</v>
      </c>
      <c r="X31">
        <f t="shared" si="10"/>
        <v>-1.0862308671028842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6</v>
      </c>
      <c r="B32" s="1">
        <v>42992</v>
      </c>
      <c r="C32">
        <v>112.35</v>
      </c>
      <c r="D32">
        <v>112.5</v>
      </c>
      <c r="E32">
        <v>108.1</v>
      </c>
      <c r="F32">
        <v>109.7</v>
      </c>
      <c r="G32">
        <f>_xll.TA_TYPPRICE(D32,E32,F32)</f>
        <v>110.10000000000001</v>
      </c>
      <c r="H32">
        <v>111.75806725550856</v>
      </c>
      <c r="I32" t="str">
        <f t="shared" si="0"/>
        <v>DOWN</v>
      </c>
      <c r="J32">
        <v>117.53978314363533</v>
      </c>
      <c r="K32">
        <v>112.38319829537424</v>
      </c>
      <c r="L32" t="str">
        <f t="shared" si="1"/>
        <v>DOWN</v>
      </c>
      <c r="M32" t="str">
        <f t="shared" si="2"/>
        <v>DOWN</v>
      </c>
      <c r="N32">
        <v>30.297684037935081</v>
      </c>
      <c r="O32" t="str">
        <f t="shared" si="3"/>
        <v>DOWN</v>
      </c>
      <c r="P32" t="str">
        <f t="shared" si="4"/>
        <v>DOWN</v>
      </c>
      <c r="Q32">
        <f t="shared" si="5"/>
        <v>1.6000000000000085</v>
      </c>
      <c r="R32">
        <f t="shared" si="6"/>
        <v>4.4000000000000057</v>
      </c>
      <c r="S32">
        <f t="shared" si="7"/>
        <v>0.36363636363636509</v>
      </c>
      <c r="T32" t="str">
        <f t="shared" si="8"/>
        <v>No Indication</v>
      </c>
      <c r="U32" t="str">
        <f t="shared" si="9"/>
        <v>No T+M+I</v>
      </c>
      <c r="V32">
        <v>115.44446605384034</v>
      </c>
      <c r="W32">
        <v>116.99180119848957</v>
      </c>
      <c r="X32">
        <f t="shared" si="10"/>
        <v>-1.5473351446492245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6</v>
      </c>
      <c r="B33" s="1">
        <v>42993</v>
      </c>
      <c r="C33">
        <v>110.7</v>
      </c>
      <c r="D33">
        <v>110.9</v>
      </c>
      <c r="E33">
        <v>107.6</v>
      </c>
      <c r="F33">
        <v>109.6</v>
      </c>
      <c r="G33">
        <f>_xll.TA_TYPPRICE(D33,E33,F33)</f>
        <v>109.36666666666667</v>
      </c>
      <c r="H33">
        <v>110.56236696108762</v>
      </c>
      <c r="I33" t="str">
        <f t="shared" si="0"/>
        <v>DOWN</v>
      </c>
      <c r="J33">
        <v>116.06427577838303</v>
      </c>
      <c r="K33">
        <v>111.32026534084663</v>
      </c>
      <c r="L33" t="str">
        <f t="shared" si="1"/>
        <v>DOWN</v>
      </c>
      <c r="M33" t="str">
        <f t="shared" si="2"/>
        <v>DOWN</v>
      </c>
      <c r="N33">
        <v>30.051398774171282</v>
      </c>
      <c r="O33" t="str">
        <f t="shared" si="3"/>
        <v>DOWN</v>
      </c>
      <c r="P33" t="str">
        <f t="shared" si="4"/>
        <v>DOWN</v>
      </c>
      <c r="Q33">
        <f t="shared" si="5"/>
        <v>2</v>
      </c>
      <c r="R33">
        <f t="shared" si="6"/>
        <v>3.3000000000000114</v>
      </c>
      <c r="S33">
        <f t="shared" si="7"/>
        <v>0.60606060606060397</v>
      </c>
      <c r="T33" t="str">
        <f t="shared" si="8"/>
        <v>No Indication</v>
      </c>
      <c r="U33" t="str">
        <f t="shared" si="9"/>
        <v>No T+M+I</v>
      </c>
      <c r="V33">
        <v>114.5453174301726</v>
      </c>
      <c r="W33">
        <v>116.44426036897183</v>
      </c>
      <c r="X33">
        <f t="shared" si="10"/>
        <v>-1.8989429387992232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6</v>
      </c>
      <c r="B34" s="1">
        <v>42996</v>
      </c>
      <c r="C34">
        <v>110.9</v>
      </c>
      <c r="D34">
        <v>115.4</v>
      </c>
      <c r="E34">
        <v>107.45</v>
      </c>
      <c r="F34">
        <v>112</v>
      </c>
      <c r="G34">
        <f>_xll.TA_TYPPRICE(D34,E34,F34)</f>
        <v>111.61666666666667</v>
      </c>
      <c r="H34">
        <v>111.08951681387714</v>
      </c>
      <c r="I34" t="str">
        <f t="shared" si="0"/>
        <v>UP</v>
      </c>
      <c r="J34">
        <v>115.91665893874236</v>
      </c>
      <c r="K34">
        <v>110.46020637621405</v>
      </c>
      <c r="L34" t="str">
        <f t="shared" si="1"/>
        <v>No Confirmation</v>
      </c>
      <c r="M34" t="str">
        <f t="shared" si="2"/>
        <v>No Trend</v>
      </c>
      <c r="N34">
        <v>43.76513790895585</v>
      </c>
      <c r="O34" t="str">
        <f t="shared" si="3"/>
        <v>No Momentum</v>
      </c>
      <c r="P34" t="str">
        <f t="shared" si="4"/>
        <v>No Trend + Momentum</v>
      </c>
      <c r="Q34">
        <f t="shared" si="5"/>
        <v>4.5499999999999972</v>
      </c>
      <c r="R34">
        <f t="shared" si="6"/>
        <v>7.9500000000000028</v>
      </c>
      <c r="S34">
        <f t="shared" si="7"/>
        <v>0.57232704402515666</v>
      </c>
      <c r="T34" t="str">
        <f t="shared" si="8"/>
        <v>No Indication</v>
      </c>
      <c r="U34" t="str">
        <f t="shared" si="9"/>
        <v>No T+M+I</v>
      </c>
      <c r="V34">
        <v>114.15373013322296</v>
      </c>
      <c r="W34">
        <v>116.11505589719613</v>
      </c>
      <c r="X34">
        <f t="shared" si="10"/>
        <v>-1.9613257639731643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6</v>
      </c>
      <c r="B35" s="1">
        <v>42997</v>
      </c>
      <c r="C35">
        <v>112.85</v>
      </c>
      <c r="D35">
        <v>113</v>
      </c>
      <c r="E35">
        <v>106.85</v>
      </c>
      <c r="F35">
        <v>108.55</v>
      </c>
      <c r="G35">
        <f>_xll.TA_TYPPRICE(D35,E35,F35)</f>
        <v>109.46666666666665</v>
      </c>
      <c r="H35">
        <v>110.27809174027189</v>
      </c>
      <c r="I35" t="str">
        <f t="shared" si="0"/>
        <v>DOWN</v>
      </c>
      <c r="J35">
        <v>115.26851250791073</v>
      </c>
      <c r="K35">
        <v>109.65793829261092</v>
      </c>
      <c r="L35" t="str">
        <f t="shared" si="1"/>
        <v>DOWN</v>
      </c>
      <c r="M35" t="str">
        <f t="shared" si="2"/>
        <v>DOWN</v>
      </c>
      <c r="N35">
        <v>32.363830917029262</v>
      </c>
      <c r="O35" t="str">
        <f t="shared" si="3"/>
        <v>DOWN</v>
      </c>
      <c r="P35" t="str">
        <f t="shared" si="4"/>
        <v>DOWN</v>
      </c>
      <c r="Q35">
        <f t="shared" si="5"/>
        <v>1.7000000000000028</v>
      </c>
      <c r="R35">
        <f t="shared" si="6"/>
        <v>6.1500000000000057</v>
      </c>
      <c r="S35">
        <f t="shared" si="7"/>
        <v>0.2764227642276425</v>
      </c>
      <c r="T35" t="str">
        <f t="shared" si="8"/>
        <v>No Indication</v>
      </c>
      <c r="U35" t="str">
        <f t="shared" si="9"/>
        <v>No T+M+I</v>
      </c>
      <c r="V35">
        <v>113.29161780503482</v>
      </c>
      <c r="W35">
        <v>115.55468138629271</v>
      </c>
      <c r="X35">
        <f t="shared" si="10"/>
        <v>-2.2630635812578959</v>
      </c>
      <c r="Y35">
        <v>-1.0294521147306865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6</v>
      </c>
      <c r="B36" s="1">
        <v>42998</v>
      </c>
      <c r="C36">
        <v>108.95</v>
      </c>
      <c r="D36">
        <v>109.75</v>
      </c>
      <c r="E36">
        <v>105.6</v>
      </c>
      <c r="F36">
        <v>106.2</v>
      </c>
      <c r="G36">
        <f>_xll.TA_TYPPRICE(D36,E36,F36)</f>
        <v>107.18333333333334</v>
      </c>
      <c r="H36">
        <v>108.73071253680261</v>
      </c>
      <c r="I36" t="str">
        <f t="shared" si="0"/>
        <v>DOWN</v>
      </c>
      <c r="J36">
        <v>114.04217639504168</v>
      </c>
      <c r="K36">
        <v>108.75617422758627</v>
      </c>
      <c r="L36" t="str">
        <f t="shared" si="1"/>
        <v>DOWN</v>
      </c>
      <c r="M36" t="str">
        <f t="shared" si="2"/>
        <v>DOWN</v>
      </c>
      <c r="N36">
        <v>26.488387594494871</v>
      </c>
      <c r="O36" t="str">
        <f t="shared" si="3"/>
        <v>DOWN</v>
      </c>
      <c r="P36" t="str">
        <f t="shared" si="4"/>
        <v>DOWN</v>
      </c>
      <c r="Q36">
        <f t="shared" si="5"/>
        <v>0.60000000000000853</v>
      </c>
      <c r="R36">
        <f t="shared" si="6"/>
        <v>4.1500000000000057</v>
      </c>
      <c r="S36">
        <f t="shared" si="7"/>
        <v>0.1445783132530139</v>
      </c>
      <c r="T36" t="str">
        <f t="shared" si="8"/>
        <v>DOWN</v>
      </c>
      <c r="U36" t="str">
        <f t="shared" si="9"/>
        <v>DOWN</v>
      </c>
      <c r="V36">
        <v>112.20059968118331</v>
      </c>
      <c r="W36">
        <v>114.86174202434511</v>
      </c>
      <c r="X36">
        <f t="shared" si="10"/>
        <v>-2.6611423431617993</v>
      </c>
      <c r="Y36">
        <v>-1.3557901604169091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109.30000000000001</v>
      </c>
      <c r="AE36">
        <f t="shared" si="16"/>
        <v>108.15</v>
      </c>
      <c r="AF36">
        <f t="shared" si="17"/>
        <v>107.7</v>
      </c>
      <c r="AG36">
        <f t="shared" si="18"/>
        <v>107.2</v>
      </c>
    </row>
    <row r="37" spans="1:33" x14ac:dyDescent="0.25">
      <c r="A37" t="s">
        <v>6</v>
      </c>
      <c r="B37" s="1">
        <v>42999</v>
      </c>
      <c r="C37">
        <v>106.7</v>
      </c>
      <c r="D37">
        <v>107.85</v>
      </c>
      <c r="E37">
        <v>103.6</v>
      </c>
      <c r="F37">
        <v>105</v>
      </c>
      <c r="G37">
        <f>_xll.TA_TYPPRICE(D37,E37,F37)</f>
        <v>105.48333333333333</v>
      </c>
      <c r="H37">
        <v>107.10702293506797</v>
      </c>
      <c r="I37" t="str">
        <f t="shared" si="0"/>
        <v>DOWN</v>
      </c>
      <c r="J37">
        <v>112.66613719614352</v>
      </c>
      <c r="K37">
        <v>107.6103577325671</v>
      </c>
      <c r="L37" t="str">
        <f t="shared" si="1"/>
        <v>DOWN</v>
      </c>
      <c r="M37" t="str">
        <f t="shared" si="2"/>
        <v>DOWN</v>
      </c>
      <c r="N37">
        <v>23.737691585377966</v>
      </c>
      <c r="O37" t="str">
        <f t="shared" si="3"/>
        <v>DOWN</v>
      </c>
      <c r="P37" t="str">
        <f t="shared" si="4"/>
        <v>DOWN</v>
      </c>
      <c r="Q37">
        <f t="shared" si="5"/>
        <v>1.4000000000000057</v>
      </c>
      <c r="R37">
        <f t="shared" si="6"/>
        <v>4.25</v>
      </c>
      <c r="S37">
        <f t="shared" si="7"/>
        <v>0.32941176470588368</v>
      </c>
      <c r="T37" t="str">
        <f t="shared" si="8"/>
        <v>No Indication</v>
      </c>
      <c r="U37" t="str">
        <f t="shared" si="9"/>
        <v>No T+M+I</v>
      </c>
      <c r="V37">
        <v>111.09281511484741</v>
      </c>
      <c r="W37">
        <v>114.13124261513435</v>
      </c>
      <c r="X37">
        <f t="shared" si="10"/>
        <v>-3.038427500286943</v>
      </c>
      <c r="Y37">
        <v>-1.6923176283909158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6</v>
      </c>
      <c r="B38" s="1">
        <v>43000</v>
      </c>
      <c r="C38">
        <v>104.2</v>
      </c>
      <c r="D38">
        <v>104.6</v>
      </c>
      <c r="E38">
        <v>100.8</v>
      </c>
      <c r="F38">
        <v>101.7</v>
      </c>
      <c r="G38">
        <f>_xll.TA_TYPPRICE(D38,E38,F38)</f>
        <v>102.36666666666666</v>
      </c>
      <c r="H38">
        <v>104.73684480086732</v>
      </c>
      <c r="I38" t="str">
        <f t="shared" si="0"/>
        <v>DOWN</v>
      </c>
      <c r="J38">
        <v>110.87366226366719</v>
      </c>
      <c r="K38">
        <v>106.09694490310774</v>
      </c>
      <c r="L38" t="str">
        <f t="shared" si="1"/>
        <v>DOWN</v>
      </c>
      <c r="M38" t="str">
        <f t="shared" si="2"/>
        <v>DOWN</v>
      </c>
      <c r="N38">
        <v>17.493179250023914</v>
      </c>
      <c r="O38" t="str">
        <f t="shared" si="3"/>
        <v>DOWN</v>
      </c>
      <c r="P38" t="str">
        <f t="shared" si="4"/>
        <v>DOWN</v>
      </c>
      <c r="Q38">
        <f t="shared" si="5"/>
        <v>0.90000000000000568</v>
      </c>
      <c r="R38">
        <f t="shared" si="6"/>
        <v>3.7999999999999972</v>
      </c>
      <c r="S38">
        <f t="shared" si="7"/>
        <v>0.23684210526315957</v>
      </c>
      <c r="T38" t="str">
        <f t="shared" si="8"/>
        <v>No Indication</v>
      </c>
      <c r="U38" t="str">
        <f t="shared" si="9"/>
        <v>No T+M+I</v>
      </c>
      <c r="V38">
        <v>109.64776663564012</v>
      </c>
      <c r="W38">
        <v>113.21040982882811</v>
      </c>
      <c r="X38">
        <f t="shared" si="10"/>
        <v>-3.5626431931879807</v>
      </c>
      <c r="Y38">
        <v>-2.0663827413503286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</row>
    <row r="39" spans="1:33" x14ac:dyDescent="0.25">
      <c r="A39" t="s">
        <v>6</v>
      </c>
      <c r="B39" s="1">
        <v>43003</v>
      </c>
      <c r="C39">
        <v>102.65</v>
      </c>
      <c r="D39">
        <v>106.8</v>
      </c>
      <c r="E39">
        <v>99.5</v>
      </c>
      <c r="F39">
        <v>104</v>
      </c>
      <c r="G39">
        <f>_xll.TA_TYPPRICE(D39,E39,F39)</f>
        <v>103.43333333333334</v>
      </c>
      <c r="H39">
        <v>104.08508906710033</v>
      </c>
      <c r="I39" t="str">
        <f t="shared" si="0"/>
        <v>DOWN</v>
      </c>
      <c r="J39">
        <v>109.96840398285225</v>
      </c>
      <c r="K39">
        <v>104.63095714686158</v>
      </c>
      <c r="L39" t="str">
        <f t="shared" si="1"/>
        <v>DOWN</v>
      </c>
      <c r="M39" t="str">
        <f t="shared" si="2"/>
        <v>DOWN</v>
      </c>
      <c r="N39">
        <v>32.876743574417446</v>
      </c>
      <c r="O39" t="str">
        <f t="shared" si="3"/>
        <v>DOWN</v>
      </c>
      <c r="P39" t="str">
        <f t="shared" si="4"/>
        <v>DOWN</v>
      </c>
      <c r="Q39">
        <f t="shared" si="5"/>
        <v>4.5</v>
      </c>
      <c r="R39">
        <f t="shared" si="6"/>
        <v>7.2999999999999972</v>
      </c>
      <c r="S39">
        <f t="shared" si="7"/>
        <v>0.6164383561643838</v>
      </c>
      <c r="T39" t="str">
        <f t="shared" si="8"/>
        <v>No Indication</v>
      </c>
      <c r="U39" t="str">
        <f t="shared" si="9"/>
        <v>No T+M+I</v>
      </c>
      <c r="V39">
        <v>108.77887946092626</v>
      </c>
      <c r="W39">
        <v>112.52815724891491</v>
      </c>
      <c r="X39">
        <f t="shared" si="10"/>
        <v>-3.7492777879886461</v>
      </c>
      <c r="Y39">
        <v>-2.4029617506779921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</row>
    <row r="40" spans="1:33" x14ac:dyDescent="0.25">
      <c r="A40" t="s">
        <v>6</v>
      </c>
      <c r="B40" s="1">
        <v>43004</v>
      </c>
      <c r="C40">
        <v>104</v>
      </c>
      <c r="D40">
        <v>106.2</v>
      </c>
      <c r="E40">
        <v>102.45</v>
      </c>
      <c r="F40">
        <v>103.35</v>
      </c>
      <c r="G40">
        <f>_xll.TA_TYPPRICE(D40,E40,F40)</f>
        <v>104</v>
      </c>
      <c r="H40">
        <v>104.04254453355017</v>
      </c>
      <c r="I40" t="str">
        <f t="shared" si="0"/>
        <v>DOWN</v>
      </c>
      <c r="J40">
        <v>109.13098087555176</v>
      </c>
      <c r="K40">
        <v>104.14630000311456</v>
      </c>
      <c r="L40" t="str">
        <f t="shared" si="1"/>
        <v>DOWN</v>
      </c>
      <c r="M40" t="str">
        <f t="shared" si="2"/>
        <v>DOWN</v>
      </c>
      <c r="N40">
        <v>30.845094222466408</v>
      </c>
      <c r="O40" t="str">
        <f t="shared" si="3"/>
        <v>DOWN</v>
      </c>
      <c r="P40" t="str">
        <f t="shared" si="4"/>
        <v>DOWN</v>
      </c>
      <c r="Q40">
        <f t="shared" si="5"/>
        <v>0.89999999999999147</v>
      </c>
      <c r="R40">
        <f t="shared" si="6"/>
        <v>3.75</v>
      </c>
      <c r="S40">
        <f t="shared" si="7"/>
        <v>0.23999999999999772</v>
      </c>
      <c r="T40" t="str">
        <f t="shared" si="8"/>
        <v>No Indication</v>
      </c>
      <c r="U40" t="str">
        <f t="shared" si="9"/>
        <v>No T+M+I</v>
      </c>
      <c r="V40">
        <v>107.94366723616838</v>
      </c>
      <c r="W40">
        <v>111.84829374899529</v>
      </c>
      <c r="X40">
        <f t="shared" si="10"/>
        <v>-3.9046265128269084</v>
      </c>
      <c r="Y40">
        <v>-2.7032947031077752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6</v>
      </c>
      <c r="B41" s="1">
        <v>43005</v>
      </c>
      <c r="C41">
        <v>104</v>
      </c>
      <c r="D41">
        <v>105.2</v>
      </c>
      <c r="E41">
        <v>100.2</v>
      </c>
      <c r="F41">
        <v>101.6</v>
      </c>
      <c r="G41">
        <f>_xll.TA_TYPPRICE(D41,E41,F41)</f>
        <v>102.33333333333333</v>
      </c>
      <c r="H41">
        <v>103.18793893344176</v>
      </c>
      <c r="I41" t="str">
        <f t="shared" si="0"/>
        <v>DOWN</v>
      </c>
      <c r="J41">
        <v>108.25742956987359</v>
      </c>
      <c r="K41">
        <v>103.26934444686688</v>
      </c>
      <c r="L41" t="str">
        <f t="shared" si="1"/>
        <v>DOWN</v>
      </c>
      <c r="M41" t="str">
        <f t="shared" si="2"/>
        <v>DOWN</v>
      </c>
      <c r="N41">
        <v>25.534713544452547</v>
      </c>
      <c r="O41" t="str">
        <f t="shared" si="3"/>
        <v>DOWN</v>
      </c>
      <c r="P41" t="str">
        <f t="shared" si="4"/>
        <v>DOWN</v>
      </c>
      <c r="Q41">
        <f t="shared" si="5"/>
        <v>1.3999999999999915</v>
      </c>
      <c r="R41">
        <f t="shared" si="6"/>
        <v>5</v>
      </c>
      <c r="S41">
        <f t="shared" si="7"/>
        <v>0.27999999999999831</v>
      </c>
      <c r="T41" t="str">
        <f t="shared" si="8"/>
        <v>No Indication</v>
      </c>
      <c r="U41" t="str">
        <f t="shared" si="9"/>
        <v>No T+M+I</v>
      </c>
      <c r="V41">
        <v>106.96771843060401</v>
      </c>
      <c r="W41">
        <v>111.08916087869935</v>
      </c>
      <c r="X41">
        <f t="shared" si="10"/>
        <v>-4.1214424480953369</v>
      </c>
      <c r="Y41">
        <v>-2.9869242521052874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</row>
    <row r="42" spans="1:33" x14ac:dyDescent="0.25">
      <c r="A42" t="s">
        <v>6</v>
      </c>
      <c r="B42" s="1">
        <v>43006</v>
      </c>
      <c r="C42">
        <v>101</v>
      </c>
      <c r="D42">
        <v>103.8</v>
      </c>
      <c r="E42">
        <v>100.3</v>
      </c>
      <c r="F42">
        <v>103.05</v>
      </c>
      <c r="G42">
        <f>_xll.TA_TYPPRICE(D42,E42,F42)</f>
        <v>102.38333333333333</v>
      </c>
      <c r="H42">
        <v>102.78563613338754</v>
      </c>
      <c r="I42" t="str">
        <f t="shared" si="0"/>
        <v>UP</v>
      </c>
      <c r="J42">
        <v>107.26688966545724</v>
      </c>
      <c r="K42">
        <v>102.60949012534091</v>
      </c>
      <c r="L42" t="str">
        <f t="shared" si="1"/>
        <v>No Confirmation</v>
      </c>
      <c r="M42" t="str">
        <f t="shared" si="2"/>
        <v>No Trend</v>
      </c>
      <c r="N42">
        <v>36.803398653341738</v>
      </c>
      <c r="O42" t="str">
        <f t="shared" si="3"/>
        <v>DOWN</v>
      </c>
      <c r="P42" t="str">
        <f t="shared" si="4"/>
        <v>No Trend + Momentum</v>
      </c>
      <c r="Q42">
        <f t="shared" si="5"/>
        <v>2.75</v>
      </c>
      <c r="R42">
        <f t="shared" si="6"/>
        <v>3.5</v>
      </c>
      <c r="S42">
        <f t="shared" si="7"/>
        <v>0.7857142857142857</v>
      </c>
      <c r="T42" t="str">
        <f t="shared" si="8"/>
        <v>No Indication</v>
      </c>
      <c r="U42" t="str">
        <f t="shared" si="9"/>
        <v>No T+M+I</v>
      </c>
      <c r="V42">
        <v>106.36499251820339</v>
      </c>
      <c r="W42">
        <v>110.49366748027717</v>
      </c>
      <c r="X42">
        <f t="shared" si="10"/>
        <v>-4.1286749620737737</v>
      </c>
      <c r="Y42">
        <v>-3.2152743940989845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6</v>
      </c>
      <c r="B43" s="1">
        <v>43007</v>
      </c>
      <c r="C43">
        <v>103.6</v>
      </c>
      <c r="D43">
        <v>104.8</v>
      </c>
      <c r="E43">
        <v>102</v>
      </c>
      <c r="F43">
        <v>102.3</v>
      </c>
      <c r="G43">
        <f>_xll.TA_TYPPRICE(D43,E43,F43)</f>
        <v>103.03333333333335</v>
      </c>
      <c r="H43">
        <v>102.90948473336044</v>
      </c>
      <c r="I43" t="str">
        <f t="shared" si="0"/>
        <v>DOWN</v>
      </c>
      <c r="J43">
        <v>106.71869196202231</v>
      </c>
      <c r="K43">
        <v>102.47404787526516</v>
      </c>
      <c r="L43" t="str">
        <f t="shared" si="1"/>
        <v>DOWN</v>
      </c>
      <c r="M43" t="str">
        <f t="shared" si="2"/>
        <v>DOWN</v>
      </c>
      <c r="N43">
        <v>33.523420318172164</v>
      </c>
      <c r="O43" t="str">
        <f t="shared" si="3"/>
        <v>DOWN</v>
      </c>
      <c r="P43" t="str">
        <f t="shared" si="4"/>
        <v>DOWN</v>
      </c>
      <c r="Q43">
        <f t="shared" si="5"/>
        <v>0.29999999999999716</v>
      </c>
      <c r="R43">
        <f t="shared" si="6"/>
        <v>2.7999999999999972</v>
      </c>
      <c r="S43">
        <f t="shared" si="7"/>
        <v>0.10714285714285623</v>
      </c>
      <c r="T43" t="str">
        <f t="shared" si="8"/>
        <v>DOWN</v>
      </c>
      <c r="U43" t="str">
        <f t="shared" si="9"/>
        <v>DOWN</v>
      </c>
      <c r="V43">
        <v>105.73960905386441</v>
      </c>
      <c r="W43">
        <v>109.88672914840478</v>
      </c>
      <c r="X43">
        <f t="shared" si="10"/>
        <v>-4.1471200945403695</v>
      </c>
      <c r="Y43">
        <v>-3.4016435341872615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B44" s="1"/>
    </row>
    <row r="45" spans="1:33" x14ac:dyDescent="0.25">
      <c r="B45" s="1"/>
    </row>
    <row r="46" spans="1:33" x14ac:dyDescent="0.25">
      <c r="B46" s="1"/>
    </row>
    <row r="47" spans="1:33" x14ac:dyDescent="0.25">
      <c r="B47" s="1"/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2017-10-03T07:40:48Z</dcterms:created>
  <dcterms:modified xsi:type="dcterms:W3CDTF">2017-10-03T07:55:39Z</dcterms:modified>
</cp:coreProperties>
</file>