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G3" i="1" l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83" i="1"/>
  <c r="AG84" i="1"/>
  <c r="AG85" i="1"/>
  <c r="AG86" i="1"/>
  <c r="AG87" i="1"/>
  <c r="AG88" i="1"/>
  <c r="AG89" i="1"/>
  <c r="AG90" i="1"/>
  <c r="AG91" i="1"/>
  <c r="AG92" i="1"/>
  <c r="AG93" i="1"/>
  <c r="AG94" i="1"/>
  <c r="AG95" i="1"/>
  <c r="AG96" i="1"/>
  <c r="AG97" i="1"/>
  <c r="AG98" i="1"/>
  <c r="AG99" i="1"/>
  <c r="AG100" i="1"/>
  <c r="AG101" i="1"/>
  <c r="AG102" i="1"/>
  <c r="AG103" i="1"/>
  <c r="AG104" i="1"/>
  <c r="AG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83" i="1"/>
  <c r="AF84" i="1"/>
  <c r="AF85" i="1"/>
  <c r="AF86" i="1"/>
  <c r="AF87" i="1"/>
  <c r="AF88" i="1"/>
  <c r="AF89" i="1"/>
  <c r="AF90" i="1"/>
  <c r="AF91" i="1"/>
  <c r="AF92" i="1"/>
  <c r="AF93" i="1"/>
  <c r="AF94" i="1"/>
  <c r="AF95" i="1"/>
  <c r="AF96" i="1"/>
  <c r="AF97" i="1"/>
  <c r="AF98" i="1"/>
  <c r="AF99" i="1"/>
  <c r="AF100" i="1"/>
  <c r="AF101" i="1"/>
  <c r="AF102" i="1"/>
  <c r="AF103" i="1"/>
  <c r="AF104" i="1"/>
  <c r="AF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83" i="1"/>
  <c r="AE84" i="1"/>
  <c r="AE85" i="1"/>
  <c r="AE86" i="1"/>
  <c r="AE87" i="1"/>
  <c r="AE88" i="1"/>
  <c r="AE89" i="1"/>
  <c r="AE90" i="1"/>
  <c r="AE91" i="1"/>
  <c r="AE92" i="1"/>
  <c r="AE93" i="1"/>
  <c r="AE94" i="1"/>
  <c r="AE95" i="1"/>
  <c r="AE96" i="1"/>
  <c r="AE97" i="1"/>
  <c r="AE98" i="1"/>
  <c r="AE99" i="1"/>
  <c r="AE100" i="1"/>
  <c r="AE101" i="1"/>
  <c r="AE102" i="1"/>
  <c r="AE103" i="1"/>
  <c r="AE104" i="1"/>
  <c r="AE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83" i="1"/>
  <c r="AD84" i="1"/>
  <c r="AD85" i="1"/>
  <c r="AD86" i="1"/>
  <c r="AD87" i="1"/>
  <c r="AD88" i="1"/>
  <c r="AD89" i="1"/>
  <c r="AD90" i="1"/>
  <c r="AD91" i="1"/>
  <c r="AD92" i="1"/>
  <c r="AD93" i="1"/>
  <c r="AD94" i="1"/>
  <c r="AD95" i="1"/>
  <c r="AD96" i="1"/>
  <c r="AD97" i="1"/>
  <c r="AD98" i="1"/>
  <c r="AD99" i="1"/>
  <c r="AD100" i="1"/>
  <c r="AD101" i="1"/>
  <c r="AD102" i="1"/>
  <c r="AD103" i="1"/>
  <c r="AD104" i="1"/>
  <c r="AD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83" i="1"/>
  <c r="AC84" i="1"/>
  <c r="AC85" i="1"/>
  <c r="AC86" i="1"/>
  <c r="AC87" i="1"/>
  <c r="AC88" i="1"/>
  <c r="AC89" i="1"/>
  <c r="AC90" i="1"/>
  <c r="AC91" i="1"/>
  <c r="AC92" i="1"/>
  <c r="AC93" i="1"/>
  <c r="AC94" i="1"/>
  <c r="AC95" i="1"/>
  <c r="AC96" i="1"/>
  <c r="AC97" i="1"/>
  <c r="AC98" i="1"/>
  <c r="AC99" i="1"/>
  <c r="AC100" i="1"/>
  <c r="AC101" i="1"/>
  <c r="AC102" i="1"/>
  <c r="AC103" i="1"/>
  <c r="AC104" i="1"/>
  <c r="AC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83" i="1"/>
  <c r="AB84" i="1"/>
  <c r="AB85" i="1"/>
  <c r="AB86" i="1"/>
  <c r="AB87" i="1"/>
  <c r="AB88" i="1"/>
  <c r="AB89" i="1"/>
  <c r="AB90" i="1"/>
  <c r="AB91" i="1"/>
  <c r="AB92" i="1"/>
  <c r="AB93" i="1"/>
  <c r="AB94" i="1"/>
  <c r="AB95" i="1"/>
  <c r="AB96" i="1"/>
  <c r="AB97" i="1"/>
  <c r="AB98" i="1"/>
  <c r="AB99" i="1"/>
  <c r="AB100" i="1"/>
  <c r="AB101" i="1"/>
  <c r="AB102" i="1"/>
  <c r="AB103" i="1"/>
  <c r="AB104" i="1"/>
  <c r="AB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83" i="1"/>
  <c r="AA84" i="1"/>
  <c r="AA85" i="1"/>
  <c r="AA86" i="1"/>
  <c r="AA87" i="1"/>
  <c r="AA88" i="1"/>
  <c r="AA89" i="1"/>
  <c r="AA90" i="1"/>
  <c r="AA91" i="1"/>
  <c r="AA92" i="1"/>
  <c r="AA93" i="1"/>
  <c r="AA94" i="1"/>
  <c r="AA95" i="1"/>
  <c r="AA96" i="1"/>
  <c r="AA97" i="1"/>
  <c r="AA98" i="1"/>
  <c r="AA99" i="1"/>
  <c r="AA100" i="1"/>
  <c r="AA101" i="1"/>
  <c r="AA102" i="1"/>
  <c r="AA103" i="1"/>
  <c r="AA104" i="1"/>
  <c r="AA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83" i="1"/>
  <c r="Z84" i="1"/>
  <c r="Z85" i="1"/>
  <c r="Z86" i="1"/>
  <c r="Z87" i="1"/>
  <c r="Z88" i="1"/>
  <c r="Z89" i="1"/>
  <c r="Z90" i="1"/>
  <c r="Z91" i="1"/>
  <c r="Z92" i="1"/>
  <c r="Z93" i="1"/>
  <c r="Z94" i="1"/>
  <c r="Z95" i="1"/>
  <c r="Z96" i="1"/>
  <c r="Z97" i="1"/>
  <c r="Z98" i="1"/>
  <c r="Z99" i="1"/>
  <c r="Z100" i="1"/>
  <c r="Z101" i="1"/>
  <c r="Z102" i="1"/>
  <c r="Z103" i="1"/>
  <c r="Z104" i="1"/>
  <c r="Z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83" i="1"/>
  <c r="X84" i="1"/>
  <c r="X85" i="1"/>
  <c r="X86" i="1"/>
  <c r="X87" i="1"/>
  <c r="X88" i="1"/>
  <c r="X89" i="1"/>
  <c r="X90" i="1"/>
  <c r="X91" i="1"/>
  <c r="X92" i="1"/>
  <c r="X93" i="1"/>
  <c r="X94" i="1"/>
  <c r="X95" i="1"/>
  <c r="X96" i="1"/>
  <c r="X97" i="1"/>
  <c r="X98" i="1"/>
  <c r="X99" i="1"/>
  <c r="X100" i="1"/>
  <c r="X101" i="1"/>
  <c r="X102" i="1"/>
  <c r="X103" i="1"/>
  <c r="X104" i="1"/>
  <c r="X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2" i="1"/>
  <c r="Y2" i="1" a="1"/>
  <c r="W2" i="1" a="1"/>
  <c r="V2" i="1" a="1"/>
  <c r="N2" i="1" a="1"/>
  <c r="K2" i="1" a="1"/>
  <c r="J2" i="1" a="1"/>
  <c r="Y3" i="1" l="1"/>
  <c r="Y5" i="1"/>
  <c r="Y7" i="1"/>
  <c r="Y9" i="1"/>
  <c r="Y11" i="1"/>
  <c r="Y13" i="1"/>
  <c r="Y15" i="1"/>
  <c r="Y17" i="1"/>
  <c r="Y19" i="1"/>
  <c r="Y21" i="1"/>
  <c r="Y23" i="1"/>
  <c r="Y25" i="1"/>
  <c r="Y27" i="1"/>
  <c r="Y29" i="1"/>
  <c r="Y31" i="1"/>
  <c r="Y33" i="1"/>
  <c r="Y35" i="1"/>
  <c r="Y37" i="1"/>
  <c r="Y39" i="1"/>
  <c r="Y41" i="1"/>
  <c r="Y43" i="1"/>
  <c r="Y45" i="1"/>
  <c r="Y47" i="1"/>
  <c r="Y49" i="1"/>
  <c r="Y51" i="1"/>
  <c r="Y53" i="1"/>
  <c r="Y55" i="1"/>
  <c r="Y57" i="1"/>
  <c r="Y59" i="1"/>
  <c r="Y61" i="1"/>
  <c r="Y63" i="1"/>
  <c r="Y65" i="1"/>
  <c r="Y67" i="1"/>
  <c r="Y69" i="1"/>
  <c r="Y71" i="1"/>
  <c r="Y73" i="1"/>
  <c r="Y75" i="1"/>
  <c r="Y77" i="1"/>
  <c r="Y79" i="1"/>
  <c r="Y81" i="1"/>
  <c r="Y83" i="1"/>
  <c r="Y85" i="1"/>
  <c r="Y87" i="1"/>
  <c r="Y89" i="1"/>
  <c r="Y91" i="1"/>
  <c r="Y93" i="1"/>
  <c r="Y95" i="1"/>
  <c r="Y97" i="1"/>
  <c r="Y99" i="1"/>
  <c r="Y101" i="1"/>
  <c r="Y103" i="1"/>
  <c r="Y2" i="1"/>
  <c r="Y4" i="1"/>
  <c r="Y6" i="1"/>
  <c r="Y8" i="1"/>
  <c r="Y10" i="1"/>
  <c r="Y12" i="1"/>
  <c r="Y14" i="1"/>
  <c r="Y16" i="1"/>
  <c r="Y18" i="1"/>
  <c r="Y20" i="1"/>
  <c r="Y22" i="1"/>
  <c r="Y24" i="1"/>
  <c r="Y26" i="1"/>
  <c r="Y28" i="1"/>
  <c r="Y30" i="1"/>
  <c r="Y32" i="1"/>
  <c r="Y34" i="1"/>
  <c r="Y36" i="1"/>
  <c r="Y38" i="1"/>
  <c r="Y40" i="1"/>
  <c r="Y42" i="1"/>
  <c r="Y44" i="1"/>
  <c r="Y46" i="1"/>
  <c r="Y48" i="1"/>
  <c r="Y50" i="1"/>
  <c r="Y52" i="1"/>
  <c r="Y54" i="1"/>
  <c r="Y56" i="1"/>
  <c r="Y58" i="1"/>
  <c r="Y60" i="1"/>
  <c r="Y62" i="1"/>
  <c r="Y64" i="1"/>
  <c r="Y66" i="1"/>
  <c r="Y68" i="1"/>
  <c r="Y70" i="1"/>
  <c r="Y72" i="1"/>
  <c r="Y74" i="1"/>
  <c r="Y76" i="1"/>
  <c r="Y78" i="1"/>
  <c r="Y80" i="1"/>
  <c r="Y82" i="1"/>
  <c r="Y84" i="1"/>
  <c r="Y86" i="1"/>
  <c r="Y88" i="1"/>
  <c r="Y90" i="1"/>
  <c r="Y92" i="1"/>
  <c r="Y94" i="1"/>
  <c r="Y96" i="1"/>
  <c r="Y98" i="1"/>
  <c r="Y100" i="1"/>
  <c r="Y102" i="1"/>
  <c r="Y104" i="1"/>
  <c r="W3" i="1"/>
  <c r="W5" i="1"/>
  <c r="W7" i="1"/>
  <c r="W9" i="1"/>
  <c r="W11" i="1"/>
  <c r="W13" i="1"/>
  <c r="W15" i="1"/>
  <c r="W17" i="1"/>
  <c r="W19" i="1"/>
  <c r="W21" i="1"/>
  <c r="W23" i="1"/>
  <c r="W25" i="1"/>
  <c r="W27" i="1"/>
  <c r="W29" i="1"/>
  <c r="W31" i="1"/>
  <c r="W33" i="1"/>
  <c r="W35" i="1"/>
  <c r="W37" i="1"/>
  <c r="W39" i="1"/>
  <c r="W41" i="1"/>
  <c r="W43" i="1"/>
  <c r="W45" i="1"/>
  <c r="W47" i="1"/>
  <c r="W49" i="1"/>
  <c r="W51" i="1"/>
  <c r="W53" i="1"/>
  <c r="W55" i="1"/>
  <c r="W57" i="1"/>
  <c r="W59" i="1"/>
  <c r="W61" i="1"/>
  <c r="W63" i="1"/>
  <c r="W65" i="1"/>
  <c r="W67" i="1"/>
  <c r="W69" i="1"/>
  <c r="W71" i="1"/>
  <c r="W73" i="1"/>
  <c r="W75" i="1"/>
  <c r="W77" i="1"/>
  <c r="W79" i="1"/>
  <c r="W81" i="1"/>
  <c r="W83" i="1"/>
  <c r="W85" i="1"/>
  <c r="W87" i="1"/>
  <c r="W89" i="1"/>
  <c r="W91" i="1"/>
  <c r="W93" i="1"/>
  <c r="W95" i="1"/>
  <c r="W97" i="1"/>
  <c r="W99" i="1"/>
  <c r="W101" i="1"/>
  <c r="W103" i="1"/>
  <c r="W2" i="1"/>
  <c r="W4" i="1"/>
  <c r="W6" i="1"/>
  <c r="W8" i="1"/>
  <c r="W10" i="1"/>
  <c r="W12" i="1"/>
  <c r="W14" i="1"/>
  <c r="W16" i="1"/>
  <c r="W18" i="1"/>
  <c r="W20" i="1"/>
  <c r="W22" i="1"/>
  <c r="W24" i="1"/>
  <c r="W26" i="1"/>
  <c r="W28" i="1"/>
  <c r="W30" i="1"/>
  <c r="W32" i="1"/>
  <c r="W34" i="1"/>
  <c r="W36" i="1"/>
  <c r="W38" i="1"/>
  <c r="W40" i="1"/>
  <c r="W42" i="1"/>
  <c r="W44" i="1"/>
  <c r="W46" i="1"/>
  <c r="W48" i="1"/>
  <c r="W50" i="1"/>
  <c r="W52" i="1"/>
  <c r="W54" i="1"/>
  <c r="W56" i="1"/>
  <c r="W58" i="1"/>
  <c r="W60" i="1"/>
  <c r="W62" i="1"/>
  <c r="W64" i="1"/>
  <c r="W66" i="1"/>
  <c r="W68" i="1"/>
  <c r="W70" i="1"/>
  <c r="W72" i="1"/>
  <c r="W74" i="1"/>
  <c r="W76" i="1"/>
  <c r="W78" i="1"/>
  <c r="W80" i="1"/>
  <c r="W82" i="1"/>
  <c r="W84" i="1"/>
  <c r="W86" i="1"/>
  <c r="W88" i="1"/>
  <c r="W90" i="1"/>
  <c r="W92" i="1"/>
  <c r="W94" i="1"/>
  <c r="W96" i="1"/>
  <c r="W98" i="1"/>
  <c r="W100" i="1"/>
  <c r="W102" i="1"/>
  <c r="W104" i="1"/>
  <c r="V3" i="1"/>
  <c r="V5" i="1"/>
  <c r="V7" i="1"/>
  <c r="V9" i="1"/>
  <c r="V11" i="1"/>
  <c r="V13" i="1"/>
  <c r="V15" i="1"/>
  <c r="V17" i="1"/>
  <c r="V19" i="1"/>
  <c r="V21" i="1"/>
  <c r="V23" i="1"/>
  <c r="V25" i="1"/>
  <c r="V27" i="1"/>
  <c r="V29" i="1"/>
  <c r="V31" i="1"/>
  <c r="V33" i="1"/>
  <c r="V35" i="1"/>
  <c r="V37" i="1"/>
  <c r="V39" i="1"/>
  <c r="V41" i="1"/>
  <c r="V43" i="1"/>
  <c r="V45" i="1"/>
  <c r="V47" i="1"/>
  <c r="V49" i="1"/>
  <c r="V51" i="1"/>
  <c r="V53" i="1"/>
  <c r="V55" i="1"/>
  <c r="V57" i="1"/>
  <c r="V59" i="1"/>
  <c r="V61" i="1"/>
  <c r="V63" i="1"/>
  <c r="V65" i="1"/>
  <c r="V67" i="1"/>
  <c r="V69" i="1"/>
  <c r="V71" i="1"/>
  <c r="V73" i="1"/>
  <c r="V75" i="1"/>
  <c r="V77" i="1"/>
  <c r="V79" i="1"/>
  <c r="V81" i="1"/>
  <c r="V83" i="1"/>
  <c r="V85" i="1"/>
  <c r="V87" i="1"/>
  <c r="V89" i="1"/>
  <c r="V91" i="1"/>
  <c r="V93" i="1"/>
  <c r="V95" i="1"/>
  <c r="V97" i="1"/>
  <c r="V99" i="1"/>
  <c r="V101" i="1"/>
  <c r="V103" i="1"/>
  <c r="V2" i="1"/>
  <c r="V4" i="1"/>
  <c r="V6" i="1"/>
  <c r="V8" i="1"/>
  <c r="V10" i="1"/>
  <c r="V12" i="1"/>
  <c r="V14" i="1"/>
  <c r="V16" i="1"/>
  <c r="V18" i="1"/>
  <c r="V20" i="1"/>
  <c r="V22" i="1"/>
  <c r="V24" i="1"/>
  <c r="V26" i="1"/>
  <c r="V28" i="1"/>
  <c r="V30" i="1"/>
  <c r="V32" i="1"/>
  <c r="V34" i="1"/>
  <c r="V36" i="1"/>
  <c r="V38" i="1"/>
  <c r="V40" i="1"/>
  <c r="V42" i="1"/>
  <c r="V44" i="1"/>
  <c r="V46" i="1"/>
  <c r="V48" i="1"/>
  <c r="V50" i="1"/>
  <c r="V52" i="1"/>
  <c r="V54" i="1"/>
  <c r="V56" i="1"/>
  <c r="V58" i="1"/>
  <c r="V60" i="1"/>
  <c r="V62" i="1"/>
  <c r="V64" i="1"/>
  <c r="V66" i="1"/>
  <c r="V68" i="1"/>
  <c r="V70" i="1"/>
  <c r="V72" i="1"/>
  <c r="V74" i="1"/>
  <c r="V76" i="1"/>
  <c r="V78" i="1"/>
  <c r="V80" i="1"/>
  <c r="V82" i="1"/>
  <c r="V84" i="1"/>
  <c r="V86" i="1"/>
  <c r="V88" i="1"/>
  <c r="V90" i="1"/>
  <c r="V92" i="1"/>
  <c r="V94" i="1"/>
  <c r="V96" i="1"/>
  <c r="V98" i="1"/>
  <c r="V100" i="1"/>
  <c r="V102" i="1"/>
  <c r="V104" i="1"/>
  <c r="N3" i="1"/>
  <c r="N5" i="1"/>
  <c r="N7" i="1"/>
  <c r="N9" i="1"/>
  <c r="N11" i="1"/>
  <c r="N13" i="1"/>
  <c r="N15" i="1"/>
  <c r="N17" i="1"/>
  <c r="N19" i="1"/>
  <c r="N21" i="1"/>
  <c r="N23" i="1"/>
  <c r="N25" i="1"/>
  <c r="N27" i="1"/>
  <c r="N29" i="1"/>
  <c r="N31" i="1"/>
  <c r="N33" i="1"/>
  <c r="N35" i="1"/>
  <c r="N37" i="1"/>
  <c r="N39" i="1"/>
  <c r="N41" i="1"/>
  <c r="N43" i="1"/>
  <c r="N45" i="1"/>
  <c r="N47" i="1"/>
  <c r="N49" i="1"/>
  <c r="N51" i="1"/>
  <c r="N53" i="1"/>
  <c r="N55" i="1"/>
  <c r="N57" i="1"/>
  <c r="N59" i="1"/>
  <c r="N61" i="1"/>
  <c r="N63" i="1"/>
  <c r="N65" i="1"/>
  <c r="N67" i="1"/>
  <c r="N69" i="1"/>
  <c r="N71" i="1"/>
  <c r="N73" i="1"/>
  <c r="N75" i="1"/>
  <c r="N77" i="1"/>
  <c r="N79" i="1"/>
  <c r="N81" i="1"/>
  <c r="N83" i="1"/>
  <c r="N85" i="1"/>
  <c r="N87" i="1"/>
  <c r="N89" i="1"/>
  <c r="N91" i="1"/>
  <c r="N93" i="1"/>
  <c r="N95" i="1"/>
  <c r="N97" i="1"/>
  <c r="N99" i="1"/>
  <c r="N101" i="1"/>
  <c r="N103" i="1"/>
  <c r="N96" i="1"/>
  <c r="N102" i="1"/>
  <c r="N2" i="1"/>
  <c r="N4" i="1"/>
  <c r="N6" i="1"/>
  <c r="N8" i="1"/>
  <c r="N10" i="1"/>
  <c r="N12" i="1"/>
  <c r="N14" i="1"/>
  <c r="N16" i="1"/>
  <c r="N18" i="1"/>
  <c r="N20" i="1"/>
  <c r="N22" i="1"/>
  <c r="N24" i="1"/>
  <c r="N26" i="1"/>
  <c r="N28" i="1"/>
  <c r="N30" i="1"/>
  <c r="N32" i="1"/>
  <c r="N34" i="1"/>
  <c r="N36" i="1"/>
  <c r="N38" i="1"/>
  <c r="N40" i="1"/>
  <c r="N42" i="1"/>
  <c r="N44" i="1"/>
  <c r="N46" i="1"/>
  <c r="N48" i="1"/>
  <c r="N50" i="1"/>
  <c r="N52" i="1"/>
  <c r="N54" i="1"/>
  <c r="N56" i="1"/>
  <c r="N58" i="1"/>
  <c r="N60" i="1"/>
  <c r="N62" i="1"/>
  <c r="N64" i="1"/>
  <c r="N66" i="1"/>
  <c r="N68" i="1"/>
  <c r="N70" i="1"/>
  <c r="N72" i="1"/>
  <c r="N74" i="1"/>
  <c r="N76" i="1"/>
  <c r="N78" i="1"/>
  <c r="N80" i="1"/>
  <c r="N82" i="1"/>
  <c r="N84" i="1"/>
  <c r="N86" i="1"/>
  <c r="N88" i="1"/>
  <c r="N90" i="1"/>
  <c r="N92" i="1"/>
  <c r="N94" i="1"/>
  <c r="N98" i="1"/>
  <c r="N100" i="1"/>
  <c r="N104" i="1"/>
  <c r="K3" i="1"/>
  <c r="K5" i="1"/>
  <c r="K7" i="1"/>
  <c r="K9" i="1"/>
  <c r="K11" i="1"/>
  <c r="K13" i="1"/>
  <c r="K15" i="1"/>
  <c r="K17" i="1"/>
  <c r="K19" i="1"/>
  <c r="K21" i="1"/>
  <c r="K23" i="1"/>
  <c r="K25" i="1"/>
  <c r="K27" i="1"/>
  <c r="K29" i="1"/>
  <c r="K31" i="1"/>
  <c r="K33" i="1"/>
  <c r="K35" i="1"/>
  <c r="K37" i="1"/>
  <c r="K39" i="1"/>
  <c r="K41" i="1"/>
  <c r="K43" i="1"/>
  <c r="K45" i="1"/>
  <c r="K47" i="1"/>
  <c r="K49" i="1"/>
  <c r="K51" i="1"/>
  <c r="K53" i="1"/>
  <c r="K55" i="1"/>
  <c r="K57" i="1"/>
  <c r="K59" i="1"/>
  <c r="K61" i="1"/>
  <c r="K63" i="1"/>
  <c r="K65" i="1"/>
  <c r="K67" i="1"/>
  <c r="K69" i="1"/>
  <c r="K71" i="1"/>
  <c r="K73" i="1"/>
  <c r="K75" i="1"/>
  <c r="K77" i="1"/>
  <c r="K79" i="1"/>
  <c r="K81" i="1"/>
  <c r="K83" i="1"/>
  <c r="K85" i="1"/>
  <c r="K87" i="1"/>
  <c r="K89" i="1"/>
  <c r="K91" i="1"/>
  <c r="K93" i="1"/>
  <c r="K95" i="1"/>
  <c r="K97" i="1"/>
  <c r="K99" i="1"/>
  <c r="K101" i="1"/>
  <c r="K103" i="1"/>
  <c r="K88" i="1"/>
  <c r="K92" i="1"/>
  <c r="K94" i="1"/>
  <c r="K98" i="1"/>
  <c r="K100" i="1"/>
  <c r="K102" i="1"/>
  <c r="K104" i="1"/>
  <c r="K2" i="1"/>
  <c r="K4" i="1"/>
  <c r="K6" i="1"/>
  <c r="K8" i="1"/>
  <c r="K10" i="1"/>
  <c r="K12" i="1"/>
  <c r="K14" i="1"/>
  <c r="K16" i="1"/>
  <c r="K18" i="1"/>
  <c r="K20" i="1"/>
  <c r="K22" i="1"/>
  <c r="K24" i="1"/>
  <c r="K26" i="1"/>
  <c r="K28" i="1"/>
  <c r="K30" i="1"/>
  <c r="K32" i="1"/>
  <c r="K34" i="1"/>
  <c r="K36" i="1"/>
  <c r="K38" i="1"/>
  <c r="K40" i="1"/>
  <c r="K42" i="1"/>
  <c r="K44" i="1"/>
  <c r="K46" i="1"/>
  <c r="K48" i="1"/>
  <c r="K50" i="1"/>
  <c r="K52" i="1"/>
  <c r="K54" i="1"/>
  <c r="K56" i="1"/>
  <c r="K58" i="1"/>
  <c r="K60" i="1"/>
  <c r="K62" i="1"/>
  <c r="K64" i="1"/>
  <c r="K66" i="1"/>
  <c r="K68" i="1"/>
  <c r="K70" i="1"/>
  <c r="K72" i="1"/>
  <c r="K74" i="1"/>
  <c r="K76" i="1"/>
  <c r="K78" i="1"/>
  <c r="K80" i="1"/>
  <c r="K82" i="1"/>
  <c r="K84" i="1"/>
  <c r="K86" i="1"/>
  <c r="K90" i="1"/>
  <c r="K96" i="1"/>
  <c r="J3" i="1"/>
  <c r="J5" i="1"/>
  <c r="J7" i="1"/>
  <c r="J9" i="1"/>
  <c r="J11" i="1"/>
  <c r="J13" i="1"/>
  <c r="J15" i="1"/>
  <c r="J17" i="1"/>
  <c r="J19" i="1"/>
  <c r="J21" i="1"/>
  <c r="J23" i="1"/>
  <c r="J25" i="1"/>
  <c r="J27" i="1"/>
  <c r="J29" i="1"/>
  <c r="J31" i="1"/>
  <c r="J33" i="1"/>
  <c r="J35" i="1"/>
  <c r="J37" i="1"/>
  <c r="J39" i="1"/>
  <c r="J41" i="1"/>
  <c r="J43" i="1"/>
  <c r="J45" i="1"/>
  <c r="J47" i="1"/>
  <c r="J49" i="1"/>
  <c r="J51" i="1"/>
  <c r="J53" i="1"/>
  <c r="J55" i="1"/>
  <c r="J57" i="1"/>
  <c r="J59" i="1"/>
  <c r="J61" i="1"/>
  <c r="J63" i="1"/>
  <c r="J65" i="1"/>
  <c r="J67" i="1"/>
  <c r="J69" i="1"/>
  <c r="J71" i="1"/>
  <c r="J73" i="1"/>
  <c r="J75" i="1"/>
  <c r="J77" i="1"/>
  <c r="J79" i="1"/>
  <c r="J81" i="1"/>
  <c r="J83" i="1"/>
  <c r="J85" i="1"/>
  <c r="J87" i="1"/>
  <c r="J89" i="1"/>
  <c r="J91" i="1"/>
  <c r="J93" i="1"/>
  <c r="J95" i="1"/>
  <c r="J97" i="1"/>
  <c r="J99" i="1"/>
  <c r="J101" i="1"/>
  <c r="J103" i="1"/>
  <c r="J2" i="1"/>
  <c r="J4" i="1"/>
  <c r="J6" i="1"/>
  <c r="J8" i="1"/>
  <c r="J10" i="1"/>
  <c r="J12" i="1"/>
  <c r="J14" i="1"/>
  <c r="J16" i="1"/>
  <c r="J18" i="1"/>
  <c r="J20" i="1"/>
  <c r="J22" i="1"/>
  <c r="J24" i="1"/>
  <c r="J26" i="1"/>
  <c r="J28" i="1"/>
  <c r="J30" i="1"/>
  <c r="J32" i="1"/>
  <c r="J34" i="1"/>
  <c r="J36" i="1"/>
  <c r="J38" i="1"/>
  <c r="J40" i="1"/>
  <c r="J42" i="1"/>
  <c r="J44" i="1"/>
  <c r="J46" i="1"/>
  <c r="J48" i="1"/>
  <c r="J50" i="1"/>
  <c r="J52" i="1"/>
  <c r="J54" i="1"/>
  <c r="J56" i="1"/>
  <c r="J58" i="1"/>
  <c r="J60" i="1"/>
  <c r="J62" i="1"/>
  <c r="J64" i="1"/>
  <c r="J66" i="1"/>
  <c r="J68" i="1"/>
  <c r="J70" i="1"/>
  <c r="J72" i="1"/>
  <c r="J74" i="1"/>
  <c r="J76" i="1"/>
  <c r="J78" i="1"/>
  <c r="J80" i="1"/>
  <c r="J82" i="1"/>
  <c r="J84" i="1"/>
  <c r="J86" i="1"/>
  <c r="J88" i="1"/>
  <c r="J90" i="1"/>
  <c r="J92" i="1"/>
  <c r="J94" i="1"/>
  <c r="J96" i="1"/>
  <c r="J98" i="1"/>
  <c r="J100" i="1"/>
  <c r="J102" i="1"/>
  <c r="J104" i="1"/>
  <c r="H2" i="1" a="1"/>
  <c r="G3" i="1"/>
  <c r="G5" i="1"/>
  <c r="G7" i="1"/>
  <c r="G9" i="1"/>
  <c r="G11" i="1"/>
  <c r="G13" i="1"/>
  <c r="G15" i="1"/>
  <c r="G17" i="1"/>
  <c r="G19" i="1"/>
  <c r="G21" i="1"/>
  <c r="G23" i="1"/>
  <c r="G25" i="1"/>
  <c r="G27" i="1"/>
  <c r="G29" i="1"/>
  <c r="G31" i="1"/>
  <c r="G33" i="1"/>
  <c r="G35" i="1"/>
  <c r="G37" i="1"/>
  <c r="G39" i="1"/>
  <c r="G41" i="1"/>
  <c r="G43" i="1"/>
  <c r="G45" i="1"/>
  <c r="G47" i="1"/>
  <c r="G49" i="1"/>
  <c r="G51" i="1"/>
  <c r="G53" i="1"/>
  <c r="G55" i="1"/>
  <c r="G57" i="1"/>
  <c r="G59" i="1"/>
  <c r="G61" i="1"/>
  <c r="G63" i="1"/>
  <c r="G65" i="1"/>
  <c r="G67" i="1"/>
  <c r="G69" i="1"/>
  <c r="G71" i="1"/>
  <c r="G73" i="1"/>
  <c r="G75" i="1"/>
  <c r="G77" i="1"/>
  <c r="G79" i="1"/>
  <c r="G81" i="1"/>
  <c r="G83" i="1"/>
  <c r="G85" i="1"/>
  <c r="G87" i="1"/>
  <c r="G89" i="1"/>
  <c r="G91" i="1"/>
  <c r="G93" i="1"/>
  <c r="G95" i="1"/>
  <c r="G97" i="1"/>
  <c r="G99" i="1"/>
  <c r="G101" i="1"/>
  <c r="G103" i="1"/>
  <c r="G68" i="1"/>
  <c r="G70" i="1"/>
  <c r="G74" i="1"/>
  <c r="G78" i="1"/>
  <c r="G80" i="1"/>
  <c r="G84" i="1"/>
  <c r="G88" i="1"/>
  <c r="G90" i="1"/>
  <c r="G92" i="1"/>
  <c r="G96" i="1"/>
  <c r="G98" i="1"/>
  <c r="G100" i="1"/>
  <c r="G104" i="1"/>
  <c r="G4" i="1"/>
  <c r="G6" i="1"/>
  <c r="G8" i="1"/>
  <c r="G10" i="1"/>
  <c r="G12" i="1"/>
  <c r="G14" i="1"/>
  <c r="G16" i="1"/>
  <c r="G18" i="1"/>
  <c r="G20" i="1"/>
  <c r="G22" i="1"/>
  <c r="G24" i="1"/>
  <c r="G26" i="1"/>
  <c r="G28" i="1"/>
  <c r="G30" i="1"/>
  <c r="G32" i="1"/>
  <c r="G34" i="1"/>
  <c r="G36" i="1"/>
  <c r="G38" i="1"/>
  <c r="G40" i="1"/>
  <c r="G42" i="1"/>
  <c r="G44" i="1"/>
  <c r="G46" i="1"/>
  <c r="G48" i="1"/>
  <c r="G50" i="1"/>
  <c r="G52" i="1"/>
  <c r="G54" i="1"/>
  <c r="G56" i="1"/>
  <c r="G58" i="1"/>
  <c r="G60" i="1"/>
  <c r="G62" i="1"/>
  <c r="G64" i="1"/>
  <c r="G66" i="1"/>
  <c r="G72" i="1"/>
  <c r="G76" i="1"/>
  <c r="G82" i="1"/>
  <c r="G86" i="1"/>
  <c r="G94" i="1"/>
  <c r="G102" i="1"/>
  <c r="G2" i="1"/>
  <c r="H3" i="1" l="1"/>
  <c r="H5" i="1"/>
  <c r="H7" i="1"/>
  <c r="H9" i="1"/>
  <c r="H11" i="1"/>
  <c r="H13" i="1"/>
  <c r="H15" i="1"/>
  <c r="H17" i="1"/>
  <c r="H19" i="1"/>
  <c r="H21" i="1"/>
  <c r="H23" i="1"/>
  <c r="H25" i="1"/>
  <c r="H27" i="1"/>
  <c r="H29" i="1"/>
  <c r="H31" i="1"/>
  <c r="H33" i="1"/>
  <c r="H35" i="1"/>
  <c r="H37" i="1"/>
  <c r="H39" i="1"/>
  <c r="H41" i="1"/>
  <c r="H43" i="1"/>
  <c r="H45" i="1"/>
  <c r="H47" i="1"/>
  <c r="H49" i="1"/>
  <c r="H51" i="1"/>
  <c r="H53" i="1"/>
  <c r="H55" i="1"/>
  <c r="H57" i="1"/>
  <c r="H59" i="1"/>
  <c r="H61" i="1"/>
  <c r="H63" i="1"/>
  <c r="H65" i="1"/>
  <c r="H67" i="1"/>
  <c r="H69" i="1"/>
  <c r="H71" i="1"/>
  <c r="H73" i="1"/>
  <c r="H75" i="1"/>
  <c r="H77" i="1"/>
  <c r="H79" i="1"/>
  <c r="H81" i="1"/>
  <c r="H83" i="1"/>
  <c r="H85" i="1"/>
  <c r="H87" i="1"/>
  <c r="H89" i="1"/>
  <c r="H91" i="1"/>
  <c r="H93" i="1"/>
  <c r="H95" i="1"/>
  <c r="H97" i="1"/>
  <c r="H99" i="1"/>
  <c r="H101" i="1"/>
  <c r="H103" i="1"/>
  <c r="H64" i="1"/>
  <c r="H68" i="1"/>
  <c r="H70" i="1"/>
  <c r="H74" i="1"/>
  <c r="H76" i="1"/>
  <c r="H78" i="1"/>
  <c r="H80" i="1"/>
  <c r="H84" i="1"/>
  <c r="H86" i="1"/>
  <c r="H88" i="1"/>
  <c r="H90" i="1"/>
  <c r="H94" i="1"/>
  <c r="H96" i="1"/>
  <c r="H98" i="1"/>
  <c r="H100" i="1"/>
  <c r="H102" i="1"/>
  <c r="H104" i="1"/>
  <c r="H2" i="1"/>
  <c r="H4" i="1"/>
  <c r="H6" i="1"/>
  <c r="H8" i="1"/>
  <c r="H10" i="1"/>
  <c r="H12" i="1"/>
  <c r="H14" i="1"/>
  <c r="H16" i="1"/>
  <c r="H18" i="1"/>
  <c r="H20" i="1"/>
  <c r="H22" i="1"/>
  <c r="H24" i="1"/>
  <c r="H26" i="1"/>
  <c r="H28" i="1"/>
  <c r="H30" i="1"/>
  <c r="H32" i="1"/>
  <c r="H34" i="1"/>
  <c r="H36" i="1"/>
  <c r="H38" i="1"/>
  <c r="H40" i="1"/>
  <c r="H42" i="1"/>
  <c r="H44" i="1"/>
  <c r="H46" i="1"/>
  <c r="H48" i="1"/>
  <c r="H50" i="1"/>
  <c r="H52" i="1"/>
  <c r="H54" i="1"/>
  <c r="H56" i="1"/>
  <c r="H58" i="1"/>
  <c r="H60" i="1"/>
  <c r="H62" i="1"/>
  <c r="H66" i="1"/>
  <c r="H72" i="1"/>
  <c r="H82" i="1"/>
  <c r="H92" i="1"/>
  <c r="AH43" i="1" l="1"/>
  <c r="AH9" i="1"/>
  <c r="AH17" i="1"/>
  <c r="AH25" i="1"/>
  <c r="AH33" i="1"/>
  <c r="AH41" i="1"/>
  <c r="AH49" i="1"/>
  <c r="AH32" i="1"/>
  <c r="AH40" i="1"/>
  <c r="AH48" i="1"/>
  <c r="AH56" i="1"/>
  <c r="AH53" i="1"/>
  <c r="AH45" i="1"/>
  <c r="AH29" i="1"/>
  <c r="AH21" i="1"/>
  <c r="AH13" i="1"/>
  <c r="AH5" i="1"/>
  <c r="AH10" i="1"/>
  <c r="AH51" i="1"/>
  <c r="AH27" i="1"/>
  <c r="AH52" i="1"/>
  <c r="AH20" i="1"/>
  <c r="AH3" i="1"/>
  <c r="AH19" i="1"/>
  <c r="AH28" i="1" l="1"/>
  <c r="AH12" i="1"/>
  <c r="AH37" i="1"/>
  <c r="AH23" i="1"/>
  <c r="AH7" i="1"/>
  <c r="AH38" i="1"/>
  <c r="AH54" i="1"/>
  <c r="AH6" i="1"/>
  <c r="AH22" i="1"/>
  <c r="AH35" i="1"/>
  <c r="AH31" i="1"/>
  <c r="AH15" i="1"/>
  <c r="AH47" i="1"/>
  <c r="AH26" i="1"/>
  <c r="AH2" i="1"/>
  <c r="AH42" i="1"/>
  <c r="AH44" i="1"/>
  <c r="AH36" i="1"/>
  <c r="AH4" i="1"/>
  <c r="AH24" i="1"/>
  <c r="AH16" i="1"/>
  <c r="AH8" i="1"/>
  <c r="AH46" i="1" l="1"/>
  <c r="AH14" i="1"/>
  <c r="AH34" i="1"/>
  <c r="AH39" i="1"/>
  <c r="AH18" i="1"/>
  <c r="AH50" i="1"/>
  <c r="AH30" i="1"/>
  <c r="AH55" i="1"/>
  <c r="AH11" i="1"/>
</calcChain>
</file>

<file path=xl/sharedStrings.xml><?xml version="1.0" encoding="utf-8"?>
<sst xmlns="http://schemas.openxmlformats.org/spreadsheetml/2006/main" count="137" uniqueCount="35">
  <si>
    <t>Scrip</t>
  </si>
  <si>
    <t>Date</t>
  </si>
  <si>
    <t>Open</t>
  </si>
  <si>
    <t>High</t>
  </si>
  <si>
    <t>Low</t>
  </si>
  <si>
    <t>UCOBANK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</si>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</sst>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41.9</v>
      </c>
      <c r="D2">
        <v>42.7</v>
      </c>
      <c r="E2">
        <v>41.3</v>
      </c>
      <c r="F2">
        <v>42</v>
      </c>
      <c r="G2">
        <f>_xll.TA_TYPPRICE(D2,E2,F2)</f>
        <v>42</v>
      </c>
      <c r="H2" t="e">
        <f t="array" ref="H2:H104">_xll.TA_EMA(G2:G104,3)</f>
        <v>#N/A</v>
      </c>
      <c r="I2" t="e">
        <f>IF(F2&gt;H2,"UP","DOWN")</f>
        <v>#N/A</v>
      </c>
      <c r="J2" t="e">
        <f t="array" ref="J2:J104">_xll.TA_EMA(D2:D104,8)</f>
        <v>#N/A</v>
      </c>
      <c r="K2" t="e">
        <f t="array" ref="K2:K104">_xll.TA_EMA(E2:E104,8)</f>
        <v>#N/A</v>
      </c>
      <c r="L2" t="e">
        <f>IF(F2&gt;J2,"UP",IF(F2&lt;K2,"DOWN","No Confirmation"))</f>
        <v>#N/A</v>
      </c>
      <c r="M2" t="e">
        <f>IF(AND(I2="UP",L2="UP"),"UP",IF(AND(I2="DOWN",L2="DOWN"),"DOWN","No Trend"))</f>
        <v>#N/A</v>
      </c>
      <c r="N2" t="e">
        <f t="array" ref="N2:N104">_xll.TA_RSI(F2:F104,5)</f>
        <v>#N/A</v>
      </c>
      <c r="O2" t="e">
        <f>IF(N2&gt;60,"UP",IF(N2&lt;40,"DOWN","No Momentum"))</f>
        <v>#N/A</v>
      </c>
      <c r="P2" t="e">
        <f>IF(AND(M2="UP",O2="UP"),"UP",IF(AND(M2="DOWN",O2="DOWN"),"DOWN","No Trend + Momentum"))</f>
        <v>#N/A</v>
      </c>
      <c r="Q2">
        <f>F2-E2</f>
        <v>0.70000000000000284</v>
      </c>
      <c r="R2">
        <f>D2-E2</f>
        <v>1.4000000000000057</v>
      </c>
      <c r="S2">
        <f>Q2/R2</f>
        <v>0.5</v>
      </c>
      <c r="T2" t="str">
        <f>IF(S2&gt;0.8,"UP",IF(S2&lt;0.2,"DOWN","No Indication"))</f>
        <v>No Indication</v>
      </c>
      <c r="U2" t="e">
        <f>IF(AND(P2="UP",T2="UP"),"UP",IF(AND(P2="DOWN",T2="DOWN"),"DOWN","No T+M+I"))</f>
        <v>#N/A</v>
      </c>
      <c r="V2" t="e">
        <f t="array" ref="V2:V104">_xll.TA_EMA(F2:F104,12)</f>
        <v>#N/A</v>
      </c>
      <c r="W2" t="e">
        <f t="array" ref="W2:W104">_xll.TA_EMA(F2:F104,26)</f>
        <v>#N/A</v>
      </c>
      <c r="X2" t="e">
        <f>V2-W2</f>
        <v>#N/A</v>
      </c>
      <c r="Y2" t="e">
        <f t="array" ref="Y2:Y104">_xll.TA_EMA(X2:X104,9)</f>
        <v>#N/A</v>
      </c>
      <c r="Z2" t="e">
        <f>IF(X2&gt;Y2,"UP",IF(X2&lt;Y2,"DOWN","No Indication"))</f>
        <v>#N/A</v>
      </c>
      <c r="AA2" t="e">
        <f>IF(AND(U2="UP",Z2="UP"),"UP",IF(AND(U2="DOWN",Z2="DOWN"),"DOWN","No TMIM"))</f>
        <v>#N/A</v>
      </c>
      <c r="AB2" t="e">
        <f>IF(H2&gt;J2,"UP",IF(H2&lt;K2,"DOWN","No Confirmation"))</f>
        <v>#N/A</v>
      </c>
      <c r="AC2" t="e">
        <f>IF(AND(AA2="UP",AB2="UP"),"UP",IF(AND(AA2="DOWN",AB2="DOWN"),"DOWN","No Alert"))</f>
        <v>#N/A</v>
      </c>
      <c r="AD2" t="e">
        <f>IF(AC2="UP",MROUND(D2-((D2-E2)*0.886),0.05),IF(AC2="DOWN",MROUND(E2+((D2-E2)*0.886),0.05),"No Alert"))</f>
        <v>#N/A</v>
      </c>
      <c r="AE2" t="e">
        <f>IF(AC2="UP",MROUND(D2-((D2-E2)*0.618),0.05),IF(AC2="DOWN",MROUND(E2+((D2-E2)*0.618),0.05),"No Alert"))</f>
        <v>#N/A</v>
      </c>
      <c r="AF2" t="e">
        <f>IF(AC2="UP",MROUND(D2-((D2-E2)*0.5),0.05),IF(AC2="DOWN",MROUND(E2+((D2-E2)*0.5),0.05),"No Alert"))</f>
        <v>#N/A</v>
      </c>
      <c r="AG2" t="e">
        <f>IF(AC2="UP",MROUND(D2-((D2-E2)*0.382),0.05),IF(AC2="DOWN",MROUND(E2+((D2-E2)*0.382),0.05),"No Alert"))</f>
        <v>#N/A</v>
      </c>
      <c r="AH2" t="e">
        <f>IF(AC2="UP",MROUND(D2-((D2-E2)*0.382),0.05),IF(AC2="DOWN",MROUND(E2+((D2-E2)*0.382),0.05),"No Alert"))</f>
        <v>#N/A</v>
      </c>
    </row>
    <row r="3" spans="1:34" x14ac:dyDescent="0.25">
      <c r="A3" t="s">
        <v>5</v>
      </c>
      <c r="B3" s="1">
        <v>42858</v>
      </c>
      <c r="C3">
        <v>41.8</v>
      </c>
      <c r="D3">
        <v>43.3</v>
      </c>
      <c r="E3">
        <v>41.3</v>
      </c>
      <c r="F3">
        <v>42</v>
      </c>
      <c r="G3">
        <f>_xll.TA_TYPPRICE(D3,E3,F3)</f>
        <v>42.199999999999996</v>
      </c>
      <c r="H3" t="e">
        <v>#N/A</v>
      </c>
      <c r="I3" t="e">
        <f t="shared" ref="I3:I66" si="0">IF(F3&gt;H3,"UP","DOWN")</f>
        <v>#N/A</v>
      </c>
      <c r="J3" t="e">
        <v>#N/A</v>
      </c>
      <c r="K3" t="e">
        <v>#N/A</v>
      </c>
      <c r="L3" t="e">
        <f t="shared" ref="L3:L66" si="1">IF(F3&gt;J3,"UP",IF(F3&lt;K3,"DOWN","No Confirmation"))</f>
        <v>#N/A</v>
      </c>
      <c r="M3" t="e">
        <f t="shared" ref="M3:M66" si="2">IF(AND(I3="UP",L3="UP"),"UP",IF(AND(I3="DOWN",L3="DOWN"),"DOWN","No Trend"))</f>
        <v>#N/A</v>
      </c>
      <c r="N3" t="e">
        <v>#N/A</v>
      </c>
      <c r="O3" t="e">
        <f t="shared" ref="O3:O66" si="3">IF(N3&gt;60,"UP",IF(N3&lt;40,"DOWN","No Momentum"))</f>
        <v>#N/A</v>
      </c>
      <c r="P3" t="e">
        <f t="shared" ref="P3:P66" si="4">IF(AND(M3="UP",O3="UP"),"UP",IF(AND(M3="DOWN",O3="DOWN"),"DOWN","No Trend + Momentum"))</f>
        <v>#N/A</v>
      </c>
      <c r="Q3">
        <f t="shared" ref="Q3:Q66" si="5">F3-E3</f>
        <v>0.70000000000000284</v>
      </c>
      <c r="R3">
        <f t="shared" ref="R3:R66" si="6">D3-E3</f>
        <v>2</v>
      </c>
      <c r="S3">
        <f t="shared" ref="S3:S66" si="7">Q3/R3</f>
        <v>0.35000000000000142</v>
      </c>
      <c r="T3" t="str">
        <f t="shared" ref="T3:T66" si="8">IF(S3&gt;0.8,"UP",IF(S3&lt;0.2,"DOWN","No Indication"))</f>
        <v>No Indication</v>
      </c>
      <c r="U3" t="e">
        <f t="shared" ref="U3:U66" si="9">IF(AND(P3="UP",T3="UP"),"UP",IF(AND(P3="DOWN",T3="DOWN"),"DOWN","No T+M+I"))</f>
        <v>#N/A</v>
      </c>
      <c r="V3" t="e">
        <v>#N/A</v>
      </c>
      <c r="W3" t="e">
        <v>#N/A</v>
      </c>
      <c r="X3" t="e">
        <f t="shared" ref="X3:X66" si="10">V3-W3</f>
        <v>#N/A</v>
      </c>
      <c r="Y3" t="e">
        <v>#N/A</v>
      </c>
      <c r="Z3" t="e">
        <f t="shared" ref="Z3:Z66" si="11">IF(X3&gt;Y3,"UP",IF(X3&lt;Y3,"DOWN","No Indication"))</f>
        <v>#N/A</v>
      </c>
      <c r="AA3" t="e">
        <f t="shared" ref="AA3:AA66" si="12">IF(AND(U3="UP",Z3="UP"),"UP",IF(AND(U3="DOWN",Z3="DOWN"),"DOWN","No TMIM"))</f>
        <v>#N/A</v>
      </c>
      <c r="AB3" t="e">
        <f t="shared" ref="AB3:AB66" si="13">IF(H3&gt;J3,"UP",IF(H3&lt;K3,"DOWN","No Confirmation"))</f>
        <v>#N/A</v>
      </c>
      <c r="AC3" t="e">
        <f t="shared" ref="AC3:AC66" si="14">IF(AND(AA3="UP",AB3="UP"),"UP",IF(AND(AA3="DOWN",AB3="DOWN"),"DOWN","No Alert"))</f>
        <v>#N/A</v>
      </c>
      <c r="AD3" t="e">
        <f t="shared" ref="AD3:AD66" si="15">IF(AC3="UP",MROUND(D3-((D3-E3)*0.886),0.05),IF(AC3="DOWN",MROUND(E3+((D3-E3)*0.886),0.05),"No Alert"))</f>
        <v>#N/A</v>
      </c>
      <c r="AE3" t="e">
        <f t="shared" ref="AE3:AE66" si="16">IF(AC3="UP",MROUND(D3-((D3-E3)*0.618),0.05),IF(AC3="DOWN",MROUND(E3+((D3-E3)*0.618),0.05),"No Alert"))</f>
        <v>#N/A</v>
      </c>
      <c r="AF3" t="e">
        <f t="shared" ref="AF3:AF66" si="17">IF(AC3="UP",MROUND(D3-((D3-E3)*0.5),0.05),IF(AC3="DOWN",MROUND(E3+((D3-E3)*0.5),0.05),"No Alert"))</f>
        <v>#N/A</v>
      </c>
      <c r="AG3" t="e">
        <f t="shared" ref="AG3:AG66" si="18">IF(AC3="UP",MROUND(D3-((D3-E3)*0.382),0.05),IF(AC3="DOWN",MROUND(E3+((D3-E3)*0.382),0.05),"No Alert"))</f>
        <v>#N/A</v>
      </c>
      <c r="AH3" t="e">
        <f t="shared" ref="AH3:AH56" si="19">IF(AC3="UP",MROUND(D3-((D3-E3)*0.382),0.05),IF(AC3="DOWN",MROUND(E3+((D3-E3)*0.382),0.05),"No Alert"))</f>
        <v>#N/A</v>
      </c>
    </row>
    <row r="4" spans="1:34" x14ac:dyDescent="0.25">
      <c r="A4" t="s">
        <v>5</v>
      </c>
      <c r="B4" s="1">
        <v>42859</v>
      </c>
      <c r="C4">
        <v>43.5</v>
      </c>
      <c r="D4">
        <v>44.3</v>
      </c>
      <c r="E4">
        <v>43.25</v>
      </c>
      <c r="F4">
        <v>44</v>
      </c>
      <c r="G4">
        <f>_xll.TA_TYPPRICE(D4,E4,F4)</f>
        <v>43.85</v>
      </c>
      <c r="H4">
        <v>42.68333333333333</v>
      </c>
      <c r="I4" t="str">
        <f t="shared" si="0"/>
        <v>UP</v>
      </c>
      <c r="J4" t="e">
        <v>#N/A</v>
      </c>
      <c r="K4" t="e">
        <v>#N/A</v>
      </c>
      <c r="L4" t="e">
        <f t="shared" si="1"/>
        <v>#N/A</v>
      </c>
      <c r="M4" t="e">
        <f t="shared" si="2"/>
        <v>#N/A</v>
      </c>
      <c r="N4" t="e">
        <v>#N/A</v>
      </c>
      <c r="O4" t="e">
        <f t="shared" si="3"/>
        <v>#N/A</v>
      </c>
      <c r="P4" t="e">
        <f t="shared" si="4"/>
        <v>#N/A</v>
      </c>
      <c r="Q4">
        <f t="shared" si="5"/>
        <v>0.75</v>
      </c>
      <c r="R4">
        <f t="shared" si="6"/>
        <v>1.0499999999999972</v>
      </c>
      <c r="S4">
        <f t="shared" si="7"/>
        <v>0.71428571428571619</v>
      </c>
      <c r="T4" t="str">
        <f t="shared" si="8"/>
        <v>No Indication</v>
      </c>
      <c r="U4" t="e">
        <f t="shared" si="9"/>
        <v>#N/A</v>
      </c>
      <c r="V4" t="e">
        <v>#N/A</v>
      </c>
      <c r="W4" t="e">
        <v>#N/A</v>
      </c>
      <c r="X4" t="e">
        <f t="shared" si="10"/>
        <v>#N/A</v>
      </c>
      <c r="Y4" t="e">
        <v>#N/A</v>
      </c>
      <c r="Z4" t="e">
        <f t="shared" si="11"/>
        <v>#N/A</v>
      </c>
      <c r="AA4" t="e">
        <f t="shared" si="12"/>
        <v>#N/A</v>
      </c>
      <c r="AB4" t="e">
        <f t="shared" si="13"/>
        <v>#N/A</v>
      </c>
      <c r="AC4" t="e">
        <f t="shared" si="14"/>
        <v>#N/A</v>
      </c>
      <c r="AD4" t="e">
        <f t="shared" si="15"/>
        <v>#N/A</v>
      </c>
      <c r="AE4" t="e">
        <f t="shared" si="16"/>
        <v>#N/A</v>
      </c>
      <c r="AF4" t="e">
        <f t="shared" si="17"/>
        <v>#N/A</v>
      </c>
      <c r="AG4" t="e">
        <f t="shared" si="18"/>
        <v>#N/A</v>
      </c>
      <c r="AH4" t="e">
        <f t="shared" si="19"/>
        <v>#N/A</v>
      </c>
    </row>
    <row r="5" spans="1:34" x14ac:dyDescent="0.25">
      <c r="A5" t="s">
        <v>5</v>
      </c>
      <c r="B5" s="1">
        <v>42860</v>
      </c>
      <c r="C5">
        <v>44</v>
      </c>
      <c r="D5">
        <v>44.75</v>
      </c>
      <c r="E5">
        <v>41.1</v>
      </c>
      <c r="F5">
        <v>42</v>
      </c>
      <c r="G5">
        <f>_xll.TA_TYPPRICE(D5,E5,F5)</f>
        <v>42.616666666666667</v>
      </c>
      <c r="H5">
        <v>42.65</v>
      </c>
      <c r="I5" t="str">
        <f t="shared" si="0"/>
        <v>DOWN</v>
      </c>
      <c r="J5" t="e">
        <v>#N/A</v>
      </c>
      <c r="K5" t="e">
        <v>#N/A</v>
      </c>
      <c r="L5" t="e">
        <f t="shared" si="1"/>
        <v>#N/A</v>
      </c>
      <c r="M5" t="e">
        <f t="shared" si="2"/>
        <v>#N/A</v>
      </c>
      <c r="N5" t="e">
        <v>#N/A</v>
      </c>
      <c r="O5" t="e">
        <f t="shared" si="3"/>
        <v>#N/A</v>
      </c>
      <c r="P5" t="e">
        <f t="shared" si="4"/>
        <v>#N/A</v>
      </c>
      <c r="Q5">
        <f t="shared" si="5"/>
        <v>0.89999999999999858</v>
      </c>
      <c r="R5">
        <f t="shared" si="6"/>
        <v>3.6499999999999986</v>
      </c>
      <c r="S5">
        <f t="shared" si="7"/>
        <v>0.24657534246575313</v>
      </c>
      <c r="T5" t="str">
        <f t="shared" si="8"/>
        <v>No Indication</v>
      </c>
      <c r="U5" t="e">
        <f t="shared" si="9"/>
        <v>#N/A</v>
      </c>
      <c r="V5" t="e">
        <v>#N/A</v>
      </c>
      <c r="W5" t="e">
        <v>#N/A</v>
      </c>
      <c r="X5" t="e">
        <f t="shared" si="10"/>
        <v>#N/A</v>
      </c>
      <c r="Y5" t="e">
        <v>#N/A</v>
      </c>
      <c r="Z5" t="e">
        <f t="shared" si="11"/>
        <v>#N/A</v>
      </c>
      <c r="AA5" t="e">
        <f t="shared" si="12"/>
        <v>#N/A</v>
      </c>
      <c r="AB5" t="e">
        <f t="shared" si="13"/>
        <v>#N/A</v>
      </c>
      <c r="AC5" t="e">
        <f t="shared" si="14"/>
        <v>#N/A</v>
      </c>
      <c r="AD5" t="e">
        <f t="shared" si="15"/>
        <v>#N/A</v>
      </c>
      <c r="AE5" t="e">
        <f t="shared" si="16"/>
        <v>#N/A</v>
      </c>
      <c r="AF5" t="e">
        <f t="shared" si="17"/>
        <v>#N/A</v>
      </c>
      <c r="AG5" t="e">
        <f t="shared" si="18"/>
        <v>#N/A</v>
      </c>
      <c r="AH5" t="e">
        <f t="shared" si="19"/>
        <v>#N/A</v>
      </c>
    </row>
    <row r="6" spans="1:34" x14ac:dyDescent="0.25">
      <c r="A6" t="s">
        <v>5</v>
      </c>
      <c r="B6" s="1">
        <v>42863</v>
      </c>
      <c r="C6">
        <v>41.7</v>
      </c>
      <c r="D6">
        <v>42.75</v>
      </c>
      <c r="E6">
        <v>41.7</v>
      </c>
      <c r="F6">
        <v>42</v>
      </c>
      <c r="G6">
        <f>_xll.TA_TYPPRICE(D6,E6,F6)</f>
        <v>42.15</v>
      </c>
      <c r="H6">
        <v>42.4</v>
      </c>
      <c r="I6" t="str">
        <f t="shared" si="0"/>
        <v>DOWN</v>
      </c>
      <c r="J6" t="e">
        <v>#N/A</v>
      </c>
      <c r="K6" t="e">
        <v>#N/A</v>
      </c>
      <c r="L6" t="e">
        <f t="shared" si="1"/>
        <v>#N/A</v>
      </c>
      <c r="M6" t="e">
        <f t="shared" si="2"/>
        <v>#N/A</v>
      </c>
      <c r="N6" t="e">
        <v>#N/A</v>
      </c>
      <c r="O6" t="e">
        <f t="shared" si="3"/>
        <v>#N/A</v>
      </c>
      <c r="P6" t="e">
        <f t="shared" si="4"/>
        <v>#N/A</v>
      </c>
      <c r="Q6">
        <f t="shared" si="5"/>
        <v>0.29999999999999716</v>
      </c>
      <c r="R6">
        <f t="shared" si="6"/>
        <v>1.0499999999999972</v>
      </c>
      <c r="S6">
        <f t="shared" si="7"/>
        <v>0.28571428571428376</v>
      </c>
      <c r="T6" t="str">
        <f t="shared" si="8"/>
        <v>No Indication</v>
      </c>
      <c r="U6" t="e">
        <f t="shared" si="9"/>
        <v>#N/A</v>
      </c>
      <c r="V6" t="e">
        <v>#N/A</v>
      </c>
      <c r="W6" t="e">
        <v>#N/A</v>
      </c>
      <c r="X6" t="e">
        <f t="shared" si="10"/>
        <v>#N/A</v>
      </c>
      <c r="Y6" t="e">
        <v>#N/A</v>
      </c>
      <c r="Z6" t="e">
        <f t="shared" si="11"/>
        <v>#N/A</v>
      </c>
      <c r="AA6" t="e">
        <f t="shared" si="12"/>
        <v>#N/A</v>
      </c>
      <c r="AB6" t="e">
        <f t="shared" si="13"/>
        <v>#N/A</v>
      </c>
      <c r="AC6" t="e">
        <f t="shared" si="14"/>
        <v>#N/A</v>
      </c>
      <c r="AD6" t="e">
        <f t="shared" si="15"/>
        <v>#N/A</v>
      </c>
      <c r="AE6" t="e">
        <f t="shared" si="16"/>
        <v>#N/A</v>
      </c>
      <c r="AF6" t="e">
        <f t="shared" si="17"/>
        <v>#N/A</v>
      </c>
      <c r="AG6" t="e">
        <f t="shared" si="18"/>
        <v>#N/A</v>
      </c>
      <c r="AH6" t="e">
        <f t="shared" si="19"/>
        <v>#N/A</v>
      </c>
    </row>
    <row r="7" spans="1:34" x14ac:dyDescent="0.25">
      <c r="A7" t="s">
        <v>5</v>
      </c>
      <c r="B7" s="1">
        <v>42864</v>
      </c>
      <c r="C7">
        <v>42.95</v>
      </c>
      <c r="D7">
        <v>43.9</v>
      </c>
      <c r="E7">
        <v>41.5</v>
      </c>
      <c r="F7">
        <v>43</v>
      </c>
      <c r="G7">
        <f>_xll.TA_TYPPRICE(D7,E7,F7)</f>
        <v>42.800000000000004</v>
      </c>
      <c r="H7">
        <v>42.6</v>
      </c>
      <c r="I7" t="str">
        <f t="shared" si="0"/>
        <v>UP</v>
      </c>
      <c r="J7" t="e">
        <v>#N/A</v>
      </c>
      <c r="K7" t="e">
        <v>#N/A</v>
      </c>
      <c r="L7" t="e">
        <f t="shared" si="1"/>
        <v>#N/A</v>
      </c>
      <c r="M7" t="e">
        <f t="shared" si="2"/>
        <v>#N/A</v>
      </c>
      <c r="N7">
        <v>60</v>
      </c>
      <c r="O7" t="str">
        <f t="shared" si="3"/>
        <v>No Momentum</v>
      </c>
      <c r="P7" t="e">
        <f t="shared" si="4"/>
        <v>#N/A</v>
      </c>
      <c r="Q7">
        <f t="shared" si="5"/>
        <v>1.5</v>
      </c>
      <c r="R7">
        <f t="shared" si="6"/>
        <v>2.3999999999999986</v>
      </c>
      <c r="S7">
        <f t="shared" si="7"/>
        <v>0.62500000000000033</v>
      </c>
      <c r="T7" t="str">
        <f t="shared" si="8"/>
        <v>No Indication</v>
      </c>
      <c r="U7" t="e">
        <f t="shared" si="9"/>
        <v>#N/A</v>
      </c>
      <c r="V7" t="e">
        <v>#N/A</v>
      </c>
      <c r="W7" t="e">
        <v>#N/A</v>
      </c>
      <c r="X7" t="e">
        <f t="shared" si="10"/>
        <v>#N/A</v>
      </c>
      <c r="Y7" t="e">
        <v>#N/A</v>
      </c>
      <c r="Z7" t="e">
        <f t="shared" si="11"/>
        <v>#N/A</v>
      </c>
      <c r="AA7" t="e">
        <f t="shared" si="12"/>
        <v>#N/A</v>
      </c>
      <c r="AB7" t="e">
        <f t="shared" si="13"/>
        <v>#N/A</v>
      </c>
      <c r="AC7" t="e">
        <f t="shared" si="14"/>
        <v>#N/A</v>
      </c>
      <c r="AD7" t="e">
        <f t="shared" si="15"/>
        <v>#N/A</v>
      </c>
      <c r="AE7" t="e">
        <f t="shared" si="16"/>
        <v>#N/A</v>
      </c>
      <c r="AF7" t="e">
        <f t="shared" si="17"/>
        <v>#N/A</v>
      </c>
      <c r="AG7" t="e">
        <f t="shared" si="18"/>
        <v>#N/A</v>
      </c>
      <c r="AH7" t="e">
        <f t="shared" si="19"/>
        <v>#N/A</v>
      </c>
    </row>
    <row r="8" spans="1:34" x14ac:dyDescent="0.25">
      <c r="A8" t="s">
        <v>5</v>
      </c>
      <c r="B8" s="1">
        <v>42865</v>
      </c>
      <c r="C8">
        <v>43</v>
      </c>
      <c r="D8">
        <v>43.15</v>
      </c>
      <c r="E8">
        <v>41.5</v>
      </c>
      <c r="F8">
        <v>42</v>
      </c>
      <c r="G8">
        <f>_xll.TA_TYPPRICE(D8,E8,F8)</f>
        <v>42.216666666666669</v>
      </c>
      <c r="H8">
        <v>42.408333333333331</v>
      </c>
      <c r="I8" t="str">
        <f t="shared" si="0"/>
        <v>DOWN</v>
      </c>
      <c r="J8" t="e">
        <v>#N/A</v>
      </c>
      <c r="K8" t="e">
        <v>#N/A</v>
      </c>
      <c r="L8" t="e">
        <f t="shared" si="1"/>
        <v>#N/A</v>
      </c>
      <c r="M8" t="e">
        <f t="shared" si="2"/>
        <v>#N/A</v>
      </c>
      <c r="N8">
        <v>48</v>
      </c>
      <c r="O8" t="str">
        <f t="shared" si="3"/>
        <v>No Momentum</v>
      </c>
      <c r="P8" t="e">
        <f t="shared" si="4"/>
        <v>#N/A</v>
      </c>
      <c r="Q8">
        <f t="shared" si="5"/>
        <v>0.5</v>
      </c>
      <c r="R8">
        <f t="shared" si="6"/>
        <v>1.6499999999999986</v>
      </c>
      <c r="S8">
        <f t="shared" si="7"/>
        <v>0.30303030303030332</v>
      </c>
      <c r="T8" t="str">
        <f t="shared" si="8"/>
        <v>No Indication</v>
      </c>
      <c r="U8" t="e">
        <f t="shared" si="9"/>
        <v>#N/A</v>
      </c>
      <c r="V8" t="e">
        <v>#N/A</v>
      </c>
      <c r="W8" t="e">
        <v>#N/A</v>
      </c>
      <c r="X8" t="e">
        <f t="shared" si="10"/>
        <v>#N/A</v>
      </c>
      <c r="Y8" t="e">
        <v>#N/A</v>
      </c>
      <c r="Z8" t="e">
        <f t="shared" si="11"/>
        <v>#N/A</v>
      </c>
      <c r="AA8" t="e">
        <f t="shared" si="12"/>
        <v>#N/A</v>
      </c>
      <c r="AB8" t="e">
        <f t="shared" si="13"/>
        <v>#N/A</v>
      </c>
      <c r="AC8" t="e">
        <f t="shared" si="14"/>
        <v>#N/A</v>
      </c>
      <c r="AD8" t="e">
        <f t="shared" si="15"/>
        <v>#N/A</v>
      </c>
      <c r="AE8" t="e">
        <f t="shared" si="16"/>
        <v>#N/A</v>
      </c>
      <c r="AF8" t="e">
        <f t="shared" si="17"/>
        <v>#N/A</v>
      </c>
      <c r="AG8" t="e">
        <f t="shared" si="18"/>
        <v>#N/A</v>
      </c>
      <c r="AH8" t="e">
        <f t="shared" si="19"/>
        <v>#N/A</v>
      </c>
    </row>
    <row r="9" spans="1:34" x14ac:dyDescent="0.25">
      <c r="A9" t="s">
        <v>5</v>
      </c>
      <c r="B9" s="1">
        <v>42866</v>
      </c>
      <c r="C9">
        <v>42.1</v>
      </c>
      <c r="D9">
        <v>42.6</v>
      </c>
      <c r="E9">
        <v>41.1</v>
      </c>
      <c r="F9">
        <v>41</v>
      </c>
      <c r="G9">
        <f>_xll.TA_TYPPRICE(D9,E9,F9)</f>
        <v>41.56666666666667</v>
      </c>
      <c r="H9">
        <v>41.987499999999997</v>
      </c>
      <c r="I9" t="str">
        <f t="shared" si="0"/>
        <v>DOWN</v>
      </c>
      <c r="J9">
        <v>43.431249999999999</v>
      </c>
      <c r="K9">
        <v>41.59375</v>
      </c>
      <c r="L9" t="str">
        <f t="shared" si="1"/>
        <v>DOWN</v>
      </c>
      <c r="M9" t="str">
        <f t="shared" si="2"/>
        <v>DOWN</v>
      </c>
      <c r="N9">
        <v>38.4</v>
      </c>
      <c r="O9" t="str">
        <f t="shared" si="3"/>
        <v>DOWN</v>
      </c>
      <c r="P9" t="str">
        <f t="shared" si="4"/>
        <v>DOWN</v>
      </c>
      <c r="Q9">
        <f t="shared" si="5"/>
        <v>-0.10000000000000142</v>
      </c>
      <c r="R9">
        <f t="shared" si="6"/>
        <v>1.5</v>
      </c>
      <c r="S9">
        <f t="shared" si="7"/>
        <v>-6.6666666666667609E-2</v>
      </c>
      <c r="T9" t="str">
        <f t="shared" si="8"/>
        <v>DOWN</v>
      </c>
      <c r="U9" t="str">
        <f t="shared" si="9"/>
        <v>DOWN</v>
      </c>
      <c r="V9" t="e">
        <v>#N/A</v>
      </c>
      <c r="W9" t="e">
        <v>#N/A</v>
      </c>
      <c r="X9" t="e">
        <f t="shared" si="10"/>
        <v>#N/A</v>
      </c>
      <c r="Y9" t="e">
        <v>#N/A</v>
      </c>
      <c r="Z9" t="e">
        <f t="shared" si="11"/>
        <v>#N/A</v>
      </c>
      <c r="AA9" t="e">
        <f t="shared" si="12"/>
        <v>#N/A</v>
      </c>
      <c r="AB9" t="str">
        <f t="shared" si="13"/>
        <v>No Confirmation</v>
      </c>
      <c r="AC9" t="e">
        <f t="shared" si="14"/>
        <v>#N/A</v>
      </c>
      <c r="AD9" t="e">
        <f t="shared" si="15"/>
        <v>#N/A</v>
      </c>
      <c r="AE9" t="e">
        <f t="shared" si="16"/>
        <v>#N/A</v>
      </c>
      <c r="AF9" t="e">
        <f t="shared" si="17"/>
        <v>#N/A</v>
      </c>
      <c r="AG9" t="e">
        <f t="shared" si="18"/>
        <v>#N/A</v>
      </c>
      <c r="AH9" t="e">
        <f t="shared" si="19"/>
        <v>#N/A</v>
      </c>
    </row>
    <row r="10" spans="1:34" x14ac:dyDescent="0.25">
      <c r="A10" t="s">
        <v>5</v>
      </c>
      <c r="B10" s="1">
        <v>42867</v>
      </c>
      <c r="C10">
        <v>42.2</v>
      </c>
      <c r="D10">
        <v>42.2</v>
      </c>
      <c r="E10">
        <v>41.3</v>
      </c>
      <c r="F10">
        <v>42</v>
      </c>
      <c r="G10">
        <f>_xll.TA_TYPPRICE(D10,E10,F10)</f>
        <v>41.833333333333336</v>
      </c>
      <c r="H10">
        <v>41.910416666666663</v>
      </c>
      <c r="I10" t="str">
        <f t="shared" si="0"/>
        <v>UP</v>
      </c>
      <c r="J10">
        <v>43.15763888888889</v>
      </c>
      <c r="K10">
        <v>41.52847222222222</v>
      </c>
      <c r="L10" t="str">
        <f t="shared" si="1"/>
        <v>No Confirmation</v>
      </c>
      <c r="M10" t="str">
        <f t="shared" si="2"/>
        <v>No Trend</v>
      </c>
      <c r="N10">
        <v>50.72</v>
      </c>
      <c r="O10" t="str">
        <f t="shared" si="3"/>
        <v>No Momentum</v>
      </c>
      <c r="P10" t="str">
        <f t="shared" si="4"/>
        <v>No Trend + Momentum</v>
      </c>
      <c r="Q10">
        <f t="shared" si="5"/>
        <v>0.70000000000000284</v>
      </c>
      <c r="R10">
        <f t="shared" si="6"/>
        <v>0.90000000000000568</v>
      </c>
      <c r="S10">
        <f t="shared" si="7"/>
        <v>0.77777777777777601</v>
      </c>
      <c r="T10" t="str">
        <f t="shared" si="8"/>
        <v>No Indication</v>
      </c>
      <c r="U10" t="str">
        <f t="shared" si="9"/>
        <v>No T+M+I</v>
      </c>
      <c r="V10" t="e">
        <v>#N/A</v>
      </c>
      <c r="W10" t="e">
        <v>#N/A</v>
      </c>
      <c r="X10" t="e">
        <f t="shared" si="10"/>
        <v>#N/A</v>
      </c>
      <c r="Y10" t="e">
        <v>#N/A</v>
      </c>
      <c r="Z10" t="e">
        <f t="shared" si="11"/>
        <v>#N/A</v>
      </c>
      <c r="AA10" t="e">
        <f t="shared" si="12"/>
        <v>#N/A</v>
      </c>
      <c r="AB10" t="str">
        <f t="shared" si="13"/>
        <v>No Confirmation</v>
      </c>
      <c r="AC10" t="e">
        <f t="shared" si="14"/>
        <v>#N/A</v>
      </c>
      <c r="AD10" t="e">
        <f t="shared" si="15"/>
        <v>#N/A</v>
      </c>
      <c r="AE10" t="e">
        <f t="shared" si="16"/>
        <v>#N/A</v>
      </c>
      <c r="AF10" t="e">
        <f t="shared" si="17"/>
        <v>#N/A</v>
      </c>
      <c r="AG10" t="e">
        <f t="shared" si="18"/>
        <v>#N/A</v>
      </c>
      <c r="AH10" t="e">
        <f t="shared" si="19"/>
        <v>#N/A</v>
      </c>
    </row>
    <row r="11" spans="1:34" x14ac:dyDescent="0.25">
      <c r="A11" t="s">
        <v>5</v>
      </c>
      <c r="B11" s="1">
        <v>42870</v>
      </c>
      <c r="C11">
        <v>39.6</v>
      </c>
      <c r="D11">
        <v>40</v>
      </c>
      <c r="E11">
        <v>38</v>
      </c>
      <c r="F11">
        <v>40</v>
      </c>
      <c r="G11">
        <f>_xll.TA_TYPPRICE(D11,E11,F11)</f>
        <v>39.333333333333336</v>
      </c>
      <c r="H11">
        <v>40.621875000000003</v>
      </c>
      <c r="I11" t="str">
        <f t="shared" si="0"/>
        <v>DOWN</v>
      </c>
      <c r="J11">
        <v>42.455941358024695</v>
      </c>
      <c r="K11">
        <v>40.744367283950616</v>
      </c>
      <c r="L11" t="str">
        <f t="shared" si="1"/>
        <v>DOWN</v>
      </c>
      <c r="M11" t="str">
        <f t="shared" si="2"/>
        <v>DOWN</v>
      </c>
      <c r="N11">
        <v>33.813333333333325</v>
      </c>
      <c r="O11" t="str">
        <f t="shared" si="3"/>
        <v>DOWN</v>
      </c>
      <c r="P11" t="str">
        <f t="shared" si="4"/>
        <v>DOWN</v>
      </c>
      <c r="Q11">
        <f t="shared" si="5"/>
        <v>2</v>
      </c>
      <c r="R11">
        <f t="shared" si="6"/>
        <v>2</v>
      </c>
      <c r="S11">
        <f t="shared" si="7"/>
        <v>1</v>
      </c>
      <c r="T11" t="str">
        <f t="shared" si="8"/>
        <v>UP</v>
      </c>
      <c r="U11" t="str">
        <f t="shared" si="9"/>
        <v>No T+M+I</v>
      </c>
      <c r="V11" t="e">
        <v>#N/A</v>
      </c>
      <c r="W11" t="e">
        <v>#N/A</v>
      </c>
      <c r="X11" t="e">
        <f t="shared" si="10"/>
        <v>#N/A</v>
      </c>
      <c r="Y11" t="e">
        <v>#N/A</v>
      </c>
      <c r="Z11" t="e">
        <f t="shared" si="11"/>
        <v>#N/A</v>
      </c>
      <c r="AA11" t="e">
        <f t="shared" si="12"/>
        <v>#N/A</v>
      </c>
      <c r="AB11" t="str">
        <f t="shared" si="13"/>
        <v>DOWN</v>
      </c>
      <c r="AC11" t="e">
        <f t="shared" si="14"/>
        <v>#N/A</v>
      </c>
      <c r="AD11" t="e">
        <f t="shared" si="15"/>
        <v>#N/A</v>
      </c>
      <c r="AE11" t="e">
        <f t="shared" si="16"/>
        <v>#N/A</v>
      </c>
      <c r="AF11" t="e">
        <f t="shared" si="17"/>
        <v>#N/A</v>
      </c>
      <c r="AG11" t="e">
        <f t="shared" si="18"/>
        <v>#N/A</v>
      </c>
      <c r="AH11" t="e">
        <f t="shared" si="19"/>
        <v>#N/A</v>
      </c>
    </row>
    <row r="12" spans="1:34" x14ac:dyDescent="0.25">
      <c r="A12" t="s">
        <v>5</v>
      </c>
      <c r="B12" s="1">
        <v>42871</v>
      </c>
      <c r="C12">
        <v>39.5</v>
      </c>
      <c r="D12">
        <v>39.9</v>
      </c>
      <c r="E12">
        <v>38.85</v>
      </c>
      <c r="F12">
        <v>40</v>
      </c>
      <c r="G12">
        <f>_xll.TA_TYPPRICE(D12,E12,F12)</f>
        <v>39.583333333333336</v>
      </c>
      <c r="H12">
        <v>40.102604166666666</v>
      </c>
      <c r="I12" t="str">
        <f t="shared" si="0"/>
        <v>DOWN</v>
      </c>
      <c r="J12">
        <v>41.887954389574766</v>
      </c>
      <c r="K12">
        <v>40.323396776406035</v>
      </c>
      <c r="L12" t="str">
        <f t="shared" si="1"/>
        <v>DOWN</v>
      </c>
      <c r="M12" t="str">
        <f t="shared" si="2"/>
        <v>DOWN</v>
      </c>
      <c r="N12">
        <v>33.813333333333333</v>
      </c>
      <c r="O12" t="str">
        <f t="shared" si="3"/>
        <v>DOWN</v>
      </c>
      <c r="P12" t="str">
        <f t="shared" si="4"/>
        <v>DOWN</v>
      </c>
      <c r="Q12">
        <f t="shared" si="5"/>
        <v>1.1499999999999986</v>
      </c>
      <c r="R12">
        <f t="shared" si="6"/>
        <v>1.0499999999999972</v>
      </c>
      <c r="S12">
        <f t="shared" si="7"/>
        <v>1.0952380952380969</v>
      </c>
      <c r="T12" t="str">
        <f t="shared" si="8"/>
        <v>UP</v>
      </c>
      <c r="U12" t="str">
        <f t="shared" si="9"/>
        <v>No T+M+I</v>
      </c>
      <c r="V12" t="e">
        <v>#N/A</v>
      </c>
      <c r="W12" t="e">
        <v>#N/A</v>
      </c>
      <c r="X12" t="e">
        <f t="shared" si="10"/>
        <v>#N/A</v>
      </c>
      <c r="Y12" t="e">
        <v>#N/A</v>
      </c>
      <c r="Z12" t="e">
        <f t="shared" si="11"/>
        <v>#N/A</v>
      </c>
      <c r="AA12" t="e">
        <f t="shared" si="12"/>
        <v>#N/A</v>
      </c>
      <c r="AB12" t="str">
        <f t="shared" si="13"/>
        <v>DOWN</v>
      </c>
      <c r="AC12" t="e">
        <f t="shared" si="14"/>
        <v>#N/A</v>
      </c>
      <c r="AD12" t="e">
        <f t="shared" si="15"/>
        <v>#N/A</v>
      </c>
      <c r="AE12" t="e">
        <f t="shared" si="16"/>
        <v>#N/A</v>
      </c>
      <c r="AF12" t="e">
        <f t="shared" si="17"/>
        <v>#N/A</v>
      </c>
      <c r="AG12" t="e">
        <f t="shared" si="18"/>
        <v>#N/A</v>
      </c>
      <c r="AH12" t="e">
        <f t="shared" si="19"/>
        <v>#N/A</v>
      </c>
    </row>
    <row r="13" spans="1:34" x14ac:dyDescent="0.25">
      <c r="A13" t="s">
        <v>5</v>
      </c>
      <c r="B13" s="1">
        <v>42872</v>
      </c>
      <c r="C13">
        <v>39.6</v>
      </c>
      <c r="D13">
        <v>39.700000000000003</v>
      </c>
      <c r="E13">
        <v>39</v>
      </c>
      <c r="F13">
        <v>39</v>
      </c>
      <c r="G13">
        <f>_xll.TA_TYPPRICE(D13,E13,F13)</f>
        <v>39.233333333333334</v>
      </c>
      <c r="H13">
        <v>39.66796875</v>
      </c>
      <c r="I13" t="str">
        <f t="shared" si="0"/>
        <v>DOWN</v>
      </c>
      <c r="J13">
        <v>41.401742303002599</v>
      </c>
      <c r="K13">
        <v>40.029308603871364</v>
      </c>
      <c r="L13" t="str">
        <f t="shared" si="1"/>
        <v>DOWN</v>
      </c>
      <c r="M13" t="str">
        <f t="shared" si="2"/>
        <v>DOWN</v>
      </c>
      <c r="N13">
        <v>26.827107438016522</v>
      </c>
      <c r="O13" t="str">
        <f t="shared" si="3"/>
        <v>DOWN</v>
      </c>
      <c r="P13" t="str">
        <f t="shared" si="4"/>
        <v>DOWN</v>
      </c>
      <c r="Q13">
        <f t="shared" si="5"/>
        <v>0</v>
      </c>
      <c r="R13">
        <f t="shared" si="6"/>
        <v>0.70000000000000284</v>
      </c>
      <c r="S13">
        <f t="shared" si="7"/>
        <v>0</v>
      </c>
      <c r="T13" t="str">
        <f t="shared" si="8"/>
        <v>DOWN</v>
      </c>
      <c r="U13" t="str">
        <f t="shared" si="9"/>
        <v>DOWN</v>
      </c>
      <c r="V13">
        <v>41.583333333333336</v>
      </c>
      <c r="W13" t="e">
        <v>#N/A</v>
      </c>
      <c r="X13" t="e">
        <f t="shared" si="10"/>
        <v>#N/A</v>
      </c>
      <c r="Y13" t="e">
        <v>#N/A</v>
      </c>
      <c r="Z13" t="e">
        <f t="shared" si="11"/>
        <v>#N/A</v>
      </c>
      <c r="AA13" t="e">
        <f t="shared" si="12"/>
        <v>#N/A</v>
      </c>
      <c r="AB13" t="str">
        <f t="shared" si="13"/>
        <v>DOWN</v>
      </c>
      <c r="AC13" t="e">
        <f t="shared" si="14"/>
        <v>#N/A</v>
      </c>
      <c r="AD13" t="e">
        <f t="shared" si="15"/>
        <v>#N/A</v>
      </c>
      <c r="AE13" t="e">
        <f t="shared" si="16"/>
        <v>#N/A</v>
      </c>
      <c r="AF13" t="e">
        <f t="shared" si="17"/>
        <v>#N/A</v>
      </c>
      <c r="AG13" t="e">
        <f t="shared" si="18"/>
        <v>#N/A</v>
      </c>
      <c r="AH13" t="e">
        <f t="shared" si="19"/>
        <v>#N/A</v>
      </c>
    </row>
    <row r="14" spans="1:34" x14ac:dyDescent="0.25">
      <c r="A14" t="s">
        <v>5</v>
      </c>
      <c r="B14" s="1">
        <v>42873</v>
      </c>
      <c r="C14">
        <v>38.9</v>
      </c>
      <c r="D14">
        <v>39.1</v>
      </c>
      <c r="E14">
        <v>37.1</v>
      </c>
      <c r="F14">
        <v>37</v>
      </c>
      <c r="G14">
        <f>_xll.TA_TYPPRICE(D14,E14,F14)</f>
        <v>37.733333333333334</v>
      </c>
      <c r="H14">
        <v>38.700651041666667</v>
      </c>
      <c r="I14" t="str">
        <f t="shared" si="0"/>
        <v>DOWN</v>
      </c>
      <c r="J14">
        <v>40.89024401344647</v>
      </c>
      <c r="K14">
        <v>39.378351136344392</v>
      </c>
      <c r="L14" t="str">
        <f t="shared" si="1"/>
        <v>DOWN</v>
      </c>
      <c r="M14" t="str">
        <f t="shared" si="2"/>
        <v>DOWN</v>
      </c>
      <c r="N14">
        <v>17.689809264305172</v>
      </c>
      <c r="O14" t="str">
        <f t="shared" si="3"/>
        <v>DOWN</v>
      </c>
      <c r="P14" t="str">
        <f t="shared" si="4"/>
        <v>DOWN</v>
      </c>
      <c r="Q14">
        <f t="shared" si="5"/>
        <v>-0.10000000000000142</v>
      </c>
      <c r="R14">
        <f t="shared" si="6"/>
        <v>2</v>
      </c>
      <c r="S14">
        <f t="shared" si="7"/>
        <v>-5.0000000000000711E-2</v>
      </c>
      <c r="T14" t="str">
        <f t="shared" si="8"/>
        <v>DOWN</v>
      </c>
      <c r="U14" t="str">
        <f t="shared" si="9"/>
        <v>DOWN</v>
      </c>
      <c r="V14">
        <v>40.878205128205131</v>
      </c>
      <c r="W14" t="e">
        <v>#N/A</v>
      </c>
      <c r="X14" t="e">
        <f t="shared" si="10"/>
        <v>#N/A</v>
      </c>
      <c r="Y14" t="e">
        <v>#N/A</v>
      </c>
      <c r="Z14" t="e">
        <f t="shared" si="11"/>
        <v>#N/A</v>
      </c>
      <c r="AA14" t="e">
        <f t="shared" si="12"/>
        <v>#N/A</v>
      </c>
      <c r="AB14" t="str">
        <f t="shared" si="13"/>
        <v>DOWN</v>
      </c>
      <c r="AC14" t="e">
        <f t="shared" si="14"/>
        <v>#N/A</v>
      </c>
      <c r="AD14" t="e">
        <f t="shared" si="15"/>
        <v>#N/A</v>
      </c>
      <c r="AE14" t="e">
        <f t="shared" si="16"/>
        <v>#N/A</v>
      </c>
      <c r="AF14" t="e">
        <f t="shared" si="17"/>
        <v>#N/A</v>
      </c>
      <c r="AG14" t="e">
        <f t="shared" si="18"/>
        <v>#N/A</v>
      </c>
      <c r="AH14" t="e">
        <f t="shared" si="19"/>
        <v>#N/A</v>
      </c>
    </row>
    <row r="15" spans="1:34" x14ac:dyDescent="0.25">
      <c r="A15" t="s">
        <v>5</v>
      </c>
      <c r="B15" s="1">
        <v>42874</v>
      </c>
      <c r="C15">
        <v>37.799999999999997</v>
      </c>
      <c r="D15">
        <v>38.299999999999997</v>
      </c>
      <c r="E15">
        <v>37.25</v>
      </c>
      <c r="F15">
        <v>37</v>
      </c>
      <c r="G15">
        <f>_xll.TA_TYPPRICE(D15,E15,F15)</f>
        <v>37.516666666666666</v>
      </c>
      <c r="H15">
        <v>38.108658854166663</v>
      </c>
      <c r="I15" t="str">
        <f t="shared" si="0"/>
        <v>DOWN</v>
      </c>
      <c r="J15">
        <v>40.314634232680589</v>
      </c>
      <c r="K15">
        <v>38.905384217156751</v>
      </c>
      <c r="L15" t="str">
        <f t="shared" si="1"/>
        <v>DOWN</v>
      </c>
      <c r="M15" t="str">
        <f t="shared" si="2"/>
        <v>DOWN</v>
      </c>
      <c r="N15">
        <v>17.689809264305172</v>
      </c>
      <c r="O15" t="str">
        <f t="shared" si="3"/>
        <v>DOWN</v>
      </c>
      <c r="P15" t="str">
        <f t="shared" si="4"/>
        <v>DOWN</v>
      </c>
      <c r="Q15">
        <f t="shared" si="5"/>
        <v>-0.25</v>
      </c>
      <c r="R15">
        <f t="shared" si="6"/>
        <v>1.0499999999999972</v>
      </c>
      <c r="S15">
        <f t="shared" si="7"/>
        <v>-0.23809523809523875</v>
      </c>
      <c r="T15" t="str">
        <f t="shared" si="8"/>
        <v>DOWN</v>
      </c>
      <c r="U15" t="str">
        <f t="shared" si="9"/>
        <v>DOWN</v>
      </c>
      <c r="V15">
        <v>40.281558185404343</v>
      </c>
      <c r="W15" t="e">
        <v>#N/A</v>
      </c>
      <c r="X15" t="e">
        <f t="shared" si="10"/>
        <v>#N/A</v>
      </c>
      <c r="Y15" t="e">
        <v>#N/A</v>
      </c>
      <c r="Z15" t="e">
        <f t="shared" si="11"/>
        <v>#N/A</v>
      </c>
      <c r="AA15" t="e">
        <f t="shared" si="12"/>
        <v>#N/A</v>
      </c>
      <c r="AB15" t="str">
        <f t="shared" si="13"/>
        <v>DOWN</v>
      </c>
      <c r="AC15" t="e">
        <f t="shared" si="14"/>
        <v>#N/A</v>
      </c>
      <c r="AD15" t="e">
        <f t="shared" si="15"/>
        <v>#N/A</v>
      </c>
      <c r="AE15" t="e">
        <f t="shared" si="16"/>
        <v>#N/A</v>
      </c>
      <c r="AF15" t="e">
        <f t="shared" si="17"/>
        <v>#N/A</v>
      </c>
      <c r="AG15" t="e">
        <f t="shared" si="18"/>
        <v>#N/A</v>
      </c>
      <c r="AH15" t="e">
        <f t="shared" si="19"/>
        <v>#N/A</v>
      </c>
    </row>
    <row r="16" spans="1:34" x14ac:dyDescent="0.25">
      <c r="A16" t="s">
        <v>5</v>
      </c>
      <c r="B16" s="1">
        <v>42877</v>
      </c>
      <c r="C16">
        <v>37.5</v>
      </c>
      <c r="D16">
        <v>37.9</v>
      </c>
      <c r="E16">
        <v>36.5</v>
      </c>
      <c r="F16">
        <v>37</v>
      </c>
      <c r="G16">
        <f>_xll.TA_TYPPRICE(D16,E16,F16)</f>
        <v>37.133333333333333</v>
      </c>
      <c r="H16">
        <v>37.620996093749994</v>
      </c>
      <c r="I16" t="str">
        <f t="shared" si="0"/>
        <v>DOWN</v>
      </c>
      <c r="J16">
        <v>39.778048847640456</v>
      </c>
      <c r="K16">
        <v>38.370854391121917</v>
      </c>
      <c r="L16" t="str">
        <f t="shared" si="1"/>
        <v>DOWN</v>
      </c>
      <c r="M16" t="str">
        <f t="shared" si="2"/>
        <v>DOWN</v>
      </c>
      <c r="N16">
        <v>17.689809264305175</v>
      </c>
      <c r="O16" t="str">
        <f t="shared" si="3"/>
        <v>DOWN</v>
      </c>
      <c r="P16" t="str">
        <f t="shared" si="4"/>
        <v>DOWN</v>
      </c>
      <c r="Q16">
        <f t="shared" si="5"/>
        <v>0.5</v>
      </c>
      <c r="R16">
        <f t="shared" si="6"/>
        <v>1.3999999999999986</v>
      </c>
      <c r="S16">
        <f t="shared" si="7"/>
        <v>0.35714285714285748</v>
      </c>
      <c r="T16" t="str">
        <f t="shared" si="8"/>
        <v>No Indication</v>
      </c>
      <c r="U16" t="str">
        <f t="shared" si="9"/>
        <v>No T+M+I</v>
      </c>
      <c r="V16">
        <v>39.776703079957521</v>
      </c>
      <c r="W16" t="e">
        <v>#N/A</v>
      </c>
      <c r="X16" t="e">
        <f t="shared" si="10"/>
        <v>#N/A</v>
      </c>
      <c r="Y16" t="e">
        <v>#N/A</v>
      </c>
      <c r="Z16" t="e">
        <f t="shared" si="11"/>
        <v>#N/A</v>
      </c>
      <c r="AA16" t="e">
        <f t="shared" si="12"/>
        <v>#N/A</v>
      </c>
      <c r="AB16" t="str">
        <f t="shared" si="13"/>
        <v>DOWN</v>
      </c>
      <c r="AC16" t="e">
        <f t="shared" si="14"/>
        <v>#N/A</v>
      </c>
      <c r="AD16" t="e">
        <f t="shared" si="15"/>
        <v>#N/A</v>
      </c>
      <c r="AE16" t="e">
        <f t="shared" si="16"/>
        <v>#N/A</v>
      </c>
      <c r="AF16" t="e">
        <f t="shared" si="17"/>
        <v>#N/A</v>
      </c>
      <c r="AG16" t="e">
        <f t="shared" si="18"/>
        <v>#N/A</v>
      </c>
      <c r="AH16" t="e">
        <f t="shared" si="19"/>
        <v>#N/A</v>
      </c>
    </row>
    <row r="17" spans="1:34" x14ac:dyDescent="0.25">
      <c r="A17" t="s">
        <v>5</v>
      </c>
      <c r="B17" s="1">
        <v>42878</v>
      </c>
      <c r="C17">
        <v>37.049999999999997</v>
      </c>
      <c r="D17">
        <v>37.200000000000003</v>
      </c>
      <c r="E17">
        <v>35.75</v>
      </c>
      <c r="F17">
        <v>36</v>
      </c>
      <c r="G17">
        <f>_xll.TA_TYPPRICE(D17,E17,F17)</f>
        <v>36.31666666666667</v>
      </c>
      <c r="H17">
        <v>36.968831380208329</v>
      </c>
      <c r="I17" t="str">
        <f t="shared" si="0"/>
        <v>DOWN</v>
      </c>
      <c r="J17">
        <v>39.205149103720352</v>
      </c>
      <c r="K17">
        <v>37.788442304205937</v>
      </c>
      <c r="L17" t="str">
        <f t="shared" si="1"/>
        <v>DOWN</v>
      </c>
      <c r="M17" t="str">
        <f t="shared" si="2"/>
        <v>DOWN</v>
      </c>
      <c r="N17">
        <v>13.274492100765162</v>
      </c>
      <c r="O17" t="str">
        <f t="shared" si="3"/>
        <v>DOWN</v>
      </c>
      <c r="P17" t="str">
        <f t="shared" si="4"/>
        <v>DOWN</v>
      </c>
      <c r="Q17">
        <f t="shared" si="5"/>
        <v>0.25</v>
      </c>
      <c r="R17">
        <f t="shared" si="6"/>
        <v>1.4500000000000028</v>
      </c>
      <c r="S17">
        <f t="shared" si="7"/>
        <v>0.17241379310344793</v>
      </c>
      <c r="T17" t="str">
        <f t="shared" si="8"/>
        <v>DOWN</v>
      </c>
      <c r="U17" t="str">
        <f t="shared" si="9"/>
        <v>DOWN</v>
      </c>
      <c r="V17">
        <v>39.195671836887136</v>
      </c>
      <c r="W17" t="e">
        <v>#N/A</v>
      </c>
      <c r="X17" t="e">
        <f t="shared" si="10"/>
        <v>#N/A</v>
      </c>
      <c r="Y17" t="e">
        <v>#N/A</v>
      </c>
      <c r="Z17" t="e">
        <f t="shared" si="11"/>
        <v>#N/A</v>
      </c>
      <c r="AA17" t="e">
        <f t="shared" si="12"/>
        <v>#N/A</v>
      </c>
      <c r="AB17" t="str">
        <f t="shared" si="13"/>
        <v>DOWN</v>
      </c>
      <c r="AC17" t="e">
        <f t="shared" si="14"/>
        <v>#N/A</v>
      </c>
      <c r="AD17" t="e">
        <f t="shared" si="15"/>
        <v>#N/A</v>
      </c>
      <c r="AE17" t="e">
        <f t="shared" si="16"/>
        <v>#N/A</v>
      </c>
      <c r="AF17" t="e">
        <f t="shared" si="17"/>
        <v>#N/A</v>
      </c>
      <c r="AG17" t="e">
        <f t="shared" si="18"/>
        <v>#N/A</v>
      </c>
      <c r="AH17" t="e">
        <f t="shared" si="19"/>
        <v>#N/A</v>
      </c>
    </row>
    <row r="18" spans="1:34" x14ac:dyDescent="0.25">
      <c r="A18" t="s">
        <v>5</v>
      </c>
      <c r="B18" s="1">
        <v>42879</v>
      </c>
      <c r="C18">
        <v>36.1</v>
      </c>
      <c r="D18">
        <v>36.450000000000003</v>
      </c>
      <c r="E18">
        <v>35.1</v>
      </c>
      <c r="F18">
        <v>35</v>
      </c>
      <c r="G18">
        <f>_xll.TA_TYPPRICE(D18,E18,F18)</f>
        <v>35.516666666666673</v>
      </c>
      <c r="H18">
        <v>36.242749023437497</v>
      </c>
      <c r="I18" t="str">
        <f t="shared" si="0"/>
        <v>DOWN</v>
      </c>
      <c r="J18">
        <v>38.592893747338053</v>
      </c>
      <c r="K18">
        <v>37.191010681049065</v>
      </c>
      <c r="L18" t="str">
        <f t="shared" si="1"/>
        <v>DOWN</v>
      </c>
      <c r="M18" t="str">
        <f t="shared" si="2"/>
        <v>DOWN</v>
      </c>
      <c r="N18">
        <v>10.117785400984387</v>
      </c>
      <c r="O18" t="str">
        <f t="shared" si="3"/>
        <v>DOWN</v>
      </c>
      <c r="P18" t="str">
        <f t="shared" si="4"/>
        <v>DOWN</v>
      </c>
      <c r="Q18">
        <f t="shared" si="5"/>
        <v>-0.10000000000000142</v>
      </c>
      <c r="R18">
        <f t="shared" si="6"/>
        <v>1.3500000000000014</v>
      </c>
      <c r="S18">
        <f t="shared" si="7"/>
        <v>-7.4074074074075055E-2</v>
      </c>
      <c r="T18" t="str">
        <f t="shared" si="8"/>
        <v>DOWN</v>
      </c>
      <c r="U18" t="str">
        <f t="shared" si="9"/>
        <v>DOWN</v>
      </c>
      <c r="V18">
        <v>38.550183861981424</v>
      </c>
      <c r="W18" t="e">
        <v>#N/A</v>
      </c>
      <c r="X18" t="e">
        <f t="shared" si="10"/>
        <v>#N/A</v>
      </c>
      <c r="Y18" t="e">
        <v>#N/A</v>
      </c>
      <c r="Z18" t="e">
        <f t="shared" si="11"/>
        <v>#N/A</v>
      </c>
      <c r="AA18" t="e">
        <f t="shared" si="12"/>
        <v>#N/A</v>
      </c>
      <c r="AB18" t="str">
        <f t="shared" si="13"/>
        <v>DOWN</v>
      </c>
      <c r="AC18" t="e">
        <f t="shared" si="14"/>
        <v>#N/A</v>
      </c>
      <c r="AD18" t="e">
        <f t="shared" si="15"/>
        <v>#N/A</v>
      </c>
      <c r="AE18" t="e">
        <f t="shared" si="16"/>
        <v>#N/A</v>
      </c>
      <c r="AF18" t="e">
        <f t="shared" si="17"/>
        <v>#N/A</v>
      </c>
      <c r="AG18" t="e">
        <f t="shared" si="18"/>
        <v>#N/A</v>
      </c>
      <c r="AH18" t="e">
        <f t="shared" si="19"/>
        <v>#N/A</v>
      </c>
    </row>
    <row r="19" spans="1:34" x14ac:dyDescent="0.25">
      <c r="A19" t="s">
        <v>5</v>
      </c>
      <c r="B19" s="1">
        <v>42880</v>
      </c>
      <c r="C19">
        <v>35.200000000000003</v>
      </c>
      <c r="D19">
        <v>35.85</v>
      </c>
      <c r="E19">
        <v>35.049999999999997</v>
      </c>
      <c r="F19">
        <v>36</v>
      </c>
      <c r="G19">
        <f>_xll.TA_TYPPRICE(D19,E19,F19)</f>
        <v>35.633333333333333</v>
      </c>
      <c r="H19">
        <v>35.938041178385419</v>
      </c>
      <c r="I19" t="str">
        <f t="shared" si="0"/>
        <v>UP</v>
      </c>
      <c r="J19">
        <v>37.983361803485153</v>
      </c>
      <c r="K19">
        <v>36.715230529704826</v>
      </c>
      <c r="L19" t="str">
        <f t="shared" si="1"/>
        <v>DOWN</v>
      </c>
      <c r="M19" t="str">
        <f t="shared" si="2"/>
        <v>No Trend</v>
      </c>
      <c r="N19">
        <v>30.713430180889649</v>
      </c>
      <c r="O19" t="str">
        <f t="shared" si="3"/>
        <v>DOWN</v>
      </c>
      <c r="P19" t="str">
        <f t="shared" si="4"/>
        <v>No Trend + Momentum</v>
      </c>
      <c r="Q19">
        <f t="shared" si="5"/>
        <v>0.95000000000000284</v>
      </c>
      <c r="R19">
        <f t="shared" si="6"/>
        <v>0.80000000000000426</v>
      </c>
      <c r="S19">
        <f t="shared" si="7"/>
        <v>1.1874999999999973</v>
      </c>
      <c r="T19" t="str">
        <f t="shared" si="8"/>
        <v>UP</v>
      </c>
      <c r="U19" t="str">
        <f t="shared" si="9"/>
        <v>No T+M+I</v>
      </c>
      <c r="V19">
        <v>38.157847883215048</v>
      </c>
      <c r="W19" t="e">
        <v>#N/A</v>
      </c>
      <c r="X19" t="e">
        <f t="shared" si="10"/>
        <v>#N/A</v>
      </c>
      <c r="Y19" t="e">
        <v>#N/A</v>
      </c>
      <c r="Z19" t="e">
        <f t="shared" si="11"/>
        <v>#N/A</v>
      </c>
      <c r="AA19" t="e">
        <f t="shared" si="12"/>
        <v>#N/A</v>
      </c>
      <c r="AB19" t="str">
        <f t="shared" si="13"/>
        <v>DOWN</v>
      </c>
      <c r="AC19" t="e">
        <f t="shared" si="14"/>
        <v>#N/A</v>
      </c>
      <c r="AD19" t="e">
        <f t="shared" si="15"/>
        <v>#N/A</v>
      </c>
      <c r="AE19" t="e">
        <f t="shared" si="16"/>
        <v>#N/A</v>
      </c>
      <c r="AF19" t="e">
        <f t="shared" si="17"/>
        <v>#N/A</v>
      </c>
      <c r="AG19" t="e">
        <f t="shared" si="18"/>
        <v>#N/A</v>
      </c>
      <c r="AH19" t="e">
        <f t="shared" si="19"/>
        <v>#N/A</v>
      </c>
    </row>
    <row r="20" spans="1:34" x14ac:dyDescent="0.25">
      <c r="A20" t="s">
        <v>5</v>
      </c>
      <c r="B20" s="1">
        <v>42881</v>
      </c>
      <c r="C20">
        <v>35.799999999999997</v>
      </c>
      <c r="D20">
        <v>36.450000000000003</v>
      </c>
      <c r="E20">
        <v>35.6</v>
      </c>
      <c r="F20">
        <v>36</v>
      </c>
      <c r="G20">
        <f>_xll.TA_TYPPRICE(D20,E20,F20)</f>
        <v>36.016666666666673</v>
      </c>
      <c r="H20">
        <v>35.977353922526049</v>
      </c>
      <c r="I20" t="str">
        <f t="shared" si="0"/>
        <v>UP</v>
      </c>
      <c r="J20">
        <v>37.64261473604401</v>
      </c>
      <c r="K20">
        <v>36.467401523103753</v>
      </c>
      <c r="L20" t="str">
        <f t="shared" si="1"/>
        <v>DOWN</v>
      </c>
      <c r="M20" t="str">
        <f t="shared" si="2"/>
        <v>No Trend</v>
      </c>
      <c r="N20">
        <v>30.713430180889645</v>
      </c>
      <c r="O20" t="str">
        <f t="shared" si="3"/>
        <v>DOWN</v>
      </c>
      <c r="P20" t="str">
        <f t="shared" si="4"/>
        <v>No Trend + Momentum</v>
      </c>
      <c r="Q20">
        <f t="shared" si="5"/>
        <v>0.39999999999999858</v>
      </c>
      <c r="R20">
        <f t="shared" si="6"/>
        <v>0.85000000000000142</v>
      </c>
      <c r="S20">
        <f t="shared" si="7"/>
        <v>0.4705882352941152</v>
      </c>
      <c r="T20" t="str">
        <f t="shared" si="8"/>
        <v>No Indication</v>
      </c>
      <c r="U20" t="str">
        <f t="shared" si="9"/>
        <v>No T+M+I</v>
      </c>
      <c r="V20">
        <v>37.825871285797348</v>
      </c>
      <c r="W20" t="e">
        <v>#N/A</v>
      </c>
      <c r="X20" t="e">
        <f t="shared" si="10"/>
        <v>#N/A</v>
      </c>
      <c r="Y20" t="e">
        <v>#N/A</v>
      </c>
      <c r="Z20" t="e">
        <f t="shared" si="11"/>
        <v>#N/A</v>
      </c>
      <c r="AA20" t="e">
        <f t="shared" si="12"/>
        <v>#N/A</v>
      </c>
      <c r="AB20" t="str">
        <f t="shared" si="13"/>
        <v>DOWN</v>
      </c>
      <c r="AC20" t="e">
        <f t="shared" si="14"/>
        <v>#N/A</v>
      </c>
      <c r="AD20" t="e">
        <f t="shared" si="15"/>
        <v>#N/A</v>
      </c>
      <c r="AE20" t="e">
        <f t="shared" si="16"/>
        <v>#N/A</v>
      </c>
      <c r="AF20" t="e">
        <f t="shared" si="17"/>
        <v>#N/A</v>
      </c>
      <c r="AG20" t="e">
        <f t="shared" si="18"/>
        <v>#N/A</v>
      </c>
      <c r="AH20" t="e">
        <f t="shared" si="19"/>
        <v>#N/A</v>
      </c>
    </row>
    <row r="21" spans="1:34" x14ac:dyDescent="0.25">
      <c r="A21" t="s">
        <v>5</v>
      </c>
      <c r="B21" s="1">
        <v>42884</v>
      </c>
      <c r="C21">
        <v>35.9</v>
      </c>
      <c r="D21">
        <v>36.200000000000003</v>
      </c>
      <c r="E21">
        <v>33</v>
      </c>
      <c r="F21">
        <v>34</v>
      </c>
      <c r="G21">
        <f>_xll.TA_TYPPRICE(D21,E21,F21)</f>
        <v>34.4</v>
      </c>
      <c r="H21">
        <v>35.188676961263027</v>
      </c>
      <c r="I21" t="str">
        <f t="shared" si="0"/>
        <v>DOWN</v>
      </c>
      <c r="J21">
        <v>37.322033683589787</v>
      </c>
      <c r="K21">
        <v>35.696867851302919</v>
      </c>
      <c r="L21" t="str">
        <f t="shared" si="1"/>
        <v>DOWN</v>
      </c>
      <c r="M21" t="str">
        <f t="shared" si="2"/>
        <v>DOWN</v>
      </c>
      <c r="N21">
        <v>17.897605096115107</v>
      </c>
      <c r="O21" t="str">
        <f t="shared" si="3"/>
        <v>DOWN</v>
      </c>
      <c r="P21" t="str">
        <f t="shared" si="4"/>
        <v>DOWN</v>
      </c>
      <c r="Q21">
        <f t="shared" si="5"/>
        <v>1</v>
      </c>
      <c r="R21">
        <f t="shared" si="6"/>
        <v>3.2000000000000028</v>
      </c>
      <c r="S21">
        <f t="shared" si="7"/>
        <v>0.31249999999999972</v>
      </c>
      <c r="T21" t="str">
        <f t="shared" si="8"/>
        <v>No Indication</v>
      </c>
      <c r="U21" t="str">
        <f t="shared" si="9"/>
        <v>No T+M+I</v>
      </c>
      <c r="V21">
        <v>37.23727570336699</v>
      </c>
      <c r="W21" t="e">
        <v>#N/A</v>
      </c>
      <c r="X21" t="e">
        <f t="shared" si="10"/>
        <v>#N/A</v>
      </c>
      <c r="Y21" t="e">
        <v>#N/A</v>
      </c>
      <c r="Z21" t="e">
        <f t="shared" si="11"/>
        <v>#N/A</v>
      </c>
      <c r="AA21" t="e">
        <f t="shared" si="12"/>
        <v>#N/A</v>
      </c>
      <c r="AB21" t="str">
        <f t="shared" si="13"/>
        <v>DOWN</v>
      </c>
      <c r="AC21" t="e">
        <f t="shared" si="14"/>
        <v>#N/A</v>
      </c>
      <c r="AD21" t="e">
        <f t="shared" si="15"/>
        <v>#N/A</v>
      </c>
      <c r="AE21" t="e">
        <f t="shared" si="16"/>
        <v>#N/A</v>
      </c>
      <c r="AF21" t="e">
        <f t="shared" si="17"/>
        <v>#N/A</v>
      </c>
      <c r="AG21" t="e">
        <f t="shared" si="18"/>
        <v>#N/A</v>
      </c>
      <c r="AH21" t="e">
        <f t="shared" si="19"/>
        <v>#N/A</v>
      </c>
    </row>
    <row r="22" spans="1:34" x14ac:dyDescent="0.25">
      <c r="A22" t="s">
        <v>5</v>
      </c>
      <c r="B22" s="1">
        <v>42885</v>
      </c>
      <c r="C22">
        <v>33.35</v>
      </c>
      <c r="D22">
        <v>34.4</v>
      </c>
      <c r="E22">
        <v>33.35</v>
      </c>
      <c r="F22">
        <v>34</v>
      </c>
      <c r="G22">
        <f>_xll.TA_TYPPRICE(D22,E22,F22)</f>
        <v>33.916666666666664</v>
      </c>
      <c r="H22">
        <v>34.552671813964849</v>
      </c>
      <c r="I22" t="str">
        <f t="shared" si="0"/>
        <v>DOWN</v>
      </c>
      <c r="J22">
        <v>36.672692865014277</v>
      </c>
      <c r="K22">
        <v>35.175341662124495</v>
      </c>
      <c r="L22" t="str">
        <f t="shared" si="1"/>
        <v>DOWN</v>
      </c>
      <c r="M22" t="str">
        <f t="shared" si="2"/>
        <v>DOWN</v>
      </c>
      <c r="N22">
        <v>17.897605096115104</v>
      </c>
      <c r="O22" t="str">
        <f t="shared" si="3"/>
        <v>DOWN</v>
      </c>
      <c r="P22" t="str">
        <f t="shared" si="4"/>
        <v>DOWN</v>
      </c>
      <c r="Q22">
        <f t="shared" si="5"/>
        <v>0.64999999999999858</v>
      </c>
      <c r="R22">
        <f t="shared" si="6"/>
        <v>1.0499999999999972</v>
      </c>
      <c r="S22">
        <f t="shared" si="7"/>
        <v>0.6190476190476194</v>
      </c>
      <c r="T22" t="str">
        <f t="shared" si="8"/>
        <v>No Indication</v>
      </c>
      <c r="U22" t="str">
        <f t="shared" si="9"/>
        <v>No T+M+I</v>
      </c>
      <c r="V22">
        <v>36.739233287464373</v>
      </c>
      <c r="W22" t="e">
        <v>#N/A</v>
      </c>
      <c r="X22" t="e">
        <f t="shared" si="10"/>
        <v>#N/A</v>
      </c>
      <c r="Y22" t="e">
        <v>#N/A</v>
      </c>
      <c r="Z22" t="e">
        <f t="shared" si="11"/>
        <v>#N/A</v>
      </c>
      <c r="AA22" t="e">
        <f t="shared" si="12"/>
        <v>#N/A</v>
      </c>
      <c r="AB22" t="str">
        <f t="shared" si="13"/>
        <v>DOWN</v>
      </c>
      <c r="AC22" t="e">
        <f t="shared" si="14"/>
        <v>#N/A</v>
      </c>
      <c r="AD22" t="e">
        <f t="shared" si="15"/>
        <v>#N/A</v>
      </c>
      <c r="AE22" t="e">
        <f t="shared" si="16"/>
        <v>#N/A</v>
      </c>
      <c r="AF22" t="e">
        <f t="shared" si="17"/>
        <v>#N/A</v>
      </c>
      <c r="AG22" t="e">
        <f t="shared" si="18"/>
        <v>#N/A</v>
      </c>
      <c r="AH22" t="e">
        <f t="shared" si="19"/>
        <v>#N/A</v>
      </c>
    </row>
    <row r="23" spans="1:34" x14ac:dyDescent="0.25">
      <c r="A23" t="s">
        <v>5</v>
      </c>
      <c r="B23" s="1">
        <v>42886</v>
      </c>
      <c r="C23">
        <v>34</v>
      </c>
      <c r="D23">
        <v>34.9</v>
      </c>
      <c r="E23">
        <v>34</v>
      </c>
      <c r="F23">
        <v>35</v>
      </c>
      <c r="G23">
        <f>_xll.TA_TYPPRICE(D23,E23,F23)</f>
        <v>34.633333333333333</v>
      </c>
      <c r="H23">
        <v>34.593002573649088</v>
      </c>
      <c r="I23" t="str">
        <f t="shared" si="0"/>
        <v>UP</v>
      </c>
      <c r="J23">
        <v>36.278761117233323</v>
      </c>
      <c r="K23">
        <v>34.914154626096831</v>
      </c>
      <c r="L23" t="str">
        <f t="shared" si="1"/>
        <v>No Confirmation</v>
      </c>
      <c r="M23" t="str">
        <f t="shared" si="2"/>
        <v>No Trend</v>
      </c>
      <c r="N23">
        <v>38.082331733875009</v>
      </c>
      <c r="O23" t="str">
        <f t="shared" si="3"/>
        <v>DOWN</v>
      </c>
      <c r="P23" t="str">
        <f t="shared" si="4"/>
        <v>No Trend + Momentum</v>
      </c>
      <c r="Q23">
        <f t="shared" si="5"/>
        <v>1</v>
      </c>
      <c r="R23">
        <f t="shared" si="6"/>
        <v>0.89999999999999858</v>
      </c>
      <c r="S23">
        <f t="shared" si="7"/>
        <v>1.1111111111111129</v>
      </c>
      <c r="T23" t="str">
        <f t="shared" si="8"/>
        <v>UP</v>
      </c>
      <c r="U23" t="str">
        <f t="shared" si="9"/>
        <v>No T+M+I</v>
      </c>
      <c r="V23">
        <v>36.471658935546778</v>
      </c>
      <c r="W23" t="e">
        <v>#N/A</v>
      </c>
      <c r="X23" t="e">
        <f t="shared" si="10"/>
        <v>#N/A</v>
      </c>
      <c r="Y23" t="e">
        <v>#N/A</v>
      </c>
      <c r="Z23" t="e">
        <f t="shared" si="11"/>
        <v>#N/A</v>
      </c>
      <c r="AA23" t="e">
        <f t="shared" si="12"/>
        <v>#N/A</v>
      </c>
      <c r="AB23" t="str">
        <f t="shared" si="13"/>
        <v>DOWN</v>
      </c>
      <c r="AC23" t="e">
        <f t="shared" si="14"/>
        <v>#N/A</v>
      </c>
      <c r="AD23" t="e">
        <f t="shared" si="15"/>
        <v>#N/A</v>
      </c>
      <c r="AE23" t="e">
        <f t="shared" si="16"/>
        <v>#N/A</v>
      </c>
      <c r="AF23" t="e">
        <f t="shared" si="17"/>
        <v>#N/A</v>
      </c>
      <c r="AG23" t="e">
        <f t="shared" si="18"/>
        <v>#N/A</v>
      </c>
      <c r="AH23" t="e">
        <f t="shared" si="19"/>
        <v>#N/A</v>
      </c>
    </row>
    <row r="24" spans="1:34" x14ac:dyDescent="0.25">
      <c r="A24" t="s">
        <v>5</v>
      </c>
      <c r="B24" s="1">
        <v>42887</v>
      </c>
      <c r="C24">
        <v>34.65</v>
      </c>
      <c r="D24">
        <v>35.049999999999997</v>
      </c>
      <c r="E24">
        <v>34.200000000000003</v>
      </c>
      <c r="F24">
        <v>35</v>
      </c>
      <c r="G24">
        <f>_xll.TA_TYPPRICE(D24,E24,F24)</f>
        <v>34.75</v>
      </c>
      <c r="H24">
        <v>34.671501286824544</v>
      </c>
      <c r="I24" t="str">
        <f t="shared" si="0"/>
        <v>UP</v>
      </c>
      <c r="J24">
        <v>36.005703091181473</v>
      </c>
      <c r="K24">
        <v>34.755453598075313</v>
      </c>
      <c r="L24" t="str">
        <f t="shared" si="1"/>
        <v>No Confirmation</v>
      </c>
      <c r="M24" t="str">
        <f t="shared" si="2"/>
        <v>No Trend</v>
      </c>
      <c r="N24">
        <v>38.082331733875009</v>
      </c>
      <c r="O24" t="str">
        <f t="shared" si="3"/>
        <v>DOWN</v>
      </c>
      <c r="P24" t="str">
        <f t="shared" si="4"/>
        <v>No Trend + Momentum</v>
      </c>
      <c r="Q24">
        <f t="shared" si="5"/>
        <v>0.79999999999999716</v>
      </c>
      <c r="R24">
        <f t="shared" si="6"/>
        <v>0.84999999999999432</v>
      </c>
      <c r="S24">
        <f t="shared" si="7"/>
        <v>0.94117647058823828</v>
      </c>
      <c r="T24" t="str">
        <f t="shared" si="8"/>
        <v>UP</v>
      </c>
      <c r="U24" t="str">
        <f t="shared" si="9"/>
        <v>No T+M+I</v>
      </c>
      <c r="V24">
        <v>36.245249868539581</v>
      </c>
      <c r="W24" t="e">
        <v>#N/A</v>
      </c>
      <c r="X24" t="e">
        <f t="shared" si="10"/>
        <v>#N/A</v>
      </c>
      <c r="Y24" t="e">
        <v>#N/A</v>
      </c>
      <c r="Z24" t="e">
        <f t="shared" si="11"/>
        <v>#N/A</v>
      </c>
      <c r="AA24" t="e">
        <f t="shared" si="12"/>
        <v>#N/A</v>
      </c>
      <c r="AB24" t="str">
        <f t="shared" si="13"/>
        <v>DOWN</v>
      </c>
      <c r="AC24" t="e">
        <f t="shared" si="14"/>
        <v>#N/A</v>
      </c>
      <c r="AD24" t="e">
        <f t="shared" si="15"/>
        <v>#N/A</v>
      </c>
      <c r="AE24" t="e">
        <f t="shared" si="16"/>
        <v>#N/A</v>
      </c>
      <c r="AF24" t="e">
        <f t="shared" si="17"/>
        <v>#N/A</v>
      </c>
      <c r="AG24" t="e">
        <f t="shared" si="18"/>
        <v>#N/A</v>
      </c>
      <c r="AH24" t="e">
        <f t="shared" si="19"/>
        <v>#N/A</v>
      </c>
    </row>
    <row r="25" spans="1:34" x14ac:dyDescent="0.25">
      <c r="A25" t="s">
        <v>5</v>
      </c>
      <c r="B25" s="1">
        <v>42888</v>
      </c>
      <c r="C25">
        <v>35</v>
      </c>
      <c r="D25">
        <v>35</v>
      </c>
      <c r="E25">
        <v>34.299999999999997</v>
      </c>
      <c r="F25">
        <v>34</v>
      </c>
      <c r="G25">
        <f>_xll.TA_TYPPRICE(D25,E25,F25)</f>
        <v>34.43333333333333</v>
      </c>
      <c r="H25">
        <v>34.552417310078937</v>
      </c>
      <c r="I25" t="str">
        <f t="shared" si="0"/>
        <v>DOWN</v>
      </c>
      <c r="J25">
        <v>35.782213515363367</v>
      </c>
      <c r="K25">
        <v>34.654241687391909</v>
      </c>
      <c r="L25" t="str">
        <f t="shared" si="1"/>
        <v>DOWN</v>
      </c>
      <c r="M25" t="str">
        <f t="shared" si="2"/>
        <v>DOWN</v>
      </c>
      <c r="N25">
        <v>27.513395745344649</v>
      </c>
      <c r="O25" t="str">
        <f t="shared" si="3"/>
        <v>DOWN</v>
      </c>
      <c r="P25" t="str">
        <f t="shared" si="4"/>
        <v>DOWN</v>
      </c>
      <c r="Q25">
        <f t="shared" si="5"/>
        <v>-0.29999999999999716</v>
      </c>
      <c r="R25">
        <f t="shared" si="6"/>
        <v>0.70000000000000284</v>
      </c>
      <c r="S25">
        <f t="shared" si="7"/>
        <v>-0.42857142857142277</v>
      </c>
      <c r="T25" t="str">
        <f t="shared" si="8"/>
        <v>DOWN</v>
      </c>
      <c r="U25" t="str">
        <f t="shared" si="9"/>
        <v>DOWN</v>
      </c>
      <c r="V25">
        <v>35.899826811841187</v>
      </c>
      <c r="W25" t="e">
        <v>#N/A</v>
      </c>
      <c r="X25" t="e">
        <f t="shared" si="10"/>
        <v>#N/A</v>
      </c>
      <c r="Y25" t="e">
        <v>#N/A</v>
      </c>
      <c r="Z25" t="e">
        <f t="shared" si="11"/>
        <v>#N/A</v>
      </c>
      <c r="AA25" t="e">
        <f t="shared" si="12"/>
        <v>#N/A</v>
      </c>
      <c r="AB25" t="str">
        <f t="shared" si="13"/>
        <v>DOWN</v>
      </c>
      <c r="AC25" t="e">
        <f t="shared" si="14"/>
        <v>#N/A</v>
      </c>
      <c r="AD25" t="e">
        <f t="shared" si="15"/>
        <v>#N/A</v>
      </c>
      <c r="AE25" t="e">
        <f t="shared" si="16"/>
        <v>#N/A</v>
      </c>
      <c r="AF25" t="e">
        <f t="shared" si="17"/>
        <v>#N/A</v>
      </c>
      <c r="AG25" t="e">
        <f t="shared" si="18"/>
        <v>#N/A</v>
      </c>
      <c r="AH25" t="e">
        <f t="shared" si="19"/>
        <v>#N/A</v>
      </c>
    </row>
    <row r="26" spans="1:34" x14ac:dyDescent="0.25">
      <c r="A26" t="s">
        <v>5</v>
      </c>
      <c r="B26" s="1">
        <v>42891</v>
      </c>
      <c r="C26">
        <v>34.65</v>
      </c>
      <c r="D26">
        <v>34.700000000000003</v>
      </c>
      <c r="E26">
        <v>34.4</v>
      </c>
      <c r="F26">
        <v>35</v>
      </c>
      <c r="G26">
        <f>_xll.TA_TYPPRICE(D26,E26,F26)</f>
        <v>34.699999999999996</v>
      </c>
      <c r="H26">
        <v>34.626208655039463</v>
      </c>
      <c r="I26" t="str">
        <f t="shared" si="0"/>
        <v>UP</v>
      </c>
      <c r="J26">
        <v>35.541721623060397</v>
      </c>
      <c r="K26">
        <v>34.597743534638148</v>
      </c>
      <c r="L26" t="str">
        <f t="shared" si="1"/>
        <v>No Confirmation</v>
      </c>
      <c r="M26" t="str">
        <f t="shared" si="2"/>
        <v>No Trend</v>
      </c>
      <c r="N26">
        <v>46.183067699657009</v>
      </c>
      <c r="O26" t="str">
        <f t="shared" si="3"/>
        <v>No Momentum</v>
      </c>
      <c r="P26" t="str">
        <f t="shared" si="4"/>
        <v>No Trend + Momentum</v>
      </c>
      <c r="Q26">
        <f t="shared" si="5"/>
        <v>0.60000000000000142</v>
      </c>
      <c r="R26">
        <f t="shared" si="6"/>
        <v>0.30000000000000426</v>
      </c>
      <c r="S26">
        <f t="shared" si="7"/>
        <v>1.9999999999999762</v>
      </c>
      <c r="T26" t="str">
        <f t="shared" si="8"/>
        <v>UP</v>
      </c>
      <c r="U26" t="str">
        <f t="shared" si="9"/>
        <v>No T+M+I</v>
      </c>
      <c r="V26">
        <v>35.761391917711777</v>
      </c>
      <c r="W26" t="e">
        <v>#N/A</v>
      </c>
      <c r="X26" t="e">
        <f t="shared" si="10"/>
        <v>#N/A</v>
      </c>
      <c r="Y26" t="e">
        <v>#N/A</v>
      </c>
      <c r="Z26" t="e">
        <f t="shared" si="11"/>
        <v>#N/A</v>
      </c>
      <c r="AA26" t="e">
        <f t="shared" si="12"/>
        <v>#N/A</v>
      </c>
      <c r="AB26" t="str">
        <f t="shared" si="13"/>
        <v>No Confirmation</v>
      </c>
      <c r="AC26" t="e">
        <f t="shared" si="14"/>
        <v>#N/A</v>
      </c>
      <c r="AD26" t="e">
        <f t="shared" si="15"/>
        <v>#N/A</v>
      </c>
      <c r="AE26" t="e">
        <f t="shared" si="16"/>
        <v>#N/A</v>
      </c>
      <c r="AF26" t="e">
        <f t="shared" si="17"/>
        <v>#N/A</v>
      </c>
      <c r="AG26" t="e">
        <f t="shared" si="18"/>
        <v>#N/A</v>
      </c>
      <c r="AH26" t="e">
        <f t="shared" si="19"/>
        <v>#N/A</v>
      </c>
    </row>
    <row r="27" spans="1:34" x14ac:dyDescent="0.25">
      <c r="A27" t="s">
        <v>5</v>
      </c>
      <c r="B27" s="1">
        <v>42892</v>
      </c>
      <c r="C27">
        <v>34.549999999999997</v>
      </c>
      <c r="D27">
        <v>34.950000000000003</v>
      </c>
      <c r="E27">
        <v>34</v>
      </c>
      <c r="F27">
        <v>34</v>
      </c>
      <c r="G27">
        <f>_xll.TA_TYPPRICE(D27,E27,F27)</f>
        <v>34.31666666666667</v>
      </c>
      <c r="H27">
        <v>34.47143766085307</v>
      </c>
      <c r="I27" t="str">
        <f t="shared" si="0"/>
        <v>DOWN</v>
      </c>
      <c r="J27">
        <v>35.410227929046975</v>
      </c>
      <c r="K27">
        <v>34.464911638051895</v>
      </c>
      <c r="L27" t="str">
        <f t="shared" si="1"/>
        <v>DOWN</v>
      </c>
      <c r="M27" t="str">
        <f t="shared" si="2"/>
        <v>DOWN</v>
      </c>
      <c r="N27">
        <v>34.935553045049815</v>
      </c>
      <c r="O27" t="str">
        <f t="shared" si="3"/>
        <v>DOWN</v>
      </c>
      <c r="P27" t="str">
        <f t="shared" si="4"/>
        <v>DOWN</v>
      </c>
      <c r="Q27">
        <f t="shared" si="5"/>
        <v>0</v>
      </c>
      <c r="R27">
        <f t="shared" si="6"/>
        <v>0.95000000000000284</v>
      </c>
      <c r="S27">
        <f t="shared" si="7"/>
        <v>0</v>
      </c>
      <c r="T27" t="str">
        <f t="shared" si="8"/>
        <v>DOWN</v>
      </c>
      <c r="U27" t="str">
        <f t="shared" si="9"/>
        <v>DOWN</v>
      </c>
      <c r="V27">
        <v>35.490408545756118</v>
      </c>
      <c r="W27">
        <v>38.230769230769234</v>
      </c>
      <c r="X27">
        <f t="shared" si="10"/>
        <v>-2.7403606850131155</v>
      </c>
      <c r="Y27" t="e">
        <v>#N/A</v>
      </c>
      <c r="Z27" t="e">
        <f t="shared" si="11"/>
        <v>#N/A</v>
      </c>
      <c r="AA27" t="e">
        <f t="shared" si="12"/>
        <v>#N/A</v>
      </c>
      <c r="AB27" t="str">
        <f t="shared" si="13"/>
        <v>No Confirmation</v>
      </c>
      <c r="AC27" t="e">
        <f t="shared" si="14"/>
        <v>#N/A</v>
      </c>
      <c r="AD27" t="e">
        <f t="shared" si="15"/>
        <v>#N/A</v>
      </c>
      <c r="AE27" t="e">
        <f t="shared" si="16"/>
        <v>#N/A</v>
      </c>
      <c r="AF27" t="e">
        <f t="shared" si="17"/>
        <v>#N/A</v>
      </c>
      <c r="AG27" t="e">
        <f t="shared" si="18"/>
        <v>#N/A</v>
      </c>
      <c r="AH27" t="e">
        <f t="shared" si="19"/>
        <v>#N/A</v>
      </c>
    </row>
    <row r="28" spans="1:34" x14ac:dyDescent="0.25">
      <c r="A28" t="s">
        <v>5</v>
      </c>
      <c r="B28" s="1">
        <v>42893</v>
      </c>
      <c r="C28">
        <v>34.1</v>
      </c>
      <c r="D28">
        <v>34.4</v>
      </c>
      <c r="E28">
        <v>34</v>
      </c>
      <c r="F28">
        <v>34</v>
      </c>
      <c r="G28">
        <f>_xll.TA_TYPPRICE(D28,E28,F28)</f>
        <v>34.133333333333333</v>
      </c>
      <c r="H28">
        <v>34.302385497093198</v>
      </c>
      <c r="I28" t="str">
        <f t="shared" si="0"/>
        <v>DOWN</v>
      </c>
      <c r="J28">
        <v>35.185732833703206</v>
      </c>
      <c r="K28">
        <v>34.361597940707028</v>
      </c>
      <c r="L28" t="str">
        <f t="shared" si="1"/>
        <v>DOWN</v>
      </c>
      <c r="M28" t="str">
        <f t="shared" si="2"/>
        <v>DOWN</v>
      </c>
      <c r="N28">
        <v>34.935553045049815</v>
      </c>
      <c r="O28" t="str">
        <f t="shared" si="3"/>
        <v>DOWN</v>
      </c>
      <c r="P28" t="str">
        <f t="shared" si="4"/>
        <v>DOWN</v>
      </c>
      <c r="Q28">
        <f t="shared" si="5"/>
        <v>0</v>
      </c>
      <c r="R28">
        <f t="shared" si="6"/>
        <v>0.39999999999999858</v>
      </c>
      <c r="S28">
        <f t="shared" si="7"/>
        <v>0</v>
      </c>
      <c r="T28" t="str">
        <f t="shared" si="8"/>
        <v>DOWN</v>
      </c>
      <c r="U28" t="str">
        <f t="shared" si="9"/>
        <v>DOWN</v>
      </c>
      <c r="V28">
        <v>35.261114923332102</v>
      </c>
      <c r="W28">
        <v>37.917378917378919</v>
      </c>
      <c r="X28">
        <f t="shared" si="10"/>
        <v>-2.6562639940468173</v>
      </c>
      <c r="Y28" t="e">
        <v>#N/A</v>
      </c>
      <c r="Z28" t="e">
        <f t="shared" si="11"/>
        <v>#N/A</v>
      </c>
      <c r="AA28" t="e">
        <f t="shared" si="12"/>
        <v>#N/A</v>
      </c>
      <c r="AB28" t="str">
        <f t="shared" si="13"/>
        <v>DOWN</v>
      </c>
      <c r="AC28" t="e">
        <f t="shared" si="14"/>
        <v>#N/A</v>
      </c>
      <c r="AD28" t="e">
        <f t="shared" si="15"/>
        <v>#N/A</v>
      </c>
      <c r="AE28" t="e">
        <f t="shared" si="16"/>
        <v>#N/A</v>
      </c>
      <c r="AF28" t="e">
        <f t="shared" si="17"/>
        <v>#N/A</v>
      </c>
      <c r="AG28" t="e">
        <f t="shared" si="18"/>
        <v>#N/A</v>
      </c>
      <c r="AH28" t="e">
        <f t="shared" si="19"/>
        <v>#N/A</v>
      </c>
    </row>
    <row r="29" spans="1:34" x14ac:dyDescent="0.25">
      <c r="A29" t="s">
        <v>5</v>
      </c>
      <c r="B29" s="1">
        <v>42894</v>
      </c>
      <c r="C29">
        <v>34.1</v>
      </c>
      <c r="D29">
        <v>34.4</v>
      </c>
      <c r="E29">
        <v>33.799999999999997</v>
      </c>
      <c r="F29">
        <v>34</v>
      </c>
      <c r="G29">
        <f>_xll.TA_TYPPRICE(D29,E29,F29)</f>
        <v>34.066666666666663</v>
      </c>
      <c r="H29">
        <v>34.18452608187993</v>
      </c>
      <c r="I29" t="str">
        <f t="shared" si="0"/>
        <v>DOWN</v>
      </c>
      <c r="J29">
        <v>35.011125537324716</v>
      </c>
      <c r="K29">
        <v>34.236798398327686</v>
      </c>
      <c r="L29" t="str">
        <f t="shared" si="1"/>
        <v>DOWN</v>
      </c>
      <c r="M29" t="str">
        <f t="shared" si="2"/>
        <v>DOWN</v>
      </c>
      <c r="N29">
        <v>34.935553045049808</v>
      </c>
      <c r="O29" t="str">
        <f t="shared" si="3"/>
        <v>DOWN</v>
      </c>
      <c r="P29" t="str">
        <f t="shared" si="4"/>
        <v>DOWN</v>
      </c>
      <c r="Q29">
        <f t="shared" si="5"/>
        <v>0.20000000000000284</v>
      </c>
      <c r="R29">
        <f t="shared" si="6"/>
        <v>0.60000000000000142</v>
      </c>
      <c r="S29">
        <f t="shared" si="7"/>
        <v>0.33333333333333726</v>
      </c>
      <c r="T29" t="str">
        <f t="shared" si="8"/>
        <v>No Indication</v>
      </c>
      <c r="U29" t="str">
        <f t="shared" si="9"/>
        <v>No T+M+I</v>
      </c>
      <c r="V29">
        <v>35.067097242819472</v>
      </c>
      <c r="W29">
        <v>37.627202701276779</v>
      </c>
      <c r="X29">
        <f t="shared" si="10"/>
        <v>-2.5601054584573077</v>
      </c>
      <c r="Y29" t="e">
        <v>#N/A</v>
      </c>
      <c r="Z29" t="e">
        <f t="shared" si="11"/>
        <v>#N/A</v>
      </c>
      <c r="AA29" t="e">
        <f t="shared" si="12"/>
        <v>#N/A</v>
      </c>
      <c r="AB29" t="str">
        <f t="shared" si="13"/>
        <v>DOWN</v>
      </c>
      <c r="AC29" t="e">
        <f t="shared" si="14"/>
        <v>#N/A</v>
      </c>
      <c r="AD29" t="e">
        <f t="shared" si="15"/>
        <v>#N/A</v>
      </c>
      <c r="AE29" t="e">
        <f t="shared" si="16"/>
        <v>#N/A</v>
      </c>
      <c r="AF29" t="e">
        <f t="shared" si="17"/>
        <v>#N/A</v>
      </c>
      <c r="AG29" t="e">
        <f t="shared" si="18"/>
        <v>#N/A</v>
      </c>
      <c r="AH29" t="e">
        <f t="shared" si="19"/>
        <v>#N/A</v>
      </c>
    </row>
    <row r="30" spans="1:34" x14ac:dyDescent="0.25">
      <c r="A30" t="s">
        <v>5</v>
      </c>
      <c r="B30" s="1">
        <v>42895</v>
      </c>
      <c r="C30">
        <v>34.1</v>
      </c>
      <c r="D30">
        <v>34.1</v>
      </c>
      <c r="E30">
        <v>33.5</v>
      </c>
      <c r="F30">
        <v>34</v>
      </c>
      <c r="G30">
        <f>_xll.TA_TYPPRICE(D30,E30,F30)</f>
        <v>33.866666666666667</v>
      </c>
      <c r="H30">
        <v>34.025596374273299</v>
      </c>
      <c r="I30" t="str">
        <f t="shared" si="0"/>
        <v>DOWN</v>
      </c>
      <c r="J30">
        <v>34.808653195697005</v>
      </c>
      <c r="K30">
        <v>34.07306542092153</v>
      </c>
      <c r="L30" t="str">
        <f t="shared" si="1"/>
        <v>DOWN</v>
      </c>
      <c r="M30" t="str">
        <f t="shared" si="2"/>
        <v>DOWN</v>
      </c>
      <c r="N30">
        <v>34.935553045049815</v>
      </c>
      <c r="O30" t="str">
        <f t="shared" si="3"/>
        <v>DOWN</v>
      </c>
      <c r="P30" t="str">
        <f t="shared" si="4"/>
        <v>DOWN</v>
      </c>
      <c r="Q30">
        <f t="shared" si="5"/>
        <v>0.5</v>
      </c>
      <c r="R30">
        <f t="shared" si="6"/>
        <v>0.60000000000000142</v>
      </c>
      <c r="S30">
        <f t="shared" si="7"/>
        <v>0.83333333333333137</v>
      </c>
      <c r="T30" t="str">
        <f t="shared" si="8"/>
        <v>UP</v>
      </c>
      <c r="U30" t="str">
        <f t="shared" si="9"/>
        <v>No T+M+I</v>
      </c>
      <c r="V30">
        <v>34.902928436231861</v>
      </c>
      <c r="W30">
        <v>37.358521019700724</v>
      </c>
      <c r="X30">
        <f t="shared" si="10"/>
        <v>-2.4555925834688637</v>
      </c>
      <c r="Y30" t="e">
        <v>#N/A</v>
      </c>
      <c r="Z30" t="e">
        <f t="shared" si="11"/>
        <v>#N/A</v>
      </c>
      <c r="AA30" t="e">
        <f t="shared" si="12"/>
        <v>#N/A</v>
      </c>
      <c r="AB30" t="str">
        <f t="shared" si="13"/>
        <v>DOWN</v>
      </c>
      <c r="AC30" t="e">
        <f t="shared" si="14"/>
        <v>#N/A</v>
      </c>
      <c r="AD30" t="e">
        <f t="shared" si="15"/>
        <v>#N/A</v>
      </c>
      <c r="AE30" t="e">
        <f t="shared" si="16"/>
        <v>#N/A</v>
      </c>
      <c r="AF30" t="e">
        <f t="shared" si="17"/>
        <v>#N/A</v>
      </c>
      <c r="AG30" t="e">
        <f t="shared" si="18"/>
        <v>#N/A</v>
      </c>
      <c r="AH30" t="e">
        <f t="shared" si="19"/>
        <v>#N/A</v>
      </c>
    </row>
    <row r="31" spans="1:34" x14ac:dyDescent="0.25">
      <c r="A31" t="s">
        <v>5</v>
      </c>
      <c r="B31" s="1">
        <v>42898</v>
      </c>
      <c r="C31">
        <v>33.65</v>
      </c>
      <c r="D31">
        <v>33.9</v>
      </c>
      <c r="E31">
        <v>33.1</v>
      </c>
      <c r="F31">
        <v>33</v>
      </c>
      <c r="G31">
        <f>_xll.TA_TYPPRICE(D31,E31,F31)</f>
        <v>33.333333333333336</v>
      </c>
      <c r="H31">
        <v>33.679464853803317</v>
      </c>
      <c r="I31" t="str">
        <f t="shared" si="0"/>
        <v>DOWN</v>
      </c>
      <c r="J31">
        <v>34.606730263319889</v>
      </c>
      <c r="K31">
        <v>33.856828660716744</v>
      </c>
      <c r="L31" t="str">
        <f t="shared" si="1"/>
        <v>DOWN</v>
      </c>
      <c r="M31" t="str">
        <f t="shared" si="2"/>
        <v>DOWN</v>
      </c>
      <c r="N31">
        <v>21.908870483138795</v>
      </c>
      <c r="O31" t="str">
        <f t="shared" si="3"/>
        <v>DOWN</v>
      </c>
      <c r="P31" t="str">
        <f t="shared" si="4"/>
        <v>DOWN</v>
      </c>
      <c r="Q31">
        <f t="shared" si="5"/>
        <v>-0.10000000000000142</v>
      </c>
      <c r="R31">
        <f t="shared" si="6"/>
        <v>0.79999999999999716</v>
      </c>
      <c r="S31">
        <f t="shared" si="7"/>
        <v>-0.12500000000000222</v>
      </c>
      <c r="T31" t="str">
        <f t="shared" si="8"/>
        <v>DOWN</v>
      </c>
      <c r="U31" t="str">
        <f t="shared" si="9"/>
        <v>DOWN</v>
      </c>
      <c r="V31">
        <v>34.610170215273115</v>
      </c>
      <c r="W31">
        <v>37.035667610834004</v>
      </c>
      <c r="X31">
        <f t="shared" si="10"/>
        <v>-2.4254973955608889</v>
      </c>
      <c r="Y31" t="e">
        <v>#N/A</v>
      </c>
      <c r="Z31" t="e">
        <f t="shared" si="11"/>
        <v>#N/A</v>
      </c>
      <c r="AA31" t="e">
        <f t="shared" si="12"/>
        <v>#N/A</v>
      </c>
      <c r="AB31" t="str">
        <f t="shared" si="13"/>
        <v>DOWN</v>
      </c>
      <c r="AC31" t="e">
        <f t="shared" si="14"/>
        <v>#N/A</v>
      </c>
      <c r="AD31" t="e">
        <f t="shared" si="15"/>
        <v>#N/A</v>
      </c>
      <c r="AE31" t="e">
        <f t="shared" si="16"/>
        <v>#N/A</v>
      </c>
      <c r="AF31" t="e">
        <f t="shared" si="17"/>
        <v>#N/A</v>
      </c>
      <c r="AG31" t="e">
        <f t="shared" si="18"/>
        <v>#N/A</v>
      </c>
      <c r="AH31" t="e">
        <f t="shared" si="19"/>
        <v>#N/A</v>
      </c>
    </row>
    <row r="32" spans="1:34" x14ac:dyDescent="0.25">
      <c r="A32" t="s">
        <v>5</v>
      </c>
      <c r="B32" s="1">
        <v>42899</v>
      </c>
      <c r="C32">
        <v>33.700000000000003</v>
      </c>
      <c r="D32">
        <v>33.9</v>
      </c>
      <c r="E32">
        <v>33.35</v>
      </c>
      <c r="F32">
        <v>33</v>
      </c>
      <c r="G32">
        <f>_xll.TA_TYPPRICE(D32,E32,F32)</f>
        <v>33.416666666666664</v>
      </c>
      <c r="H32">
        <v>33.548065760234991</v>
      </c>
      <c r="I32" t="str">
        <f t="shared" si="0"/>
        <v>DOWN</v>
      </c>
      <c r="J32">
        <v>34.449679093693248</v>
      </c>
      <c r="K32">
        <v>33.744200069446357</v>
      </c>
      <c r="L32" t="str">
        <f t="shared" si="1"/>
        <v>DOWN</v>
      </c>
      <c r="M32" t="str">
        <f t="shared" si="2"/>
        <v>DOWN</v>
      </c>
      <c r="N32">
        <v>21.908870483138799</v>
      </c>
      <c r="O32" t="str">
        <f t="shared" si="3"/>
        <v>DOWN</v>
      </c>
      <c r="P32" t="str">
        <f t="shared" si="4"/>
        <v>DOWN</v>
      </c>
      <c r="Q32">
        <f t="shared" si="5"/>
        <v>-0.35000000000000142</v>
      </c>
      <c r="R32">
        <f t="shared" si="6"/>
        <v>0.54999999999999716</v>
      </c>
      <c r="S32">
        <f t="shared" si="7"/>
        <v>-0.63636363636364224</v>
      </c>
      <c r="T32" t="str">
        <f t="shared" si="8"/>
        <v>DOWN</v>
      </c>
      <c r="U32" t="str">
        <f t="shared" si="9"/>
        <v>DOWN</v>
      </c>
      <c r="V32">
        <v>34.362451720615709</v>
      </c>
      <c r="W32">
        <v>36.736729269290741</v>
      </c>
      <c r="X32">
        <f t="shared" si="10"/>
        <v>-2.3742775486750318</v>
      </c>
      <c r="Y32" t="e">
        <v>#N/A</v>
      </c>
      <c r="Z32" t="e">
        <f t="shared" si="11"/>
        <v>#N/A</v>
      </c>
      <c r="AA32" t="e">
        <f t="shared" si="12"/>
        <v>#N/A</v>
      </c>
      <c r="AB32" t="str">
        <f t="shared" si="13"/>
        <v>DOWN</v>
      </c>
      <c r="AC32" t="e">
        <f t="shared" si="14"/>
        <v>#N/A</v>
      </c>
      <c r="AD32" t="e">
        <f t="shared" si="15"/>
        <v>#N/A</v>
      </c>
      <c r="AE32" t="e">
        <f t="shared" si="16"/>
        <v>#N/A</v>
      </c>
      <c r="AF32" t="e">
        <f t="shared" si="17"/>
        <v>#N/A</v>
      </c>
      <c r="AG32" t="e">
        <f t="shared" si="18"/>
        <v>#N/A</v>
      </c>
      <c r="AH32" t="e">
        <f t="shared" si="19"/>
        <v>#N/A</v>
      </c>
    </row>
    <row r="33" spans="1:34" x14ac:dyDescent="0.25">
      <c r="A33" t="s">
        <v>5</v>
      </c>
      <c r="B33" s="1">
        <v>42900</v>
      </c>
      <c r="C33">
        <v>33.450000000000003</v>
      </c>
      <c r="D33">
        <v>37.5</v>
      </c>
      <c r="E33">
        <v>33.4</v>
      </c>
      <c r="F33">
        <v>37</v>
      </c>
      <c r="G33">
        <f>_xll.TA_TYPPRICE(D33,E33,F33)</f>
        <v>35.966666666666669</v>
      </c>
      <c r="H33">
        <v>34.75736621345083</v>
      </c>
      <c r="I33" t="str">
        <f t="shared" si="0"/>
        <v>UP</v>
      </c>
      <c r="J33">
        <v>35.127528183983635</v>
      </c>
      <c r="K33">
        <v>33.667711165124942</v>
      </c>
      <c r="L33" t="str">
        <f t="shared" si="1"/>
        <v>UP</v>
      </c>
      <c r="M33" t="str">
        <f t="shared" si="2"/>
        <v>UP</v>
      </c>
      <c r="N33">
        <v>76.55262207324111</v>
      </c>
      <c r="O33" t="str">
        <f t="shared" si="3"/>
        <v>UP</v>
      </c>
      <c r="P33" t="str">
        <f t="shared" si="4"/>
        <v>UP</v>
      </c>
      <c r="Q33">
        <f t="shared" si="5"/>
        <v>3.6000000000000014</v>
      </c>
      <c r="R33">
        <f t="shared" si="6"/>
        <v>4.1000000000000014</v>
      </c>
      <c r="S33">
        <f t="shared" si="7"/>
        <v>0.87804878048780488</v>
      </c>
      <c r="T33" t="str">
        <f t="shared" si="8"/>
        <v>UP</v>
      </c>
      <c r="U33" t="str">
        <f t="shared" si="9"/>
        <v>UP</v>
      </c>
      <c r="V33">
        <v>34.768228378982521</v>
      </c>
      <c r="W33">
        <v>36.756230804898834</v>
      </c>
      <c r="X33">
        <f t="shared" si="10"/>
        <v>-1.9880024259163136</v>
      </c>
      <c r="Y33" t="e">
        <v>#N/A</v>
      </c>
      <c r="Z33" t="e">
        <f t="shared" si="11"/>
        <v>#N/A</v>
      </c>
      <c r="AA33" t="e">
        <f t="shared" si="12"/>
        <v>#N/A</v>
      </c>
      <c r="AB33" t="str">
        <f t="shared" si="13"/>
        <v>No Confirmation</v>
      </c>
      <c r="AC33" t="e">
        <f t="shared" si="14"/>
        <v>#N/A</v>
      </c>
      <c r="AD33" t="e">
        <f t="shared" si="15"/>
        <v>#N/A</v>
      </c>
      <c r="AE33" t="e">
        <f t="shared" si="16"/>
        <v>#N/A</v>
      </c>
      <c r="AF33" t="e">
        <f t="shared" si="17"/>
        <v>#N/A</v>
      </c>
      <c r="AG33" t="e">
        <f t="shared" si="18"/>
        <v>#N/A</v>
      </c>
      <c r="AH33" t="e">
        <f t="shared" si="19"/>
        <v>#N/A</v>
      </c>
    </row>
    <row r="34" spans="1:34" x14ac:dyDescent="0.25">
      <c r="A34" t="s">
        <v>5</v>
      </c>
      <c r="B34" s="1">
        <v>42901</v>
      </c>
      <c r="C34">
        <v>37</v>
      </c>
      <c r="D34">
        <v>37.35</v>
      </c>
      <c r="E34">
        <v>35.85</v>
      </c>
      <c r="F34">
        <v>36</v>
      </c>
      <c r="G34">
        <f>_xll.TA_TYPPRICE(D34,E34,F34)</f>
        <v>36.4</v>
      </c>
      <c r="H34">
        <v>35.578683106725414</v>
      </c>
      <c r="I34" t="str">
        <f t="shared" si="0"/>
        <v>UP</v>
      </c>
      <c r="J34">
        <v>35.621410809765052</v>
      </c>
      <c r="K34">
        <v>34.152664239541622</v>
      </c>
      <c r="L34" t="str">
        <f t="shared" si="1"/>
        <v>UP</v>
      </c>
      <c r="M34" t="str">
        <f t="shared" si="2"/>
        <v>UP</v>
      </c>
      <c r="N34">
        <v>62.816541044359951</v>
      </c>
      <c r="O34" t="str">
        <f t="shared" si="3"/>
        <v>UP</v>
      </c>
      <c r="P34" t="str">
        <f t="shared" si="4"/>
        <v>UP</v>
      </c>
      <c r="Q34">
        <f t="shared" si="5"/>
        <v>0.14999999999999858</v>
      </c>
      <c r="R34">
        <f t="shared" si="6"/>
        <v>1.5</v>
      </c>
      <c r="S34">
        <f t="shared" si="7"/>
        <v>9.9999999999999048E-2</v>
      </c>
      <c r="T34" t="str">
        <f t="shared" si="8"/>
        <v>DOWN</v>
      </c>
      <c r="U34" t="str">
        <f t="shared" si="9"/>
        <v>No T+M+I</v>
      </c>
      <c r="V34">
        <v>34.9577317052929</v>
      </c>
      <c r="W34">
        <v>36.700213708239659</v>
      </c>
      <c r="X34">
        <f t="shared" si="10"/>
        <v>-1.7424820029467583</v>
      </c>
      <c r="Y34" t="e">
        <v>#N/A</v>
      </c>
      <c r="Z34" t="e">
        <f t="shared" si="11"/>
        <v>#N/A</v>
      </c>
      <c r="AA34" t="e">
        <f t="shared" si="12"/>
        <v>#N/A</v>
      </c>
      <c r="AB34" t="str">
        <f t="shared" si="13"/>
        <v>No Confirmation</v>
      </c>
      <c r="AC34" t="e">
        <f t="shared" si="14"/>
        <v>#N/A</v>
      </c>
      <c r="AD34" t="e">
        <f t="shared" si="15"/>
        <v>#N/A</v>
      </c>
      <c r="AE34" t="e">
        <f t="shared" si="16"/>
        <v>#N/A</v>
      </c>
      <c r="AF34" t="e">
        <f t="shared" si="17"/>
        <v>#N/A</v>
      </c>
      <c r="AG34" t="e">
        <f t="shared" si="18"/>
        <v>#N/A</v>
      </c>
      <c r="AH34" t="e">
        <f t="shared" si="19"/>
        <v>#N/A</v>
      </c>
    </row>
    <row r="35" spans="1:34" x14ac:dyDescent="0.25">
      <c r="A35" t="s">
        <v>5</v>
      </c>
      <c r="B35" s="1">
        <v>42902</v>
      </c>
      <c r="C35">
        <v>35.799999999999997</v>
      </c>
      <c r="D35">
        <v>36.35</v>
      </c>
      <c r="E35">
        <v>35</v>
      </c>
      <c r="F35">
        <v>36</v>
      </c>
      <c r="G35">
        <f>_xll.TA_TYPPRICE(D35,E35,F35)</f>
        <v>35.783333333333331</v>
      </c>
      <c r="H35">
        <v>35.681008220029369</v>
      </c>
      <c r="I35" t="str">
        <f t="shared" si="0"/>
        <v>UP</v>
      </c>
      <c r="J35">
        <v>35.783319518706151</v>
      </c>
      <c r="K35">
        <v>34.34096107519904</v>
      </c>
      <c r="L35" t="str">
        <f t="shared" si="1"/>
        <v>UP</v>
      </c>
      <c r="M35" t="str">
        <f t="shared" si="2"/>
        <v>UP</v>
      </c>
      <c r="N35">
        <v>62.816541044359944</v>
      </c>
      <c r="O35" t="str">
        <f t="shared" si="3"/>
        <v>UP</v>
      </c>
      <c r="P35" t="str">
        <f t="shared" si="4"/>
        <v>UP</v>
      </c>
      <c r="Q35">
        <f t="shared" si="5"/>
        <v>1</v>
      </c>
      <c r="R35">
        <f t="shared" si="6"/>
        <v>1.3500000000000014</v>
      </c>
      <c r="S35">
        <f t="shared" si="7"/>
        <v>0.74074074074073992</v>
      </c>
      <c r="T35" t="str">
        <f t="shared" si="8"/>
        <v>No Indication</v>
      </c>
      <c r="U35" t="str">
        <f t="shared" si="9"/>
        <v>No T+M+I</v>
      </c>
      <c r="V35">
        <v>35.118080673709379</v>
      </c>
      <c r="W35">
        <v>36.648346026147834</v>
      </c>
      <c r="X35">
        <f t="shared" si="10"/>
        <v>-1.5302653524384553</v>
      </c>
      <c r="Y35">
        <v>-2.2747608273915056</v>
      </c>
      <c r="Z35" t="str">
        <f t="shared" si="11"/>
        <v>UP</v>
      </c>
      <c r="AA35" t="str">
        <f t="shared" si="12"/>
        <v>No TMIM</v>
      </c>
      <c r="AB35" t="str">
        <f t="shared" si="13"/>
        <v>No Confirmation</v>
      </c>
      <c r="AC35" t="str">
        <f t="shared" si="14"/>
        <v>No Alert</v>
      </c>
      <c r="AD35" t="str">
        <f t="shared" si="15"/>
        <v>No Alert</v>
      </c>
      <c r="AE35" t="str">
        <f t="shared" si="16"/>
        <v>No Alert</v>
      </c>
      <c r="AF35" t="str">
        <f t="shared" si="17"/>
        <v>No Alert</v>
      </c>
      <c r="AG35" t="str">
        <f t="shared" si="18"/>
        <v>No Alert</v>
      </c>
      <c r="AH35" t="str">
        <f t="shared" si="19"/>
        <v>No Alert</v>
      </c>
    </row>
    <row r="36" spans="1:34" x14ac:dyDescent="0.25">
      <c r="A36" t="s">
        <v>5</v>
      </c>
      <c r="B36" s="1">
        <v>42905</v>
      </c>
      <c r="C36">
        <v>36.15</v>
      </c>
      <c r="D36">
        <v>36.25</v>
      </c>
      <c r="E36">
        <v>34.799999999999997</v>
      </c>
      <c r="F36">
        <v>35</v>
      </c>
      <c r="G36">
        <f>_xll.TA_TYPPRICE(D36,E36,F36)</f>
        <v>35.35</v>
      </c>
      <c r="H36">
        <v>35.515504110014689</v>
      </c>
      <c r="I36" t="str">
        <f t="shared" si="0"/>
        <v>DOWN</v>
      </c>
      <c r="J36">
        <v>35.887026292327008</v>
      </c>
      <c r="K36">
        <v>34.442969725154811</v>
      </c>
      <c r="L36" t="str">
        <f t="shared" si="1"/>
        <v>No Confirmation</v>
      </c>
      <c r="M36" t="str">
        <f t="shared" si="2"/>
        <v>No Trend</v>
      </c>
      <c r="N36">
        <v>49.061457183812379</v>
      </c>
      <c r="O36" t="str">
        <f t="shared" si="3"/>
        <v>No Momentum</v>
      </c>
      <c r="P36" t="str">
        <f t="shared" si="4"/>
        <v>No Trend + Momentum</v>
      </c>
      <c r="Q36">
        <f t="shared" si="5"/>
        <v>0.20000000000000284</v>
      </c>
      <c r="R36">
        <f t="shared" si="6"/>
        <v>1.4500000000000028</v>
      </c>
      <c r="S36">
        <f t="shared" si="7"/>
        <v>0.13793103448276031</v>
      </c>
      <c r="T36" t="str">
        <f t="shared" si="8"/>
        <v>DOWN</v>
      </c>
      <c r="U36" t="str">
        <f t="shared" si="9"/>
        <v>No T+M+I</v>
      </c>
      <c r="V36">
        <v>35.099914416215626</v>
      </c>
      <c r="W36">
        <v>36.526246320507255</v>
      </c>
      <c r="X36">
        <f t="shared" si="10"/>
        <v>-1.4263319042916294</v>
      </c>
      <c r="Y36">
        <v>-2.1050750427715306</v>
      </c>
      <c r="Z36" t="str">
        <f t="shared" si="11"/>
        <v>UP</v>
      </c>
      <c r="AA36" t="str">
        <f t="shared" si="12"/>
        <v>No TMIM</v>
      </c>
      <c r="AB36" t="str">
        <f t="shared" si="13"/>
        <v>No Confirmation</v>
      </c>
      <c r="AC36" t="str">
        <f t="shared" si="14"/>
        <v>No Alert</v>
      </c>
      <c r="AD36" t="str">
        <f t="shared" si="15"/>
        <v>No Alert</v>
      </c>
      <c r="AE36" t="str">
        <f t="shared" si="16"/>
        <v>No Alert</v>
      </c>
      <c r="AF36" t="str">
        <f t="shared" si="17"/>
        <v>No Alert</v>
      </c>
      <c r="AG36" t="str">
        <f t="shared" si="18"/>
        <v>No Alert</v>
      </c>
      <c r="AH36" t="str">
        <f t="shared" si="19"/>
        <v>No Alert</v>
      </c>
    </row>
    <row r="37" spans="1:34" x14ac:dyDescent="0.25">
      <c r="A37" t="s">
        <v>5</v>
      </c>
      <c r="B37" s="1">
        <v>42906</v>
      </c>
      <c r="C37">
        <v>35</v>
      </c>
      <c r="D37">
        <v>35.1</v>
      </c>
      <c r="E37">
        <v>34.35</v>
      </c>
      <c r="F37">
        <v>34</v>
      </c>
      <c r="G37">
        <f>_xll.TA_TYPPRICE(D37,E37,F37)</f>
        <v>34.483333333333334</v>
      </c>
      <c r="H37">
        <v>34.999418721674012</v>
      </c>
      <c r="I37" t="str">
        <f t="shared" si="0"/>
        <v>DOWN</v>
      </c>
      <c r="J37">
        <v>35.712131560698786</v>
      </c>
      <c r="K37">
        <v>34.422309786231523</v>
      </c>
      <c r="L37" t="str">
        <f t="shared" si="1"/>
        <v>DOWN</v>
      </c>
      <c r="M37" t="str">
        <f t="shared" si="2"/>
        <v>DOWN</v>
      </c>
      <c r="N37">
        <v>38.518382584792334</v>
      </c>
      <c r="O37" t="str">
        <f t="shared" si="3"/>
        <v>DOWN</v>
      </c>
      <c r="P37" t="str">
        <f t="shared" si="4"/>
        <v>DOWN</v>
      </c>
      <c r="Q37">
        <f t="shared" si="5"/>
        <v>-0.35000000000000142</v>
      </c>
      <c r="R37">
        <f t="shared" si="6"/>
        <v>0.75</v>
      </c>
      <c r="S37">
        <f t="shared" si="7"/>
        <v>-0.46666666666666856</v>
      </c>
      <c r="T37" t="str">
        <f t="shared" si="8"/>
        <v>DOWN</v>
      </c>
      <c r="U37" t="str">
        <f t="shared" si="9"/>
        <v>DOWN</v>
      </c>
      <c r="V37">
        <v>34.930696813720914</v>
      </c>
      <c r="W37">
        <v>36.339116963432645</v>
      </c>
      <c r="X37">
        <f t="shared" si="10"/>
        <v>-1.4084201497117306</v>
      </c>
      <c r="Y37">
        <v>-1.9657440641595705</v>
      </c>
      <c r="Z37" t="str">
        <f t="shared" si="11"/>
        <v>UP</v>
      </c>
      <c r="AA37" t="str">
        <f t="shared" si="12"/>
        <v>No TMIM</v>
      </c>
      <c r="AB37" t="str">
        <f t="shared" si="13"/>
        <v>No Confirmation</v>
      </c>
      <c r="AC37" t="str">
        <f t="shared" si="14"/>
        <v>No Alert</v>
      </c>
      <c r="AD37" t="str">
        <f t="shared" si="15"/>
        <v>No Alert</v>
      </c>
      <c r="AE37" t="str">
        <f t="shared" si="16"/>
        <v>No Alert</v>
      </c>
      <c r="AF37" t="str">
        <f t="shared" si="17"/>
        <v>No Alert</v>
      </c>
      <c r="AG37" t="str">
        <f t="shared" si="18"/>
        <v>No Alert</v>
      </c>
      <c r="AH37" t="str">
        <f t="shared" si="19"/>
        <v>No Alert</v>
      </c>
    </row>
    <row r="38" spans="1:34" x14ac:dyDescent="0.25">
      <c r="A38" t="s">
        <v>5</v>
      </c>
      <c r="B38" s="1">
        <v>42907</v>
      </c>
      <c r="C38">
        <v>34.049999999999997</v>
      </c>
      <c r="D38">
        <v>34.9</v>
      </c>
      <c r="E38">
        <v>33.5</v>
      </c>
      <c r="F38">
        <v>34</v>
      </c>
      <c r="G38">
        <f>_xll.TA_TYPPRICE(D38,E38,F38)</f>
        <v>34.133333333333333</v>
      </c>
      <c r="H38">
        <v>34.566376027503672</v>
      </c>
      <c r="I38" t="str">
        <f t="shared" si="0"/>
        <v>DOWN</v>
      </c>
      <c r="J38">
        <v>35.531657880543499</v>
      </c>
      <c r="K38">
        <v>34.217352055957853</v>
      </c>
      <c r="L38" t="str">
        <f t="shared" si="1"/>
        <v>DOWN</v>
      </c>
      <c r="M38" t="str">
        <f t="shared" si="2"/>
        <v>DOWN</v>
      </c>
      <c r="N38">
        <v>38.518382584792334</v>
      </c>
      <c r="O38" t="str">
        <f t="shared" si="3"/>
        <v>DOWN</v>
      </c>
      <c r="P38" t="str">
        <f t="shared" si="4"/>
        <v>DOWN</v>
      </c>
      <c r="Q38">
        <f t="shared" si="5"/>
        <v>0.5</v>
      </c>
      <c r="R38">
        <f t="shared" si="6"/>
        <v>1.3999999999999986</v>
      </c>
      <c r="S38">
        <f t="shared" si="7"/>
        <v>0.35714285714285748</v>
      </c>
      <c r="T38" t="str">
        <f t="shared" si="8"/>
        <v>No Indication</v>
      </c>
      <c r="U38" t="str">
        <f t="shared" si="9"/>
        <v>No T+M+I</v>
      </c>
      <c r="V38">
        <v>34.787512688533084</v>
      </c>
      <c r="W38">
        <v>36.165849040215413</v>
      </c>
      <c r="X38">
        <f t="shared" si="10"/>
        <v>-1.3783363516823286</v>
      </c>
      <c r="Y38">
        <v>-1.8482625216641222</v>
      </c>
      <c r="Z38" t="str">
        <f t="shared" si="11"/>
        <v>UP</v>
      </c>
      <c r="AA38" t="str">
        <f t="shared" si="12"/>
        <v>No TMIM</v>
      </c>
      <c r="AB38" t="str">
        <f t="shared" si="13"/>
        <v>No Confirmation</v>
      </c>
      <c r="AC38" t="str">
        <f t="shared" si="14"/>
        <v>No Alert</v>
      </c>
      <c r="AD38" t="str">
        <f t="shared" si="15"/>
        <v>No Alert</v>
      </c>
      <c r="AE38" t="str">
        <f t="shared" si="16"/>
        <v>No Alert</v>
      </c>
      <c r="AF38" t="str">
        <f t="shared" si="17"/>
        <v>No Alert</v>
      </c>
      <c r="AG38" t="str">
        <f t="shared" si="18"/>
        <v>No Alert</v>
      </c>
      <c r="AH38" t="str">
        <f t="shared" si="19"/>
        <v>No Alert</v>
      </c>
    </row>
    <row r="39" spans="1:34" x14ac:dyDescent="0.25">
      <c r="A39" t="s">
        <v>5</v>
      </c>
      <c r="B39" s="1">
        <v>42908</v>
      </c>
      <c r="C39">
        <v>34.200000000000003</v>
      </c>
      <c r="D39">
        <v>34.700000000000003</v>
      </c>
      <c r="E39">
        <v>34.200000000000003</v>
      </c>
      <c r="F39">
        <v>34</v>
      </c>
      <c r="G39">
        <f>_xll.TA_TYPPRICE(D39,E39,F39)</f>
        <v>34.300000000000004</v>
      </c>
      <c r="H39">
        <v>34.433188013751838</v>
      </c>
      <c r="I39" t="str">
        <f t="shared" si="0"/>
        <v>DOWN</v>
      </c>
      <c r="J39">
        <v>35.346845018200497</v>
      </c>
      <c r="K39">
        <v>34.213496043522774</v>
      </c>
      <c r="L39" t="str">
        <f t="shared" si="1"/>
        <v>DOWN</v>
      </c>
      <c r="M39" t="str">
        <f t="shared" si="2"/>
        <v>DOWN</v>
      </c>
      <c r="N39">
        <v>38.518382584792327</v>
      </c>
      <c r="O39" t="str">
        <f t="shared" si="3"/>
        <v>DOWN</v>
      </c>
      <c r="P39" t="str">
        <f t="shared" si="4"/>
        <v>DOWN</v>
      </c>
      <c r="Q39">
        <f t="shared" si="5"/>
        <v>-0.20000000000000284</v>
      </c>
      <c r="R39">
        <f t="shared" si="6"/>
        <v>0.5</v>
      </c>
      <c r="S39">
        <f t="shared" si="7"/>
        <v>-0.40000000000000568</v>
      </c>
      <c r="T39" t="str">
        <f t="shared" si="8"/>
        <v>DOWN</v>
      </c>
      <c r="U39" t="str">
        <f t="shared" si="9"/>
        <v>DOWN</v>
      </c>
      <c r="V39">
        <v>34.666356890297223</v>
      </c>
      <c r="W39">
        <v>36.005415777977234</v>
      </c>
      <c r="X39">
        <f t="shared" si="10"/>
        <v>-1.3390588876800109</v>
      </c>
      <c r="Y39">
        <v>-1.7464217948673</v>
      </c>
      <c r="Z39" t="str">
        <f t="shared" si="11"/>
        <v>UP</v>
      </c>
      <c r="AA39" t="str">
        <f t="shared" si="12"/>
        <v>No TMIM</v>
      </c>
      <c r="AB39" t="str">
        <f t="shared" si="13"/>
        <v>No Confirmation</v>
      </c>
      <c r="AC39" t="str">
        <f t="shared" si="14"/>
        <v>No Alert</v>
      </c>
      <c r="AD39" t="str">
        <f t="shared" si="15"/>
        <v>No Alert</v>
      </c>
      <c r="AE39" t="str">
        <f t="shared" si="16"/>
        <v>No Alert</v>
      </c>
      <c r="AF39" t="str">
        <f t="shared" si="17"/>
        <v>No Alert</v>
      </c>
      <c r="AG39" t="str">
        <f t="shared" si="18"/>
        <v>No Alert</v>
      </c>
      <c r="AH39" t="str">
        <f t="shared" si="19"/>
        <v>No Alert</v>
      </c>
    </row>
    <row r="40" spans="1:34" x14ac:dyDescent="0.25">
      <c r="A40" t="s">
        <v>5</v>
      </c>
      <c r="B40" s="1">
        <v>42909</v>
      </c>
      <c r="C40">
        <v>34.4</v>
      </c>
      <c r="D40">
        <v>34.549999999999997</v>
      </c>
      <c r="E40">
        <v>33.75</v>
      </c>
      <c r="F40">
        <v>34</v>
      </c>
      <c r="G40">
        <f>_xll.TA_TYPPRICE(D40,E40,F40)</f>
        <v>34.1</v>
      </c>
      <c r="H40">
        <v>34.26659400687592</v>
      </c>
      <c r="I40" t="str">
        <f t="shared" si="0"/>
        <v>DOWN</v>
      </c>
      <c r="J40">
        <v>35.169768347489274</v>
      </c>
      <c r="K40">
        <v>34.110496922739934</v>
      </c>
      <c r="L40" t="str">
        <f t="shared" si="1"/>
        <v>DOWN</v>
      </c>
      <c r="M40" t="str">
        <f t="shared" si="2"/>
        <v>DOWN</v>
      </c>
      <c r="N40">
        <v>38.518382584792327</v>
      </c>
      <c r="O40" t="str">
        <f t="shared" si="3"/>
        <v>DOWN</v>
      </c>
      <c r="P40" t="str">
        <f t="shared" si="4"/>
        <v>DOWN</v>
      </c>
      <c r="Q40">
        <f t="shared" si="5"/>
        <v>0.25</v>
      </c>
      <c r="R40">
        <f t="shared" si="6"/>
        <v>0.79999999999999716</v>
      </c>
      <c r="S40">
        <f t="shared" si="7"/>
        <v>0.31250000000000111</v>
      </c>
      <c r="T40" t="str">
        <f t="shared" si="8"/>
        <v>No Indication</v>
      </c>
      <c r="U40" t="str">
        <f t="shared" si="9"/>
        <v>No T+M+I</v>
      </c>
      <c r="V40">
        <v>34.56384044563611</v>
      </c>
      <c r="W40">
        <v>35.856866461090029</v>
      </c>
      <c r="X40">
        <f t="shared" si="10"/>
        <v>-1.2930260154539184</v>
      </c>
      <c r="Y40">
        <v>-1.6557426389846237</v>
      </c>
      <c r="Z40" t="str">
        <f t="shared" si="11"/>
        <v>UP</v>
      </c>
      <c r="AA40" t="str">
        <f t="shared" si="12"/>
        <v>No TMIM</v>
      </c>
      <c r="AB40" t="str">
        <f t="shared" si="13"/>
        <v>No Confirmation</v>
      </c>
      <c r="AC40" t="str">
        <f t="shared" si="14"/>
        <v>No Alert</v>
      </c>
      <c r="AD40" t="str">
        <f t="shared" si="15"/>
        <v>No Alert</v>
      </c>
      <c r="AE40" t="str">
        <f t="shared" si="16"/>
        <v>No Alert</v>
      </c>
      <c r="AF40" t="str">
        <f t="shared" si="17"/>
        <v>No Alert</v>
      </c>
      <c r="AG40" t="str">
        <f t="shared" si="18"/>
        <v>No Alert</v>
      </c>
      <c r="AH40" t="str">
        <f t="shared" si="19"/>
        <v>No Alert</v>
      </c>
    </row>
    <row r="41" spans="1:34" x14ac:dyDescent="0.25">
      <c r="A41" t="s">
        <v>5</v>
      </c>
      <c r="B41" s="1">
        <v>42913</v>
      </c>
      <c r="C41">
        <v>34.4</v>
      </c>
      <c r="D41">
        <v>34.4</v>
      </c>
      <c r="E41">
        <v>33.25</v>
      </c>
      <c r="F41">
        <v>33</v>
      </c>
      <c r="G41">
        <f>_xll.TA_TYPPRICE(D41,E41,F41)</f>
        <v>33.550000000000004</v>
      </c>
      <c r="H41">
        <v>33.908297003437966</v>
      </c>
      <c r="I41" t="str">
        <f t="shared" si="0"/>
        <v>DOWN</v>
      </c>
      <c r="J41">
        <v>34.998708714713878</v>
      </c>
      <c r="K41">
        <v>33.919275384353284</v>
      </c>
      <c r="L41" t="str">
        <f t="shared" si="1"/>
        <v>DOWN</v>
      </c>
      <c r="M41" t="str">
        <f t="shared" si="2"/>
        <v>DOWN</v>
      </c>
      <c r="N41">
        <v>25.263809858132831</v>
      </c>
      <c r="O41" t="str">
        <f t="shared" si="3"/>
        <v>DOWN</v>
      </c>
      <c r="P41" t="str">
        <f t="shared" si="4"/>
        <v>DOWN</v>
      </c>
      <c r="Q41">
        <f t="shared" si="5"/>
        <v>-0.25</v>
      </c>
      <c r="R41">
        <f t="shared" si="6"/>
        <v>1.1499999999999986</v>
      </c>
      <c r="S41">
        <f t="shared" si="7"/>
        <v>-0.21739130434782636</v>
      </c>
      <c r="T41" t="str">
        <f t="shared" si="8"/>
        <v>DOWN</v>
      </c>
      <c r="U41" t="str">
        <f t="shared" si="9"/>
        <v>DOWN</v>
      </c>
      <c r="V41">
        <v>34.323249607845938</v>
      </c>
      <c r="W41">
        <v>35.645246723231509</v>
      </c>
      <c r="X41">
        <f t="shared" si="10"/>
        <v>-1.321997115385571</v>
      </c>
      <c r="Y41">
        <v>-1.5889935342648132</v>
      </c>
      <c r="Z41" t="str">
        <f t="shared" si="11"/>
        <v>UP</v>
      </c>
      <c r="AA41" t="str">
        <f t="shared" si="12"/>
        <v>No TMIM</v>
      </c>
      <c r="AB41" t="str">
        <f t="shared" si="13"/>
        <v>DOWN</v>
      </c>
      <c r="AC41" t="str">
        <f t="shared" si="14"/>
        <v>No Alert</v>
      </c>
      <c r="AD41" t="str">
        <f t="shared" si="15"/>
        <v>No Alert</v>
      </c>
      <c r="AE41" t="str">
        <f t="shared" si="16"/>
        <v>No Alert</v>
      </c>
      <c r="AF41" t="str">
        <f t="shared" si="17"/>
        <v>No Alert</v>
      </c>
      <c r="AG41" t="str">
        <f t="shared" si="18"/>
        <v>No Alert</v>
      </c>
      <c r="AH41" t="str">
        <f t="shared" si="19"/>
        <v>No Alert</v>
      </c>
    </row>
    <row r="42" spans="1:34" x14ac:dyDescent="0.25">
      <c r="A42" t="s">
        <v>5</v>
      </c>
      <c r="B42" s="1">
        <v>42914</v>
      </c>
      <c r="C42">
        <v>33.5</v>
      </c>
      <c r="D42">
        <v>33.9</v>
      </c>
      <c r="E42">
        <v>33.200000000000003</v>
      </c>
      <c r="F42">
        <v>34</v>
      </c>
      <c r="G42">
        <f>_xll.TA_TYPPRICE(D42,E42,F42)</f>
        <v>33.699999999999996</v>
      </c>
      <c r="H42">
        <v>33.804148501718984</v>
      </c>
      <c r="I42" t="str">
        <f t="shared" si="0"/>
        <v>UP</v>
      </c>
      <c r="J42">
        <v>34.754551222555236</v>
      </c>
      <c r="K42">
        <v>33.759436410052558</v>
      </c>
      <c r="L42" t="str">
        <f t="shared" si="1"/>
        <v>No Confirmation</v>
      </c>
      <c r="M42" t="str">
        <f t="shared" si="2"/>
        <v>No Trend</v>
      </c>
      <c r="N42">
        <v>47.741969125686133</v>
      </c>
      <c r="O42" t="str">
        <f t="shared" si="3"/>
        <v>No Momentum</v>
      </c>
      <c r="P42" t="str">
        <f t="shared" si="4"/>
        <v>No Trend + Momentum</v>
      </c>
      <c r="Q42">
        <f t="shared" si="5"/>
        <v>0.79999999999999716</v>
      </c>
      <c r="R42">
        <f t="shared" si="6"/>
        <v>0.69999999999999574</v>
      </c>
      <c r="S42">
        <f t="shared" si="7"/>
        <v>1.1428571428571457</v>
      </c>
      <c r="T42" t="str">
        <f t="shared" si="8"/>
        <v>UP</v>
      </c>
      <c r="U42" t="str">
        <f t="shared" si="9"/>
        <v>No T+M+I</v>
      </c>
      <c r="V42">
        <v>34.273518898946563</v>
      </c>
      <c r="W42">
        <v>35.523376595584729</v>
      </c>
      <c r="X42">
        <f t="shared" si="10"/>
        <v>-1.2498576966381663</v>
      </c>
      <c r="Y42">
        <v>-1.5211663667394837</v>
      </c>
      <c r="Z42" t="str">
        <f t="shared" si="11"/>
        <v>UP</v>
      </c>
      <c r="AA42" t="str">
        <f t="shared" si="12"/>
        <v>No TMIM</v>
      </c>
      <c r="AB42" t="str">
        <f t="shared" si="13"/>
        <v>No Confirmation</v>
      </c>
      <c r="AC42" t="str">
        <f t="shared" si="14"/>
        <v>No Alert</v>
      </c>
      <c r="AD42" t="str">
        <f t="shared" si="15"/>
        <v>No Alert</v>
      </c>
      <c r="AE42" t="str">
        <f t="shared" si="16"/>
        <v>No Alert</v>
      </c>
      <c r="AF42" t="str">
        <f t="shared" si="17"/>
        <v>No Alert</v>
      </c>
      <c r="AG42" t="str">
        <f t="shared" si="18"/>
        <v>No Alert</v>
      </c>
      <c r="AH42" t="str">
        <f t="shared" si="19"/>
        <v>No Alert</v>
      </c>
    </row>
    <row r="43" spans="1:34" x14ac:dyDescent="0.25">
      <c r="A43" t="s">
        <v>5</v>
      </c>
      <c r="B43" s="1">
        <v>42915</v>
      </c>
      <c r="C43">
        <v>33.6</v>
      </c>
      <c r="D43">
        <v>34</v>
      </c>
      <c r="E43">
        <v>33.200000000000003</v>
      </c>
      <c r="F43">
        <v>34</v>
      </c>
      <c r="G43">
        <f>_xll.TA_TYPPRICE(D43,E43,F43)</f>
        <v>33.733333333333334</v>
      </c>
      <c r="H43">
        <v>33.768740917526159</v>
      </c>
      <c r="I43" t="str">
        <f t="shared" si="0"/>
        <v>UP</v>
      </c>
      <c r="J43">
        <v>34.586873173098517</v>
      </c>
      <c r="K43">
        <v>33.635117207818659</v>
      </c>
      <c r="L43" t="str">
        <f t="shared" si="1"/>
        <v>No Confirmation</v>
      </c>
      <c r="M43" t="str">
        <f t="shared" si="2"/>
        <v>No Trend</v>
      </c>
      <c r="N43">
        <v>47.741969125686119</v>
      </c>
      <c r="O43" t="str">
        <f t="shared" si="3"/>
        <v>No Momentum</v>
      </c>
      <c r="P43" t="str">
        <f t="shared" si="4"/>
        <v>No Trend + Momentum</v>
      </c>
      <c r="Q43">
        <f t="shared" si="5"/>
        <v>0.79999999999999716</v>
      </c>
      <c r="R43">
        <f t="shared" si="6"/>
        <v>0.79999999999999716</v>
      </c>
      <c r="S43">
        <f t="shared" si="7"/>
        <v>1</v>
      </c>
      <c r="T43" t="str">
        <f t="shared" si="8"/>
        <v>UP</v>
      </c>
      <c r="U43" t="str">
        <f t="shared" si="9"/>
        <v>No T+M+I</v>
      </c>
      <c r="V43">
        <v>34.231439068339398</v>
      </c>
      <c r="W43">
        <v>35.410533884800678</v>
      </c>
      <c r="X43">
        <f t="shared" si="10"/>
        <v>-1.17909481646128</v>
      </c>
      <c r="Y43">
        <v>-1.452752056683843</v>
      </c>
      <c r="Z43" t="str">
        <f t="shared" si="11"/>
        <v>UP</v>
      </c>
      <c r="AA43" t="str">
        <f t="shared" si="12"/>
        <v>No TMIM</v>
      </c>
      <c r="AB43" t="str">
        <f t="shared" si="13"/>
        <v>No Confirmation</v>
      </c>
      <c r="AC43" t="str">
        <f t="shared" si="14"/>
        <v>No Alert</v>
      </c>
      <c r="AD43" t="str">
        <f t="shared" si="15"/>
        <v>No Alert</v>
      </c>
      <c r="AE43" t="str">
        <f t="shared" si="16"/>
        <v>No Alert</v>
      </c>
      <c r="AF43" t="str">
        <f t="shared" si="17"/>
        <v>No Alert</v>
      </c>
      <c r="AG43" t="str">
        <f t="shared" si="18"/>
        <v>No Alert</v>
      </c>
      <c r="AH43" t="str">
        <f t="shared" si="19"/>
        <v>No Alert</v>
      </c>
    </row>
    <row r="44" spans="1:34" x14ac:dyDescent="0.25">
      <c r="A44" t="s">
        <v>5</v>
      </c>
      <c r="B44" s="1">
        <v>42916</v>
      </c>
      <c r="C44">
        <v>33.25</v>
      </c>
      <c r="D44">
        <v>33.950000000000003</v>
      </c>
      <c r="E44">
        <v>33.15</v>
      </c>
      <c r="F44">
        <v>33</v>
      </c>
      <c r="G44">
        <f>_xll.TA_TYPPRICE(D44,E44,F44)</f>
        <v>33.366666666666667</v>
      </c>
      <c r="H44">
        <v>33.56770379209641</v>
      </c>
      <c r="I44" t="str">
        <f t="shared" si="0"/>
        <v>DOWN</v>
      </c>
      <c r="J44">
        <v>34.445345801298849</v>
      </c>
      <c r="K44">
        <v>33.52731338385896</v>
      </c>
      <c r="L44" t="str">
        <f t="shared" si="1"/>
        <v>DOWN</v>
      </c>
      <c r="M44" t="str">
        <f t="shared" si="2"/>
        <v>DOWN</v>
      </c>
      <c r="N44">
        <v>32.478678695253336</v>
      </c>
      <c r="O44" t="str">
        <f t="shared" si="3"/>
        <v>DOWN</v>
      </c>
      <c r="P44" t="str">
        <f t="shared" si="4"/>
        <v>DOWN</v>
      </c>
      <c r="Q44">
        <f t="shared" si="5"/>
        <v>-0.14999999999999858</v>
      </c>
      <c r="R44">
        <f t="shared" si="6"/>
        <v>0.80000000000000426</v>
      </c>
      <c r="S44">
        <f t="shared" si="7"/>
        <v>-0.18749999999999722</v>
      </c>
      <c r="T44" t="str">
        <f t="shared" si="8"/>
        <v>DOWN</v>
      </c>
      <c r="U44" t="str">
        <f t="shared" si="9"/>
        <v>DOWN</v>
      </c>
      <c r="V44">
        <v>34.041986903979492</v>
      </c>
      <c r="W44">
        <v>35.231975819259887</v>
      </c>
      <c r="X44">
        <f t="shared" si="10"/>
        <v>-1.1899889152803951</v>
      </c>
      <c r="Y44">
        <v>-1.4001994284031534</v>
      </c>
      <c r="Z44" t="str">
        <f t="shared" si="11"/>
        <v>UP</v>
      </c>
      <c r="AA44" t="str">
        <f t="shared" si="12"/>
        <v>No TMIM</v>
      </c>
      <c r="AB44" t="str">
        <f t="shared" si="13"/>
        <v>No Confirmation</v>
      </c>
      <c r="AC44" t="str">
        <f t="shared" si="14"/>
        <v>No Alert</v>
      </c>
      <c r="AD44" t="str">
        <f t="shared" si="15"/>
        <v>No Alert</v>
      </c>
      <c r="AE44" t="str">
        <f t="shared" si="16"/>
        <v>No Alert</v>
      </c>
      <c r="AF44" t="str">
        <f t="shared" si="17"/>
        <v>No Alert</v>
      </c>
      <c r="AG44" t="str">
        <f t="shared" si="18"/>
        <v>No Alert</v>
      </c>
      <c r="AH44" t="str">
        <f t="shared" si="19"/>
        <v>No Alert</v>
      </c>
    </row>
    <row r="45" spans="1:34" x14ac:dyDescent="0.25">
      <c r="A45" t="s">
        <v>5</v>
      </c>
      <c r="B45" s="1">
        <v>42919</v>
      </c>
      <c r="C45">
        <v>33.450000000000003</v>
      </c>
      <c r="D45">
        <v>33.75</v>
      </c>
      <c r="E45">
        <v>33.15</v>
      </c>
      <c r="F45">
        <v>34</v>
      </c>
      <c r="G45">
        <f>_xll.TA_TYPPRICE(D45,E45,F45)</f>
        <v>33.633333333333333</v>
      </c>
      <c r="H45">
        <v>33.600518562714868</v>
      </c>
      <c r="I45" t="str">
        <f t="shared" si="0"/>
        <v>UP</v>
      </c>
      <c r="J45">
        <v>34.290824512121326</v>
      </c>
      <c r="K45">
        <v>33.443465965223638</v>
      </c>
      <c r="L45" t="str">
        <f t="shared" si="1"/>
        <v>No Confirmation</v>
      </c>
      <c r="M45" t="str">
        <f t="shared" si="2"/>
        <v>No Trend</v>
      </c>
      <c r="N45">
        <v>51.757727760855765</v>
      </c>
      <c r="O45" t="str">
        <f t="shared" si="3"/>
        <v>No Momentum</v>
      </c>
      <c r="P45" t="str">
        <f t="shared" si="4"/>
        <v>No Trend + Momentum</v>
      </c>
      <c r="Q45">
        <f t="shared" si="5"/>
        <v>0.85000000000000142</v>
      </c>
      <c r="R45">
        <f t="shared" si="6"/>
        <v>0.60000000000000142</v>
      </c>
      <c r="S45">
        <f t="shared" si="7"/>
        <v>1.4166666666666656</v>
      </c>
      <c r="T45" t="str">
        <f t="shared" si="8"/>
        <v>UP</v>
      </c>
      <c r="U45" t="str">
        <f t="shared" si="9"/>
        <v>No T+M+I</v>
      </c>
      <c r="V45">
        <v>34.03552738029034</v>
      </c>
      <c r="W45">
        <v>35.140718351166562</v>
      </c>
      <c r="X45">
        <f t="shared" si="10"/>
        <v>-1.1051909708762224</v>
      </c>
      <c r="Y45">
        <v>-1.3411977368977672</v>
      </c>
      <c r="Z45" t="str">
        <f t="shared" si="11"/>
        <v>UP</v>
      </c>
      <c r="AA45" t="str">
        <f t="shared" si="12"/>
        <v>No TMIM</v>
      </c>
      <c r="AB45" t="str">
        <f t="shared" si="13"/>
        <v>No Confirmation</v>
      </c>
      <c r="AC45" t="str">
        <f t="shared" si="14"/>
        <v>No Alert</v>
      </c>
      <c r="AD45" t="str">
        <f t="shared" si="15"/>
        <v>No Alert</v>
      </c>
      <c r="AE45" t="str">
        <f t="shared" si="16"/>
        <v>No Alert</v>
      </c>
      <c r="AF45" t="str">
        <f t="shared" si="17"/>
        <v>No Alert</v>
      </c>
      <c r="AG45" t="str">
        <f t="shared" si="18"/>
        <v>No Alert</v>
      </c>
      <c r="AH45" t="str">
        <f t="shared" si="19"/>
        <v>No Alert</v>
      </c>
    </row>
    <row r="46" spans="1:34" x14ac:dyDescent="0.25">
      <c r="A46" t="s">
        <v>5</v>
      </c>
      <c r="B46" s="1">
        <v>42920</v>
      </c>
      <c r="C46">
        <v>33.549999999999997</v>
      </c>
      <c r="D46">
        <v>34</v>
      </c>
      <c r="E46">
        <v>33.299999999999997</v>
      </c>
      <c r="F46">
        <v>33</v>
      </c>
      <c r="G46">
        <f>_xll.TA_TYPPRICE(D46,E46,F46)</f>
        <v>33.43333333333333</v>
      </c>
      <c r="H46">
        <v>33.516925948024095</v>
      </c>
      <c r="I46" t="str">
        <f t="shared" si="0"/>
        <v>DOWN</v>
      </c>
      <c r="J46">
        <v>34.226196842761034</v>
      </c>
      <c r="K46">
        <v>33.411584639618383</v>
      </c>
      <c r="L46" t="str">
        <f t="shared" si="1"/>
        <v>DOWN</v>
      </c>
      <c r="M46" t="str">
        <f t="shared" si="2"/>
        <v>DOWN</v>
      </c>
      <c r="N46">
        <v>38.143910793058282</v>
      </c>
      <c r="O46" t="str">
        <f t="shared" si="3"/>
        <v>DOWN</v>
      </c>
      <c r="P46" t="str">
        <f t="shared" si="4"/>
        <v>DOWN</v>
      </c>
      <c r="Q46">
        <f t="shared" si="5"/>
        <v>-0.29999999999999716</v>
      </c>
      <c r="R46">
        <f t="shared" si="6"/>
        <v>0.70000000000000284</v>
      </c>
      <c r="S46">
        <f t="shared" si="7"/>
        <v>-0.42857142857142277</v>
      </c>
      <c r="T46" t="str">
        <f t="shared" si="8"/>
        <v>DOWN</v>
      </c>
      <c r="U46" t="str">
        <f t="shared" si="9"/>
        <v>DOWN</v>
      </c>
      <c r="V46">
        <v>33.876215475630289</v>
      </c>
      <c r="W46">
        <v>34.982146621450518</v>
      </c>
      <c r="X46">
        <f t="shared" si="10"/>
        <v>-1.1059311458202288</v>
      </c>
      <c r="Y46">
        <v>-1.2941444186822595</v>
      </c>
      <c r="Z46" t="str">
        <f t="shared" si="11"/>
        <v>UP</v>
      </c>
      <c r="AA46" t="str">
        <f t="shared" si="12"/>
        <v>No TMIM</v>
      </c>
      <c r="AB46" t="str">
        <f t="shared" si="13"/>
        <v>No Confirmation</v>
      </c>
      <c r="AC46" t="str">
        <f t="shared" si="14"/>
        <v>No Alert</v>
      </c>
      <c r="AD46" t="str">
        <f t="shared" si="15"/>
        <v>No Alert</v>
      </c>
      <c r="AE46" t="str">
        <f t="shared" si="16"/>
        <v>No Alert</v>
      </c>
      <c r="AF46" t="str">
        <f t="shared" si="17"/>
        <v>No Alert</v>
      </c>
      <c r="AG46" t="str">
        <f t="shared" si="18"/>
        <v>No Alert</v>
      </c>
      <c r="AH46" t="str">
        <f t="shared" si="19"/>
        <v>No Alert</v>
      </c>
    </row>
    <row r="47" spans="1:34" x14ac:dyDescent="0.25">
      <c r="A47" t="s">
        <v>5</v>
      </c>
      <c r="B47" s="1">
        <v>42921</v>
      </c>
      <c r="C47">
        <v>33.4</v>
      </c>
      <c r="D47">
        <v>33.75</v>
      </c>
      <c r="E47">
        <v>33.35</v>
      </c>
      <c r="F47">
        <v>34</v>
      </c>
      <c r="G47">
        <f>_xll.TA_TYPPRICE(D47,E47,F47)</f>
        <v>33.699999999999996</v>
      </c>
      <c r="H47">
        <v>33.608462974012042</v>
      </c>
      <c r="I47" t="str">
        <f t="shared" si="0"/>
        <v>UP</v>
      </c>
      <c r="J47">
        <v>34.120375322147474</v>
      </c>
      <c r="K47">
        <v>33.397899164147631</v>
      </c>
      <c r="L47" t="str">
        <f t="shared" si="1"/>
        <v>No Confirmation</v>
      </c>
      <c r="M47" t="str">
        <f t="shared" si="2"/>
        <v>No Trend</v>
      </c>
      <c r="N47">
        <v>53.449208674033287</v>
      </c>
      <c r="O47" t="str">
        <f t="shared" si="3"/>
        <v>No Momentum</v>
      </c>
      <c r="P47" t="str">
        <f t="shared" si="4"/>
        <v>No Trend + Momentum</v>
      </c>
      <c r="Q47">
        <f t="shared" si="5"/>
        <v>0.64999999999999858</v>
      </c>
      <c r="R47">
        <f t="shared" si="6"/>
        <v>0.39999999999999858</v>
      </c>
      <c r="S47">
        <f t="shared" si="7"/>
        <v>1.6250000000000022</v>
      </c>
      <c r="T47" t="str">
        <f t="shared" si="8"/>
        <v>UP</v>
      </c>
      <c r="U47" t="str">
        <f t="shared" si="9"/>
        <v>No T+M+I</v>
      </c>
      <c r="V47">
        <v>33.895259248610245</v>
      </c>
      <c r="W47">
        <v>34.909395019861591</v>
      </c>
      <c r="X47">
        <f t="shared" si="10"/>
        <v>-1.0141357712513468</v>
      </c>
      <c r="Y47">
        <v>-1.238142689196077</v>
      </c>
      <c r="Z47" t="str">
        <f t="shared" si="11"/>
        <v>UP</v>
      </c>
      <c r="AA47" t="str">
        <f t="shared" si="12"/>
        <v>No TMIM</v>
      </c>
      <c r="AB47" t="str">
        <f t="shared" si="13"/>
        <v>No Confirmation</v>
      </c>
      <c r="AC47" t="str">
        <f t="shared" si="14"/>
        <v>No Alert</v>
      </c>
      <c r="AD47" t="str">
        <f t="shared" si="15"/>
        <v>No Alert</v>
      </c>
      <c r="AE47" t="str">
        <f t="shared" si="16"/>
        <v>No Alert</v>
      </c>
      <c r="AF47" t="str">
        <f t="shared" si="17"/>
        <v>No Alert</v>
      </c>
      <c r="AG47" t="str">
        <f t="shared" si="18"/>
        <v>No Alert</v>
      </c>
      <c r="AH47" t="str">
        <f t="shared" si="19"/>
        <v>No Alert</v>
      </c>
    </row>
    <row r="48" spans="1:34" x14ac:dyDescent="0.25">
      <c r="A48" t="s">
        <v>5</v>
      </c>
      <c r="B48" s="1">
        <v>42922</v>
      </c>
      <c r="C48">
        <v>33.799999999999997</v>
      </c>
      <c r="D48">
        <v>34.9</v>
      </c>
      <c r="E48">
        <v>33.75</v>
      </c>
      <c r="F48">
        <v>34</v>
      </c>
      <c r="G48">
        <f>_xll.TA_TYPPRICE(D48,E48,F48)</f>
        <v>34.216666666666669</v>
      </c>
      <c r="H48">
        <v>33.912564820339355</v>
      </c>
      <c r="I48" t="str">
        <f t="shared" si="0"/>
        <v>UP</v>
      </c>
      <c r="J48">
        <v>34.293625250559145</v>
      </c>
      <c r="K48">
        <v>33.476143794337048</v>
      </c>
      <c r="L48" t="str">
        <f t="shared" si="1"/>
        <v>No Confirmation</v>
      </c>
      <c r="M48" t="str">
        <f t="shared" si="2"/>
        <v>No Trend</v>
      </c>
      <c r="N48">
        <v>53.449208674033287</v>
      </c>
      <c r="O48" t="str">
        <f t="shared" si="3"/>
        <v>No Momentum</v>
      </c>
      <c r="P48" t="str">
        <f t="shared" si="4"/>
        <v>No Trend + Momentum</v>
      </c>
      <c r="Q48">
        <f t="shared" si="5"/>
        <v>0.25</v>
      </c>
      <c r="R48">
        <f t="shared" si="6"/>
        <v>1.1499999999999986</v>
      </c>
      <c r="S48">
        <f t="shared" si="7"/>
        <v>0.21739130434782636</v>
      </c>
      <c r="T48" t="str">
        <f t="shared" si="8"/>
        <v>No Indication</v>
      </c>
      <c r="U48" t="str">
        <f t="shared" si="9"/>
        <v>No T+M+I</v>
      </c>
      <c r="V48">
        <v>33.911373210362513</v>
      </c>
      <c r="W48">
        <v>34.842032425797768</v>
      </c>
      <c r="X48">
        <f t="shared" si="10"/>
        <v>-0.93065921543525576</v>
      </c>
      <c r="Y48">
        <v>-1.1766459944439127</v>
      </c>
      <c r="Z48" t="str">
        <f t="shared" si="11"/>
        <v>UP</v>
      </c>
      <c r="AA48" t="str">
        <f t="shared" si="12"/>
        <v>No TMIM</v>
      </c>
      <c r="AB48" t="str">
        <f t="shared" si="13"/>
        <v>No Confirmation</v>
      </c>
      <c r="AC48" t="str">
        <f t="shared" si="14"/>
        <v>No Alert</v>
      </c>
      <c r="AD48" t="str">
        <f t="shared" si="15"/>
        <v>No Alert</v>
      </c>
      <c r="AE48" t="str">
        <f t="shared" si="16"/>
        <v>No Alert</v>
      </c>
      <c r="AF48" t="str">
        <f t="shared" si="17"/>
        <v>No Alert</v>
      </c>
      <c r="AG48" t="str">
        <f t="shared" si="18"/>
        <v>No Alert</v>
      </c>
      <c r="AH48" t="str">
        <f t="shared" si="19"/>
        <v>No Alert</v>
      </c>
    </row>
    <row r="49" spans="1:34" x14ac:dyDescent="0.25">
      <c r="A49" t="s">
        <v>5</v>
      </c>
      <c r="B49" s="1">
        <v>42923</v>
      </c>
      <c r="C49">
        <v>34.549999999999997</v>
      </c>
      <c r="D49">
        <v>34.799999999999997</v>
      </c>
      <c r="E49">
        <v>34.299999999999997</v>
      </c>
      <c r="F49">
        <v>34</v>
      </c>
      <c r="G49">
        <f>_xll.TA_TYPPRICE(D49,E49,F49)</f>
        <v>34.366666666666667</v>
      </c>
      <c r="H49">
        <v>34.139615743503015</v>
      </c>
      <c r="I49" t="str">
        <f t="shared" si="0"/>
        <v>DOWN</v>
      </c>
      <c r="J49">
        <v>34.406152972657111</v>
      </c>
      <c r="K49">
        <v>33.659222951151037</v>
      </c>
      <c r="L49" t="str">
        <f t="shared" si="1"/>
        <v>No Confirmation</v>
      </c>
      <c r="M49" t="str">
        <f t="shared" si="2"/>
        <v>No Trend</v>
      </c>
      <c r="N49">
        <v>53.449208674033287</v>
      </c>
      <c r="O49" t="str">
        <f t="shared" si="3"/>
        <v>No Momentum</v>
      </c>
      <c r="P49" t="str">
        <f t="shared" si="4"/>
        <v>No Trend + Momentum</v>
      </c>
      <c r="Q49">
        <f t="shared" si="5"/>
        <v>-0.29999999999999716</v>
      </c>
      <c r="R49">
        <f t="shared" si="6"/>
        <v>0.5</v>
      </c>
      <c r="S49">
        <f t="shared" si="7"/>
        <v>-0.59999999999999432</v>
      </c>
      <c r="T49" t="str">
        <f t="shared" si="8"/>
        <v>DOWN</v>
      </c>
      <c r="U49" t="str">
        <f t="shared" si="9"/>
        <v>No T+M+I</v>
      </c>
      <c r="V49">
        <v>33.925008101075974</v>
      </c>
      <c r="W49">
        <v>34.779659653516454</v>
      </c>
      <c r="X49">
        <f t="shared" si="10"/>
        <v>-0.85465155244047963</v>
      </c>
      <c r="Y49">
        <v>-1.1122471060432262</v>
      </c>
      <c r="Z49" t="str">
        <f t="shared" si="11"/>
        <v>UP</v>
      </c>
      <c r="AA49" t="str">
        <f t="shared" si="12"/>
        <v>No TMIM</v>
      </c>
      <c r="AB49" t="str">
        <f t="shared" si="13"/>
        <v>No Confirmation</v>
      </c>
      <c r="AC49" t="str">
        <f t="shared" si="14"/>
        <v>No Alert</v>
      </c>
      <c r="AD49" t="str">
        <f t="shared" si="15"/>
        <v>No Alert</v>
      </c>
      <c r="AE49" t="str">
        <f t="shared" si="16"/>
        <v>No Alert</v>
      </c>
      <c r="AF49" t="str">
        <f t="shared" si="17"/>
        <v>No Alert</v>
      </c>
      <c r="AG49" t="str">
        <f t="shared" si="18"/>
        <v>No Alert</v>
      </c>
      <c r="AH49" t="str">
        <f t="shared" si="19"/>
        <v>No Alert</v>
      </c>
    </row>
    <row r="50" spans="1:34" x14ac:dyDescent="0.25">
      <c r="A50" t="s">
        <v>5</v>
      </c>
      <c r="B50" s="1">
        <v>42926</v>
      </c>
      <c r="C50">
        <v>34.5</v>
      </c>
      <c r="D50">
        <v>35</v>
      </c>
      <c r="E50">
        <v>34.049999999999997</v>
      </c>
      <c r="F50">
        <v>35</v>
      </c>
      <c r="G50">
        <f>_xll.TA_TYPPRICE(D50,E50,F50)</f>
        <v>34.68333333333333</v>
      </c>
      <c r="H50">
        <v>34.411474538418176</v>
      </c>
      <c r="I50" t="str">
        <f t="shared" si="0"/>
        <v>UP</v>
      </c>
      <c r="J50">
        <v>34.538118978733308</v>
      </c>
      <c r="K50">
        <v>33.746062295339698</v>
      </c>
      <c r="L50" t="str">
        <f t="shared" si="1"/>
        <v>UP</v>
      </c>
      <c r="M50" t="str">
        <f t="shared" si="2"/>
        <v>UP</v>
      </c>
      <c r="N50">
        <v>68.616093012268806</v>
      </c>
      <c r="O50" t="str">
        <f t="shared" si="3"/>
        <v>UP</v>
      </c>
      <c r="P50" t="str">
        <f t="shared" si="4"/>
        <v>UP</v>
      </c>
      <c r="Q50">
        <f t="shared" si="5"/>
        <v>0.95000000000000284</v>
      </c>
      <c r="R50">
        <f t="shared" si="6"/>
        <v>0.95000000000000284</v>
      </c>
      <c r="S50">
        <f t="shared" si="7"/>
        <v>1</v>
      </c>
      <c r="T50" t="str">
        <f t="shared" si="8"/>
        <v>UP</v>
      </c>
      <c r="U50" t="str">
        <f t="shared" si="9"/>
        <v>UP</v>
      </c>
      <c r="V50">
        <v>34.090391470141206</v>
      </c>
      <c r="W50">
        <v>34.795981160663381</v>
      </c>
      <c r="X50">
        <f t="shared" si="10"/>
        <v>-0.70558969052217435</v>
      </c>
      <c r="Y50">
        <v>-1.0309156229390157</v>
      </c>
      <c r="Z50" t="str">
        <f t="shared" si="11"/>
        <v>UP</v>
      </c>
      <c r="AA50" t="str">
        <f t="shared" si="12"/>
        <v>UP</v>
      </c>
      <c r="AB50" t="str">
        <f t="shared" si="13"/>
        <v>No Confirmation</v>
      </c>
      <c r="AC50" t="str">
        <f t="shared" si="14"/>
        <v>No Alert</v>
      </c>
      <c r="AD50" t="str">
        <f t="shared" si="15"/>
        <v>No Alert</v>
      </c>
      <c r="AE50" t="str">
        <f t="shared" si="16"/>
        <v>No Alert</v>
      </c>
      <c r="AF50" t="str">
        <f t="shared" si="17"/>
        <v>No Alert</v>
      </c>
      <c r="AG50" t="str">
        <f t="shared" si="18"/>
        <v>No Alert</v>
      </c>
      <c r="AH50" t="str">
        <f t="shared" si="19"/>
        <v>No Alert</v>
      </c>
    </row>
    <row r="51" spans="1:34" x14ac:dyDescent="0.25">
      <c r="A51" t="s">
        <v>5</v>
      </c>
      <c r="B51" s="1">
        <v>42927</v>
      </c>
      <c r="C51">
        <v>35.049999999999997</v>
      </c>
      <c r="D51">
        <v>35.1</v>
      </c>
      <c r="E51">
        <v>34.049999999999997</v>
      </c>
      <c r="F51">
        <v>34</v>
      </c>
      <c r="G51">
        <f>_xll.TA_TYPPRICE(D51,E51,F51)</f>
        <v>34.383333333333333</v>
      </c>
      <c r="H51">
        <v>34.397403935875758</v>
      </c>
      <c r="I51" t="str">
        <f t="shared" si="0"/>
        <v>DOWN</v>
      </c>
      <c r="J51">
        <v>34.662981427903688</v>
      </c>
      <c r="K51">
        <v>33.813604007486433</v>
      </c>
      <c r="L51" t="str">
        <f t="shared" si="1"/>
        <v>No Confirmation</v>
      </c>
      <c r="M51" t="str">
        <f t="shared" si="2"/>
        <v>No Trend</v>
      </c>
      <c r="N51">
        <v>48.75840086983635</v>
      </c>
      <c r="O51" t="str">
        <f t="shared" si="3"/>
        <v>No Momentum</v>
      </c>
      <c r="P51" t="str">
        <f t="shared" si="4"/>
        <v>No Trend + Momentum</v>
      </c>
      <c r="Q51">
        <f t="shared" si="5"/>
        <v>-4.9999999999997158E-2</v>
      </c>
      <c r="R51">
        <f t="shared" si="6"/>
        <v>1.0500000000000043</v>
      </c>
      <c r="S51">
        <f t="shared" si="7"/>
        <v>-4.7619047619044716E-2</v>
      </c>
      <c r="T51" t="str">
        <f t="shared" si="8"/>
        <v>DOWN</v>
      </c>
      <c r="U51" t="str">
        <f t="shared" si="9"/>
        <v>No T+M+I</v>
      </c>
      <c r="V51">
        <v>34.076485090119483</v>
      </c>
      <c r="W51">
        <v>34.737019593206831</v>
      </c>
      <c r="X51">
        <f t="shared" si="10"/>
        <v>-0.66053450308734796</v>
      </c>
      <c r="Y51">
        <v>-0.9568393989686822</v>
      </c>
      <c r="Z51" t="str">
        <f t="shared" si="11"/>
        <v>UP</v>
      </c>
      <c r="AA51" t="str">
        <f t="shared" si="12"/>
        <v>No TMIM</v>
      </c>
      <c r="AB51" t="str">
        <f t="shared" si="13"/>
        <v>No Confirmation</v>
      </c>
      <c r="AC51" t="str">
        <f t="shared" si="14"/>
        <v>No Alert</v>
      </c>
      <c r="AD51" t="str">
        <f t="shared" si="15"/>
        <v>No Alert</v>
      </c>
      <c r="AE51" t="str">
        <f t="shared" si="16"/>
        <v>No Alert</v>
      </c>
      <c r="AF51" t="str">
        <f t="shared" si="17"/>
        <v>No Alert</v>
      </c>
      <c r="AG51" t="str">
        <f t="shared" si="18"/>
        <v>No Alert</v>
      </c>
      <c r="AH51" t="str">
        <f t="shared" si="19"/>
        <v>No Alert</v>
      </c>
    </row>
    <row r="52" spans="1:34" x14ac:dyDescent="0.25">
      <c r="A52" t="s">
        <v>5</v>
      </c>
      <c r="B52" s="1">
        <v>42928</v>
      </c>
      <c r="C52">
        <v>34.200000000000003</v>
      </c>
      <c r="D52">
        <v>34.75</v>
      </c>
      <c r="E52">
        <v>34.1</v>
      </c>
      <c r="F52">
        <v>34</v>
      </c>
      <c r="G52">
        <f>_xll.TA_TYPPRICE(D52,E52,F52)</f>
        <v>34.283333333333331</v>
      </c>
      <c r="H52">
        <v>34.340368634604545</v>
      </c>
      <c r="I52" t="str">
        <f t="shared" si="0"/>
        <v>DOWN</v>
      </c>
      <c r="J52">
        <v>34.682318888369537</v>
      </c>
      <c r="K52">
        <v>33.87724756137834</v>
      </c>
      <c r="L52" t="str">
        <f t="shared" si="1"/>
        <v>No Confirmation</v>
      </c>
      <c r="M52" t="str">
        <f t="shared" si="2"/>
        <v>No Trend</v>
      </c>
      <c r="N52">
        <v>48.75840086983635</v>
      </c>
      <c r="O52" t="str">
        <f t="shared" si="3"/>
        <v>No Momentum</v>
      </c>
      <c r="P52" t="str">
        <f t="shared" si="4"/>
        <v>No Trend + Momentum</v>
      </c>
      <c r="Q52">
        <f t="shared" si="5"/>
        <v>-0.10000000000000142</v>
      </c>
      <c r="R52">
        <f t="shared" si="6"/>
        <v>0.64999999999999858</v>
      </c>
      <c r="S52">
        <f t="shared" si="7"/>
        <v>-0.15384615384615638</v>
      </c>
      <c r="T52" t="str">
        <f t="shared" si="8"/>
        <v>DOWN</v>
      </c>
      <c r="U52" t="str">
        <f t="shared" si="9"/>
        <v>No T+M+I</v>
      </c>
      <c r="V52">
        <v>34.064718153178028</v>
      </c>
      <c r="W52">
        <v>34.682425549265588</v>
      </c>
      <c r="X52">
        <f t="shared" si="10"/>
        <v>-0.61770739608756031</v>
      </c>
      <c r="Y52">
        <v>-0.88901299839245784</v>
      </c>
      <c r="Z52" t="str">
        <f t="shared" si="11"/>
        <v>UP</v>
      </c>
      <c r="AA52" t="str">
        <f t="shared" si="12"/>
        <v>No TMIM</v>
      </c>
      <c r="AB52" t="str">
        <f t="shared" si="13"/>
        <v>No Confirmation</v>
      </c>
      <c r="AC52" t="str">
        <f t="shared" si="14"/>
        <v>No Alert</v>
      </c>
      <c r="AD52" t="str">
        <f t="shared" si="15"/>
        <v>No Alert</v>
      </c>
      <c r="AE52" t="str">
        <f t="shared" si="16"/>
        <v>No Alert</v>
      </c>
      <c r="AF52" t="str">
        <f t="shared" si="17"/>
        <v>No Alert</v>
      </c>
      <c r="AG52" t="str">
        <f t="shared" si="18"/>
        <v>No Alert</v>
      </c>
      <c r="AH52" t="str">
        <f t="shared" si="19"/>
        <v>No Alert</v>
      </c>
    </row>
    <row r="53" spans="1:34" x14ac:dyDescent="0.25">
      <c r="A53" t="s">
        <v>5</v>
      </c>
      <c r="B53" s="1">
        <v>42929</v>
      </c>
      <c r="C53">
        <v>34.75</v>
      </c>
      <c r="D53">
        <v>34.75</v>
      </c>
      <c r="E53">
        <v>34</v>
      </c>
      <c r="F53">
        <v>34</v>
      </c>
      <c r="G53">
        <f>_xll.TA_TYPPRICE(D53,E53,F53)</f>
        <v>34.25</v>
      </c>
      <c r="H53">
        <v>34.295184317302272</v>
      </c>
      <c r="I53" t="str">
        <f t="shared" si="0"/>
        <v>DOWN</v>
      </c>
      <c r="J53">
        <v>34.697359135398528</v>
      </c>
      <c r="K53">
        <v>33.90452588107204</v>
      </c>
      <c r="L53" t="str">
        <f t="shared" si="1"/>
        <v>No Confirmation</v>
      </c>
      <c r="M53" t="str">
        <f t="shared" si="2"/>
        <v>No Trend</v>
      </c>
      <c r="N53">
        <v>48.75840086983635</v>
      </c>
      <c r="O53" t="str">
        <f t="shared" si="3"/>
        <v>No Momentum</v>
      </c>
      <c r="P53" t="str">
        <f t="shared" si="4"/>
        <v>No Trend + Momentum</v>
      </c>
      <c r="Q53">
        <f t="shared" si="5"/>
        <v>0</v>
      </c>
      <c r="R53">
        <f t="shared" si="6"/>
        <v>0.75</v>
      </c>
      <c r="S53">
        <f t="shared" si="7"/>
        <v>0</v>
      </c>
      <c r="T53" t="str">
        <f t="shared" si="8"/>
        <v>DOWN</v>
      </c>
      <c r="U53" t="str">
        <f t="shared" si="9"/>
        <v>No T+M+I</v>
      </c>
      <c r="V53">
        <v>34.054761514227565</v>
      </c>
      <c r="W53">
        <v>34.631875508579249</v>
      </c>
      <c r="X53">
        <f t="shared" si="10"/>
        <v>-0.57711399435168431</v>
      </c>
      <c r="Y53">
        <v>-0.82663319758430309</v>
      </c>
      <c r="Z53" t="str">
        <f t="shared" si="11"/>
        <v>UP</v>
      </c>
      <c r="AA53" t="str">
        <f t="shared" si="12"/>
        <v>No TMIM</v>
      </c>
      <c r="AB53" t="str">
        <f t="shared" si="13"/>
        <v>No Confirmation</v>
      </c>
      <c r="AC53" t="str">
        <f t="shared" si="14"/>
        <v>No Alert</v>
      </c>
      <c r="AD53" t="str">
        <f t="shared" si="15"/>
        <v>No Alert</v>
      </c>
      <c r="AE53" t="str">
        <f t="shared" si="16"/>
        <v>No Alert</v>
      </c>
      <c r="AF53" t="str">
        <f t="shared" si="17"/>
        <v>No Alert</v>
      </c>
      <c r="AG53" t="str">
        <f t="shared" si="18"/>
        <v>No Alert</v>
      </c>
      <c r="AH53" t="str">
        <f t="shared" si="19"/>
        <v>No Alert</v>
      </c>
    </row>
    <row r="54" spans="1:34" x14ac:dyDescent="0.25">
      <c r="A54" t="s">
        <v>5</v>
      </c>
      <c r="B54" s="1">
        <v>42930</v>
      </c>
      <c r="C54">
        <v>34.1</v>
      </c>
      <c r="D54">
        <v>34.75</v>
      </c>
      <c r="E54">
        <v>34.049999999999997</v>
      </c>
      <c r="F54">
        <v>34</v>
      </c>
      <c r="G54">
        <f>_xll.TA_TYPPRICE(D54,E54,F54)</f>
        <v>34.266666666666666</v>
      </c>
      <c r="H54">
        <v>34.280925491984469</v>
      </c>
      <c r="I54" t="str">
        <f t="shared" si="0"/>
        <v>DOWN</v>
      </c>
      <c r="J54">
        <v>34.709057105309967</v>
      </c>
      <c r="K54">
        <v>33.936853463056032</v>
      </c>
      <c r="L54" t="str">
        <f t="shared" si="1"/>
        <v>No Confirmation</v>
      </c>
      <c r="M54" t="str">
        <f t="shared" si="2"/>
        <v>No Trend</v>
      </c>
      <c r="N54">
        <v>48.75840086983635</v>
      </c>
      <c r="O54" t="str">
        <f t="shared" si="3"/>
        <v>No Momentum</v>
      </c>
      <c r="P54" t="str">
        <f t="shared" si="4"/>
        <v>No Trend + Momentum</v>
      </c>
      <c r="Q54">
        <f t="shared" si="5"/>
        <v>-4.9999999999997158E-2</v>
      </c>
      <c r="R54">
        <f t="shared" si="6"/>
        <v>0.70000000000000284</v>
      </c>
      <c r="S54">
        <f t="shared" si="7"/>
        <v>-7.1428571428567081E-2</v>
      </c>
      <c r="T54" t="str">
        <f t="shared" si="8"/>
        <v>DOWN</v>
      </c>
      <c r="U54" t="str">
        <f t="shared" si="9"/>
        <v>No T+M+I</v>
      </c>
      <c r="V54">
        <v>34.046336665884866</v>
      </c>
      <c r="W54">
        <v>34.585069915351156</v>
      </c>
      <c r="X54">
        <f t="shared" si="10"/>
        <v>-0.53873324946628998</v>
      </c>
      <c r="Y54">
        <v>-0.76905320796070042</v>
      </c>
      <c r="Z54" t="str">
        <f t="shared" si="11"/>
        <v>UP</v>
      </c>
      <c r="AA54" t="str">
        <f t="shared" si="12"/>
        <v>No TMIM</v>
      </c>
      <c r="AB54" t="str">
        <f t="shared" si="13"/>
        <v>No Confirmation</v>
      </c>
      <c r="AC54" t="str">
        <f t="shared" si="14"/>
        <v>No Alert</v>
      </c>
      <c r="AD54" t="str">
        <f t="shared" si="15"/>
        <v>No Alert</v>
      </c>
      <c r="AE54" t="str">
        <f t="shared" si="16"/>
        <v>No Alert</v>
      </c>
      <c r="AF54" t="str">
        <f t="shared" si="17"/>
        <v>No Alert</v>
      </c>
      <c r="AG54" t="str">
        <f t="shared" si="18"/>
        <v>No Alert</v>
      </c>
      <c r="AH54" t="str">
        <f t="shared" si="19"/>
        <v>No Alert</v>
      </c>
    </row>
    <row r="55" spans="1:34" x14ac:dyDescent="0.25">
      <c r="A55" t="s">
        <v>5</v>
      </c>
      <c r="B55" s="1">
        <v>42933</v>
      </c>
      <c r="C55">
        <v>34.35</v>
      </c>
      <c r="D55">
        <v>34.549999999999997</v>
      </c>
      <c r="E55">
        <v>34</v>
      </c>
      <c r="F55">
        <v>34</v>
      </c>
      <c r="G55">
        <f>_xll.TA_TYPPRICE(D55,E55,F55)</f>
        <v>34.18333333333333</v>
      </c>
      <c r="H55">
        <v>34.2321294126589</v>
      </c>
      <c r="I55" t="str">
        <f t="shared" si="0"/>
        <v>DOWN</v>
      </c>
      <c r="J55">
        <v>34.673711081907754</v>
      </c>
      <c r="K55">
        <v>33.950886026821358</v>
      </c>
      <c r="L55" t="str">
        <f t="shared" si="1"/>
        <v>No Confirmation</v>
      </c>
      <c r="M55" t="str">
        <f t="shared" si="2"/>
        <v>No Trend</v>
      </c>
      <c r="N55">
        <v>48.758400869836343</v>
      </c>
      <c r="O55" t="str">
        <f t="shared" si="3"/>
        <v>No Momentum</v>
      </c>
      <c r="P55" t="str">
        <f t="shared" si="4"/>
        <v>No Trend + Momentum</v>
      </c>
      <c r="Q55">
        <f t="shared" si="5"/>
        <v>0</v>
      </c>
      <c r="R55">
        <f t="shared" si="6"/>
        <v>0.54999999999999716</v>
      </c>
      <c r="S55">
        <f t="shared" si="7"/>
        <v>0</v>
      </c>
      <c r="T55" t="str">
        <f t="shared" si="8"/>
        <v>DOWN</v>
      </c>
      <c r="U55" t="str">
        <f t="shared" si="9"/>
        <v>No T+M+I</v>
      </c>
      <c r="V55">
        <v>34.039207948056422</v>
      </c>
      <c r="W55">
        <v>34.541731403102922</v>
      </c>
      <c r="X55">
        <f t="shared" si="10"/>
        <v>-0.50252345504650009</v>
      </c>
      <c r="Y55">
        <v>-0.71574725737786038</v>
      </c>
      <c r="Z55" t="str">
        <f t="shared" si="11"/>
        <v>UP</v>
      </c>
      <c r="AA55" t="str">
        <f t="shared" si="12"/>
        <v>No TMIM</v>
      </c>
      <c r="AB55" t="str">
        <f t="shared" si="13"/>
        <v>No Confirmation</v>
      </c>
      <c r="AC55" t="str">
        <f t="shared" si="14"/>
        <v>No Alert</v>
      </c>
      <c r="AD55" t="str">
        <f t="shared" si="15"/>
        <v>No Alert</v>
      </c>
      <c r="AE55" t="str">
        <f t="shared" si="16"/>
        <v>No Alert</v>
      </c>
      <c r="AF55" t="str">
        <f t="shared" si="17"/>
        <v>No Alert</v>
      </c>
      <c r="AG55" t="str">
        <f t="shared" si="18"/>
        <v>No Alert</v>
      </c>
      <c r="AH55" t="str">
        <f t="shared" si="19"/>
        <v>No Alert</v>
      </c>
    </row>
    <row r="56" spans="1:34" x14ac:dyDescent="0.25">
      <c r="A56" t="s">
        <v>5</v>
      </c>
      <c r="B56" s="1">
        <v>42934</v>
      </c>
      <c r="C56">
        <v>33.9</v>
      </c>
      <c r="D56">
        <v>34.65</v>
      </c>
      <c r="E56">
        <v>33.700000000000003</v>
      </c>
      <c r="F56">
        <v>34</v>
      </c>
      <c r="G56">
        <f>_xll.TA_TYPPRICE(D56,E56,F56)</f>
        <v>34.116666666666667</v>
      </c>
      <c r="H56">
        <v>34.174398039662783</v>
      </c>
      <c r="I56" t="str">
        <f t="shared" si="0"/>
        <v>DOWN</v>
      </c>
      <c r="J56">
        <v>34.668441952594918</v>
      </c>
      <c r="K56">
        <v>33.895133576416612</v>
      </c>
      <c r="L56" t="str">
        <f t="shared" si="1"/>
        <v>No Confirmation</v>
      </c>
      <c r="M56" t="str">
        <f t="shared" si="2"/>
        <v>No Trend</v>
      </c>
      <c r="N56">
        <v>48.75840086983635</v>
      </c>
      <c r="O56" t="str">
        <f t="shared" si="3"/>
        <v>No Momentum</v>
      </c>
      <c r="P56" t="str">
        <f t="shared" si="4"/>
        <v>No Trend + Momentum</v>
      </c>
      <c r="Q56">
        <f t="shared" si="5"/>
        <v>0.29999999999999716</v>
      </c>
      <c r="R56">
        <f t="shared" si="6"/>
        <v>0.94999999999999574</v>
      </c>
      <c r="S56">
        <f t="shared" si="7"/>
        <v>0.31578947368420895</v>
      </c>
      <c r="T56" t="str">
        <f t="shared" si="8"/>
        <v>No Indication</v>
      </c>
      <c r="U56" t="str">
        <f t="shared" si="9"/>
        <v>No T+M+I</v>
      </c>
      <c r="V56">
        <v>34.033175956047742</v>
      </c>
      <c r="W56">
        <v>34.501603151021222</v>
      </c>
      <c r="X56">
        <f t="shared" si="10"/>
        <v>-0.46842719497347929</v>
      </c>
      <c r="Y56">
        <v>-0.66628324489698421</v>
      </c>
      <c r="Z56" t="str">
        <f t="shared" si="11"/>
        <v>UP</v>
      </c>
      <c r="AA56" t="str">
        <f t="shared" si="12"/>
        <v>No TMIM</v>
      </c>
      <c r="AB56" t="str">
        <f t="shared" si="13"/>
        <v>No Confirmation</v>
      </c>
      <c r="AC56" t="str">
        <f t="shared" si="14"/>
        <v>No Alert</v>
      </c>
      <c r="AD56" t="str">
        <f t="shared" si="15"/>
        <v>No Alert</v>
      </c>
      <c r="AE56" t="str">
        <f t="shared" si="16"/>
        <v>No Alert</v>
      </c>
      <c r="AF56" t="str">
        <f t="shared" si="17"/>
        <v>No Alert</v>
      </c>
      <c r="AG56" t="str">
        <f t="shared" si="18"/>
        <v>No Alert</v>
      </c>
      <c r="AH56" t="str">
        <f t="shared" si="19"/>
        <v>No Alert</v>
      </c>
    </row>
    <row r="57" spans="1:34" x14ac:dyDescent="0.25">
      <c r="A57" t="s">
        <v>5</v>
      </c>
      <c r="B57" s="1">
        <v>42935</v>
      </c>
      <c r="C57">
        <v>34.200000000000003</v>
      </c>
      <c r="D57">
        <v>34.6</v>
      </c>
      <c r="E57">
        <v>34.15</v>
      </c>
      <c r="F57">
        <v>34</v>
      </c>
      <c r="G57">
        <f>_xll.TA_TYPPRICE(D57,E57,F57)</f>
        <v>34.25</v>
      </c>
      <c r="H57">
        <v>34.212199019831388</v>
      </c>
      <c r="I57" t="str">
        <f t="shared" si="0"/>
        <v>DOWN</v>
      </c>
      <c r="J57">
        <v>34.653232629796051</v>
      </c>
      <c r="K57">
        <v>33.95177055943514</v>
      </c>
      <c r="L57" t="str">
        <f t="shared" si="1"/>
        <v>No Confirmation</v>
      </c>
      <c r="M57" t="str">
        <f t="shared" si="2"/>
        <v>No Trend</v>
      </c>
      <c r="N57">
        <v>48.75840086983635</v>
      </c>
      <c r="O57" t="str">
        <f t="shared" si="3"/>
        <v>No Momentum</v>
      </c>
      <c r="P57" t="str">
        <f t="shared" si="4"/>
        <v>No Trend + Momentum</v>
      </c>
      <c r="Q57">
        <f t="shared" si="5"/>
        <v>-0.14999999999999858</v>
      </c>
      <c r="R57">
        <f t="shared" si="6"/>
        <v>0.45000000000000284</v>
      </c>
      <c r="S57">
        <f t="shared" si="7"/>
        <v>-0.3333333333333281</v>
      </c>
      <c r="T57" t="str">
        <f t="shared" si="8"/>
        <v>DOWN</v>
      </c>
      <c r="U57" t="str">
        <f t="shared" si="9"/>
        <v>No T+M+I</v>
      </c>
      <c r="V57">
        <v>34.028071962809626</v>
      </c>
      <c r="W57">
        <v>34.464447362056688</v>
      </c>
      <c r="X57">
        <f t="shared" si="10"/>
        <v>-0.43637539924706203</v>
      </c>
      <c r="Y57">
        <v>-0.62030167576699979</v>
      </c>
      <c r="Z57" t="str">
        <f t="shared" si="11"/>
        <v>UP</v>
      </c>
      <c r="AA57" t="str">
        <f t="shared" si="12"/>
        <v>No TMIM</v>
      </c>
      <c r="AB57" t="str">
        <f t="shared" si="13"/>
        <v>No Confirmation</v>
      </c>
      <c r="AC57" t="str">
        <f t="shared" si="14"/>
        <v>No Alert</v>
      </c>
      <c r="AD57" t="str">
        <f t="shared" si="15"/>
        <v>No Alert</v>
      </c>
      <c r="AE57" t="str">
        <f t="shared" si="16"/>
        <v>No Alert</v>
      </c>
      <c r="AF57" t="str">
        <f t="shared" si="17"/>
        <v>No Alert</v>
      </c>
      <c r="AG57" t="str">
        <f t="shared" si="18"/>
        <v>No Alert</v>
      </c>
    </row>
    <row r="58" spans="1:34" x14ac:dyDescent="0.25">
      <c r="A58" t="s">
        <v>5</v>
      </c>
      <c r="B58" s="1">
        <v>42936</v>
      </c>
      <c r="C58">
        <v>34.35</v>
      </c>
      <c r="D58">
        <v>34.35</v>
      </c>
      <c r="E58">
        <v>34</v>
      </c>
      <c r="F58">
        <v>34</v>
      </c>
      <c r="G58">
        <f>_xll.TA_TYPPRICE(D58,E58,F58)</f>
        <v>34.116666666666667</v>
      </c>
      <c r="H58">
        <v>34.164432843249031</v>
      </c>
      <c r="I58" t="str">
        <f t="shared" si="0"/>
        <v>DOWN</v>
      </c>
      <c r="J58">
        <v>34.585847600952484</v>
      </c>
      <c r="K58">
        <v>33.962488212893994</v>
      </c>
      <c r="L58" t="str">
        <f t="shared" si="1"/>
        <v>No Confirmation</v>
      </c>
      <c r="M58" t="str">
        <f t="shared" si="2"/>
        <v>No Trend</v>
      </c>
      <c r="N58">
        <v>48.75840086983635</v>
      </c>
      <c r="O58" t="str">
        <f t="shared" si="3"/>
        <v>No Momentum</v>
      </c>
      <c r="P58" t="str">
        <f t="shared" si="4"/>
        <v>No Trend + Momentum</v>
      </c>
      <c r="Q58">
        <f t="shared" si="5"/>
        <v>0</v>
      </c>
      <c r="R58">
        <f t="shared" si="6"/>
        <v>0.35000000000000142</v>
      </c>
      <c r="S58">
        <f t="shared" si="7"/>
        <v>0</v>
      </c>
      <c r="T58" t="str">
        <f t="shared" si="8"/>
        <v>DOWN</v>
      </c>
      <c r="U58" t="str">
        <f t="shared" si="9"/>
        <v>No T+M+I</v>
      </c>
      <c r="V58">
        <v>34.023753199300451</v>
      </c>
      <c r="W58">
        <v>34.430043853756196</v>
      </c>
      <c r="X58">
        <f t="shared" si="10"/>
        <v>-0.40629065445574497</v>
      </c>
      <c r="Y58">
        <v>-0.57749947150474878</v>
      </c>
      <c r="Z58" t="str">
        <f t="shared" si="11"/>
        <v>UP</v>
      </c>
      <c r="AA58" t="str">
        <f t="shared" si="12"/>
        <v>No TMIM</v>
      </c>
      <c r="AB58" t="str">
        <f t="shared" si="13"/>
        <v>No Confirmation</v>
      </c>
      <c r="AC58" t="str">
        <f t="shared" si="14"/>
        <v>No Alert</v>
      </c>
      <c r="AD58" t="str">
        <f t="shared" si="15"/>
        <v>No Alert</v>
      </c>
      <c r="AE58" t="str">
        <f t="shared" si="16"/>
        <v>No Alert</v>
      </c>
      <c r="AF58" t="str">
        <f t="shared" si="17"/>
        <v>No Alert</v>
      </c>
      <c r="AG58" t="str">
        <f t="shared" si="18"/>
        <v>No Alert</v>
      </c>
    </row>
    <row r="59" spans="1:34" x14ac:dyDescent="0.25">
      <c r="A59" t="s">
        <v>5</v>
      </c>
      <c r="B59" s="1">
        <v>42937</v>
      </c>
      <c r="C59">
        <v>34.1</v>
      </c>
      <c r="D59">
        <v>34.25</v>
      </c>
      <c r="E59">
        <v>33.85</v>
      </c>
      <c r="F59">
        <v>34</v>
      </c>
      <c r="G59">
        <f>_xll.TA_TYPPRICE(D59,E59,F59)</f>
        <v>34.033333333333331</v>
      </c>
      <c r="H59">
        <v>34.098883088291181</v>
      </c>
      <c r="I59" t="str">
        <f t="shared" si="0"/>
        <v>DOWN</v>
      </c>
      <c r="J59">
        <v>34.511214800740824</v>
      </c>
      <c r="K59">
        <v>33.937490832250887</v>
      </c>
      <c r="L59" t="str">
        <f t="shared" si="1"/>
        <v>No Confirmation</v>
      </c>
      <c r="M59" t="str">
        <f t="shared" si="2"/>
        <v>No Trend</v>
      </c>
      <c r="N59">
        <v>48.75840086983635</v>
      </c>
      <c r="O59" t="str">
        <f t="shared" si="3"/>
        <v>No Momentum</v>
      </c>
      <c r="P59" t="str">
        <f t="shared" si="4"/>
        <v>No Trend + Momentum</v>
      </c>
      <c r="Q59">
        <f t="shared" si="5"/>
        <v>0.14999999999999858</v>
      </c>
      <c r="R59">
        <f t="shared" si="6"/>
        <v>0.39999999999999858</v>
      </c>
      <c r="S59">
        <f t="shared" si="7"/>
        <v>0.37499999999999778</v>
      </c>
      <c r="T59" t="str">
        <f t="shared" si="8"/>
        <v>No Indication</v>
      </c>
      <c r="U59" t="str">
        <f t="shared" si="9"/>
        <v>No T+M+I</v>
      </c>
      <c r="V59">
        <v>34.020098860946533</v>
      </c>
      <c r="W59">
        <v>34.39818875347796</v>
      </c>
      <c r="X59">
        <f t="shared" si="10"/>
        <v>-0.37808989253142755</v>
      </c>
      <c r="Y59">
        <v>-0.53761755571008452</v>
      </c>
      <c r="Z59" t="str">
        <f t="shared" si="11"/>
        <v>UP</v>
      </c>
      <c r="AA59" t="str">
        <f t="shared" si="12"/>
        <v>No TMIM</v>
      </c>
      <c r="AB59" t="str">
        <f t="shared" si="13"/>
        <v>No Confirmation</v>
      </c>
      <c r="AC59" t="str">
        <f t="shared" si="14"/>
        <v>No Alert</v>
      </c>
      <c r="AD59" t="str">
        <f t="shared" si="15"/>
        <v>No Alert</v>
      </c>
      <c r="AE59" t="str">
        <f t="shared" si="16"/>
        <v>No Alert</v>
      </c>
      <c r="AF59" t="str">
        <f t="shared" si="17"/>
        <v>No Alert</v>
      </c>
      <c r="AG59" t="str">
        <f t="shared" si="18"/>
        <v>No Alert</v>
      </c>
    </row>
    <row r="60" spans="1:34" x14ac:dyDescent="0.25">
      <c r="A60" t="s">
        <v>5</v>
      </c>
      <c r="B60" s="1">
        <v>42940</v>
      </c>
      <c r="C60">
        <v>34.200000000000003</v>
      </c>
      <c r="D60">
        <v>34.9</v>
      </c>
      <c r="E60">
        <v>34.15</v>
      </c>
      <c r="F60">
        <v>34</v>
      </c>
      <c r="G60">
        <f>_xll.TA_TYPPRICE(D60,E60,F60)</f>
        <v>34.35</v>
      </c>
      <c r="H60">
        <v>34.224441544145591</v>
      </c>
      <c r="I60" t="str">
        <f t="shared" si="0"/>
        <v>DOWN</v>
      </c>
      <c r="J60">
        <v>34.597611511687305</v>
      </c>
      <c r="K60">
        <v>33.984715091750687</v>
      </c>
      <c r="L60" t="str">
        <f t="shared" si="1"/>
        <v>No Confirmation</v>
      </c>
      <c r="M60" t="str">
        <f t="shared" si="2"/>
        <v>No Trend</v>
      </c>
      <c r="N60">
        <v>48.75840086983635</v>
      </c>
      <c r="O60" t="str">
        <f t="shared" si="3"/>
        <v>No Momentum</v>
      </c>
      <c r="P60" t="str">
        <f t="shared" si="4"/>
        <v>No Trend + Momentum</v>
      </c>
      <c r="Q60">
        <f t="shared" si="5"/>
        <v>-0.14999999999999858</v>
      </c>
      <c r="R60">
        <f t="shared" si="6"/>
        <v>0.75</v>
      </c>
      <c r="S60">
        <f t="shared" si="7"/>
        <v>-0.1999999999999981</v>
      </c>
      <c r="T60" t="str">
        <f t="shared" si="8"/>
        <v>DOWN</v>
      </c>
      <c r="U60" t="str">
        <f t="shared" si="9"/>
        <v>No T+M+I</v>
      </c>
      <c r="V60">
        <v>34.017006728493222</v>
      </c>
      <c r="W60">
        <v>34.368693290257369</v>
      </c>
      <c r="X60">
        <f t="shared" si="10"/>
        <v>-0.35168656176414714</v>
      </c>
      <c r="Y60">
        <v>-0.50043135692089702</v>
      </c>
      <c r="Z60" t="str">
        <f t="shared" si="11"/>
        <v>UP</v>
      </c>
      <c r="AA60" t="str">
        <f t="shared" si="12"/>
        <v>No TMIM</v>
      </c>
      <c r="AB60" t="str">
        <f t="shared" si="13"/>
        <v>No Confirmation</v>
      </c>
      <c r="AC60" t="str">
        <f t="shared" si="14"/>
        <v>No Alert</v>
      </c>
      <c r="AD60" t="str">
        <f t="shared" si="15"/>
        <v>No Alert</v>
      </c>
      <c r="AE60" t="str">
        <f t="shared" si="16"/>
        <v>No Alert</v>
      </c>
      <c r="AF60" t="str">
        <f t="shared" si="17"/>
        <v>No Alert</v>
      </c>
      <c r="AG60" t="str">
        <f t="shared" si="18"/>
        <v>No Alert</v>
      </c>
    </row>
    <row r="61" spans="1:34" x14ac:dyDescent="0.25">
      <c r="A61" t="s">
        <v>5</v>
      </c>
      <c r="B61" s="1">
        <v>42941</v>
      </c>
      <c r="C61">
        <v>34.6</v>
      </c>
      <c r="D61">
        <v>34.9</v>
      </c>
      <c r="E61">
        <v>34.299999999999997</v>
      </c>
      <c r="F61">
        <v>34</v>
      </c>
      <c r="G61">
        <f>_xll.TA_TYPPRICE(D61,E61,F61)</f>
        <v>34.4</v>
      </c>
      <c r="H61">
        <v>34.312220772072791</v>
      </c>
      <c r="I61" t="str">
        <f t="shared" si="0"/>
        <v>DOWN</v>
      </c>
      <c r="J61">
        <v>34.664808953534568</v>
      </c>
      <c r="K61">
        <v>34.054778404694979</v>
      </c>
      <c r="L61" t="str">
        <f t="shared" si="1"/>
        <v>DOWN</v>
      </c>
      <c r="M61" t="str">
        <f t="shared" si="2"/>
        <v>DOWN</v>
      </c>
      <c r="N61">
        <v>48.75840086983635</v>
      </c>
      <c r="O61" t="str">
        <f t="shared" si="3"/>
        <v>No Momentum</v>
      </c>
      <c r="P61" t="str">
        <f t="shared" si="4"/>
        <v>No Trend + Momentum</v>
      </c>
      <c r="Q61">
        <f t="shared" si="5"/>
        <v>-0.29999999999999716</v>
      </c>
      <c r="R61">
        <f t="shared" si="6"/>
        <v>0.60000000000000142</v>
      </c>
      <c r="S61">
        <f t="shared" si="7"/>
        <v>-0.49999999999999406</v>
      </c>
      <c r="T61" t="str">
        <f t="shared" si="8"/>
        <v>DOWN</v>
      </c>
      <c r="U61" t="str">
        <f t="shared" si="9"/>
        <v>No T+M+I</v>
      </c>
      <c r="V61">
        <v>34.014390308725034</v>
      </c>
      <c r="W61">
        <v>34.34138267616423</v>
      </c>
      <c r="X61">
        <f t="shared" si="10"/>
        <v>-0.32699236743919613</v>
      </c>
      <c r="Y61">
        <v>-0.46574355902455683</v>
      </c>
      <c r="Z61" t="str">
        <f t="shared" si="11"/>
        <v>UP</v>
      </c>
      <c r="AA61" t="str">
        <f t="shared" si="12"/>
        <v>No TMIM</v>
      </c>
      <c r="AB61" t="str">
        <f t="shared" si="13"/>
        <v>No Confirmation</v>
      </c>
      <c r="AC61" t="str">
        <f t="shared" si="14"/>
        <v>No Alert</v>
      </c>
      <c r="AD61" t="str">
        <f t="shared" si="15"/>
        <v>No Alert</v>
      </c>
      <c r="AE61" t="str">
        <f t="shared" si="16"/>
        <v>No Alert</v>
      </c>
      <c r="AF61" t="str">
        <f t="shared" si="17"/>
        <v>No Alert</v>
      </c>
      <c r="AG61" t="str">
        <f t="shared" si="18"/>
        <v>No Alert</v>
      </c>
    </row>
    <row r="62" spans="1:34" x14ac:dyDescent="0.25">
      <c r="A62" t="s">
        <v>5</v>
      </c>
      <c r="B62" s="1">
        <v>42942</v>
      </c>
      <c r="C62">
        <v>34.6</v>
      </c>
      <c r="D62">
        <v>34.700000000000003</v>
      </c>
      <c r="E62">
        <v>34.200000000000003</v>
      </c>
      <c r="F62">
        <v>34</v>
      </c>
      <c r="G62">
        <f>_xll.TA_TYPPRICE(D62,E62,F62)</f>
        <v>34.300000000000004</v>
      </c>
      <c r="H62">
        <v>34.306110386036394</v>
      </c>
      <c r="I62" t="str">
        <f t="shared" si="0"/>
        <v>DOWN</v>
      </c>
      <c r="J62">
        <v>34.672629186082439</v>
      </c>
      <c r="K62">
        <v>34.087049870318317</v>
      </c>
      <c r="L62" t="str">
        <f t="shared" si="1"/>
        <v>DOWN</v>
      </c>
      <c r="M62" t="str">
        <f t="shared" si="2"/>
        <v>DOWN</v>
      </c>
      <c r="N62">
        <v>48.75840086983635</v>
      </c>
      <c r="O62" t="str">
        <f t="shared" si="3"/>
        <v>No Momentum</v>
      </c>
      <c r="P62" t="str">
        <f t="shared" si="4"/>
        <v>No Trend + Momentum</v>
      </c>
      <c r="Q62">
        <f t="shared" si="5"/>
        <v>-0.20000000000000284</v>
      </c>
      <c r="R62">
        <f t="shared" si="6"/>
        <v>0.5</v>
      </c>
      <c r="S62">
        <f t="shared" si="7"/>
        <v>-0.40000000000000568</v>
      </c>
      <c r="T62" t="str">
        <f t="shared" si="8"/>
        <v>DOWN</v>
      </c>
      <c r="U62" t="str">
        <f t="shared" si="9"/>
        <v>No T+M+I</v>
      </c>
      <c r="V62">
        <v>34.012176415075025</v>
      </c>
      <c r="W62">
        <v>34.316095070522437</v>
      </c>
      <c r="X62">
        <f t="shared" si="10"/>
        <v>-0.30391865544741137</v>
      </c>
      <c r="Y62">
        <v>-0.43337857830912774</v>
      </c>
      <c r="Z62" t="str">
        <f t="shared" si="11"/>
        <v>UP</v>
      </c>
      <c r="AA62" t="str">
        <f t="shared" si="12"/>
        <v>No TMIM</v>
      </c>
      <c r="AB62" t="str">
        <f t="shared" si="13"/>
        <v>No Confirmation</v>
      </c>
      <c r="AC62" t="str">
        <f t="shared" si="14"/>
        <v>No Alert</v>
      </c>
      <c r="AD62" t="str">
        <f t="shared" si="15"/>
        <v>No Alert</v>
      </c>
      <c r="AE62" t="str">
        <f t="shared" si="16"/>
        <v>No Alert</v>
      </c>
      <c r="AF62" t="str">
        <f t="shared" si="17"/>
        <v>No Alert</v>
      </c>
      <c r="AG62" t="str">
        <f t="shared" si="18"/>
        <v>No Alert</v>
      </c>
    </row>
    <row r="63" spans="1:34" x14ac:dyDescent="0.25">
      <c r="A63" t="s">
        <v>5</v>
      </c>
      <c r="B63" s="1">
        <v>42943</v>
      </c>
      <c r="C63">
        <v>34.299999999999997</v>
      </c>
      <c r="D63">
        <v>34.450000000000003</v>
      </c>
      <c r="E63">
        <v>33.799999999999997</v>
      </c>
      <c r="F63">
        <v>34</v>
      </c>
      <c r="G63">
        <f>_xll.TA_TYPPRICE(D63,E63,F63)</f>
        <v>34.083333333333336</v>
      </c>
      <c r="H63">
        <v>34.194721859684861</v>
      </c>
      <c r="I63" t="str">
        <f t="shared" si="0"/>
        <v>DOWN</v>
      </c>
      <c r="J63">
        <v>34.623156033619672</v>
      </c>
      <c r="K63">
        <v>34.02326101024758</v>
      </c>
      <c r="L63" t="str">
        <f t="shared" si="1"/>
        <v>DOWN</v>
      </c>
      <c r="M63" t="str">
        <f t="shared" si="2"/>
        <v>DOWN</v>
      </c>
      <c r="N63">
        <v>48.758400869836358</v>
      </c>
      <c r="O63" t="str">
        <f t="shared" si="3"/>
        <v>No Momentum</v>
      </c>
      <c r="P63" t="str">
        <f t="shared" si="4"/>
        <v>No Trend + Momentum</v>
      </c>
      <c r="Q63">
        <f t="shared" si="5"/>
        <v>0.20000000000000284</v>
      </c>
      <c r="R63">
        <f t="shared" si="6"/>
        <v>0.65000000000000568</v>
      </c>
      <c r="S63">
        <f t="shared" si="7"/>
        <v>0.30769230769230937</v>
      </c>
      <c r="T63" t="str">
        <f t="shared" si="8"/>
        <v>No Indication</v>
      </c>
      <c r="U63" t="str">
        <f t="shared" si="9"/>
        <v>No T+M+I</v>
      </c>
      <c r="V63">
        <v>34.0103031204481</v>
      </c>
      <c r="W63">
        <v>34.292680620854107</v>
      </c>
      <c r="X63">
        <f t="shared" si="10"/>
        <v>-0.28237750040600673</v>
      </c>
      <c r="Y63">
        <v>-0.40317836272850355</v>
      </c>
      <c r="Z63" t="str">
        <f t="shared" si="11"/>
        <v>UP</v>
      </c>
      <c r="AA63" t="str">
        <f t="shared" si="12"/>
        <v>No TMIM</v>
      </c>
      <c r="AB63" t="str">
        <f t="shared" si="13"/>
        <v>No Confirmation</v>
      </c>
      <c r="AC63" t="str">
        <f t="shared" si="14"/>
        <v>No Alert</v>
      </c>
      <c r="AD63" t="str">
        <f t="shared" si="15"/>
        <v>No Alert</v>
      </c>
      <c r="AE63" t="str">
        <f t="shared" si="16"/>
        <v>No Alert</v>
      </c>
      <c r="AF63" t="str">
        <f t="shared" si="17"/>
        <v>No Alert</v>
      </c>
      <c r="AG63" t="str">
        <f t="shared" si="18"/>
        <v>No Alert</v>
      </c>
    </row>
    <row r="64" spans="1:34" x14ac:dyDescent="0.25">
      <c r="A64" t="s">
        <v>5</v>
      </c>
      <c r="B64" s="1">
        <v>42944</v>
      </c>
      <c r="C64">
        <v>33.9</v>
      </c>
      <c r="D64">
        <v>34.15</v>
      </c>
      <c r="E64">
        <v>33.65</v>
      </c>
      <c r="F64">
        <v>33.9</v>
      </c>
      <c r="G64">
        <f>_xll.TA_TYPPRICE(D64,E64,F64)</f>
        <v>33.9</v>
      </c>
      <c r="H64">
        <v>34.047360929842426</v>
      </c>
      <c r="I64" t="str">
        <f t="shared" si="0"/>
        <v>DOWN</v>
      </c>
      <c r="J64">
        <v>34.518010248370857</v>
      </c>
      <c r="K64">
        <v>33.940314119081449</v>
      </c>
      <c r="L64" t="str">
        <f t="shared" si="1"/>
        <v>DOWN</v>
      </c>
      <c r="M64" t="str">
        <f t="shared" si="2"/>
        <v>DOWN</v>
      </c>
      <c r="N64">
        <v>31.942963646789764</v>
      </c>
      <c r="O64" t="str">
        <f t="shared" si="3"/>
        <v>DOWN</v>
      </c>
      <c r="P64" t="str">
        <f t="shared" si="4"/>
        <v>DOWN</v>
      </c>
      <c r="Q64">
        <f t="shared" si="5"/>
        <v>0.25</v>
      </c>
      <c r="R64">
        <f t="shared" si="6"/>
        <v>0.5</v>
      </c>
      <c r="S64">
        <f t="shared" si="7"/>
        <v>0.5</v>
      </c>
      <c r="T64" t="str">
        <f t="shared" si="8"/>
        <v>No Indication</v>
      </c>
      <c r="U64" t="str">
        <f t="shared" si="9"/>
        <v>No T+M+I</v>
      </c>
      <c r="V64">
        <v>33.993333409609932</v>
      </c>
      <c r="W64">
        <v>34.263593167457508</v>
      </c>
      <c r="X64">
        <f t="shared" si="10"/>
        <v>-0.27025975784757605</v>
      </c>
      <c r="Y64">
        <v>-0.37659464175231805</v>
      </c>
      <c r="Z64" t="str">
        <f t="shared" si="11"/>
        <v>UP</v>
      </c>
      <c r="AA64" t="str">
        <f t="shared" si="12"/>
        <v>No TMIM</v>
      </c>
      <c r="AB64" t="str">
        <f t="shared" si="13"/>
        <v>No Confirmation</v>
      </c>
      <c r="AC64" t="str">
        <f t="shared" si="14"/>
        <v>No Alert</v>
      </c>
      <c r="AD64" t="str">
        <f t="shared" si="15"/>
        <v>No Alert</v>
      </c>
      <c r="AE64" t="str">
        <f t="shared" si="16"/>
        <v>No Alert</v>
      </c>
      <c r="AF64" t="str">
        <f t="shared" si="17"/>
        <v>No Alert</v>
      </c>
      <c r="AG64" t="str">
        <f t="shared" si="18"/>
        <v>No Alert</v>
      </c>
    </row>
    <row r="65" spans="1:33" x14ac:dyDescent="0.25">
      <c r="A65" t="s">
        <v>5</v>
      </c>
      <c r="B65" s="1">
        <v>42947</v>
      </c>
      <c r="C65">
        <v>33.85</v>
      </c>
      <c r="D65">
        <v>34.25</v>
      </c>
      <c r="E65">
        <v>32.950000000000003</v>
      </c>
      <c r="F65">
        <v>33.200000000000003</v>
      </c>
      <c r="G65">
        <f>_xll.TA_TYPPRICE(D65,E65,F65)</f>
        <v>33.466666666666669</v>
      </c>
      <c r="H65">
        <v>33.757013798254548</v>
      </c>
      <c r="I65" t="str">
        <f t="shared" si="0"/>
        <v>DOWN</v>
      </c>
      <c r="J65">
        <v>34.458452415399556</v>
      </c>
      <c r="K65">
        <v>33.720244314841125</v>
      </c>
      <c r="L65" t="str">
        <f t="shared" si="1"/>
        <v>DOWN</v>
      </c>
      <c r="M65" t="str">
        <f t="shared" si="2"/>
        <v>DOWN</v>
      </c>
      <c r="N65">
        <v>7.9506875559094077</v>
      </c>
      <c r="O65" t="str">
        <f t="shared" si="3"/>
        <v>DOWN</v>
      </c>
      <c r="P65" t="str">
        <f t="shared" si="4"/>
        <v>DOWN</v>
      </c>
      <c r="Q65">
        <f t="shared" si="5"/>
        <v>0.25</v>
      </c>
      <c r="R65">
        <f t="shared" si="6"/>
        <v>1.2999999999999972</v>
      </c>
      <c r="S65">
        <f t="shared" si="7"/>
        <v>0.19230769230769273</v>
      </c>
      <c r="T65" t="str">
        <f t="shared" si="8"/>
        <v>DOWN</v>
      </c>
      <c r="U65" t="str">
        <f t="shared" si="9"/>
        <v>DOWN</v>
      </c>
      <c r="V65">
        <v>33.871282115823789</v>
      </c>
      <c r="W65">
        <v>34.184808488386579</v>
      </c>
      <c r="X65">
        <f t="shared" si="10"/>
        <v>-0.31352637256279081</v>
      </c>
      <c r="Y65">
        <v>-0.36398098791441258</v>
      </c>
      <c r="Z65" t="str">
        <f t="shared" si="11"/>
        <v>UP</v>
      </c>
      <c r="AA65" t="str">
        <f t="shared" si="12"/>
        <v>No TMIM</v>
      </c>
      <c r="AB65" t="str">
        <f t="shared" si="13"/>
        <v>No Confirmation</v>
      </c>
      <c r="AC65" t="str">
        <f t="shared" si="14"/>
        <v>No Alert</v>
      </c>
      <c r="AD65" t="str">
        <f t="shared" si="15"/>
        <v>No Alert</v>
      </c>
      <c r="AE65" t="str">
        <f t="shared" si="16"/>
        <v>No Alert</v>
      </c>
      <c r="AF65" t="str">
        <f t="shared" si="17"/>
        <v>No Alert</v>
      </c>
      <c r="AG65" t="str">
        <f t="shared" si="18"/>
        <v>No Alert</v>
      </c>
    </row>
    <row r="66" spans="1:33" x14ac:dyDescent="0.25">
      <c r="A66" t="s">
        <v>5</v>
      </c>
      <c r="B66" s="1">
        <v>42948</v>
      </c>
      <c r="C66">
        <v>33.4</v>
      </c>
      <c r="D66">
        <v>33.700000000000003</v>
      </c>
      <c r="E66">
        <v>33.25</v>
      </c>
      <c r="F66">
        <v>33.65</v>
      </c>
      <c r="G66">
        <f>_xll.TA_TYPPRICE(D66,E66,F66)</f>
        <v>33.533333333333331</v>
      </c>
      <c r="H66">
        <v>33.645173565793939</v>
      </c>
      <c r="I66" t="str">
        <f t="shared" si="0"/>
        <v>UP</v>
      </c>
      <c r="J66">
        <v>34.289907434199655</v>
      </c>
      <c r="K66">
        <v>33.615745578209761</v>
      </c>
      <c r="L66" t="str">
        <f t="shared" si="1"/>
        <v>No Confirmation</v>
      </c>
      <c r="M66" t="str">
        <f t="shared" si="2"/>
        <v>No Trend</v>
      </c>
      <c r="N66">
        <v>42.596915551080791</v>
      </c>
      <c r="O66" t="str">
        <f t="shared" si="3"/>
        <v>No Momentum</v>
      </c>
      <c r="P66" t="str">
        <f t="shared" si="4"/>
        <v>No Trend + Momentum</v>
      </c>
      <c r="Q66">
        <f t="shared" si="5"/>
        <v>0.39999999999999858</v>
      </c>
      <c r="R66">
        <f t="shared" si="6"/>
        <v>0.45000000000000284</v>
      </c>
      <c r="S66">
        <f t="shared" si="7"/>
        <v>0.88888888888888007</v>
      </c>
      <c r="T66" t="str">
        <f t="shared" si="8"/>
        <v>UP</v>
      </c>
      <c r="U66" t="str">
        <f t="shared" si="9"/>
        <v>No T+M+I</v>
      </c>
      <c r="V66">
        <v>33.837238713389361</v>
      </c>
      <c r="W66">
        <v>34.14519304480239</v>
      </c>
      <c r="X66">
        <f t="shared" si="10"/>
        <v>-0.30795433141302908</v>
      </c>
      <c r="Y66">
        <v>-0.3527756566141359</v>
      </c>
      <c r="Z66" t="str">
        <f t="shared" si="11"/>
        <v>UP</v>
      </c>
      <c r="AA66" t="str">
        <f t="shared" si="12"/>
        <v>No TMIM</v>
      </c>
      <c r="AB66" t="str">
        <f t="shared" si="13"/>
        <v>No Confirmation</v>
      </c>
      <c r="AC66" t="str">
        <f t="shared" si="14"/>
        <v>No Alert</v>
      </c>
      <c r="AD66" t="str">
        <f t="shared" si="15"/>
        <v>No Alert</v>
      </c>
      <c r="AE66" t="str">
        <f t="shared" si="16"/>
        <v>No Alert</v>
      </c>
      <c r="AF66" t="str">
        <f t="shared" si="17"/>
        <v>No Alert</v>
      </c>
      <c r="AG66" t="str">
        <f t="shared" si="18"/>
        <v>No Alert</v>
      </c>
    </row>
    <row r="67" spans="1:33" x14ac:dyDescent="0.25">
      <c r="A67" t="s">
        <v>5</v>
      </c>
      <c r="B67" s="1">
        <v>42949</v>
      </c>
      <c r="C67">
        <v>33.65</v>
      </c>
      <c r="D67">
        <v>34.65</v>
      </c>
      <c r="E67">
        <v>32.200000000000003</v>
      </c>
      <c r="F67">
        <v>33.6</v>
      </c>
      <c r="G67">
        <f>_xll.TA_TYPPRICE(D67,E67,F67)</f>
        <v>33.483333333333327</v>
      </c>
      <c r="H67">
        <v>33.564253449563637</v>
      </c>
      <c r="I67" t="str">
        <f t="shared" ref="I67:I104" si="20">IF(F67&gt;H67,"UP","DOWN")</f>
        <v>UP</v>
      </c>
      <c r="J67">
        <v>34.369928004377506</v>
      </c>
      <c r="K67">
        <v>33.301135449718707</v>
      </c>
      <c r="L67" t="str">
        <f t="shared" ref="L67:L104" si="21">IF(F67&gt;J67,"UP",IF(F67&lt;K67,"DOWN","No Confirmation"))</f>
        <v>No Confirmation</v>
      </c>
      <c r="M67" t="str">
        <f t="shared" ref="M67:M104" si="22">IF(AND(I67="UP",L67="UP"),"UP",IF(AND(I67="DOWN",L67="DOWN"),"DOWN","No Trend"))</f>
        <v>No Trend</v>
      </c>
      <c r="N67">
        <v>40.480741555575413</v>
      </c>
      <c r="O67" t="str">
        <f t="shared" ref="O67:O104" si="23">IF(N67&gt;60,"UP",IF(N67&lt;40,"DOWN","No Momentum"))</f>
        <v>No Momentum</v>
      </c>
      <c r="P67" t="str">
        <f t="shared" ref="P67:P104" si="24">IF(AND(M67="UP",O67="UP"),"UP",IF(AND(M67="DOWN",O67="DOWN"),"DOWN","No Trend + Momentum"))</f>
        <v>No Trend + Momentum</v>
      </c>
      <c r="Q67">
        <f t="shared" ref="Q67:Q104" si="25">F67-E67</f>
        <v>1.3999999999999986</v>
      </c>
      <c r="R67">
        <f t="shared" ref="R67:R104" si="26">D67-E67</f>
        <v>2.4499999999999957</v>
      </c>
      <c r="S67">
        <f t="shared" ref="S67:S104" si="27">Q67/R67</f>
        <v>0.57142857142857184</v>
      </c>
      <c r="T67" t="str">
        <f t="shared" ref="T67:T104" si="28">IF(S67&gt;0.8,"UP",IF(S67&lt;0.2,"DOWN","No Indication"))</f>
        <v>No Indication</v>
      </c>
      <c r="U67" t="str">
        <f t="shared" ref="U67:U104" si="29">IF(AND(P67="UP",T67="UP"),"UP",IF(AND(P67="DOWN",T67="DOWN"),"DOWN","No T+M+I"))</f>
        <v>No T+M+I</v>
      </c>
      <c r="V67">
        <v>33.800740449791</v>
      </c>
      <c r="W67">
        <v>34.104808374817026</v>
      </c>
      <c r="X67">
        <f t="shared" ref="X67:X104" si="30">V67-W67</f>
        <v>-0.30406792502602542</v>
      </c>
      <c r="Y67">
        <v>-0.34303411029651382</v>
      </c>
      <c r="Z67" t="str">
        <f t="shared" ref="Z67:Z104" si="31">IF(X67&gt;Y67,"UP",IF(X67&lt;Y67,"DOWN","No Indication"))</f>
        <v>UP</v>
      </c>
      <c r="AA67" t="str">
        <f t="shared" ref="AA67:AA104" si="32">IF(AND(U67="UP",Z67="UP"),"UP",IF(AND(U67="DOWN",Z67="DOWN"),"DOWN","No TMIM"))</f>
        <v>No TMIM</v>
      </c>
      <c r="AB67" t="str">
        <f t="shared" ref="AB67:AB104" si="33">IF(H67&gt;J67,"UP",IF(H67&lt;K67,"DOWN","No Confirmation"))</f>
        <v>No Confirmation</v>
      </c>
      <c r="AC67" t="str">
        <f t="shared" ref="AC67:AC104" si="34">IF(AND(AA67="UP",AB67="UP"),"UP",IF(AND(AA67="DOWN",AB67="DOWN"),"DOWN","No Alert"))</f>
        <v>No Alert</v>
      </c>
      <c r="AD67" t="str">
        <f t="shared" ref="AD67:AD104" si="35">IF(AC67="UP",MROUND(D67-((D67-E67)*0.886),0.05),IF(AC67="DOWN",MROUND(E67+((D67-E67)*0.886),0.05),"No Alert"))</f>
        <v>No Alert</v>
      </c>
      <c r="AE67" t="str">
        <f t="shared" ref="AE67:AE104" si="36">IF(AC67="UP",MROUND(D67-((D67-E67)*0.618),0.05),IF(AC67="DOWN",MROUND(E67+((D67-E67)*0.618),0.05),"No Alert"))</f>
        <v>No Alert</v>
      </c>
      <c r="AF67" t="str">
        <f t="shared" ref="AF67:AF104" si="37">IF(AC67="UP",MROUND(D67-((D67-E67)*0.5),0.05),IF(AC67="DOWN",MROUND(E67+((D67-E67)*0.5),0.05),"No Alert"))</f>
        <v>No Alert</v>
      </c>
      <c r="AG67" t="str">
        <f t="shared" ref="AG67:AG104" si="38">IF(AC67="UP",MROUND(D67-((D67-E67)*0.382),0.05),IF(AC67="DOWN",MROUND(E67+((D67-E67)*0.382),0.05),"No Alert"))</f>
        <v>No Alert</v>
      </c>
    </row>
    <row r="68" spans="1:33" x14ac:dyDescent="0.25">
      <c r="A68" t="s">
        <v>5</v>
      </c>
      <c r="B68" s="1">
        <v>42950</v>
      </c>
      <c r="C68">
        <v>33.200000000000003</v>
      </c>
      <c r="D68">
        <v>33.200000000000003</v>
      </c>
      <c r="E68">
        <v>32</v>
      </c>
      <c r="F68">
        <v>32.75</v>
      </c>
      <c r="G68">
        <f>_xll.TA_TYPPRICE(D68,E68,F68)</f>
        <v>32.65</v>
      </c>
      <c r="H68">
        <v>33.107126724781821</v>
      </c>
      <c r="I68" t="str">
        <f t="shared" si="20"/>
        <v>DOWN</v>
      </c>
      <c r="J68">
        <v>34.109944003404728</v>
      </c>
      <c r="K68">
        <v>33.011994238670106</v>
      </c>
      <c r="L68" t="str">
        <f t="shared" si="21"/>
        <v>DOWN</v>
      </c>
      <c r="M68" t="str">
        <f t="shared" si="22"/>
        <v>DOWN</v>
      </c>
      <c r="N68">
        <v>19.692144796186604</v>
      </c>
      <c r="O68" t="str">
        <f t="shared" si="23"/>
        <v>DOWN</v>
      </c>
      <c r="P68" t="str">
        <f t="shared" si="24"/>
        <v>DOWN</v>
      </c>
      <c r="Q68">
        <f t="shared" si="25"/>
        <v>0.75</v>
      </c>
      <c r="R68">
        <f t="shared" si="26"/>
        <v>1.2000000000000028</v>
      </c>
      <c r="S68">
        <f t="shared" si="27"/>
        <v>0.62499999999999856</v>
      </c>
      <c r="T68" t="str">
        <f t="shared" si="28"/>
        <v>No Indication</v>
      </c>
      <c r="U68" t="str">
        <f t="shared" si="29"/>
        <v>No T+M+I</v>
      </c>
      <c r="V68">
        <v>33.63908807290008</v>
      </c>
      <c r="W68">
        <v>34.004452198904652</v>
      </c>
      <c r="X68">
        <f t="shared" si="30"/>
        <v>-0.36536412600457169</v>
      </c>
      <c r="Y68">
        <v>-0.34750011343812537</v>
      </c>
      <c r="Z68" t="str">
        <f t="shared" si="31"/>
        <v>DOWN</v>
      </c>
      <c r="AA68" t="str">
        <f t="shared" si="32"/>
        <v>No TMIM</v>
      </c>
      <c r="AB68" t="str">
        <f t="shared" si="33"/>
        <v>No Confirmation</v>
      </c>
      <c r="AC68" t="str">
        <f t="shared" si="34"/>
        <v>No Alert</v>
      </c>
      <c r="AD68" t="str">
        <f t="shared" si="35"/>
        <v>No Alert</v>
      </c>
      <c r="AE68" t="str">
        <f t="shared" si="36"/>
        <v>No Alert</v>
      </c>
      <c r="AF68" t="str">
        <f t="shared" si="37"/>
        <v>No Alert</v>
      </c>
      <c r="AG68" t="str">
        <f t="shared" si="38"/>
        <v>No Alert</v>
      </c>
    </row>
    <row r="69" spans="1:33" x14ac:dyDescent="0.25">
      <c r="A69" t="s">
        <v>5</v>
      </c>
      <c r="B69" s="1">
        <v>42951</v>
      </c>
      <c r="C69">
        <v>32.950000000000003</v>
      </c>
      <c r="D69">
        <v>32.950000000000003</v>
      </c>
      <c r="E69">
        <v>32.25</v>
      </c>
      <c r="F69">
        <v>32.4</v>
      </c>
      <c r="G69">
        <f>_xll.TA_TYPPRICE(D69,E69,F69)</f>
        <v>32.533333333333331</v>
      </c>
      <c r="H69">
        <v>32.820230029057576</v>
      </c>
      <c r="I69" t="str">
        <f t="shared" si="20"/>
        <v>DOWN</v>
      </c>
      <c r="J69">
        <v>33.852178669314789</v>
      </c>
      <c r="K69">
        <v>32.842662185632307</v>
      </c>
      <c r="L69" t="str">
        <f t="shared" si="21"/>
        <v>DOWN</v>
      </c>
      <c r="M69" t="str">
        <f t="shared" si="22"/>
        <v>DOWN</v>
      </c>
      <c r="N69">
        <v>15.575241719290675</v>
      </c>
      <c r="O69" t="str">
        <f t="shared" si="23"/>
        <v>DOWN</v>
      </c>
      <c r="P69" t="str">
        <f t="shared" si="24"/>
        <v>DOWN</v>
      </c>
      <c r="Q69">
        <f t="shared" si="25"/>
        <v>0.14999999999999858</v>
      </c>
      <c r="R69">
        <f t="shared" si="26"/>
        <v>0.70000000000000284</v>
      </c>
      <c r="S69">
        <f t="shared" si="27"/>
        <v>0.21428571428571139</v>
      </c>
      <c r="T69" t="str">
        <f t="shared" si="28"/>
        <v>No Indication</v>
      </c>
      <c r="U69" t="str">
        <f t="shared" si="29"/>
        <v>No T+M+I</v>
      </c>
      <c r="V69">
        <v>33.44845913860776</v>
      </c>
      <c r="W69">
        <v>33.88560388787468</v>
      </c>
      <c r="X69">
        <f t="shared" si="30"/>
        <v>-0.43714474926692048</v>
      </c>
      <c r="Y69">
        <v>-0.36542904060388437</v>
      </c>
      <c r="Z69" t="str">
        <f t="shared" si="31"/>
        <v>DOWN</v>
      </c>
      <c r="AA69" t="str">
        <f t="shared" si="32"/>
        <v>No TMIM</v>
      </c>
      <c r="AB69" t="str">
        <f t="shared" si="33"/>
        <v>DOWN</v>
      </c>
      <c r="AC69" t="str">
        <f t="shared" si="34"/>
        <v>No Alert</v>
      </c>
      <c r="AD69" t="str">
        <f t="shared" si="35"/>
        <v>No Alert</v>
      </c>
      <c r="AE69" t="str">
        <f t="shared" si="36"/>
        <v>No Alert</v>
      </c>
      <c r="AF69" t="str">
        <f t="shared" si="37"/>
        <v>No Alert</v>
      </c>
      <c r="AG69" t="str">
        <f t="shared" si="38"/>
        <v>No Alert</v>
      </c>
    </row>
    <row r="70" spans="1:33" x14ac:dyDescent="0.25">
      <c r="A70" t="s">
        <v>5</v>
      </c>
      <c r="B70" s="1">
        <v>42954</v>
      </c>
      <c r="C70">
        <v>32.6</v>
      </c>
      <c r="D70">
        <v>32.9</v>
      </c>
      <c r="E70">
        <v>32.450000000000003</v>
      </c>
      <c r="F70">
        <v>32.5</v>
      </c>
      <c r="G70">
        <f>_xll.TA_TYPPRICE(D70,E70,F70)</f>
        <v>32.616666666666667</v>
      </c>
      <c r="H70">
        <v>32.718448347862122</v>
      </c>
      <c r="I70" t="str">
        <f t="shared" si="20"/>
        <v>DOWN</v>
      </c>
      <c r="J70">
        <v>33.640583409467055</v>
      </c>
      <c r="K70">
        <v>32.755403922158465</v>
      </c>
      <c r="L70" t="str">
        <f t="shared" si="21"/>
        <v>DOWN</v>
      </c>
      <c r="M70" t="str">
        <f t="shared" si="22"/>
        <v>DOWN</v>
      </c>
      <c r="N70">
        <v>21.440891602043855</v>
      </c>
      <c r="O70" t="str">
        <f t="shared" si="23"/>
        <v>DOWN</v>
      </c>
      <c r="P70" t="str">
        <f t="shared" si="24"/>
        <v>DOWN</v>
      </c>
      <c r="Q70">
        <f t="shared" si="25"/>
        <v>4.9999999999997158E-2</v>
      </c>
      <c r="R70">
        <f t="shared" si="26"/>
        <v>0.44999999999999574</v>
      </c>
      <c r="S70">
        <f t="shared" si="27"/>
        <v>0.11111111111110585</v>
      </c>
      <c r="T70" t="str">
        <f t="shared" si="28"/>
        <v>DOWN</v>
      </c>
      <c r="U70" t="str">
        <f t="shared" si="29"/>
        <v>DOWN</v>
      </c>
      <c r="V70">
        <v>33.302542348052718</v>
      </c>
      <c r="W70">
        <v>33.782966562846923</v>
      </c>
      <c r="X70">
        <f t="shared" si="30"/>
        <v>-0.48042421479420483</v>
      </c>
      <c r="Y70">
        <v>-0.38842807544194846</v>
      </c>
      <c r="Z70" t="str">
        <f t="shared" si="31"/>
        <v>DOWN</v>
      </c>
      <c r="AA70" t="str">
        <f t="shared" si="32"/>
        <v>DOWN</v>
      </c>
      <c r="AB70" t="str">
        <f t="shared" si="33"/>
        <v>DOWN</v>
      </c>
      <c r="AC70" t="str">
        <f t="shared" si="34"/>
        <v>DOWN</v>
      </c>
      <c r="AD70">
        <f t="shared" si="35"/>
        <v>32.85</v>
      </c>
      <c r="AE70">
        <f t="shared" si="36"/>
        <v>32.75</v>
      </c>
      <c r="AF70">
        <f t="shared" si="37"/>
        <v>32.65</v>
      </c>
      <c r="AG70">
        <f t="shared" si="38"/>
        <v>32.6</v>
      </c>
    </row>
    <row r="71" spans="1:33" x14ac:dyDescent="0.25">
      <c r="A71" t="s">
        <v>5</v>
      </c>
      <c r="B71" s="1">
        <v>42955</v>
      </c>
      <c r="C71">
        <v>32.549999999999997</v>
      </c>
      <c r="D71">
        <v>32.75</v>
      </c>
      <c r="E71">
        <v>31.6</v>
      </c>
      <c r="F71">
        <v>32</v>
      </c>
      <c r="G71">
        <f>_xll.TA_TYPPRICE(D71,E71,F71)</f>
        <v>32.116666666666667</v>
      </c>
      <c r="H71">
        <v>32.417557507264391</v>
      </c>
      <c r="I71" t="str">
        <f t="shared" si="20"/>
        <v>DOWN</v>
      </c>
      <c r="J71">
        <v>33.442675985141044</v>
      </c>
      <c r="K71">
        <v>32.498647495012136</v>
      </c>
      <c r="L71" t="str">
        <f t="shared" si="21"/>
        <v>DOWN</v>
      </c>
      <c r="M71" t="str">
        <f t="shared" si="22"/>
        <v>DOWN</v>
      </c>
      <c r="N71">
        <v>14.949341732297199</v>
      </c>
      <c r="O71" t="str">
        <f t="shared" si="23"/>
        <v>DOWN</v>
      </c>
      <c r="P71" t="str">
        <f t="shared" si="24"/>
        <v>DOWN</v>
      </c>
      <c r="Q71">
        <f t="shared" si="25"/>
        <v>0.39999999999999858</v>
      </c>
      <c r="R71">
        <f t="shared" si="26"/>
        <v>1.1499999999999986</v>
      </c>
      <c r="S71">
        <f t="shared" si="27"/>
        <v>0.34782608695652095</v>
      </c>
      <c r="T71" t="str">
        <f t="shared" si="28"/>
        <v>No Indication</v>
      </c>
      <c r="U71" t="str">
        <f t="shared" si="29"/>
        <v>No T+M+I</v>
      </c>
      <c r="V71">
        <v>33.102151217583071</v>
      </c>
      <c r="W71">
        <v>33.650894965599001</v>
      </c>
      <c r="X71">
        <f t="shared" si="30"/>
        <v>-0.54874374801593007</v>
      </c>
      <c r="Y71">
        <v>-0.42049120995674477</v>
      </c>
      <c r="Z71" t="str">
        <f t="shared" si="31"/>
        <v>DOWN</v>
      </c>
      <c r="AA71" t="str">
        <f t="shared" si="32"/>
        <v>No TMIM</v>
      </c>
      <c r="AB71" t="str">
        <f t="shared" si="33"/>
        <v>DOWN</v>
      </c>
      <c r="AC71" t="str">
        <f t="shared" si="34"/>
        <v>No Alert</v>
      </c>
      <c r="AD71" t="str">
        <f t="shared" si="35"/>
        <v>No Alert</v>
      </c>
      <c r="AE71" t="str">
        <f t="shared" si="36"/>
        <v>No Alert</v>
      </c>
      <c r="AF71" t="str">
        <f t="shared" si="37"/>
        <v>No Alert</v>
      </c>
      <c r="AG71" t="str">
        <f t="shared" si="38"/>
        <v>No Alert</v>
      </c>
    </row>
    <row r="72" spans="1:33" x14ac:dyDescent="0.25">
      <c r="A72" t="s">
        <v>5</v>
      </c>
      <c r="B72" s="1">
        <v>42956</v>
      </c>
      <c r="C72">
        <v>32.200000000000003</v>
      </c>
      <c r="D72">
        <v>33.200000000000003</v>
      </c>
      <c r="E72">
        <v>31.55</v>
      </c>
      <c r="F72">
        <v>31.55</v>
      </c>
      <c r="G72">
        <f>_xll.TA_TYPPRICE(D72,E72,F72)</f>
        <v>32.1</v>
      </c>
      <c r="H72">
        <v>32.2587787536322</v>
      </c>
      <c r="I72" t="str">
        <f t="shared" si="20"/>
        <v>DOWN</v>
      </c>
      <c r="J72">
        <v>33.388747988443036</v>
      </c>
      <c r="K72">
        <v>32.287836940564993</v>
      </c>
      <c r="L72" t="str">
        <f t="shared" si="21"/>
        <v>DOWN</v>
      </c>
      <c r="M72" t="str">
        <f t="shared" si="22"/>
        <v>DOWN</v>
      </c>
      <c r="N72">
        <v>11.151144436892791</v>
      </c>
      <c r="O72" t="str">
        <f t="shared" si="23"/>
        <v>DOWN</v>
      </c>
      <c r="P72" t="str">
        <f t="shared" si="24"/>
        <v>DOWN</v>
      </c>
      <c r="Q72">
        <f t="shared" si="25"/>
        <v>0</v>
      </c>
      <c r="R72">
        <f t="shared" si="26"/>
        <v>1.6500000000000021</v>
      </c>
      <c r="S72">
        <f t="shared" si="27"/>
        <v>0</v>
      </c>
      <c r="T72" t="str">
        <f t="shared" si="28"/>
        <v>DOWN</v>
      </c>
      <c r="U72" t="str">
        <f t="shared" si="29"/>
        <v>DOWN</v>
      </c>
      <c r="V72">
        <v>32.86335872257029</v>
      </c>
      <c r="W72">
        <v>33.495273116295373</v>
      </c>
      <c r="X72">
        <f t="shared" si="30"/>
        <v>-0.63191439372508285</v>
      </c>
      <c r="Y72">
        <v>-0.46277584671041239</v>
      </c>
      <c r="Z72" t="str">
        <f t="shared" si="31"/>
        <v>DOWN</v>
      </c>
      <c r="AA72" t="str">
        <f t="shared" si="32"/>
        <v>DOWN</v>
      </c>
      <c r="AB72" t="str">
        <f t="shared" si="33"/>
        <v>DOWN</v>
      </c>
      <c r="AC72" t="str">
        <f t="shared" si="34"/>
        <v>DOWN</v>
      </c>
      <c r="AD72">
        <f t="shared" si="35"/>
        <v>33</v>
      </c>
      <c r="AE72">
        <f t="shared" si="36"/>
        <v>32.550000000000004</v>
      </c>
      <c r="AF72">
        <f t="shared" si="37"/>
        <v>32.4</v>
      </c>
      <c r="AG72">
        <f t="shared" si="38"/>
        <v>32.200000000000003</v>
      </c>
    </row>
    <row r="73" spans="1:33" x14ac:dyDescent="0.25">
      <c r="A73" t="s">
        <v>5</v>
      </c>
      <c r="B73" s="1">
        <v>42957</v>
      </c>
      <c r="C73">
        <v>31.5</v>
      </c>
      <c r="D73">
        <v>31.95</v>
      </c>
      <c r="E73">
        <v>30.15</v>
      </c>
      <c r="F73">
        <v>30.65</v>
      </c>
      <c r="G73">
        <f>_xll.TA_TYPPRICE(D73,E73,F73)</f>
        <v>30.916666666666668</v>
      </c>
      <c r="H73">
        <v>31.587722710149436</v>
      </c>
      <c r="I73" t="str">
        <f t="shared" si="20"/>
        <v>DOWN</v>
      </c>
      <c r="J73">
        <v>33.069026213233471</v>
      </c>
      <c r="K73">
        <v>31.812762064883884</v>
      </c>
      <c r="L73" t="str">
        <f t="shared" si="21"/>
        <v>DOWN</v>
      </c>
      <c r="M73" t="str">
        <f t="shared" si="22"/>
        <v>DOWN</v>
      </c>
      <c r="N73">
        <v>6.8195293235724055</v>
      </c>
      <c r="O73" t="str">
        <f t="shared" si="23"/>
        <v>DOWN</v>
      </c>
      <c r="P73" t="str">
        <f t="shared" si="24"/>
        <v>DOWN</v>
      </c>
      <c r="Q73">
        <f t="shared" si="25"/>
        <v>0.5</v>
      </c>
      <c r="R73">
        <f t="shared" si="26"/>
        <v>1.8000000000000007</v>
      </c>
      <c r="S73">
        <f t="shared" si="27"/>
        <v>0.27777777777777768</v>
      </c>
      <c r="T73" t="str">
        <f t="shared" si="28"/>
        <v>No Indication</v>
      </c>
      <c r="U73" t="str">
        <f t="shared" si="29"/>
        <v>No T+M+I</v>
      </c>
      <c r="V73">
        <v>32.522841996021015</v>
      </c>
      <c r="W73">
        <v>33.284512144717937</v>
      </c>
      <c r="X73">
        <f t="shared" si="30"/>
        <v>-0.76167014869692196</v>
      </c>
      <c r="Y73">
        <v>-0.52255470710771434</v>
      </c>
      <c r="Z73" t="str">
        <f t="shared" si="31"/>
        <v>DOWN</v>
      </c>
      <c r="AA73" t="str">
        <f t="shared" si="32"/>
        <v>No TMIM</v>
      </c>
      <c r="AB73" t="str">
        <f t="shared" si="33"/>
        <v>DOWN</v>
      </c>
      <c r="AC73" t="str">
        <f t="shared" si="34"/>
        <v>No Alert</v>
      </c>
      <c r="AD73" t="str">
        <f t="shared" si="35"/>
        <v>No Alert</v>
      </c>
      <c r="AE73" t="str">
        <f t="shared" si="36"/>
        <v>No Alert</v>
      </c>
      <c r="AF73" t="str">
        <f t="shared" si="37"/>
        <v>No Alert</v>
      </c>
      <c r="AG73" t="str">
        <f t="shared" si="38"/>
        <v>No Alert</v>
      </c>
    </row>
    <row r="74" spans="1:33" x14ac:dyDescent="0.25">
      <c r="A74" t="s">
        <v>5</v>
      </c>
      <c r="B74" s="1">
        <v>42958</v>
      </c>
      <c r="C74">
        <v>30.25</v>
      </c>
      <c r="D74">
        <v>30.85</v>
      </c>
      <c r="E74">
        <v>28.8</v>
      </c>
      <c r="F74">
        <v>30</v>
      </c>
      <c r="G74">
        <f>_xll.TA_TYPPRICE(D74,E74,F74)</f>
        <v>29.883333333333336</v>
      </c>
      <c r="H74">
        <v>30.735528021741388</v>
      </c>
      <c r="I74" t="str">
        <f t="shared" si="20"/>
        <v>DOWN</v>
      </c>
      <c r="J74">
        <v>32.575909276959365</v>
      </c>
      <c r="K74">
        <v>31.143259383798576</v>
      </c>
      <c r="L74" t="str">
        <f t="shared" si="21"/>
        <v>DOWN</v>
      </c>
      <c r="M74" t="str">
        <f t="shared" si="22"/>
        <v>DOWN</v>
      </c>
      <c r="N74">
        <v>5.0489591729792176</v>
      </c>
      <c r="O74" t="str">
        <f t="shared" si="23"/>
        <v>DOWN</v>
      </c>
      <c r="P74" t="str">
        <f t="shared" si="24"/>
        <v>DOWN</v>
      </c>
      <c r="Q74">
        <f t="shared" si="25"/>
        <v>1.1999999999999993</v>
      </c>
      <c r="R74">
        <f t="shared" si="26"/>
        <v>2.0500000000000007</v>
      </c>
      <c r="S74">
        <f t="shared" si="27"/>
        <v>0.585365853658536</v>
      </c>
      <c r="T74" t="str">
        <f t="shared" si="28"/>
        <v>No Indication</v>
      </c>
      <c r="U74" t="str">
        <f t="shared" si="29"/>
        <v>No T+M+I</v>
      </c>
      <c r="V74">
        <v>32.134712458171627</v>
      </c>
      <c r="W74">
        <v>33.041214948812907</v>
      </c>
      <c r="X74">
        <f t="shared" si="30"/>
        <v>-0.90650249064128019</v>
      </c>
      <c r="Y74">
        <v>-0.59934426381442751</v>
      </c>
      <c r="Z74" t="str">
        <f t="shared" si="31"/>
        <v>DOWN</v>
      </c>
      <c r="AA74" t="str">
        <f t="shared" si="32"/>
        <v>No TMIM</v>
      </c>
      <c r="AB74" t="str">
        <f t="shared" si="33"/>
        <v>DOWN</v>
      </c>
      <c r="AC74" t="str">
        <f t="shared" si="34"/>
        <v>No Alert</v>
      </c>
      <c r="AD74" t="str">
        <f t="shared" si="35"/>
        <v>No Alert</v>
      </c>
      <c r="AE74" t="str">
        <f t="shared" si="36"/>
        <v>No Alert</v>
      </c>
      <c r="AF74" t="str">
        <f t="shared" si="37"/>
        <v>No Alert</v>
      </c>
      <c r="AG74" t="str">
        <f t="shared" si="38"/>
        <v>No Alert</v>
      </c>
    </row>
    <row r="75" spans="1:33" x14ac:dyDescent="0.25">
      <c r="A75" t="s">
        <v>5</v>
      </c>
      <c r="B75" s="1">
        <v>42961</v>
      </c>
      <c r="C75">
        <v>30</v>
      </c>
      <c r="D75">
        <v>30.45</v>
      </c>
      <c r="E75">
        <v>30</v>
      </c>
      <c r="F75">
        <v>30.3</v>
      </c>
      <c r="G75">
        <f>_xll.TA_TYPPRICE(D75,E75,F75)</f>
        <v>30.25</v>
      </c>
      <c r="H75">
        <v>30.492764010870694</v>
      </c>
      <c r="I75" t="str">
        <f t="shared" si="20"/>
        <v>DOWN</v>
      </c>
      <c r="J75">
        <v>32.103484993190619</v>
      </c>
      <c r="K75">
        <v>30.889201742954448</v>
      </c>
      <c r="L75" t="str">
        <f t="shared" si="21"/>
        <v>DOWN</v>
      </c>
      <c r="M75" t="str">
        <f t="shared" si="22"/>
        <v>DOWN</v>
      </c>
      <c r="N75">
        <v>17.418644591098221</v>
      </c>
      <c r="O75" t="str">
        <f t="shared" si="23"/>
        <v>DOWN</v>
      </c>
      <c r="P75" t="str">
        <f t="shared" si="24"/>
        <v>DOWN</v>
      </c>
      <c r="Q75">
        <f t="shared" si="25"/>
        <v>0.30000000000000071</v>
      </c>
      <c r="R75">
        <f t="shared" si="26"/>
        <v>0.44999999999999929</v>
      </c>
      <c r="S75">
        <f t="shared" si="27"/>
        <v>0.66666666666666929</v>
      </c>
      <c r="T75" t="str">
        <f t="shared" si="28"/>
        <v>No Indication</v>
      </c>
      <c r="U75" t="str">
        <f t="shared" si="29"/>
        <v>No T+M+I</v>
      </c>
      <c r="V75">
        <v>31.852449003068301</v>
      </c>
      <c r="W75">
        <v>32.838161989641584</v>
      </c>
      <c r="X75">
        <f t="shared" si="30"/>
        <v>-0.98571298657328299</v>
      </c>
      <c r="Y75">
        <v>-0.67661800836619856</v>
      </c>
      <c r="Z75" t="str">
        <f t="shared" si="31"/>
        <v>DOWN</v>
      </c>
      <c r="AA75" t="str">
        <f t="shared" si="32"/>
        <v>No TMIM</v>
      </c>
      <c r="AB75" t="str">
        <f t="shared" si="33"/>
        <v>DOWN</v>
      </c>
      <c r="AC75" t="str">
        <f t="shared" si="34"/>
        <v>No Alert</v>
      </c>
      <c r="AD75" t="str">
        <f t="shared" si="35"/>
        <v>No Alert</v>
      </c>
      <c r="AE75" t="str">
        <f t="shared" si="36"/>
        <v>No Alert</v>
      </c>
      <c r="AF75" t="str">
        <f t="shared" si="37"/>
        <v>No Alert</v>
      </c>
      <c r="AG75" t="str">
        <f t="shared" si="38"/>
        <v>No Alert</v>
      </c>
    </row>
    <row r="76" spans="1:33" x14ac:dyDescent="0.25">
      <c r="A76" t="s">
        <v>5</v>
      </c>
      <c r="B76" s="1">
        <v>42963</v>
      </c>
      <c r="C76">
        <v>30.3</v>
      </c>
      <c r="D76">
        <v>30.55</v>
      </c>
      <c r="E76">
        <v>30</v>
      </c>
      <c r="F76">
        <v>30.4</v>
      </c>
      <c r="G76">
        <f>_xll.TA_TYPPRICE(D76,E76,F76)</f>
        <v>30.316666666666663</v>
      </c>
      <c r="H76">
        <v>30.404715338768678</v>
      </c>
      <c r="I76" t="str">
        <f t="shared" si="20"/>
        <v>DOWN</v>
      </c>
      <c r="J76">
        <v>31.758266105814926</v>
      </c>
      <c r="K76">
        <v>30.691601355631239</v>
      </c>
      <c r="L76" t="str">
        <f t="shared" si="21"/>
        <v>DOWN</v>
      </c>
      <c r="M76" t="str">
        <f t="shared" si="22"/>
        <v>DOWN</v>
      </c>
      <c r="N76">
        <v>21.670449396121064</v>
      </c>
      <c r="O76" t="str">
        <f t="shared" si="23"/>
        <v>DOWN</v>
      </c>
      <c r="P76" t="str">
        <f t="shared" si="24"/>
        <v>DOWN</v>
      </c>
      <c r="Q76">
        <f t="shared" si="25"/>
        <v>0.39999999999999858</v>
      </c>
      <c r="R76">
        <f t="shared" si="26"/>
        <v>0.55000000000000071</v>
      </c>
      <c r="S76">
        <f t="shared" si="27"/>
        <v>0.72727272727272374</v>
      </c>
      <c r="T76" t="str">
        <f t="shared" si="28"/>
        <v>No Indication</v>
      </c>
      <c r="U76" t="str">
        <f t="shared" si="29"/>
        <v>No T+M+I</v>
      </c>
      <c r="V76">
        <v>31.628995310288563</v>
      </c>
      <c r="W76">
        <v>32.657557397816284</v>
      </c>
      <c r="X76">
        <f t="shared" si="30"/>
        <v>-1.028562087527721</v>
      </c>
      <c r="Y76">
        <v>-0.74700682419850306</v>
      </c>
      <c r="Z76" t="str">
        <f t="shared" si="31"/>
        <v>DOWN</v>
      </c>
      <c r="AA76" t="str">
        <f t="shared" si="32"/>
        <v>No TMIM</v>
      </c>
      <c r="AB76" t="str">
        <f t="shared" si="33"/>
        <v>DOWN</v>
      </c>
      <c r="AC76" t="str">
        <f t="shared" si="34"/>
        <v>No Alert</v>
      </c>
      <c r="AD76" t="str">
        <f t="shared" si="35"/>
        <v>No Alert</v>
      </c>
      <c r="AE76" t="str">
        <f t="shared" si="36"/>
        <v>No Alert</v>
      </c>
      <c r="AF76" t="str">
        <f t="shared" si="37"/>
        <v>No Alert</v>
      </c>
      <c r="AG76" t="str">
        <f t="shared" si="38"/>
        <v>No Alert</v>
      </c>
    </row>
    <row r="77" spans="1:33" x14ac:dyDescent="0.25">
      <c r="A77" t="s">
        <v>5</v>
      </c>
      <c r="B77" s="1">
        <v>42964</v>
      </c>
      <c r="C77">
        <v>30.5</v>
      </c>
      <c r="D77">
        <v>31.1</v>
      </c>
      <c r="E77">
        <v>30.2</v>
      </c>
      <c r="F77">
        <v>30.95</v>
      </c>
      <c r="G77">
        <f>_xll.TA_TYPPRICE(D77,E77,F77)</f>
        <v>30.75</v>
      </c>
      <c r="H77">
        <v>30.577357669384341</v>
      </c>
      <c r="I77" t="str">
        <f t="shared" si="20"/>
        <v>UP</v>
      </c>
      <c r="J77">
        <v>31.611984748967163</v>
      </c>
      <c r="K77">
        <v>30.582356609935406</v>
      </c>
      <c r="L77" t="str">
        <f t="shared" si="21"/>
        <v>No Confirmation</v>
      </c>
      <c r="M77" t="str">
        <f t="shared" si="22"/>
        <v>No Trend</v>
      </c>
      <c r="N77">
        <v>42.148152668879021</v>
      </c>
      <c r="O77" t="str">
        <f t="shared" si="23"/>
        <v>No Momentum</v>
      </c>
      <c r="P77" t="str">
        <f t="shared" si="24"/>
        <v>No Trend + Momentum</v>
      </c>
      <c r="Q77">
        <f t="shared" si="25"/>
        <v>0.75</v>
      </c>
      <c r="R77">
        <f t="shared" si="26"/>
        <v>0.90000000000000213</v>
      </c>
      <c r="S77">
        <f t="shared" si="27"/>
        <v>0.83333333333333137</v>
      </c>
      <c r="T77" t="str">
        <f t="shared" si="28"/>
        <v>UP</v>
      </c>
      <c r="U77" t="str">
        <f t="shared" si="29"/>
        <v>No T+M+I</v>
      </c>
      <c r="V77">
        <v>31.524534493321092</v>
      </c>
      <c r="W77">
        <v>32.531071664644706</v>
      </c>
      <c r="X77">
        <f t="shared" si="30"/>
        <v>-1.0065371713236146</v>
      </c>
      <c r="Y77">
        <v>-0.79891289362352536</v>
      </c>
      <c r="Z77" t="str">
        <f t="shared" si="31"/>
        <v>DOWN</v>
      </c>
      <c r="AA77" t="str">
        <f t="shared" si="32"/>
        <v>No TMIM</v>
      </c>
      <c r="AB77" t="str">
        <f t="shared" si="33"/>
        <v>DOWN</v>
      </c>
      <c r="AC77" t="str">
        <f t="shared" si="34"/>
        <v>No Alert</v>
      </c>
      <c r="AD77" t="str">
        <f t="shared" si="35"/>
        <v>No Alert</v>
      </c>
      <c r="AE77" t="str">
        <f t="shared" si="36"/>
        <v>No Alert</v>
      </c>
      <c r="AF77" t="str">
        <f t="shared" si="37"/>
        <v>No Alert</v>
      </c>
      <c r="AG77" t="str">
        <f t="shared" si="38"/>
        <v>No Alert</v>
      </c>
    </row>
    <row r="78" spans="1:33" x14ac:dyDescent="0.25">
      <c r="A78" t="s">
        <v>5</v>
      </c>
      <c r="B78" s="1">
        <v>42965</v>
      </c>
      <c r="C78">
        <v>30.65</v>
      </c>
      <c r="D78">
        <v>31.5</v>
      </c>
      <c r="E78">
        <v>30.35</v>
      </c>
      <c r="F78">
        <v>31.2</v>
      </c>
      <c r="G78">
        <f>_xll.TA_TYPPRICE(D78,E78,F78)</f>
        <v>31.016666666666666</v>
      </c>
      <c r="H78">
        <v>30.797012168025503</v>
      </c>
      <c r="I78" t="str">
        <f t="shared" si="20"/>
        <v>UP</v>
      </c>
      <c r="J78">
        <v>31.587099249196683</v>
      </c>
      <c r="K78">
        <v>30.530721807727538</v>
      </c>
      <c r="L78" t="str">
        <f t="shared" si="21"/>
        <v>No Confirmation</v>
      </c>
      <c r="M78" t="str">
        <f t="shared" si="22"/>
        <v>No Trend</v>
      </c>
      <c r="N78">
        <v>49.630090774166057</v>
      </c>
      <c r="O78" t="str">
        <f t="shared" si="23"/>
        <v>No Momentum</v>
      </c>
      <c r="P78" t="str">
        <f t="shared" si="24"/>
        <v>No Trend + Momentum</v>
      </c>
      <c r="Q78">
        <f t="shared" si="25"/>
        <v>0.84999999999999787</v>
      </c>
      <c r="R78">
        <f t="shared" si="26"/>
        <v>1.1499999999999986</v>
      </c>
      <c r="S78">
        <f t="shared" si="27"/>
        <v>0.73913043478260776</v>
      </c>
      <c r="T78" t="str">
        <f t="shared" si="28"/>
        <v>No Indication</v>
      </c>
      <c r="U78" t="str">
        <f t="shared" si="29"/>
        <v>No T+M+I</v>
      </c>
      <c r="V78">
        <v>31.47460610973323</v>
      </c>
      <c r="W78">
        <v>32.432473763559912</v>
      </c>
      <c r="X78">
        <f t="shared" si="30"/>
        <v>-0.95786765382668193</v>
      </c>
      <c r="Y78">
        <v>-0.83070384566415667</v>
      </c>
      <c r="Z78" t="str">
        <f t="shared" si="31"/>
        <v>DOWN</v>
      </c>
      <c r="AA78" t="str">
        <f t="shared" si="32"/>
        <v>No TMIM</v>
      </c>
      <c r="AB78" t="str">
        <f t="shared" si="33"/>
        <v>No Confirmation</v>
      </c>
      <c r="AC78" t="str">
        <f t="shared" si="34"/>
        <v>No Alert</v>
      </c>
      <c r="AD78" t="str">
        <f t="shared" si="35"/>
        <v>No Alert</v>
      </c>
      <c r="AE78" t="str">
        <f t="shared" si="36"/>
        <v>No Alert</v>
      </c>
      <c r="AF78" t="str">
        <f t="shared" si="37"/>
        <v>No Alert</v>
      </c>
      <c r="AG78" t="str">
        <f t="shared" si="38"/>
        <v>No Alert</v>
      </c>
    </row>
    <row r="79" spans="1:33" x14ac:dyDescent="0.25">
      <c r="A79" t="s">
        <v>5</v>
      </c>
      <c r="B79" s="1">
        <v>42968</v>
      </c>
      <c r="C79">
        <v>30.95</v>
      </c>
      <c r="D79">
        <v>31.45</v>
      </c>
      <c r="E79">
        <v>30</v>
      </c>
      <c r="F79">
        <v>30.1</v>
      </c>
      <c r="G79">
        <f>_xll.TA_TYPPRICE(D79,E79,F79)</f>
        <v>30.516666666666669</v>
      </c>
      <c r="H79">
        <v>30.656839417346085</v>
      </c>
      <c r="I79" t="str">
        <f t="shared" si="20"/>
        <v>DOWN</v>
      </c>
      <c r="J79">
        <v>31.556632749375197</v>
      </c>
      <c r="K79">
        <v>30.412783628232528</v>
      </c>
      <c r="L79" t="str">
        <f t="shared" si="21"/>
        <v>DOWN</v>
      </c>
      <c r="M79" t="str">
        <f t="shared" si="22"/>
        <v>DOWN</v>
      </c>
      <c r="N79">
        <v>29.001209404738127</v>
      </c>
      <c r="O79" t="str">
        <f t="shared" si="23"/>
        <v>DOWN</v>
      </c>
      <c r="P79" t="str">
        <f t="shared" si="24"/>
        <v>DOWN</v>
      </c>
      <c r="Q79">
        <f t="shared" si="25"/>
        <v>0.10000000000000142</v>
      </c>
      <c r="R79">
        <f t="shared" si="26"/>
        <v>1.4499999999999993</v>
      </c>
      <c r="S79">
        <f t="shared" si="27"/>
        <v>6.8965517241380322E-2</v>
      </c>
      <c r="T79" t="str">
        <f t="shared" si="28"/>
        <v>DOWN</v>
      </c>
      <c r="U79" t="str">
        <f t="shared" si="29"/>
        <v>DOWN</v>
      </c>
      <c r="V79">
        <v>31.263128246697349</v>
      </c>
      <c r="W79">
        <v>32.259697929222142</v>
      </c>
      <c r="X79">
        <f t="shared" si="30"/>
        <v>-0.99656968252479317</v>
      </c>
      <c r="Y79">
        <v>-0.86387701303628395</v>
      </c>
      <c r="Z79" t="str">
        <f t="shared" si="31"/>
        <v>DOWN</v>
      </c>
      <c r="AA79" t="str">
        <f t="shared" si="32"/>
        <v>DOWN</v>
      </c>
      <c r="AB79" t="str">
        <f t="shared" si="33"/>
        <v>No Confirmation</v>
      </c>
      <c r="AC79" t="str">
        <f t="shared" si="34"/>
        <v>No Alert</v>
      </c>
      <c r="AD79" t="str">
        <f t="shared" si="35"/>
        <v>No Alert</v>
      </c>
      <c r="AE79" t="str">
        <f t="shared" si="36"/>
        <v>No Alert</v>
      </c>
      <c r="AF79" t="str">
        <f t="shared" si="37"/>
        <v>No Alert</v>
      </c>
      <c r="AG79" t="str">
        <f t="shared" si="38"/>
        <v>No Alert</v>
      </c>
    </row>
    <row r="80" spans="1:33" x14ac:dyDescent="0.25">
      <c r="A80" t="s">
        <v>5</v>
      </c>
      <c r="B80" s="1">
        <v>42969</v>
      </c>
      <c r="C80">
        <v>30.25</v>
      </c>
      <c r="D80">
        <v>30.6</v>
      </c>
      <c r="E80">
        <v>29.05</v>
      </c>
      <c r="F80">
        <v>29.9</v>
      </c>
      <c r="G80">
        <f>_xll.TA_TYPPRICE(D80,E80,F80)</f>
        <v>29.850000000000005</v>
      </c>
      <c r="H80">
        <v>30.253419708673043</v>
      </c>
      <c r="I80" t="str">
        <f t="shared" si="20"/>
        <v>DOWN</v>
      </c>
      <c r="J80">
        <v>31.344047693958487</v>
      </c>
      <c r="K80">
        <v>30.109942821958633</v>
      </c>
      <c r="L80" t="str">
        <f t="shared" si="21"/>
        <v>DOWN</v>
      </c>
      <c r="M80" t="str">
        <f t="shared" si="22"/>
        <v>DOWN</v>
      </c>
      <c r="N80">
        <v>26.498032407366274</v>
      </c>
      <c r="O80" t="str">
        <f t="shared" si="23"/>
        <v>DOWN</v>
      </c>
      <c r="P80" t="str">
        <f t="shared" si="24"/>
        <v>DOWN</v>
      </c>
      <c r="Q80">
        <f t="shared" si="25"/>
        <v>0.84999999999999787</v>
      </c>
      <c r="R80">
        <f t="shared" si="26"/>
        <v>1.5500000000000007</v>
      </c>
      <c r="S80">
        <f t="shared" si="27"/>
        <v>0.54838709677419195</v>
      </c>
      <c r="T80" t="str">
        <f t="shared" si="28"/>
        <v>No Indication</v>
      </c>
      <c r="U80" t="str">
        <f t="shared" si="29"/>
        <v>No T+M+I</v>
      </c>
      <c r="V80">
        <v>31.053416208743911</v>
      </c>
      <c r="W80">
        <v>32.084905490020503</v>
      </c>
      <c r="X80">
        <f t="shared" si="30"/>
        <v>-1.0314892812765919</v>
      </c>
      <c r="Y80">
        <v>-0.89739946668434556</v>
      </c>
      <c r="Z80" t="str">
        <f t="shared" si="31"/>
        <v>DOWN</v>
      </c>
      <c r="AA80" t="str">
        <f t="shared" si="32"/>
        <v>No TMIM</v>
      </c>
      <c r="AB80" t="str">
        <f t="shared" si="33"/>
        <v>No Confirmation</v>
      </c>
      <c r="AC80" t="str">
        <f t="shared" si="34"/>
        <v>No Alert</v>
      </c>
      <c r="AD80" t="str">
        <f t="shared" si="35"/>
        <v>No Alert</v>
      </c>
      <c r="AE80" t="str">
        <f t="shared" si="36"/>
        <v>No Alert</v>
      </c>
      <c r="AF80" t="str">
        <f t="shared" si="37"/>
        <v>No Alert</v>
      </c>
      <c r="AG80" t="str">
        <f t="shared" si="38"/>
        <v>No Alert</v>
      </c>
    </row>
    <row r="81" spans="1:33" x14ac:dyDescent="0.25">
      <c r="A81" t="s">
        <v>5</v>
      </c>
      <c r="B81" s="1">
        <v>42970</v>
      </c>
      <c r="C81">
        <v>30.05</v>
      </c>
      <c r="D81">
        <v>31</v>
      </c>
      <c r="E81">
        <v>30</v>
      </c>
      <c r="F81">
        <v>30.7</v>
      </c>
      <c r="G81">
        <f>_xll.TA_TYPPRICE(D81,E81,F81)</f>
        <v>30.566666666666666</v>
      </c>
      <c r="H81">
        <v>30.410043187669856</v>
      </c>
      <c r="I81" t="str">
        <f t="shared" si="20"/>
        <v>UP</v>
      </c>
      <c r="J81">
        <v>31.267592650856599</v>
      </c>
      <c r="K81">
        <v>30.085511083745605</v>
      </c>
      <c r="L81" t="str">
        <f t="shared" si="21"/>
        <v>No Confirmation</v>
      </c>
      <c r="M81" t="str">
        <f t="shared" si="22"/>
        <v>No Trend</v>
      </c>
      <c r="N81">
        <v>48.656186444355839</v>
      </c>
      <c r="O81" t="str">
        <f t="shared" si="23"/>
        <v>No Momentum</v>
      </c>
      <c r="P81" t="str">
        <f t="shared" si="24"/>
        <v>No Trend + Momentum</v>
      </c>
      <c r="Q81">
        <f t="shared" si="25"/>
        <v>0.69999999999999929</v>
      </c>
      <c r="R81">
        <f t="shared" si="26"/>
        <v>1</v>
      </c>
      <c r="S81">
        <f t="shared" si="27"/>
        <v>0.69999999999999929</v>
      </c>
      <c r="T81" t="str">
        <f t="shared" si="28"/>
        <v>No Indication</v>
      </c>
      <c r="U81" t="str">
        <f t="shared" si="29"/>
        <v>No T+M+I</v>
      </c>
      <c r="V81">
        <v>30.999044484321772</v>
      </c>
      <c r="W81">
        <v>31.982319898167134</v>
      </c>
      <c r="X81">
        <f t="shared" si="30"/>
        <v>-0.98327541384536232</v>
      </c>
      <c r="Y81">
        <v>-0.91457465611654887</v>
      </c>
      <c r="Z81" t="str">
        <f t="shared" si="31"/>
        <v>DOWN</v>
      </c>
      <c r="AA81" t="str">
        <f t="shared" si="32"/>
        <v>No TMIM</v>
      </c>
      <c r="AB81" t="str">
        <f t="shared" si="33"/>
        <v>No Confirmation</v>
      </c>
      <c r="AC81" t="str">
        <f t="shared" si="34"/>
        <v>No Alert</v>
      </c>
      <c r="AD81" t="str">
        <f t="shared" si="35"/>
        <v>No Alert</v>
      </c>
      <c r="AE81" t="str">
        <f t="shared" si="36"/>
        <v>No Alert</v>
      </c>
      <c r="AF81" t="str">
        <f t="shared" si="37"/>
        <v>No Alert</v>
      </c>
      <c r="AG81" t="str">
        <f t="shared" si="38"/>
        <v>No Alert</v>
      </c>
    </row>
    <row r="82" spans="1:33" x14ac:dyDescent="0.25">
      <c r="A82" t="s">
        <v>5</v>
      </c>
      <c r="B82" s="1">
        <v>42971</v>
      </c>
      <c r="C82">
        <v>31</v>
      </c>
      <c r="D82">
        <v>31.1</v>
      </c>
      <c r="E82">
        <v>30.65</v>
      </c>
      <c r="F82">
        <v>30.85</v>
      </c>
      <c r="G82">
        <f>_xll.TA_TYPPRICE(D82,E82,F82)</f>
        <v>30.866666666666664</v>
      </c>
      <c r="H82">
        <v>30.638354927168258</v>
      </c>
      <c r="I82" t="str">
        <f t="shared" si="20"/>
        <v>UP</v>
      </c>
      <c r="J82">
        <v>31.230349839555132</v>
      </c>
      <c r="K82">
        <v>30.21095306513547</v>
      </c>
      <c r="L82" t="str">
        <f t="shared" si="21"/>
        <v>No Confirmation</v>
      </c>
      <c r="M82" t="str">
        <f t="shared" si="22"/>
        <v>No Trend</v>
      </c>
      <c r="N82">
        <v>52.044505300613821</v>
      </c>
      <c r="O82" t="str">
        <f t="shared" si="23"/>
        <v>No Momentum</v>
      </c>
      <c r="P82" t="str">
        <f t="shared" si="24"/>
        <v>No Trend + Momentum</v>
      </c>
      <c r="Q82">
        <f t="shared" si="25"/>
        <v>0.20000000000000284</v>
      </c>
      <c r="R82">
        <f t="shared" si="26"/>
        <v>0.45000000000000284</v>
      </c>
      <c r="S82">
        <f t="shared" si="27"/>
        <v>0.44444444444444797</v>
      </c>
      <c r="T82" t="str">
        <f t="shared" si="28"/>
        <v>No Indication</v>
      </c>
      <c r="U82" t="str">
        <f t="shared" si="29"/>
        <v>No T+M+I</v>
      </c>
      <c r="V82">
        <v>30.976114563656886</v>
      </c>
      <c r="W82">
        <v>31.898444350154755</v>
      </c>
      <c r="X82">
        <f t="shared" si="30"/>
        <v>-0.92232978649786901</v>
      </c>
      <c r="Y82">
        <v>-0.91612568219281287</v>
      </c>
      <c r="Z82" t="str">
        <f t="shared" si="31"/>
        <v>DOWN</v>
      </c>
      <c r="AA82" t="str">
        <f t="shared" si="32"/>
        <v>No TMIM</v>
      </c>
      <c r="AB82" t="str">
        <f t="shared" si="33"/>
        <v>No Confirmation</v>
      </c>
      <c r="AC82" t="str">
        <f t="shared" si="34"/>
        <v>No Alert</v>
      </c>
      <c r="AD82" t="str">
        <f t="shared" si="35"/>
        <v>No Alert</v>
      </c>
      <c r="AE82" t="str">
        <f t="shared" si="36"/>
        <v>No Alert</v>
      </c>
      <c r="AF82" t="str">
        <f t="shared" si="37"/>
        <v>No Alert</v>
      </c>
      <c r="AG82" t="str">
        <f t="shared" si="38"/>
        <v>No Alert</v>
      </c>
    </row>
    <row r="83" spans="1:33" x14ac:dyDescent="0.25">
      <c r="A83" t="s">
        <v>5</v>
      </c>
      <c r="B83" s="1">
        <v>42975</v>
      </c>
      <c r="C83">
        <v>31.3</v>
      </c>
      <c r="D83">
        <v>31.85</v>
      </c>
      <c r="E83">
        <v>31</v>
      </c>
      <c r="F83">
        <v>31.4</v>
      </c>
      <c r="G83">
        <f>_xll.TA_TYPPRICE(D83,E83,F83)</f>
        <v>31.416666666666668</v>
      </c>
      <c r="H83">
        <v>31.027510796917461</v>
      </c>
      <c r="I83" t="str">
        <f t="shared" si="20"/>
        <v>UP</v>
      </c>
      <c r="J83">
        <v>31.368049875209547</v>
      </c>
      <c r="K83">
        <v>30.386296828438699</v>
      </c>
      <c r="L83" t="str">
        <f t="shared" si="21"/>
        <v>UP</v>
      </c>
      <c r="M83" t="str">
        <f t="shared" si="22"/>
        <v>UP</v>
      </c>
      <c r="N83">
        <v>63.181021019959374</v>
      </c>
      <c r="O83" t="str">
        <f t="shared" si="23"/>
        <v>UP</v>
      </c>
      <c r="P83" t="str">
        <f t="shared" si="24"/>
        <v>UP</v>
      </c>
      <c r="Q83">
        <f t="shared" si="25"/>
        <v>0.39999999999999858</v>
      </c>
      <c r="R83">
        <f t="shared" si="26"/>
        <v>0.85000000000000142</v>
      </c>
      <c r="S83">
        <f t="shared" si="27"/>
        <v>0.4705882352941152</v>
      </c>
      <c r="T83" t="str">
        <f t="shared" si="28"/>
        <v>No Indication</v>
      </c>
      <c r="U83" t="str">
        <f t="shared" si="29"/>
        <v>No T+M+I</v>
      </c>
      <c r="V83">
        <v>31.041327707709673</v>
      </c>
      <c r="W83">
        <v>31.861522546439588</v>
      </c>
      <c r="X83">
        <f t="shared" si="30"/>
        <v>-0.82019483872991472</v>
      </c>
      <c r="Y83">
        <v>-0.89693951350023327</v>
      </c>
      <c r="Z83" t="str">
        <f t="shared" si="31"/>
        <v>UP</v>
      </c>
      <c r="AA83" t="str">
        <f t="shared" si="32"/>
        <v>No TMIM</v>
      </c>
      <c r="AB83" t="str">
        <f t="shared" si="33"/>
        <v>No Confirmation</v>
      </c>
      <c r="AC83" t="str">
        <f t="shared" si="34"/>
        <v>No Alert</v>
      </c>
      <c r="AD83" t="str">
        <f t="shared" si="35"/>
        <v>No Alert</v>
      </c>
      <c r="AE83" t="str">
        <f t="shared" si="36"/>
        <v>No Alert</v>
      </c>
      <c r="AF83" t="str">
        <f t="shared" si="37"/>
        <v>No Alert</v>
      </c>
      <c r="AG83" t="str">
        <f t="shared" si="38"/>
        <v>No Alert</v>
      </c>
    </row>
    <row r="84" spans="1:33" x14ac:dyDescent="0.25">
      <c r="A84" t="s">
        <v>5</v>
      </c>
      <c r="B84" s="1">
        <v>42976</v>
      </c>
      <c r="C84">
        <v>31.5</v>
      </c>
      <c r="D84">
        <v>31.5</v>
      </c>
      <c r="E84">
        <v>30.85</v>
      </c>
      <c r="F84">
        <v>30.9</v>
      </c>
      <c r="G84">
        <f>_xll.TA_TYPPRICE(D84,E84,F84)</f>
        <v>31.083333333333332</v>
      </c>
      <c r="H84">
        <v>31.055422065125398</v>
      </c>
      <c r="I84" t="str">
        <f t="shared" si="20"/>
        <v>DOWN</v>
      </c>
      <c r="J84">
        <v>31.397372125162981</v>
      </c>
      <c r="K84">
        <v>30.489341977674545</v>
      </c>
      <c r="L84" t="str">
        <f t="shared" si="21"/>
        <v>No Confirmation</v>
      </c>
      <c r="M84" t="str">
        <f t="shared" si="22"/>
        <v>No Trend</v>
      </c>
      <c r="N84">
        <v>49.989206656510774</v>
      </c>
      <c r="O84" t="str">
        <f t="shared" si="23"/>
        <v>No Momentum</v>
      </c>
      <c r="P84" t="str">
        <f t="shared" si="24"/>
        <v>No Trend + Momentum</v>
      </c>
      <c r="Q84">
        <f t="shared" si="25"/>
        <v>4.9999999999997158E-2</v>
      </c>
      <c r="R84">
        <f t="shared" si="26"/>
        <v>0.64999999999999858</v>
      </c>
      <c r="S84">
        <f t="shared" si="27"/>
        <v>7.6923076923072722E-2</v>
      </c>
      <c r="T84" t="str">
        <f t="shared" si="28"/>
        <v>DOWN</v>
      </c>
      <c r="U84" t="str">
        <f t="shared" si="29"/>
        <v>No T+M+I</v>
      </c>
      <c r="V84">
        <v>31.019584983446645</v>
      </c>
      <c r="W84">
        <v>31.790298654110728</v>
      </c>
      <c r="X84">
        <f t="shared" si="30"/>
        <v>-0.77071367066408314</v>
      </c>
      <c r="Y84">
        <v>-0.87169434493300324</v>
      </c>
      <c r="Z84" t="str">
        <f t="shared" si="31"/>
        <v>UP</v>
      </c>
      <c r="AA84" t="str">
        <f t="shared" si="32"/>
        <v>No TMIM</v>
      </c>
      <c r="AB84" t="str">
        <f t="shared" si="33"/>
        <v>No Confirmation</v>
      </c>
      <c r="AC84" t="str">
        <f t="shared" si="34"/>
        <v>No Alert</v>
      </c>
      <c r="AD84" t="str">
        <f t="shared" si="35"/>
        <v>No Alert</v>
      </c>
      <c r="AE84" t="str">
        <f t="shared" si="36"/>
        <v>No Alert</v>
      </c>
      <c r="AF84" t="str">
        <f t="shared" si="37"/>
        <v>No Alert</v>
      </c>
      <c r="AG84" t="str">
        <f t="shared" si="38"/>
        <v>No Alert</v>
      </c>
    </row>
    <row r="85" spans="1:33" x14ac:dyDescent="0.25">
      <c r="A85" t="s">
        <v>5</v>
      </c>
      <c r="B85" s="1">
        <v>42977</v>
      </c>
      <c r="C85">
        <v>31.5</v>
      </c>
      <c r="D85">
        <v>31.5</v>
      </c>
      <c r="E85">
        <v>30.65</v>
      </c>
      <c r="F85">
        <v>30.8</v>
      </c>
      <c r="G85">
        <f>_xll.TA_TYPPRICE(D85,E85,F85)</f>
        <v>30.983333333333334</v>
      </c>
      <c r="H85">
        <v>31.019377699229366</v>
      </c>
      <c r="I85" t="str">
        <f t="shared" si="20"/>
        <v>DOWN</v>
      </c>
      <c r="J85">
        <v>31.420178319571207</v>
      </c>
      <c r="K85">
        <v>30.525043760413535</v>
      </c>
      <c r="L85" t="str">
        <f t="shared" si="21"/>
        <v>No Confirmation</v>
      </c>
      <c r="M85" t="str">
        <f t="shared" si="22"/>
        <v>No Trend</v>
      </c>
      <c r="N85">
        <v>47.509293502580299</v>
      </c>
      <c r="O85" t="str">
        <f t="shared" si="23"/>
        <v>No Momentum</v>
      </c>
      <c r="P85" t="str">
        <f t="shared" si="24"/>
        <v>No Trend + Momentum</v>
      </c>
      <c r="Q85">
        <f t="shared" si="25"/>
        <v>0.15000000000000213</v>
      </c>
      <c r="R85">
        <f t="shared" si="26"/>
        <v>0.85000000000000142</v>
      </c>
      <c r="S85">
        <f t="shared" si="27"/>
        <v>0.17647058823529632</v>
      </c>
      <c r="T85" t="str">
        <f t="shared" si="28"/>
        <v>DOWN</v>
      </c>
      <c r="U85" t="str">
        <f t="shared" si="29"/>
        <v>No T+M+I</v>
      </c>
      <c r="V85">
        <v>30.985802678301006</v>
      </c>
      <c r="W85">
        <v>31.716943198250675</v>
      </c>
      <c r="X85">
        <f t="shared" si="30"/>
        <v>-0.731140519949669</v>
      </c>
      <c r="Y85">
        <v>-0.84358357993633637</v>
      </c>
      <c r="Z85" t="str">
        <f t="shared" si="31"/>
        <v>UP</v>
      </c>
      <c r="AA85" t="str">
        <f t="shared" si="32"/>
        <v>No TMIM</v>
      </c>
      <c r="AB85" t="str">
        <f t="shared" si="33"/>
        <v>No Confirmation</v>
      </c>
      <c r="AC85" t="str">
        <f t="shared" si="34"/>
        <v>No Alert</v>
      </c>
      <c r="AD85" t="str">
        <f t="shared" si="35"/>
        <v>No Alert</v>
      </c>
      <c r="AE85" t="str">
        <f t="shared" si="36"/>
        <v>No Alert</v>
      </c>
      <c r="AF85" t="str">
        <f t="shared" si="37"/>
        <v>No Alert</v>
      </c>
      <c r="AG85" t="str">
        <f t="shared" si="38"/>
        <v>No Alert</v>
      </c>
    </row>
    <row r="86" spans="1:33" x14ac:dyDescent="0.25">
      <c r="A86" t="s">
        <v>5</v>
      </c>
      <c r="B86" s="1">
        <v>42978</v>
      </c>
      <c r="C86">
        <v>30.95</v>
      </c>
      <c r="D86">
        <v>31.15</v>
      </c>
      <c r="E86">
        <v>30.8</v>
      </c>
      <c r="F86">
        <v>31.05</v>
      </c>
      <c r="G86">
        <f>_xll.TA_TYPPRICE(D86,E86,F86)</f>
        <v>31</v>
      </c>
      <c r="H86">
        <v>31.009688849614683</v>
      </c>
      <c r="I86" t="str">
        <f t="shared" si="20"/>
        <v>UP</v>
      </c>
      <c r="J86">
        <v>31.360138692999826</v>
      </c>
      <c r="K86">
        <v>30.586145146988304</v>
      </c>
      <c r="L86" t="str">
        <f t="shared" si="21"/>
        <v>No Confirmation</v>
      </c>
      <c r="M86" t="str">
        <f t="shared" si="22"/>
        <v>No Trend</v>
      </c>
      <c r="N86">
        <v>54.554604051592484</v>
      </c>
      <c r="O86" t="str">
        <f t="shared" si="23"/>
        <v>No Momentum</v>
      </c>
      <c r="P86" t="str">
        <f t="shared" si="24"/>
        <v>No Trend + Momentum</v>
      </c>
      <c r="Q86">
        <f t="shared" si="25"/>
        <v>0.25</v>
      </c>
      <c r="R86">
        <f t="shared" si="26"/>
        <v>0.34999999999999787</v>
      </c>
      <c r="S86">
        <f t="shared" si="27"/>
        <v>0.71428571428571863</v>
      </c>
      <c r="T86" t="str">
        <f t="shared" si="28"/>
        <v>No Indication</v>
      </c>
      <c r="U86" t="str">
        <f t="shared" si="29"/>
        <v>No T+M+I</v>
      </c>
      <c r="V86">
        <v>30.995679189331621</v>
      </c>
      <c r="W86">
        <v>31.667539998380256</v>
      </c>
      <c r="X86">
        <f t="shared" si="30"/>
        <v>-0.67186080904863488</v>
      </c>
      <c r="Y86">
        <v>-0.80923902575879603</v>
      </c>
      <c r="Z86" t="str">
        <f t="shared" si="31"/>
        <v>UP</v>
      </c>
      <c r="AA86" t="str">
        <f t="shared" si="32"/>
        <v>No TMIM</v>
      </c>
      <c r="AB86" t="str">
        <f t="shared" si="33"/>
        <v>No Confirmation</v>
      </c>
      <c r="AC86" t="str">
        <f t="shared" si="34"/>
        <v>No Alert</v>
      </c>
      <c r="AD86" t="str">
        <f t="shared" si="35"/>
        <v>No Alert</v>
      </c>
      <c r="AE86" t="str">
        <f t="shared" si="36"/>
        <v>No Alert</v>
      </c>
      <c r="AF86" t="str">
        <f t="shared" si="37"/>
        <v>No Alert</v>
      </c>
      <c r="AG86" t="str">
        <f t="shared" si="38"/>
        <v>No Alert</v>
      </c>
    </row>
    <row r="87" spans="1:33" x14ac:dyDescent="0.25">
      <c r="A87" t="s">
        <v>5</v>
      </c>
      <c r="B87" s="1">
        <v>42979</v>
      </c>
      <c r="C87">
        <v>30.5</v>
      </c>
      <c r="D87">
        <v>31.4</v>
      </c>
      <c r="E87">
        <v>30.5</v>
      </c>
      <c r="F87">
        <v>31.15</v>
      </c>
      <c r="G87">
        <f>_xll.TA_TYPPRICE(D87,E87,F87)</f>
        <v>31.016666666666666</v>
      </c>
      <c r="H87">
        <v>31.013177758140674</v>
      </c>
      <c r="I87" t="str">
        <f t="shared" si="20"/>
        <v>UP</v>
      </c>
      <c r="J87">
        <v>31.368996761222085</v>
      </c>
      <c r="K87">
        <v>30.567001780990903</v>
      </c>
      <c r="L87" t="str">
        <f t="shared" si="21"/>
        <v>No Confirmation</v>
      </c>
      <c r="M87" t="str">
        <f t="shared" si="22"/>
        <v>No Trend</v>
      </c>
      <c r="N87">
        <v>57.412644681103664</v>
      </c>
      <c r="O87" t="str">
        <f t="shared" si="23"/>
        <v>No Momentum</v>
      </c>
      <c r="P87" t="str">
        <f t="shared" si="24"/>
        <v>No Trend + Momentum</v>
      </c>
      <c r="Q87">
        <f t="shared" si="25"/>
        <v>0.64999999999999858</v>
      </c>
      <c r="R87">
        <f t="shared" si="26"/>
        <v>0.89999999999999858</v>
      </c>
      <c r="S87">
        <f t="shared" si="27"/>
        <v>0.72222222222222177</v>
      </c>
      <c r="T87" t="str">
        <f t="shared" si="28"/>
        <v>No Indication</v>
      </c>
      <c r="U87" t="str">
        <f t="shared" si="29"/>
        <v>No T+M+I</v>
      </c>
      <c r="V87">
        <v>31.01942085251137</v>
      </c>
      <c r="W87">
        <v>31.629203702203942</v>
      </c>
      <c r="X87">
        <f t="shared" si="30"/>
        <v>-0.60978284969257146</v>
      </c>
      <c r="Y87">
        <v>-0.76934779054555114</v>
      </c>
      <c r="Z87" t="str">
        <f t="shared" si="31"/>
        <v>UP</v>
      </c>
      <c r="AA87" t="str">
        <f t="shared" si="32"/>
        <v>No TMIM</v>
      </c>
      <c r="AB87" t="str">
        <f t="shared" si="33"/>
        <v>No Confirmation</v>
      </c>
      <c r="AC87" t="str">
        <f t="shared" si="34"/>
        <v>No Alert</v>
      </c>
      <c r="AD87" t="str">
        <f t="shared" si="35"/>
        <v>No Alert</v>
      </c>
      <c r="AE87" t="str">
        <f t="shared" si="36"/>
        <v>No Alert</v>
      </c>
      <c r="AF87" t="str">
        <f t="shared" si="37"/>
        <v>No Alert</v>
      </c>
      <c r="AG87" t="str">
        <f t="shared" si="38"/>
        <v>No Alert</v>
      </c>
    </row>
    <row r="88" spans="1:33" x14ac:dyDescent="0.25">
      <c r="A88" t="s">
        <v>5</v>
      </c>
      <c r="B88" s="1">
        <v>42982</v>
      </c>
      <c r="C88">
        <v>30.95</v>
      </c>
      <c r="D88">
        <v>31.35</v>
      </c>
      <c r="E88">
        <v>30.85</v>
      </c>
      <c r="F88">
        <v>31</v>
      </c>
      <c r="G88">
        <f>_xll.TA_TYPPRICE(D88,E88,F88)</f>
        <v>31.066666666666666</v>
      </c>
      <c r="H88">
        <v>31.03992221240367</v>
      </c>
      <c r="I88" t="str">
        <f t="shared" si="20"/>
        <v>DOWN</v>
      </c>
      <c r="J88">
        <v>31.36477525872829</v>
      </c>
      <c r="K88">
        <v>30.629890274104035</v>
      </c>
      <c r="L88" t="str">
        <f t="shared" si="21"/>
        <v>No Confirmation</v>
      </c>
      <c r="M88" t="str">
        <f t="shared" si="22"/>
        <v>No Trend</v>
      </c>
      <c r="N88">
        <v>51.3567625022634</v>
      </c>
      <c r="O88" t="str">
        <f t="shared" si="23"/>
        <v>No Momentum</v>
      </c>
      <c r="P88" t="str">
        <f t="shared" si="24"/>
        <v>No Trend + Momentum</v>
      </c>
      <c r="Q88">
        <f t="shared" si="25"/>
        <v>0.14999999999999858</v>
      </c>
      <c r="R88">
        <f t="shared" si="26"/>
        <v>0.5</v>
      </c>
      <c r="S88">
        <f t="shared" si="27"/>
        <v>0.29999999999999716</v>
      </c>
      <c r="T88" t="str">
        <f t="shared" si="28"/>
        <v>No Indication</v>
      </c>
      <c r="U88" t="str">
        <f t="shared" si="29"/>
        <v>No T+M+I</v>
      </c>
      <c r="V88">
        <v>31.016433029048084</v>
      </c>
      <c r="W88">
        <v>31.582596020559205</v>
      </c>
      <c r="X88">
        <f t="shared" si="30"/>
        <v>-0.56616299151112059</v>
      </c>
      <c r="Y88">
        <v>-0.72871083073866505</v>
      </c>
      <c r="Z88" t="str">
        <f t="shared" si="31"/>
        <v>UP</v>
      </c>
      <c r="AA88" t="str">
        <f t="shared" si="32"/>
        <v>No TMIM</v>
      </c>
      <c r="AB88" t="str">
        <f t="shared" si="33"/>
        <v>No Confirmation</v>
      </c>
      <c r="AC88" t="str">
        <f t="shared" si="34"/>
        <v>No Alert</v>
      </c>
      <c r="AD88" t="str">
        <f t="shared" si="35"/>
        <v>No Alert</v>
      </c>
      <c r="AE88" t="str">
        <f t="shared" si="36"/>
        <v>No Alert</v>
      </c>
      <c r="AF88" t="str">
        <f t="shared" si="37"/>
        <v>No Alert</v>
      </c>
      <c r="AG88" t="str">
        <f t="shared" si="38"/>
        <v>No Alert</v>
      </c>
    </row>
    <row r="89" spans="1:33" x14ac:dyDescent="0.25">
      <c r="A89" t="s">
        <v>5</v>
      </c>
      <c r="B89" s="1">
        <v>42983</v>
      </c>
      <c r="C89">
        <v>31.3</v>
      </c>
      <c r="D89">
        <v>31.35</v>
      </c>
      <c r="E89">
        <v>31</v>
      </c>
      <c r="F89">
        <v>31.15</v>
      </c>
      <c r="G89">
        <f>_xll.TA_TYPPRICE(D89,E89,F89)</f>
        <v>31.166666666666668</v>
      </c>
      <c r="H89">
        <v>31.103294439535169</v>
      </c>
      <c r="I89" t="str">
        <f t="shared" si="20"/>
        <v>UP</v>
      </c>
      <c r="J89">
        <v>31.361491867899783</v>
      </c>
      <c r="K89">
        <v>30.712136879858694</v>
      </c>
      <c r="L89" t="str">
        <f t="shared" si="21"/>
        <v>No Confirmation</v>
      </c>
      <c r="M89" t="str">
        <f t="shared" si="22"/>
        <v>No Trend</v>
      </c>
      <c r="N89">
        <v>57.023244379092205</v>
      </c>
      <c r="O89" t="str">
        <f t="shared" si="23"/>
        <v>No Momentum</v>
      </c>
      <c r="P89" t="str">
        <f t="shared" si="24"/>
        <v>No Trend + Momentum</v>
      </c>
      <c r="Q89">
        <f t="shared" si="25"/>
        <v>0.14999999999999858</v>
      </c>
      <c r="R89">
        <f t="shared" si="26"/>
        <v>0.35000000000000142</v>
      </c>
      <c r="S89">
        <f t="shared" si="27"/>
        <v>0.42857142857142277</v>
      </c>
      <c r="T89" t="str">
        <f t="shared" si="28"/>
        <v>No Indication</v>
      </c>
      <c r="U89" t="str">
        <f t="shared" si="29"/>
        <v>No T+M+I</v>
      </c>
      <c r="V89">
        <v>31.036981793809918</v>
      </c>
      <c r="W89">
        <v>31.550551870888153</v>
      </c>
      <c r="X89">
        <f t="shared" si="30"/>
        <v>-0.51357007707823499</v>
      </c>
      <c r="Y89">
        <v>-0.68568268000657906</v>
      </c>
      <c r="Z89" t="str">
        <f t="shared" si="31"/>
        <v>UP</v>
      </c>
      <c r="AA89" t="str">
        <f t="shared" si="32"/>
        <v>No TMIM</v>
      </c>
      <c r="AB89" t="str">
        <f t="shared" si="33"/>
        <v>No Confirmation</v>
      </c>
      <c r="AC89" t="str">
        <f t="shared" si="34"/>
        <v>No Alert</v>
      </c>
      <c r="AD89" t="str">
        <f t="shared" si="35"/>
        <v>No Alert</v>
      </c>
      <c r="AE89" t="str">
        <f t="shared" si="36"/>
        <v>No Alert</v>
      </c>
      <c r="AF89" t="str">
        <f t="shared" si="37"/>
        <v>No Alert</v>
      </c>
      <c r="AG89" t="str">
        <f t="shared" si="38"/>
        <v>No Alert</v>
      </c>
    </row>
    <row r="90" spans="1:33" x14ac:dyDescent="0.25">
      <c r="A90" t="s">
        <v>5</v>
      </c>
      <c r="B90" s="1">
        <v>42984</v>
      </c>
      <c r="C90">
        <v>32</v>
      </c>
      <c r="D90">
        <v>32.799999999999997</v>
      </c>
      <c r="E90">
        <v>31.8</v>
      </c>
      <c r="F90">
        <v>32.799999999999997</v>
      </c>
      <c r="G90">
        <f>_xll.TA_TYPPRICE(D90,E90,F90)</f>
        <v>32.466666666666661</v>
      </c>
      <c r="H90">
        <v>31.784980553100915</v>
      </c>
      <c r="I90" t="str">
        <f t="shared" si="20"/>
        <v>UP</v>
      </c>
      <c r="J90">
        <v>31.68116034169983</v>
      </c>
      <c r="K90">
        <v>30.953884239890094</v>
      </c>
      <c r="L90" t="str">
        <f t="shared" si="21"/>
        <v>UP</v>
      </c>
      <c r="M90" t="str">
        <f t="shared" si="22"/>
        <v>UP</v>
      </c>
      <c r="N90">
        <v>83.481573288421004</v>
      </c>
      <c r="O90" t="str">
        <f t="shared" si="23"/>
        <v>UP</v>
      </c>
      <c r="P90" t="str">
        <f t="shared" si="24"/>
        <v>UP</v>
      </c>
      <c r="Q90">
        <f t="shared" si="25"/>
        <v>0.99999999999999645</v>
      </c>
      <c r="R90">
        <f t="shared" si="26"/>
        <v>0.99999999999999645</v>
      </c>
      <c r="S90">
        <f t="shared" si="27"/>
        <v>1</v>
      </c>
      <c r="T90" t="str">
        <f t="shared" si="28"/>
        <v>UP</v>
      </c>
      <c r="U90" t="str">
        <f t="shared" si="29"/>
        <v>UP</v>
      </c>
      <c r="V90">
        <v>31.308215363993007</v>
      </c>
      <c r="W90">
        <v>31.643103584155696</v>
      </c>
      <c r="X90">
        <f t="shared" si="30"/>
        <v>-0.33488822016268927</v>
      </c>
      <c r="Y90">
        <v>-0.61552378803780106</v>
      </c>
      <c r="Z90" t="str">
        <f t="shared" si="31"/>
        <v>UP</v>
      </c>
      <c r="AA90" t="str">
        <f t="shared" si="32"/>
        <v>UP</v>
      </c>
      <c r="AB90" t="str">
        <f t="shared" si="33"/>
        <v>UP</v>
      </c>
      <c r="AC90" t="str">
        <f t="shared" si="34"/>
        <v>UP</v>
      </c>
      <c r="AD90">
        <f t="shared" si="35"/>
        <v>31.900000000000002</v>
      </c>
      <c r="AE90">
        <f t="shared" si="36"/>
        <v>32.200000000000003</v>
      </c>
      <c r="AF90">
        <f t="shared" si="37"/>
        <v>32.300000000000004</v>
      </c>
      <c r="AG90">
        <f t="shared" si="38"/>
        <v>32.4</v>
      </c>
    </row>
    <row r="91" spans="1:33" x14ac:dyDescent="0.25">
      <c r="A91" t="s">
        <v>5</v>
      </c>
      <c r="B91" s="1">
        <v>42985</v>
      </c>
      <c r="C91">
        <v>32.9</v>
      </c>
      <c r="D91">
        <v>32.9</v>
      </c>
      <c r="E91">
        <v>31.4</v>
      </c>
      <c r="F91">
        <v>32.200000000000003</v>
      </c>
      <c r="G91">
        <f>_xll.TA_TYPPRICE(D91,E91,F91)</f>
        <v>32.166666666666664</v>
      </c>
      <c r="H91">
        <v>31.97582360988379</v>
      </c>
      <c r="I91" t="str">
        <f t="shared" si="20"/>
        <v>UP</v>
      </c>
      <c r="J91">
        <v>31.952013599099867</v>
      </c>
      <c r="K91">
        <v>31.053021075470074</v>
      </c>
      <c r="L91" t="str">
        <f t="shared" si="21"/>
        <v>UP</v>
      </c>
      <c r="M91" t="str">
        <f t="shared" si="22"/>
        <v>UP</v>
      </c>
      <c r="N91">
        <v>65.228253790180162</v>
      </c>
      <c r="O91" t="str">
        <f t="shared" si="23"/>
        <v>UP</v>
      </c>
      <c r="P91" t="str">
        <f t="shared" si="24"/>
        <v>UP</v>
      </c>
      <c r="Q91">
        <f t="shared" si="25"/>
        <v>0.80000000000000426</v>
      </c>
      <c r="R91">
        <f t="shared" si="26"/>
        <v>1.5</v>
      </c>
      <c r="S91">
        <f t="shared" si="27"/>
        <v>0.53333333333333621</v>
      </c>
      <c r="T91" t="str">
        <f t="shared" si="28"/>
        <v>No Indication</v>
      </c>
      <c r="U91" t="str">
        <f t="shared" si="29"/>
        <v>No T+M+I</v>
      </c>
      <c r="V91">
        <v>31.445413000301777</v>
      </c>
      <c r="W91">
        <v>31.684355170514532</v>
      </c>
      <c r="X91">
        <f t="shared" si="30"/>
        <v>-0.23894217021275566</v>
      </c>
      <c r="Y91">
        <v>-0.540207464472792</v>
      </c>
      <c r="Z91" t="str">
        <f t="shared" si="31"/>
        <v>UP</v>
      </c>
      <c r="AA91" t="str">
        <f t="shared" si="32"/>
        <v>No TMIM</v>
      </c>
      <c r="AB91" t="str">
        <f t="shared" si="33"/>
        <v>UP</v>
      </c>
      <c r="AC91" t="str">
        <f t="shared" si="34"/>
        <v>No Alert</v>
      </c>
      <c r="AD91" t="str">
        <f t="shared" si="35"/>
        <v>No Alert</v>
      </c>
      <c r="AE91" t="str">
        <f t="shared" si="36"/>
        <v>No Alert</v>
      </c>
      <c r="AF91" t="str">
        <f t="shared" si="37"/>
        <v>No Alert</v>
      </c>
      <c r="AG91" t="str">
        <f t="shared" si="38"/>
        <v>No Alert</v>
      </c>
    </row>
    <row r="92" spans="1:33" x14ac:dyDescent="0.25">
      <c r="A92" t="s">
        <v>5</v>
      </c>
      <c r="B92" s="1">
        <v>42986</v>
      </c>
      <c r="C92">
        <v>32.5</v>
      </c>
      <c r="D92">
        <v>33</v>
      </c>
      <c r="E92">
        <v>31.55</v>
      </c>
      <c r="F92">
        <v>32.25</v>
      </c>
      <c r="G92">
        <f>_xll.TA_TYPPRICE(D92,E92,F92)</f>
        <v>32.266666666666666</v>
      </c>
      <c r="H92">
        <v>32.121245138275228</v>
      </c>
      <c r="I92" t="str">
        <f t="shared" si="20"/>
        <v>UP</v>
      </c>
      <c r="J92">
        <v>32.184899465966566</v>
      </c>
      <c r="K92">
        <v>31.163460836476723</v>
      </c>
      <c r="L92" t="str">
        <f t="shared" si="21"/>
        <v>UP</v>
      </c>
      <c r="M92" t="str">
        <f t="shared" si="22"/>
        <v>UP</v>
      </c>
      <c r="N92">
        <v>66.002583483237132</v>
      </c>
      <c r="O92" t="str">
        <f t="shared" si="23"/>
        <v>UP</v>
      </c>
      <c r="P92" t="str">
        <f t="shared" si="24"/>
        <v>UP</v>
      </c>
      <c r="Q92">
        <f t="shared" si="25"/>
        <v>0.69999999999999929</v>
      </c>
      <c r="R92">
        <f t="shared" si="26"/>
        <v>1.4499999999999993</v>
      </c>
      <c r="S92">
        <f t="shared" si="27"/>
        <v>0.48275862068965492</v>
      </c>
      <c r="T92" t="str">
        <f t="shared" si="28"/>
        <v>No Indication</v>
      </c>
      <c r="U92" t="str">
        <f t="shared" si="29"/>
        <v>No T+M+I</v>
      </c>
      <c r="V92">
        <v>31.569195615639966</v>
      </c>
      <c r="W92">
        <v>31.726254787513454</v>
      </c>
      <c r="X92">
        <f t="shared" si="30"/>
        <v>-0.15705917187348817</v>
      </c>
      <c r="Y92">
        <v>-0.46357780595293124</v>
      </c>
      <c r="Z92" t="str">
        <f t="shared" si="31"/>
        <v>UP</v>
      </c>
      <c r="AA92" t="str">
        <f t="shared" si="32"/>
        <v>No TMIM</v>
      </c>
      <c r="AB92" t="str">
        <f t="shared" si="33"/>
        <v>No Confirmation</v>
      </c>
      <c r="AC92" t="str">
        <f t="shared" si="34"/>
        <v>No Alert</v>
      </c>
      <c r="AD92" t="str">
        <f t="shared" si="35"/>
        <v>No Alert</v>
      </c>
      <c r="AE92" t="str">
        <f t="shared" si="36"/>
        <v>No Alert</v>
      </c>
      <c r="AF92" t="str">
        <f t="shared" si="37"/>
        <v>No Alert</v>
      </c>
      <c r="AG92" t="str">
        <f t="shared" si="38"/>
        <v>No Alert</v>
      </c>
    </row>
    <row r="93" spans="1:33" x14ac:dyDescent="0.25">
      <c r="A93" t="s">
        <v>5</v>
      </c>
      <c r="B93" s="1">
        <v>42989</v>
      </c>
      <c r="C93">
        <v>32.450000000000003</v>
      </c>
      <c r="D93">
        <v>32.5</v>
      </c>
      <c r="E93">
        <v>31.05</v>
      </c>
      <c r="F93">
        <v>31.2</v>
      </c>
      <c r="G93">
        <f>_xll.TA_TYPPRICE(D93,E93,F93)</f>
        <v>31.583333333333332</v>
      </c>
      <c r="H93">
        <v>31.852289235804278</v>
      </c>
      <c r="I93" t="str">
        <f t="shared" si="20"/>
        <v>DOWN</v>
      </c>
      <c r="J93">
        <v>32.254921806862882</v>
      </c>
      <c r="K93">
        <v>31.138247317259673</v>
      </c>
      <c r="L93" t="str">
        <f t="shared" si="21"/>
        <v>No Confirmation</v>
      </c>
      <c r="M93" t="str">
        <f t="shared" si="22"/>
        <v>No Trend</v>
      </c>
      <c r="N93">
        <v>41.653584889621051</v>
      </c>
      <c r="O93" t="str">
        <f t="shared" si="23"/>
        <v>No Momentum</v>
      </c>
      <c r="P93" t="str">
        <f t="shared" si="24"/>
        <v>No Trend + Momentum</v>
      </c>
      <c r="Q93">
        <f t="shared" si="25"/>
        <v>0.14999999999999858</v>
      </c>
      <c r="R93">
        <f t="shared" si="26"/>
        <v>1.4499999999999993</v>
      </c>
      <c r="S93">
        <f t="shared" si="27"/>
        <v>0.10344827586206803</v>
      </c>
      <c r="T93" t="str">
        <f t="shared" si="28"/>
        <v>DOWN</v>
      </c>
      <c r="U93" t="str">
        <f t="shared" si="29"/>
        <v>No T+M+I</v>
      </c>
      <c r="V93">
        <v>31.512396290156893</v>
      </c>
      <c r="W93">
        <v>31.687272951401347</v>
      </c>
      <c r="X93">
        <f t="shared" si="30"/>
        <v>-0.17487666124445411</v>
      </c>
      <c r="Y93">
        <v>-0.40583757701123579</v>
      </c>
      <c r="Z93" t="str">
        <f t="shared" si="31"/>
        <v>UP</v>
      </c>
      <c r="AA93" t="str">
        <f t="shared" si="32"/>
        <v>No TMIM</v>
      </c>
      <c r="AB93" t="str">
        <f t="shared" si="33"/>
        <v>No Confirmation</v>
      </c>
      <c r="AC93" t="str">
        <f t="shared" si="34"/>
        <v>No Alert</v>
      </c>
      <c r="AD93" t="str">
        <f t="shared" si="35"/>
        <v>No Alert</v>
      </c>
      <c r="AE93" t="str">
        <f t="shared" si="36"/>
        <v>No Alert</v>
      </c>
      <c r="AF93" t="str">
        <f t="shared" si="37"/>
        <v>No Alert</v>
      </c>
      <c r="AG93" t="str">
        <f t="shared" si="38"/>
        <v>No Alert</v>
      </c>
    </row>
    <row r="94" spans="1:33" x14ac:dyDescent="0.25">
      <c r="A94" t="s">
        <v>5</v>
      </c>
      <c r="B94" s="1">
        <v>42990</v>
      </c>
      <c r="C94">
        <v>31.5</v>
      </c>
      <c r="D94">
        <v>32</v>
      </c>
      <c r="E94">
        <v>30.5</v>
      </c>
      <c r="F94">
        <v>31.15</v>
      </c>
      <c r="G94">
        <f>_xll.TA_TYPPRICE(D94,E94,F94)</f>
        <v>31.216666666666669</v>
      </c>
      <c r="H94">
        <v>31.534477951235473</v>
      </c>
      <c r="I94" t="str">
        <f t="shared" si="20"/>
        <v>DOWN</v>
      </c>
      <c r="J94">
        <v>32.19827251644891</v>
      </c>
      <c r="K94">
        <v>30.996414580090857</v>
      </c>
      <c r="L94" t="str">
        <f t="shared" si="21"/>
        <v>No Confirmation</v>
      </c>
      <c r="M94" t="str">
        <f t="shared" si="22"/>
        <v>No Trend</v>
      </c>
      <c r="N94">
        <v>40.758570875318433</v>
      </c>
      <c r="O94" t="str">
        <f t="shared" si="23"/>
        <v>No Momentum</v>
      </c>
      <c r="P94" t="str">
        <f t="shared" si="24"/>
        <v>No Trend + Momentum</v>
      </c>
      <c r="Q94">
        <f t="shared" si="25"/>
        <v>0.64999999999999858</v>
      </c>
      <c r="R94">
        <f t="shared" si="26"/>
        <v>1.5</v>
      </c>
      <c r="S94">
        <f t="shared" si="27"/>
        <v>0.4333333333333324</v>
      </c>
      <c r="T94" t="str">
        <f t="shared" si="28"/>
        <v>No Indication</v>
      </c>
      <c r="U94" t="str">
        <f t="shared" si="29"/>
        <v>No T+M+I</v>
      </c>
      <c r="V94">
        <v>31.456643014748138</v>
      </c>
      <c r="W94">
        <v>31.647474955001247</v>
      </c>
      <c r="X94">
        <f t="shared" si="30"/>
        <v>-0.19083194025310846</v>
      </c>
      <c r="Y94">
        <v>-0.36283644965961032</v>
      </c>
      <c r="Z94" t="str">
        <f t="shared" si="31"/>
        <v>UP</v>
      </c>
      <c r="AA94" t="str">
        <f t="shared" si="32"/>
        <v>No TMIM</v>
      </c>
      <c r="AB94" t="str">
        <f t="shared" si="33"/>
        <v>No Confirmation</v>
      </c>
      <c r="AC94" t="str">
        <f t="shared" si="34"/>
        <v>No Alert</v>
      </c>
      <c r="AD94" t="str">
        <f t="shared" si="35"/>
        <v>No Alert</v>
      </c>
      <c r="AE94" t="str">
        <f t="shared" si="36"/>
        <v>No Alert</v>
      </c>
      <c r="AF94" t="str">
        <f t="shared" si="37"/>
        <v>No Alert</v>
      </c>
      <c r="AG94" t="str">
        <f t="shared" si="38"/>
        <v>No Alert</v>
      </c>
    </row>
    <row r="95" spans="1:33" x14ac:dyDescent="0.25">
      <c r="A95" t="s">
        <v>5</v>
      </c>
      <c r="B95" s="1">
        <v>42991</v>
      </c>
      <c r="C95">
        <v>31.05</v>
      </c>
      <c r="D95">
        <v>31.85</v>
      </c>
      <c r="E95">
        <v>31.05</v>
      </c>
      <c r="F95">
        <v>31.3</v>
      </c>
      <c r="G95">
        <f>_xll.TA_TYPPRICE(D95,E95,F95)</f>
        <v>31.400000000000002</v>
      </c>
      <c r="H95">
        <v>31.46723897561774</v>
      </c>
      <c r="I95" t="str">
        <f t="shared" si="20"/>
        <v>DOWN</v>
      </c>
      <c r="J95">
        <v>32.120878623904709</v>
      </c>
      <c r="K95">
        <v>31.008322451181776</v>
      </c>
      <c r="L95" t="str">
        <f t="shared" si="21"/>
        <v>No Confirmation</v>
      </c>
      <c r="M95" t="str">
        <f t="shared" si="22"/>
        <v>No Trend</v>
      </c>
      <c r="N95">
        <v>45.176092694336788</v>
      </c>
      <c r="O95" t="str">
        <f t="shared" si="23"/>
        <v>No Momentum</v>
      </c>
      <c r="P95" t="str">
        <f t="shared" si="24"/>
        <v>No Trend + Momentum</v>
      </c>
      <c r="Q95">
        <f t="shared" si="25"/>
        <v>0.25</v>
      </c>
      <c r="R95">
        <f t="shared" si="26"/>
        <v>0.80000000000000071</v>
      </c>
      <c r="S95">
        <f t="shared" si="27"/>
        <v>0.31249999999999972</v>
      </c>
      <c r="T95" t="str">
        <f t="shared" si="28"/>
        <v>No Indication</v>
      </c>
      <c r="U95" t="str">
        <f t="shared" si="29"/>
        <v>No T+M+I</v>
      </c>
      <c r="V95">
        <v>31.432544089402271</v>
      </c>
      <c r="W95">
        <v>31.6217360694456</v>
      </c>
      <c r="X95">
        <f t="shared" si="30"/>
        <v>-0.18919198004332927</v>
      </c>
      <c r="Y95">
        <v>-0.32810755573635408</v>
      </c>
      <c r="Z95" t="str">
        <f t="shared" si="31"/>
        <v>UP</v>
      </c>
      <c r="AA95" t="str">
        <f t="shared" si="32"/>
        <v>No TMIM</v>
      </c>
      <c r="AB95" t="str">
        <f t="shared" si="33"/>
        <v>No Confirmation</v>
      </c>
      <c r="AC95" t="str">
        <f t="shared" si="34"/>
        <v>No Alert</v>
      </c>
      <c r="AD95" t="str">
        <f t="shared" si="35"/>
        <v>No Alert</v>
      </c>
      <c r="AE95" t="str">
        <f t="shared" si="36"/>
        <v>No Alert</v>
      </c>
      <c r="AF95" t="str">
        <f t="shared" si="37"/>
        <v>No Alert</v>
      </c>
      <c r="AG95" t="str">
        <f t="shared" si="38"/>
        <v>No Alert</v>
      </c>
    </row>
    <row r="96" spans="1:33" x14ac:dyDescent="0.25">
      <c r="A96" t="s">
        <v>5</v>
      </c>
      <c r="B96" s="1">
        <v>42992</v>
      </c>
      <c r="C96">
        <v>31.3</v>
      </c>
      <c r="D96">
        <v>31.55</v>
      </c>
      <c r="E96">
        <v>31.1</v>
      </c>
      <c r="F96">
        <v>31.25</v>
      </c>
      <c r="G96">
        <f>_xll.TA_TYPPRICE(D96,E96,F96)</f>
        <v>31.3</v>
      </c>
      <c r="H96">
        <v>31.383619487808872</v>
      </c>
      <c r="I96" t="str">
        <f t="shared" si="20"/>
        <v>DOWN</v>
      </c>
      <c r="J96">
        <v>31.994016707481439</v>
      </c>
      <c r="K96">
        <v>31.028695239808048</v>
      </c>
      <c r="L96" t="str">
        <f t="shared" si="21"/>
        <v>No Confirmation</v>
      </c>
      <c r="M96" t="str">
        <f t="shared" si="22"/>
        <v>No Trend</v>
      </c>
      <c r="N96">
        <v>43.814765785174473</v>
      </c>
      <c r="O96" t="str">
        <f t="shared" si="23"/>
        <v>No Momentum</v>
      </c>
      <c r="P96" t="str">
        <f t="shared" si="24"/>
        <v>No Trend + Momentum</v>
      </c>
      <c r="Q96">
        <f t="shared" si="25"/>
        <v>0.14999999999999858</v>
      </c>
      <c r="R96">
        <f t="shared" si="26"/>
        <v>0.44999999999999929</v>
      </c>
      <c r="S96">
        <f t="shared" si="27"/>
        <v>0.33333333333333071</v>
      </c>
      <c r="T96" t="str">
        <f t="shared" si="28"/>
        <v>No Indication</v>
      </c>
      <c r="U96" t="str">
        <f t="shared" si="29"/>
        <v>No T+M+I</v>
      </c>
      <c r="V96">
        <v>31.404460383340382</v>
      </c>
      <c r="W96">
        <v>31.594200064301482</v>
      </c>
      <c r="X96">
        <f t="shared" si="30"/>
        <v>-0.18973968096110028</v>
      </c>
      <c r="Y96">
        <v>-0.30043398078130334</v>
      </c>
      <c r="Z96" t="str">
        <f t="shared" si="31"/>
        <v>UP</v>
      </c>
      <c r="AA96" t="str">
        <f t="shared" si="32"/>
        <v>No TMIM</v>
      </c>
      <c r="AB96" t="str">
        <f t="shared" si="33"/>
        <v>No Confirmation</v>
      </c>
      <c r="AC96" t="str">
        <f t="shared" si="34"/>
        <v>No Alert</v>
      </c>
      <c r="AD96" t="str">
        <f t="shared" si="35"/>
        <v>No Alert</v>
      </c>
      <c r="AE96" t="str">
        <f t="shared" si="36"/>
        <v>No Alert</v>
      </c>
      <c r="AF96" t="str">
        <f t="shared" si="37"/>
        <v>No Alert</v>
      </c>
      <c r="AG96" t="str">
        <f t="shared" si="38"/>
        <v>No Alert</v>
      </c>
    </row>
    <row r="97" spans="1:33" x14ac:dyDescent="0.25">
      <c r="A97" t="s">
        <v>5</v>
      </c>
      <c r="B97" s="1">
        <v>42993</v>
      </c>
      <c r="C97">
        <v>31.35</v>
      </c>
      <c r="D97">
        <v>32</v>
      </c>
      <c r="E97">
        <v>30.75</v>
      </c>
      <c r="F97">
        <v>31</v>
      </c>
      <c r="G97">
        <f>_xll.TA_TYPPRICE(D97,E97,F97)</f>
        <v>31.25</v>
      </c>
      <c r="H97">
        <v>31.316809743904436</v>
      </c>
      <c r="I97" t="str">
        <f t="shared" si="20"/>
        <v>DOWN</v>
      </c>
      <c r="J97">
        <v>31.995346328041119</v>
      </c>
      <c r="K97">
        <v>30.96676296429515</v>
      </c>
      <c r="L97" t="str">
        <f t="shared" si="21"/>
        <v>No Confirmation</v>
      </c>
      <c r="M97" t="str">
        <f t="shared" si="22"/>
        <v>No Trend</v>
      </c>
      <c r="N97">
        <v>36.870682008759445</v>
      </c>
      <c r="O97" t="str">
        <f t="shared" si="23"/>
        <v>DOWN</v>
      </c>
      <c r="P97" t="str">
        <f t="shared" si="24"/>
        <v>No Trend + Momentum</v>
      </c>
      <c r="Q97">
        <f t="shared" si="25"/>
        <v>0.25</v>
      </c>
      <c r="R97">
        <f t="shared" si="26"/>
        <v>1.25</v>
      </c>
      <c r="S97">
        <f t="shared" si="27"/>
        <v>0.2</v>
      </c>
      <c r="T97" t="str">
        <f t="shared" si="28"/>
        <v>No Indication</v>
      </c>
      <c r="U97" t="str">
        <f t="shared" si="29"/>
        <v>No T+M+I</v>
      </c>
      <c r="V97">
        <v>31.342235708980322</v>
      </c>
      <c r="W97">
        <v>31.550185244723593</v>
      </c>
      <c r="X97">
        <f t="shared" si="30"/>
        <v>-0.20794953574327124</v>
      </c>
      <c r="Y97">
        <v>-0.28193709177369691</v>
      </c>
      <c r="Z97" t="str">
        <f t="shared" si="31"/>
        <v>UP</v>
      </c>
      <c r="AA97" t="str">
        <f t="shared" si="32"/>
        <v>No TMIM</v>
      </c>
      <c r="AB97" t="str">
        <f t="shared" si="33"/>
        <v>No Confirmation</v>
      </c>
      <c r="AC97" t="str">
        <f t="shared" si="34"/>
        <v>No Alert</v>
      </c>
      <c r="AD97" t="str">
        <f t="shared" si="35"/>
        <v>No Alert</v>
      </c>
      <c r="AE97" t="str">
        <f t="shared" si="36"/>
        <v>No Alert</v>
      </c>
      <c r="AF97" t="str">
        <f t="shared" si="37"/>
        <v>No Alert</v>
      </c>
      <c r="AG97" t="str">
        <f t="shared" si="38"/>
        <v>No Alert</v>
      </c>
    </row>
    <row r="98" spans="1:33" x14ac:dyDescent="0.25">
      <c r="A98" t="s">
        <v>5</v>
      </c>
      <c r="B98" s="1">
        <v>42996</v>
      </c>
      <c r="C98">
        <v>31.15</v>
      </c>
      <c r="D98">
        <v>31.5</v>
      </c>
      <c r="E98">
        <v>31</v>
      </c>
      <c r="F98">
        <v>31.1</v>
      </c>
      <c r="G98">
        <f>_xll.TA_TYPPRICE(D98,E98,F98)</f>
        <v>31.2</v>
      </c>
      <c r="H98">
        <v>31.258404871952216</v>
      </c>
      <c r="I98" t="str">
        <f t="shared" si="20"/>
        <v>DOWN</v>
      </c>
      <c r="J98">
        <v>31.885269366254203</v>
      </c>
      <c r="K98">
        <v>30.97414897222956</v>
      </c>
      <c r="L98" t="str">
        <f t="shared" si="21"/>
        <v>No Confirmation</v>
      </c>
      <c r="M98" t="str">
        <f t="shared" si="22"/>
        <v>No Trend</v>
      </c>
      <c r="N98">
        <v>41.505962908953194</v>
      </c>
      <c r="O98" t="str">
        <f t="shared" si="23"/>
        <v>No Momentum</v>
      </c>
      <c r="P98" t="str">
        <f t="shared" si="24"/>
        <v>No Trend + Momentum</v>
      </c>
      <c r="Q98">
        <f t="shared" si="25"/>
        <v>0.10000000000000142</v>
      </c>
      <c r="R98">
        <f t="shared" si="26"/>
        <v>0.5</v>
      </c>
      <c r="S98">
        <f t="shared" si="27"/>
        <v>0.20000000000000284</v>
      </c>
      <c r="T98" t="str">
        <f t="shared" si="28"/>
        <v>No Indication</v>
      </c>
      <c r="U98" t="str">
        <f t="shared" si="29"/>
        <v>No T+M+I</v>
      </c>
      <c r="V98">
        <v>31.304968676829503</v>
      </c>
      <c r="W98">
        <v>31.516838189558882</v>
      </c>
      <c r="X98">
        <f t="shared" si="30"/>
        <v>-0.21186951272937904</v>
      </c>
      <c r="Y98">
        <v>-0.26792357596483335</v>
      </c>
      <c r="Z98" t="str">
        <f t="shared" si="31"/>
        <v>UP</v>
      </c>
      <c r="AA98" t="str">
        <f t="shared" si="32"/>
        <v>No TMIM</v>
      </c>
      <c r="AB98" t="str">
        <f t="shared" si="33"/>
        <v>No Confirmation</v>
      </c>
      <c r="AC98" t="str">
        <f t="shared" si="34"/>
        <v>No Alert</v>
      </c>
      <c r="AD98" t="str">
        <f t="shared" si="35"/>
        <v>No Alert</v>
      </c>
      <c r="AE98" t="str">
        <f t="shared" si="36"/>
        <v>No Alert</v>
      </c>
      <c r="AF98" t="str">
        <f t="shared" si="37"/>
        <v>No Alert</v>
      </c>
      <c r="AG98" t="str">
        <f t="shared" si="38"/>
        <v>No Alert</v>
      </c>
    </row>
    <row r="99" spans="1:33" x14ac:dyDescent="0.25">
      <c r="A99" t="s">
        <v>5</v>
      </c>
      <c r="B99" s="1">
        <v>42997</v>
      </c>
      <c r="C99">
        <v>31.4</v>
      </c>
      <c r="D99">
        <v>31.4</v>
      </c>
      <c r="E99">
        <v>30.9</v>
      </c>
      <c r="F99">
        <v>31.1</v>
      </c>
      <c r="G99">
        <f>_xll.TA_TYPPRICE(D99,E99,F99)</f>
        <v>31.133333333333336</v>
      </c>
      <c r="H99">
        <v>31.195869102642774</v>
      </c>
      <c r="I99" t="str">
        <f t="shared" si="20"/>
        <v>DOWN</v>
      </c>
      <c r="J99">
        <v>31.777431729308823</v>
      </c>
      <c r="K99">
        <v>30.957671422845213</v>
      </c>
      <c r="L99" t="str">
        <f t="shared" si="21"/>
        <v>No Confirmation</v>
      </c>
      <c r="M99" t="str">
        <f t="shared" si="22"/>
        <v>No Trend</v>
      </c>
      <c r="N99">
        <v>41.505962908953194</v>
      </c>
      <c r="O99" t="str">
        <f t="shared" si="23"/>
        <v>No Momentum</v>
      </c>
      <c r="P99" t="str">
        <f t="shared" si="24"/>
        <v>No Trend + Momentum</v>
      </c>
      <c r="Q99">
        <f t="shared" si="25"/>
        <v>0.20000000000000284</v>
      </c>
      <c r="R99">
        <f t="shared" si="26"/>
        <v>0.5</v>
      </c>
      <c r="S99">
        <f t="shared" si="27"/>
        <v>0.40000000000000568</v>
      </c>
      <c r="T99" t="str">
        <f t="shared" si="28"/>
        <v>No Indication</v>
      </c>
      <c r="U99" t="str">
        <f t="shared" si="29"/>
        <v>No T+M+I</v>
      </c>
      <c r="V99">
        <v>31.27343503424035</v>
      </c>
      <c r="W99">
        <v>31.485961286628594</v>
      </c>
      <c r="X99">
        <f t="shared" si="30"/>
        <v>-0.21252625238824407</v>
      </c>
      <c r="Y99">
        <v>-0.25684411124951551</v>
      </c>
      <c r="Z99" t="str">
        <f t="shared" si="31"/>
        <v>UP</v>
      </c>
      <c r="AA99" t="str">
        <f t="shared" si="32"/>
        <v>No TMIM</v>
      </c>
      <c r="AB99" t="str">
        <f t="shared" si="33"/>
        <v>No Confirmation</v>
      </c>
      <c r="AC99" t="str">
        <f t="shared" si="34"/>
        <v>No Alert</v>
      </c>
      <c r="AD99" t="str">
        <f t="shared" si="35"/>
        <v>No Alert</v>
      </c>
      <c r="AE99" t="str">
        <f t="shared" si="36"/>
        <v>No Alert</v>
      </c>
      <c r="AF99" t="str">
        <f t="shared" si="37"/>
        <v>No Alert</v>
      </c>
      <c r="AG99" t="str">
        <f t="shared" si="38"/>
        <v>No Alert</v>
      </c>
    </row>
    <row r="100" spans="1:33" x14ac:dyDescent="0.25">
      <c r="A100" t="s">
        <v>5</v>
      </c>
      <c r="B100" s="1">
        <v>42998</v>
      </c>
      <c r="C100">
        <v>31.5</v>
      </c>
      <c r="D100">
        <v>31.8</v>
      </c>
      <c r="E100">
        <v>31</v>
      </c>
      <c r="F100">
        <v>31</v>
      </c>
      <c r="G100">
        <f>_xll.TA_TYPPRICE(D100,E100,F100)</f>
        <v>31.266666666666666</v>
      </c>
      <c r="H100">
        <v>31.23126788465472</v>
      </c>
      <c r="I100" t="str">
        <f t="shared" si="20"/>
        <v>DOWN</v>
      </c>
      <c r="J100">
        <v>31.782446900573529</v>
      </c>
      <c r="K100">
        <v>30.967077773324053</v>
      </c>
      <c r="L100" t="str">
        <f t="shared" si="21"/>
        <v>No Confirmation</v>
      </c>
      <c r="M100" t="str">
        <f t="shared" si="22"/>
        <v>No Trend</v>
      </c>
      <c r="N100">
        <v>37.234201121407516</v>
      </c>
      <c r="O100" t="str">
        <f t="shared" si="23"/>
        <v>DOWN</v>
      </c>
      <c r="P100" t="str">
        <f t="shared" si="24"/>
        <v>No Trend + Momentum</v>
      </c>
      <c r="Q100">
        <f t="shared" si="25"/>
        <v>0</v>
      </c>
      <c r="R100">
        <f t="shared" si="26"/>
        <v>0.80000000000000071</v>
      </c>
      <c r="S100">
        <f t="shared" si="27"/>
        <v>0</v>
      </c>
      <c r="T100" t="str">
        <f t="shared" si="28"/>
        <v>DOWN</v>
      </c>
      <c r="U100" t="str">
        <f t="shared" si="29"/>
        <v>No T+M+I</v>
      </c>
      <c r="V100">
        <v>31.23136810589568</v>
      </c>
      <c r="W100">
        <v>31.449964154285734</v>
      </c>
      <c r="X100">
        <f t="shared" si="30"/>
        <v>-0.21859604839005442</v>
      </c>
      <c r="Y100">
        <v>-0.24919449867762328</v>
      </c>
      <c r="Z100" t="str">
        <f t="shared" si="31"/>
        <v>UP</v>
      </c>
      <c r="AA100" t="str">
        <f t="shared" si="32"/>
        <v>No TMIM</v>
      </c>
      <c r="AB100" t="str">
        <f t="shared" si="33"/>
        <v>No Confirmation</v>
      </c>
      <c r="AC100" t="str">
        <f t="shared" si="34"/>
        <v>No Alert</v>
      </c>
      <c r="AD100" t="str">
        <f t="shared" si="35"/>
        <v>No Alert</v>
      </c>
      <c r="AE100" t="str">
        <f t="shared" si="36"/>
        <v>No Alert</v>
      </c>
      <c r="AF100" t="str">
        <f t="shared" si="37"/>
        <v>No Alert</v>
      </c>
      <c r="AG100" t="str">
        <f t="shared" si="38"/>
        <v>No Alert</v>
      </c>
    </row>
    <row r="101" spans="1:33" x14ac:dyDescent="0.25">
      <c r="A101" t="s">
        <v>5</v>
      </c>
      <c r="B101" s="1">
        <v>42999</v>
      </c>
      <c r="C101">
        <v>31.15</v>
      </c>
      <c r="D101">
        <v>31.25</v>
      </c>
      <c r="E101">
        <v>30.5</v>
      </c>
      <c r="F101">
        <v>30.7</v>
      </c>
      <c r="G101">
        <f>_xll.TA_TYPPRICE(D101,E101,F101)</f>
        <v>30.816666666666666</v>
      </c>
      <c r="H101">
        <v>31.023967275660695</v>
      </c>
      <c r="I101" t="str">
        <f t="shared" si="20"/>
        <v>DOWN</v>
      </c>
      <c r="J101">
        <v>31.664125367112746</v>
      </c>
      <c r="K101">
        <v>30.863282712585374</v>
      </c>
      <c r="L101" t="str">
        <f t="shared" si="21"/>
        <v>DOWN</v>
      </c>
      <c r="M101" t="str">
        <f t="shared" si="22"/>
        <v>DOWN</v>
      </c>
      <c r="N101">
        <v>26.865528040326968</v>
      </c>
      <c r="O101" t="str">
        <f t="shared" si="23"/>
        <v>DOWN</v>
      </c>
      <c r="P101" t="str">
        <f t="shared" si="24"/>
        <v>DOWN</v>
      </c>
      <c r="Q101">
        <f t="shared" si="25"/>
        <v>0.19999999999999929</v>
      </c>
      <c r="R101">
        <f t="shared" si="26"/>
        <v>0.75</v>
      </c>
      <c r="S101">
        <f t="shared" si="27"/>
        <v>0.26666666666666572</v>
      </c>
      <c r="T101" t="str">
        <f t="shared" si="28"/>
        <v>No Indication</v>
      </c>
      <c r="U101" t="str">
        <f t="shared" si="29"/>
        <v>No T+M+I</v>
      </c>
      <c r="V101">
        <v>31.149619166527113</v>
      </c>
      <c r="W101">
        <v>31.394411253968272</v>
      </c>
      <c r="X101">
        <f t="shared" si="30"/>
        <v>-0.24479208744115866</v>
      </c>
      <c r="Y101">
        <v>-0.24831401643033035</v>
      </c>
      <c r="Z101" t="str">
        <f t="shared" si="31"/>
        <v>UP</v>
      </c>
      <c r="AA101" t="str">
        <f t="shared" si="32"/>
        <v>No TMIM</v>
      </c>
      <c r="AB101" t="str">
        <f t="shared" si="33"/>
        <v>No Confirmation</v>
      </c>
      <c r="AC101" t="str">
        <f t="shared" si="34"/>
        <v>No Alert</v>
      </c>
      <c r="AD101" t="str">
        <f t="shared" si="35"/>
        <v>No Alert</v>
      </c>
      <c r="AE101" t="str">
        <f t="shared" si="36"/>
        <v>No Alert</v>
      </c>
      <c r="AF101" t="str">
        <f t="shared" si="37"/>
        <v>No Alert</v>
      </c>
      <c r="AG101" t="str">
        <f t="shared" si="38"/>
        <v>No Alert</v>
      </c>
    </row>
    <row r="102" spans="1:33" x14ac:dyDescent="0.25">
      <c r="A102" t="s">
        <v>5</v>
      </c>
      <c r="B102" s="1">
        <v>43000</v>
      </c>
      <c r="C102">
        <v>30.65</v>
      </c>
      <c r="D102">
        <v>33.299999999999997</v>
      </c>
      <c r="E102">
        <v>30.45</v>
      </c>
      <c r="F102">
        <v>31.05</v>
      </c>
      <c r="G102">
        <f>_xll.TA_TYPPRICE(D102,E102,F102)</f>
        <v>31.599999999999998</v>
      </c>
      <c r="H102">
        <v>31.311983637830345</v>
      </c>
      <c r="I102" t="str">
        <f t="shared" si="20"/>
        <v>DOWN</v>
      </c>
      <c r="J102">
        <v>32.027653063309913</v>
      </c>
      <c r="K102">
        <v>30.771442109788623</v>
      </c>
      <c r="L102" t="str">
        <f t="shared" si="21"/>
        <v>No Confirmation</v>
      </c>
      <c r="M102" t="str">
        <f t="shared" si="22"/>
        <v>No Trend</v>
      </c>
      <c r="N102">
        <v>47.987887778695601</v>
      </c>
      <c r="O102" t="str">
        <f t="shared" si="23"/>
        <v>No Momentum</v>
      </c>
      <c r="P102" t="str">
        <f t="shared" si="24"/>
        <v>No Trend + Momentum</v>
      </c>
      <c r="Q102">
        <f t="shared" si="25"/>
        <v>0.60000000000000142</v>
      </c>
      <c r="R102">
        <f t="shared" si="26"/>
        <v>2.8499999999999979</v>
      </c>
      <c r="S102">
        <f t="shared" si="27"/>
        <v>0.21052631578947434</v>
      </c>
      <c r="T102" t="str">
        <f t="shared" si="28"/>
        <v>No Indication</v>
      </c>
      <c r="U102" t="str">
        <f t="shared" si="29"/>
        <v>No T+M+I</v>
      </c>
      <c r="V102">
        <v>31.134293140907559</v>
      </c>
      <c r="W102">
        <v>31.368899309229882</v>
      </c>
      <c r="X102">
        <f t="shared" si="30"/>
        <v>-0.23460616832232262</v>
      </c>
      <c r="Y102">
        <v>-0.24557244680872881</v>
      </c>
      <c r="Z102" t="str">
        <f t="shared" si="31"/>
        <v>UP</v>
      </c>
      <c r="AA102" t="str">
        <f t="shared" si="32"/>
        <v>No TMIM</v>
      </c>
      <c r="AB102" t="str">
        <f t="shared" si="33"/>
        <v>No Confirmation</v>
      </c>
      <c r="AC102" t="str">
        <f t="shared" si="34"/>
        <v>No Alert</v>
      </c>
      <c r="AD102" t="str">
        <f t="shared" si="35"/>
        <v>No Alert</v>
      </c>
      <c r="AE102" t="str">
        <f t="shared" si="36"/>
        <v>No Alert</v>
      </c>
      <c r="AF102" t="str">
        <f t="shared" si="37"/>
        <v>No Alert</v>
      </c>
      <c r="AG102" t="str">
        <f t="shared" si="38"/>
        <v>No Alert</v>
      </c>
    </row>
    <row r="103" spans="1:33" x14ac:dyDescent="0.25">
      <c r="A103" t="s">
        <v>5</v>
      </c>
      <c r="B103" s="1">
        <v>43003</v>
      </c>
      <c r="C103">
        <v>31.55</v>
      </c>
      <c r="D103">
        <v>31.8</v>
      </c>
      <c r="E103">
        <v>30.55</v>
      </c>
      <c r="F103">
        <v>30.6</v>
      </c>
      <c r="G103">
        <f>_xll.TA_TYPPRICE(D103,E103,F103)</f>
        <v>30.983333333333334</v>
      </c>
      <c r="H103">
        <v>31.147658485581839</v>
      </c>
      <c r="I103" t="str">
        <f t="shared" si="20"/>
        <v>DOWN</v>
      </c>
      <c r="J103">
        <v>31.977063493685488</v>
      </c>
      <c r="K103">
        <v>30.722232752057817</v>
      </c>
      <c r="L103" t="str">
        <f t="shared" si="21"/>
        <v>DOWN</v>
      </c>
      <c r="M103" t="str">
        <f t="shared" si="22"/>
        <v>DOWN</v>
      </c>
      <c r="N103">
        <v>32.774860616961099</v>
      </c>
      <c r="O103" t="str">
        <f t="shared" si="23"/>
        <v>DOWN</v>
      </c>
      <c r="P103" t="str">
        <f t="shared" si="24"/>
        <v>DOWN</v>
      </c>
      <c r="Q103">
        <f t="shared" si="25"/>
        <v>5.0000000000000711E-2</v>
      </c>
      <c r="R103">
        <f t="shared" si="26"/>
        <v>1.25</v>
      </c>
      <c r="S103">
        <f t="shared" si="27"/>
        <v>4.000000000000057E-2</v>
      </c>
      <c r="T103" t="str">
        <f t="shared" si="28"/>
        <v>DOWN</v>
      </c>
      <c r="U103" t="str">
        <f t="shared" si="29"/>
        <v>DOWN</v>
      </c>
      <c r="V103">
        <v>31.052094196152549</v>
      </c>
      <c r="W103">
        <v>31.311943804842482</v>
      </c>
      <c r="X103">
        <f t="shared" si="30"/>
        <v>-0.25984960868993312</v>
      </c>
      <c r="Y103">
        <v>-0.24842787918496967</v>
      </c>
      <c r="Z103" t="str">
        <f t="shared" si="31"/>
        <v>DOWN</v>
      </c>
      <c r="AA103" t="str">
        <f t="shared" si="32"/>
        <v>DOWN</v>
      </c>
      <c r="AB103" t="str">
        <f t="shared" si="33"/>
        <v>No Confirmation</v>
      </c>
      <c r="AC103" t="str">
        <f t="shared" si="34"/>
        <v>No Alert</v>
      </c>
      <c r="AD103" t="str">
        <f t="shared" si="35"/>
        <v>No Alert</v>
      </c>
      <c r="AE103" t="str">
        <f t="shared" si="36"/>
        <v>No Alert</v>
      </c>
      <c r="AF103" t="str">
        <f t="shared" si="37"/>
        <v>No Alert</v>
      </c>
      <c r="AG103" t="str">
        <f t="shared" si="38"/>
        <v>No Alert</v>
      </c>
    </row>
    <row r="104" spans="1:33" x14ac:dyDescent="0.25">
      <c r="A104" t="s">
        <v>5</v>
      </c>
      <c r="B104" s="1">
        <v>43004</v>
      </c>
      <c r="C104">
        <v>30.7</v>
      </c>
      <c r="D104">
        <v>31.25</v>
      </c>
      <c r="E104">
        <v>30.6</v>
      </c>
      <c r="F104">
        <v>30.6</v>
      </c>
      <c r="G104">
        <f>_xll.TA_TYPPRICE(D104,E104,F104)</f>
        <v>30.816666666666666</v>
      </c>
      <c r="H104">
        <v>30.982162576124253</v>
      </c>
      <c r="I104" t="str">
        <f t="shared" si="20"/>
        <v>DOWN</v>
      </c>
      <c r="J104">
        <v>31.815493828422046</v>
      </c>
      <c r="K104">
        <v>30.69506991826719</v>
      </c>
      <c r="L104" t="str">
        <f t="shared" si="21"/>
        <v>DOWN</v>
      </c>
      <c r="M104" t="str">
        <f t="shared" si="22"/>
        <v>DOWN</v>
      </c>
      <c r="N104">
        <v>32.774860616961092</v>
      </c>
      <c r="O104" t="str">
        <f t="shared" si="23"/>
        <v>DOWN</v>
      </c>
      <c r="P104" t="str">
        <f t="shared" si="24"/>
        <v>DOWN</v>
      </c>
      <c r="Q104">
        <f t="shared" si="25"/>
        <v>0</v>
      </c>
      <c r="R104">
        <f t="shared" si="26"/>
        <v>0.64999999999999858</v>
      </c>
      <c r="S104">
        <f t="shared" si="27"/>
        <v>0</v>
      </c>
      <c r="T104" t="str">
        <f t="shared" si="28"/>
        <v>DOWN</v>
      </c>
      <c r="U104" t="str">
        <f t="shared" si="29"/>
        <v>DOWN</v>
      </c>
      <c r="V104">
        <v>30.982541242898311</v>
      </c>
      <c r="W104">
        <v>31.259207226706003</v>
      </c>
      <c r="X104">
        <f t="shared" si="30"/>
        <v>-0.27666598380769258</v>
      </c>
      <c r="Y104">
        <v>-0.25407550010951424</v>
      </c>
      <c r="Z104" t="str">
        <f t="shared" si="31"/>
        <v>DOWN</v>
      </c>
      <c r="AA104" t="str">
        <f t="shared" si="32"/>
        <v>DOWN</v>
      </c>
      <c r="AB104" t="str">
        <f t="shared" si="33"/>
        <v>No Confirmation</v>
      </c>
      <c r="AC104" t="str">
        <f t="shared" si="34"/>
        <v>No Alert</v>
      </c>
      <c r="AD104" t="str">
        <f t="shared" si="35"/>
        <v>No Alert</v>
      </c>
      <c r="AE104" t="str">
        <f t="shared" si="36"/>
        <v>No Alert</v>
      </c>
      <c r="AF104" t="str">
        <f t="shared" si="37"/>
        <v>No Alert</v>
      </c>
      <c r="AG104" t="str">
        <f t="shared" si="38"/>
        <v>No Alert</v>
      </c>
    </row>
    <row r="105" spans="1:33" x14ac:dyDescent="0.25">
      <c r="B105" s="1"/>
    </row>
    <row r="106" spans="1:33" x14ac:dyDescent="0.25">
      <c r="B106" s="1"/>
    </row>
    <row r="107" spans="1:33" x14ac:dyDescent="0.25">
      <c r="B107" s="1"/>
    </row>
    <row r="108" spans="1:33" x14ac:dyDescent="0.25">
      <c r="B108" s="1"/>
    </row>
    <row r="109" spans="1:33" x14ac:dyDescent="0.25">
      <c r="B109" s="1"/>
    </row>
    <row r="110" spans="1:33" x14ac:dyDescent="0.25">
      <c r="B110" s="1"/>
    </row>
    <row r="111" spans="1:33" x14ac:dyDescent="0.25">
      <c r="B111" s="1"/>
    </row>
    <row r="112" spans="1:33" x14ac:dyDescent="0.25">
      <c r="B112" s="1"/>
    </row>
    <row r="113" spans="2:2" x14ac:dyDescent="0.25">
      <c r="B113" s="1"/>
    </row>
    <row r="114" spans="2:2" x14ac:dyDescent="0.25">
      <c r="B114" s="1"/>
    </row>
    <row r="115" spans="2:2" x14ac:dyDescent="0.25">
      <c r="B115" s="1"/>
    </row>
    <row r="116" spans="2:2" x14ac:dyDescent="0.25">
      <c r="B116" s="1"/>
    </row>
    <row r="117" spans="2:2" x14ac:dyDescent="0.25">
      <c r="B117" s="1"/>
    </row>
    <row r="118" spans="2:2" x14ac:dyDescent="0.25">
      <c r="B118" s="1"/>
    </row>
    <row r="119" spans="2:2" x14ac:dyDescent="0.25">
      <c r="B119" s="1"/>
    </row>
    <row r="120" spans="2:2" x14ac:dyDescent="0.25">
      <c r="B120" s="1"/>
    </row>
    <row r="121" spans="2:2" x14ac:dyDescent="0.25">
      <c r="B121" s="1"/>
    </row>
    <row r="122" spans="2:2" x14ac:dyDescent="0.25">
      <c r="B122" s="1"/>
    </row>
    <row r="123" spans="2:2" x14ac:dyDescent="0.25">
      <c r="B123" s="1"/>
    </row>
    <row r="124" spans="2:2" x14ac:dyDescent="0.25">
      <c r="B124" s="1"/>
    </row>
    <row r="125" spans="2:2" x14ac:dyDescent="0.25">
      <c r="B125" s="1"/>
    </row>
    <row r="126" spans="2:2" x14ac:dyDescent="0.25">
      <c r="B126" s="1"/>
    </row>
    <row r="127" spans="2:2" x14ac:dyDescent="0.25">
      <c r="B127" s="1"/>
    </row>
    <row r="128" spans="2:2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Armur</cp:lastModifiedBy>
  <dcterms:created xsi:type="dcterms:W3CDTF">2017-07-05T09:03:52Z</dcterms:created>
  <dcterms:modified xsi:type="dcterms:W3CDTF">2017-09-26T15:52:23Z</dcterms:modified>
</cp:coreProperties>
</file>