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5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</calcChain>
</file>

<file path=xl/sharedStrings.xml><?xml version="1.0" encoding="utf-8"?>
<sst xmlns="http://schemas.openxmlformats.org/spreadsheetml/2006/main" count="114" uniqueCount="34">
  <si>
    <t>Scrip</t>
  </si>
  <si>
    <t>Date</t>
  </si>
  <si>
    <t>Open</t>
  </si>
  <si>
    <t>High</t>
  </si>
  <si>
    <t>Low</t>
  </si>
  <si>
    <t>AUTOIND</t>
  </si>
  <si>
    <t>Last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</si>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</sst>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000"/>
  <sheetViews>
    <sheetView tabSelected="1" topLeftCell="A70" workbookViewId="0"/>
  </sheetViews>
  <sheetFormatPr defaultRowHeight="15" x14ac:dyDescent="0.25"/>
  <cols>
    <col min="2" max="2" width="10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5</v>
      </c>
      <c r="B2" s="1">
        <v>42857</v>
      </c>
      <c r="C2">
        <v>59.9</v>
      </c>
      <c r="D2">
        <v>63.4</v>
      </c>
      <c r="E2">
        <v>58.7</v>
      </c>
      <c r="F2">
        <v>62</v>
      </c>
      <c r="G2">
        <f>_xll.TA_TYPPRICE(D2,E2,F2)</f>
        <v>61.366666666666667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3.2999999999999972</v>
      </c>
      <c r="R2">
        <f>D2-E2</f>
        <v>4.6999999999999957</v>
      </c>
      <c r="S2">
        <f>Q2/R2</f>
        <v>0.7021276595744681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</row>
    <row r="3" spans="1:33" x14ac:dyDescent="0.25">
      <c r="A3" t="s">
        <v>5</v>
      </c>
      <c r="B3" s="1">
        <v>42858</v>
      </c>
      <c r="C3">
        <v>61.8</v>
      </c>
      <c r="D3">
        <v>64.2</v>
      </c>
      <c r="E3">
        <v>61.1</v>
      </c>
      <c r="F3">
        <v>62</v>
      </c>
      <c r="G3">
        <f>_xll.TA_TYPPRICE(D3,E3,F3)</f>
        <v>62.433333333333337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0.89999999999999858</v>
      </c>
      <c r="R3">
        <f t="shared" ref="R3:R66" si="6">D3-E3</f>
        <v>3.1000000000000014</v>
      </c>
      <c r="S3">
        <f t="shared" ref="S3:S66" si="7">Q3/R3</f>
        <v>0.2903225806451607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</row>
    <row r="4" spans="1:33" x14ac:dyDescent="0.25">
      <c r="A4" t="s">
        <v>5</v>
      </c>
      <c r="B4" s="1">
        <v>42859</v>
      </c>
      <c r="C4">
        <v>61.7</v>
      </c>
      <c r="D4">
        <v>62.5</v>
      </c>
      <c r="E4">
        <v>61.05</v>
      </c>
      <c r="F4">
        <v>62</v>
      </c>
      <c r="G4">
        <f>_xll.TA_TYPPRICE(D4,E4,F4)</f>
        <v>61.85</v>
      </c>
      <c r="H4">
        <v>61.883333333333333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0.95000000000000284</v>
      </c>
      <c r="R4">
        <f t="shared" si="6"/>
        <v>1.4500000000000028</v>
      </c>
      <c r="S4">
        <f t="shared" si="7"/>
        <v>0.65517241379310409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</row>
    <row r="5" spans="1:33" x14ac:dyDescent="0.25">
      <c r="A5" t="s">
        <v>5</v>
      </c>
      <c r="B5" s="1">
        <v>42860</v>
      </c>
      <c r="C5">
        <v>62.6</v>
      </c>
      <c r="D5">
        <v>64.5</v>
      </c>
      <c r="E5">
        <v>58.5</v>
      </c>
      <c r="F5">
        <v>59</v>
      </c>
      <c r="G5">
        <f>_xll.TA_TYPPRICE(D5,E5,F5)</f>
        <v>60.666666666666664</v>
      </c>
      <c r="H5">
        <v>61.274999999999999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</v>
      </c>
      <c r="R5">
        <f t="shared" si="6"/>
        <v>6</v>
      </c>
      <c r="S5">
        <f t="shared" si="7"/>
        <v>8.3333333333333329E-2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</row>
    <row r="6" spans="1:33" x14ac:dyDescent="0.25">
      <c r="A6" t="s">
        <v>5</v>
      </c>
      <c r="B6" s="1">
        <v>42863</v>
      </c>
      <c r="C6">
        <v>60</v>
      </c>
      <c r="D6">
        <v>60.45</v>
      </c>
      <c r="E6">
        <v>55.4</v>
      </c>
      <c r="F6">
        <v>56</v>
      </c>
      <c r="G6">
        <f>_xll.TA_TYPPRICE(D6,E6,F6)</f>
        <v>57.283333333333331</v>
      </c>
      <c r="H6">
        <v>59.279166666666669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0.60000000000000142</v>
      </c>
      <c r="R6">
        <f t="shared" si="6"/>
        <v>5.0500000000000043</v>
      </c>
      <c r="S6">
        <f t="shared" si="7"/>
        <v>0.11881188118811899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</row>
    <row r="7" spans="1:33" x14ac:dyDescent="0.25">
      <c r="A7" t="s">
        <v>5</v>
      </c>
      <c r="B7" s="1">
        <v>42864</v>
      </c>
      <c r="C7">
        <v>55.8</v>
      </c>
      <c r="D7">
        <v>58</v>
      </c>
      <c r="E7">
        <v>55.8</v>
      </c>
      <c r="F7">
        <v>57</v>
      </c>
      <c r="G7">
        <f>_xll.TA_TYPPRICE(D7,E7,F7)</f>
        <v>56.933333333333337</v>
      </c>
      <c r="H7">
        <v>58.106250000000003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14.285714285714288</v>
      </c>
      <c r="O7" t="str">
        <f t="shared" si="3"/>
        <v>DOWN</v>
      </c>
      <c r="P7" t="e">
        <f t="shared" si="4"/>
        <v>#N/A</v>
      </c>
      <c r="Q7">
        <f t="shared" si="5"/>
        <v>1.2000000000000028</v>
      </c>
      <c r="R7">
        <f t="shared" si="6"/>
        <v>2.2000000000000028</v>
      </c>
      <c r="S7">
        <f t="shared" si="7"/>
        <v>0.54545454545454608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</row>
    <row r="8" spans="1:33" x14ac:dyDescent="0.25">
      <c r="A8" t="s">
        <v>5</v>
      </c>
      <c r="B8" s="1">
        <v>42865</v>
      </c>
      <c r="C8">
        <v>57.25</v>
      </c>
      <c r="D8">
        <v>59.5</v>
      </c>
      <c r="E8">
        <v>57.25</v>
      </c>
      <c r="F8">
        <v>58</v>
      </c>
      <c r="G8">
        <f>_xll.TA_TYPPRICE(D8,E8,F8)</f>
        <v>58.25</v>
      </c>
      <c r="H8">
        <v>58.178125000000001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27.272727272727277</v>
      </c>
      <c r="O8" t="str">
        <f t="shared" si="3"/>
        <v>DOWN</v>
      </c>
      <c r="P8" t="e">
        <f t="shared" si="4"/>
        <v>#N/A</v>
      </c>
      <c r="Q8">
        <f t="shared" si="5"/>
        <v>0.75</v>
      </c>
      <c r="R8">
        <f t="shared" si="6"/>
        <v>2.25</v>
      </c>
      <c r="S8">
        <f t="shared" si="7"/>
        <v>0.33333333333333331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</row>
    <row r="9" spans="1:33" x14ac:dyDescent="0.25">
      <c r="A9" t="s">
        <v>5</v>
      </c>
      <c r="B9" s="1">
        <v>42866</v>
      </c>
      <c r="C9">
        <v>57.65</v>
      </c>
      <c r="D9">
        <v>58.2</v>
      </c>
      <c r="E9">
        <v>57.1</v>
      </c>
      <c r="F9">
        <v>58</v>
      </c>
      <c r="G9">
        <f>_xll.TA_TYPPRICE(D9,E9,F9)</f>
        <v>57.766666666666673</v>
      </c>
      <c r="H9">
        <v>57.972395833333337</v>
      </c>
      <c r="I9" t="str">
        <f t="shared" si="0"/>
        <v>UP</v>
      </c>
      <c r="J9">
        <v>61.34375</v>
      </c>
      <c r="K9">
        <v>58.112500000000004</v>
      </c>
      <c r="L9" t="str">
        <f t="shared" si="1"/>
        <v>DOWN</v>
      </c>
      <c r="M9" t="str">
        <f t="shared" si="2"/>
        <v>No Trend</v>
      </c>
      <c r="N9">
        <v>27.27272727272727</v>
      </c>
      <c r="O9" t="str">
        <f t="shared" si="3"/>
        <v>DOWN</v>
      </c>
      <c r="P9" t="str">
        <f t="shared" si="4"/>
        <v>No Trend + Momentum</v>
      </c>
      <c r="Q9">
        <f t="shared" si="5"/>
        <v>0.89999999999999858</v>
      </c>
      <c r="R9">
        <f t="shared" si="6"/>
        <v>1.1000000000000014</v>
      </c>
      <c r="S9">
        <f t="shared" si="7"/>
        <v>0.81818181818181579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</row>
    <row r="10" spans="1:33" x14ac:dyDescent="0.25">
      <c r="A10" t="s">
        <v>5</v>
      </c>
      <c r="B10" s="1">
        <v>42867</v>
      </c>
      <c r="C10">
        <v>57.4</v>
      </c>
      <c r="D10">
        <v>57.4</v>
      </c>
      <c r="E10">
        <v>56.3</v>
      </c>
      <c r="F10">
        <v>57</v>
      </c>
      <c r="G10">
        <f>_xll.TA_TYPPRICE(D10,E10,F10)</f>
        <v>56.9</v>
      </c>
      <c r="H10">
        <v>57.436197916666671</v>
      </c>
      <c r="I10" t="str">
        <f t="shared" si="0"/>
        <v>DOWN</v>
      </c>
      <c r="J10">
        <v>60.46736111111111</v>
      </c>
      <c r="K10">
        <v>57.709722222222226</v>
      </c>
      <c r="L10" t="str">
        <f t="shared" si="1"/>
        <v>DOWN</v>
      </c>
      <c r="M10" t="str">
        <f t="shared" si="2"/>
        <v>DOWN</v>
      </c>
      <c r="N10">
        <v>22.052067381316999</v>
      </c>
      <c r="O10" t="str">
        <f t="shared" si="3"/>
        <v>DOWN</v>
      </c>
      <c r="P10" t="str">
        <f t="shared" si="4"/>
        <v>DOWN</v>
      </c>
      <c r="Q10">
        <f t="shared" si="5"/>
        <v>0.70000000000000284</v>
      </c>
      <c r="R10">
        <f t="shared" si="6"/>
        <v>1.1000000000000014</v>
      </c>
      <c r="S10">
        <f t="shared" si="7"/>
        <v>0.63636363636363813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</row>
    <row r="11" spans="1:33" x14ac:dyDescent="0.25">
      <c r="A11" t="s">
        <v>5</v>
      </c>
      <c r="B11" s="1">
        <v>42870</v>
      </c>
      <c r="C11">
        <v>56.05</v>
      </c>
      <c r="D11">
        <v>58</v>
      </c>
      <c r="E11">
        <v>56.05</v>
      </c>
      <c r="F11">
        <v>57</v>
      </c>
      <c r="G11">
        <f>_xll.TA_TYPPRICE(D11,E11,F11)</f>
        <v>57.016666666666673</v>
      </c>
      <c r="H11">
        <v>57.226432291666669</v>
      </c>
      <c r="I11" t="str">
        <f t="shared" si="0"/>
        <v>DOWN</v>
      </c>
      <c r="J11">
        <v>59.919058641975305</v>
      </c>
      <c r="K11">
        <v>57.340895061728396</v>
      </c>
      <c r="L11" t="str">
        <f t="shared" si="1"/>
        <v>DOWN</v>
      </c>
      <c r="M11" t="str">
        <f t="shared" si="2"/>
        <v>DOWN</v>
      </c>
      <c r="N11">
        <v>22.052067381316999</v>
      </c>
      <c r="O11" t="str">
        <f t="shared" si="3"/>
        <v>DOWN</v>
      </c>
      <c r="P11" t="str">
        <f t="shared" si="4"/>
        <v>DOWN</v>
      </c>
      <c r="Q11">
        <f t="shared" si="5"/>
        <v>0.95000000000000284</v>
      </c>
      <c r="R11">
        <f t="shared" si="6"/>
        <v>1.9500000000000028</v>
      </c>
      <c r="S11">
        <f t="shared" si="7"/>
        <v>0.48717948717948795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</row>
    <row r="12" spans="1:33" x14ac:dyDescent="0.25">
      <c r="A12" t="s">
        <v>5</v>
      </c>
      <c r="B12" s="1">
        <v>42871</v>
      </c>
      <c r="C12">
        <v>57.3</v>
      </c>
      <c r="D12">
        <v>59.1</v>
      </c>
      <c r="E12">
        <v>56.15</v>
      </c>
      <c r="F12">
        <v>58</v>
      </c>
      <c r="G12">
        <f>_xll.TA_TYPPRICE(D12,E12,F12)</f>
        <v>57.75</v>
      </c>
      <c r="H12">
        <v>57.488216145833334</v>
      </c>
      <c r="I12" t="str">
        <f t="shared" si="0"/>
        <v>UP</v>
      </c>
      <c r="J12">
        <v>59.737045610425234</v>
      </c>
      <c r="K12">
        <v>57.076251714677639</v>
      </c>
      <c r="L12" t="str">
        <f t="shared" si="1"/>
        <v>No Confirmation</v>
      </c>
      <c r="M12" t="str">
        <f t="shared" si="2"/>
        <v>No Trend</v>
      </c>
      <c r="N12">
        <v>39.998526486406838</v>
      </c>
      <c r="O12" t="str">
        <f t="shared" si="3"/>
        <v>DOWN</v>
      </c>
      <c r="P12" t="str">
        <f t="shared" si="4"/>
        <v>No Trend + Momentum</v>
      </c>
      <c r="Q12">
        <f t="shared" si="5"/>
        <v>1.8500000000000014</v>
      </c>
      <c r="R12">
        <f t="shared" si="6"/>
        <v>2.9500000000000028</v>
      </c>
      <c r="S12">
        <f t="shared" si="7"/>
        <v>0.62711864406779649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</row>
    <row r="13" spans="1:33" x14ac:dyDescent="0.25">
      <c r="A13" t="s">
        <v>5</v>
      </c>
      <c r="B13" s="1">
        <v>42872</v>
      </c>
      <c r="C13">
        <v>57.9</v>
      </c>
      <c r="D13">
        <v>58.1</v>
      </c>
      <c r="E13">
        <v>56.25</v>
      </c>
      <c r="F13">
        <v>57</v>
      </c>
      <c r="G13">
        <f>_xll.TA_TYPPRICE(D13,E13,F13)</f>
        <v>57.116666666666667</v>
      </c>
      <c r="H13">
        <v>57.302441406249997</v>
      </c>
      <c r="I13" t="str">
        <f t="shared" si="0"/>
        <v>DOWN</v>
      </c>
      <c r="J13">
        <v>59.373257696997406</v>
      </c>
      <c r="K13">
        <v>56.892640222527049</v>
      </c>
      <c r="L13" t="str">
        <f t="shared" si="1"/>
        <v>No Confirmation</v>
      </c>
      <c r="M13" t="str">
        <f t="shared" si="2"/>
        <v>No Trend</v>
      </c>
      <c r="N13">
        <v>31.059685055136804</v>
      </c>
      <c r="O13" t="str">
        <f t="shared" si="3"/>
        <v>DOWN</v>
      </c>
      <c r="P13" t="str">
        <f t="shared" si="4"/>
        <v>No Trend + Momentum</v>
      </c>
      <c r="Q13">
        <f t="shared" si="5"/>
        <v>0.75</v>
      </c>
      <c r="R13">
        <f t="shared" si="6"/>
        <v>1.8500000000000014</v>
      </c>
      <c r="S13">
        <f t="shared" si="7"/>
        <v>0.40540540540540509</v>
      </c>
      <c r="T13" t="str">
        <f t="shared" si="8"/>
        <v>No Indication</v>
      </c>
      <c r="U13" t="str">
        <f t="shared" si="9"/>
        <v>No T+M+I</v>
      </c>
      <c r="V13">
        <v>58.583333333333336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</row>
    <row r="14" spans="1:33" x14ac:dyDescent="0.25">
      <c r="A14" t="s">
        <v>5</v>
      </c>
      <c r="B14" s="1">
        <v>42873</v>
      </c>
      <c r="C14">
        <v>57.4</v>
      </c>
      <c r="D14">
        <v>58</v>
      </c>
      <c r="E14">
        <v>56.1</v>
      </c>
      <c r="F14">
        <v>56</v>
      </c>
      <c r="G14">
        <f>_xll.TA_TYPPRICE(D14,E14,F14)</f>
        <v>56.699999999999996</v>
      </c>
      <c r="H14">
        <v>57.001220703125</v>
      </c>
      <c r="I14" t="str">
        <f t="shared" si="0"/>
        <v>DOWN</v>
      </c>
      <c r="J14">
        <v>59.068089319886873</v>
      </c>
      <c r="K14">
        <v>56.716497950854375</v>
      </c>
      <c r="L14" t="str">
        <f t="shared" si="1"/>
        <v>DOWN</v>
      </c>
      <c r="M14" t="str">
        <f t="shared" si="2"/>
        <v>DOWN</v>
      </c>
      <c r="N14">
        <v>24.277724829719979</v>
      </c>
      <c r="O14" t="str">
        <f t="shared" si="3"/>
        <v>DOWN</v>
      </c>
      <c r="P14" t="str">
        <f t="shared" si="4"/>
        <v>DOWN</v>
      </c>
      <c r="Q14">
        <f t="shared" si="5"/>
        <v>-0.10000000000000142</v>
      </c>
      <c r="R14">
        <f t="shared" si="6"/>
        <v>1.8999999999999986</v>
      </c>
      <c r="S14">
        <f t="shared" si="7"/>
        <v>-5.2631578947369209E-2</v>
      </c>
      <c r="T14" t="str">
        <f t="shared" si="8"/>
        <v>DOWN</v>
      </c>
      <c r="U14" t="str">
        <f t="shared" si="9"/>
        <v>DOWN</v>
      </c>
      <c r="V14">
        <v>58.185897435897438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</row>
    <row r="15" spans="1:33" x14ac:dyDescent="0.25">
      <c r="A15" t="s">
        <v>5</v>
      </c>
      <c r="B15" s="1">
        <v>42874</v>
      </c>
      <c r="C15">
        <v>56.05</v>
      </c>
      <c r="D15">
        <v>57.4</v>
      </c>
      <c r="E15">
        <v>55.25</v>
      </c>
      <c r="F15">
        <v>56</v>
      </c>
      <c r="G15">
        <f>_xll.TA_TYPPRICE(D15,E15,F15)</f>
        <v>56.216666666666669</v>
      </c>
      <c r="H15">
        <v>56.608943684895834</v>
      </c>
      <c r="I15" t="str">
        <f t="shared" si="0"/>
        <v>DOWN</v>
      </c>
      <c r="J15">
        <v>58.697402804356457</v>
      </c>
      <c r="K15">
        <v>56.390609517331178</v>
      </c>
      <c r="L15" t="str">
        <f t="shared" si="1"/>
        <v>DOWN</v>
      </c>
      <c r="M15" t="str">
        <f t="shared" si="2"/>
        <v>DOWN</v>
      </c>
      <c r="N15">
        <v>24.277724829719975</v>
      </c>
      <c r="O15" t="str">
        <f t="shared" si="3"/>
        <v>DOWN</v>
      </c>
      <c r="P15" t="str">
        <f t="shared" si="4"/>
        <v>DOWN</v>
      </c>
      <c r="Q15">
        <f t="shared" si="5"/>
        <v>0.75</v>
      </c>
      <c r="R15">
        <f t="shared" si="6"/>
        <v>2.1499999999999986</v>
      </c>
      <c r="S15">
        <f t="shared" si="7"/>
        <v>0.34883720930232581</v>
      </c>
      <c r="T15" t="str">
        <f t="shared" si="8"/>
        <v>No Indication</v>
      </c>
      <c r="U15" t="str">
        <f t="shared" si="9"/>
        <v>No T+M+I</v>
      </c>
      <c r="V15">
        <v>57.849605522682445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</row>
    <row r="16" spans="1:33" x14ac:dyDescent="0.25">
      <c r="A16" t="s">
        <v>5</v>
      </c>
      <c r="B16" s="1">
        <v>42877</v>
      </c>
      <c r="C16">
        <v>56.5</v>
      </c>
      <c r="D16">
        <v>58.95</v>
      </c>
      <c r="E16">
        <v>56.3</v>
      </c>
      <c r="F16">
        <v>57</v>
      </c>
      <c r="G16">
        <f>_xll.TA_TYPPRICE(D16,E16,F16)</f>
        <v>57.416666666666664</v>
      </c>
      <c r="H16">
        <v>57.012805175781253</v>
      </c>
      <c r="I16" t="str">
        <f t="shared" si="0"/>
        <v>DOWN</v>
      </c>
      <c r="J16">
        <v>58.753535514499468</v>
      </c>
      <c r="K16">
        <v>56.37047406903536</v>
      </c>
      <c r="L16" t="str">
        <f t="shared" si="1"/>
        <v>No Confirmation</v>
      </c>
      <c r="M16" t="str">
        <f t="shared" si="2"/>
        <v>No Trend</v>
      </c>
      <c r="N16">
        <v>43.54038057452037</v>
      </c>
      <c r="O16" t="str">
        <f t="shared" si="3"/>
        <v>No Momentum</v>
      </c>
      <c r="P16" t="str">
        <f t="shared" si="4"/>
        <v>No Trend + Momentum</v>
      </c>
      <c r="Q16">
        <f t="shared" si="5"/>
        <v>0.70000000000000284</v>
      </c>
      <c r="R16">
        <f t="shared" si="6"/>
        <v>2.6500000000000057</v>
      </c>
      <c r="S16">
        <f t="shared" si="7"/>
        <v>0.26415094339622691</v>
      </c>
      <c r="T16" t="str">
        <f t="shared" si="8"/>
        <v>No Indication</v>
      </c>
      <c r="U16" t="str">
        <f t="shared" si="9"/>
        <v>No T+M+I</v>
      </c>
      <c r="V16">
        <v>57.718896980731301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</row>
    <row r="17" spans="1:33" x14ac:dyDescent="0.25">
      <c r="A17" t="s">
        <v>5</v>
      </c>
      <c r="B17" s="1">
        <v>42878</v>
      </c>
      <c r="C17">
        <v>57</v>
      </c>
      <c r="D17">
        <v>57</v>
      </c>
      <c r="E17">
        <v>55.05</v>
      </c>
      <c r="F17">
        <v>56</v>
      </c>
      <c r="G17">
        <f>_xll.TA_TYPPRICE(D17,E17,F17)</f>
        <v>56.016666666666673</v>
      </c>
      <c r="H17">
        <v>56.514735921223959</v>
      </c>
      <c r="I17" t="str">
        <f t="shared" si="0"/>
        <v>DOWN</v>
      </c>
      <c r="J17">
        <v>58.363860955721812</v>
      </c>
      <c r="K17">
        <v>56.0770353870275</v>
      </c>
      <c r="L17" t="str">
        <f t="shared" si="1"/>
        <v>DOWN</v>
      </c>
      <c r="M17" t="str">
        <f t="shared" si="2"/>
        <v>DOWN</v>
      </c>
      <c r="N17">
        <v>33.035641559006642</v>
      </c>
      <c r="O17" t="str">
        <f t="shared" si="3"/>
        <v>DOWN</v>
      </c>
      <c r="P17" t="str">
        <f t="shared" si="4"/>
        <v>DOWN</v>
      </c>
      <c r="Q17">
        <f t="shared" si="5"/>
        <v>0.95000000000000284</v>
      </c>
      <c r="R17">
        <f t="shared" si="6"/>
        <v>1.9500000000000028</v>
      </c>
      <c r="S17">
        <f t="shared" si="7"/>
        <v>0.48717948717948795</v>
      </c>
      <c r="T17" t="str">
        <f t="shared" si="8"/>
        <v>No Indication</v>
      </c>
      <c r="U17" t="str">
        <f t="shared" si="9"/>
        <v>No T+M+I</v>
      </c>
      <c r="V17">
        <v>57.454451291388025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</row>
    <row r="18" spans="1:33" x14ac:dyDescent="0.25">
      <c r="A18" t="s">
        <v>5</v>
      </c>
      <c r="B18" s="1">
        <v>42879</v>
      </c>
      <c r="C18">
        <v>56</v>
      </c>
      <c r="D18">
        <v>57</v>
      </c>
      <c r="E18">
        <v>54</v>
      </c>
      <c r="F18">
        <v>54</v>
      </c>
      <c r="G18">
        <f>_xll.TA_TYPPRICE(D18,E18,F18)</f>
        <v>55</v>
      </c>
      <c r="H18">
        <v>55.75736796061198</v>
      </c>
      <c r="I18" t="str">
        <f t="shared" si="0"/>
        <v>DOWN</v>
      </c>
      <c r="J18">
        <v>58.060780743339187</v>
      </c>
      <c r="K18">
        <v>55.615471967688059</v>
      </c>
      <c r="L18" t="str">
        <f t="shared" si="1"/>
        <v>DOWN</v>
      </c>
      <c r="M18" t="str">
        <f t="shared" si="2"/>
        <v>DOWN</v>
      </c>
      <c r="N18">
        <v>20.606568656630408</v>
      </c>
      <c r="O18" t="str">
        <f t="shared" si="3"/>
        <v>DOWN</v>
      </c>
      <c r="P18" t="str">
        <f t="shared" si="4"/>
        <v>DOWN</v>
      </c>
      <c r="Q18">
        <f t="shared" si="5"/>
        <v>0</v>
      </c>
      <c r="R18">
        <f t="shared" si="6"/>
        <v>3</v>
      </c>
      <c r="S18">
        <f t="shared" si="7"/>
        <v>0</v>
      </c>
      <c r="T18" t="str">
        <f t="shared" si="8"/>
        <v>DOWN</v>
      </c>
      <c r="U18" t="str">
        <f t="shared" si="9"/>
        <v>DOWN</v>
      </c>
      <c r="V18">
        <v>56.922997246559099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</row>
    <row r="19" spans="1:33" x14ac:dyDescent="0.25">
      <c r="A19" t="s">
        <v>5</v>
      </c>
      <c r="B19" s="1">
        <v>42880</v>
      </c>
      <c r="C19">
        <v>54.1</v>
      </c>
      <c r="D19">
        <v>57</v>
      </c>
      <c r="E19">
        <v>53.3</v>
      </c>
      <c r="F19">
        <v>54</v>
      </c>
      <c r="G19">
        <f>_xll.TA_TYPPRICE(D19,E19,F19)</f>
        <v>54.766666666666673</v>
      </c>
      <c r="H19">
        <v>55.262017313639326</v>
      </c>
      <c r="I19" t="str">
        <f t="shared" si="0"/>
        <v>DOWN</v>
      </c>
      <c r="J19">
        <v>57.825051689263809</v>
      </c>
      <c r="K19">
        <v>55.100922641535156</v>
      </c>
      <c r="L19" t="str">
        <f t="shared" si="1"/>
        <v>DOWN</v>
      </c>
      <c r="M19" t="str">
        <f t="shared" si="2"/>
        <v>DOWN</v>
      </c>
      <c r="N19">
        <v>20.606568656630404</v>
      </c>
      <c r="O19" t="str">
        <f t="shared" si="3"/>
        <v>DOWN</v>
      </c>
      <c r="P19" t="str">
        <f t="shared" si="4"/>
        <v>DOWN</v>
      </c>
      <c r="Q19">
        <f t="shared" si="5"/>
        <v>0.70000000000000284</v>
      </c>
      <c r="R19">
        <f t="shared" si="6"/>
        <v>3.7000000000000028</v>
      </c>
      <c r="S19">
        <f t="shared" si="7"/>
        <v>0.18918918918918981</v>
      </c>
      <c r="T19" t="str">
        <f t="shared" si="8"/>
        <v>DOWN</v>
      </c>
      <c r="U19" t="str">
        <f t="shared" si="9"/>
        <v>DOWN</v>
      </c>
      <c r="V19">
        <v>56.473305362473084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</row>
    <row r="20" spans="1:33" x14ac:dyDescent="0.25">
      <c r="A20" t="s">
        <v>5</v>
      </c>
      <c r="B20" s="1">
        <v>42881</v>
      </c>
      <c r="C20">
        <v>54</v>
      </c>
      <c r="D20">
        <v>55.8</v>
      </c>
      <c r="E20">
        <v>53.5</v>
      </c>
      <c r="F20">
        <v>54</v>
      </c>
      <c r="G20">
        <f>_xll.TA_TYPPRICE(D20,E20,F20)</f>
        <v>54.433333333333337</v>
      </c>
      <c r="H20">
        <v>54.847675323486328</v>
      </c>
      <c r="I20" t="str">
        <f t="shared" si="0"/>
        <v>DOWN</v>
      </c>
      <c r="J20">
        <v>57.375040202760736</v>
      </c>
      <c r="K20">
        <v>54.745162054527341</v>
      </c>
      <c r="L20" t="str">
        <f t="shared" si="1"/>
        <v>DOWN</v>
      </c>
      <c r="M20" t="str">
        <f t="shared" si="2"/>
        <v>DOWN</v>
      </c>
      <c r="N20">
        <v>20.606568656630404</v>
      </c>
      <c r="O20" t="str">
        <f t="shared" si="3"/>
        <v>DOWN</v>
      </c>
      <c r="P20" t="str">
        <f t="shared" si="4"/>
        <v>DOWN</v>
      </c>
      <c r="Q20">
        <f t="shared" si="5"/>
        <v>0.5</v>
      </c>
      <c r="R20">
        <f t="shared" si="6"/>
        <v>2.2999999999999972</v>
      </c>
      <c r="S20">
        <f t="shared" si="7"/>
        <v>0.21739130434782636</v>
      </c>
      <c r="T20" t="str">
        <f t="shared" si="8"/>
        <v>No Indication</v>
      </c>
      <c r="U20" t="str">
        <f t="shared" si="9"/>
        <v>No T+M+I</v>
      </c>
      <c r="V20">
        <v>56.092796845169531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</row>
    <row r="21" spans="1:33" x14ac:dyDescent="0.25">
      <c r="A21" t="s">
        <v>5</v>
      </c>
      <c r="B21" s="1">
        <v>42884</v>
      </c>
      <c r="C21">
        <v>54.25</v>
      </c>
      <c r="D21">
        <v>55</v>
      </c>
      <c r="E21">
        <v>53.4</v>
      </c>
      <c r="F21">
        <v>54</v>
      </c>
      <c r="G21">
        <f>_xll.TA_TYPPRICE(D21,E21,F21)</f>
        <v>54.133333333333333</v>
      </c>
      <c r="H21">
        <v>54.490504328409827</v>
      </c>
      <c r="I21" t="str">
        <f t="shared" si="0"/>
        <v>DOWN</v>
      </c>
      <c r="J21">
        <v>56.847253491036128</v>
      </c>
      <c r="K21">
        <v>54.446237153521267</v>
      </c>
      <c r="L21" t="str">
        <f t="shared" si="1"/>
        <v>DOWN</v>
      </c>
      <c r="M21" t="str">
        <f t="shared" si="2"/>
        <v>DOWN</v>
      </c>
      <c r="N21">
        <v>20.606568656630404</v>
      </c>
      <c r="O21" t="str">
        <f t="shared" si="3"/>
        <v>DOWN</v>
      </c>
      <c r="P21" t="str">
        <f t="shared" si="4"/>
        <v>DOWN</v>
      </c>
      <c r="Q21">
        <f t="shared" si="5"/>
        <v>0.60000000000000142</v>
      </c>
      <c r="R21">
        <f t="shared" si="6"/>
        <v>1.6000000000000014</v>
      </c>
      <c r="S21">
        <f t="shared" si="7"/>
        <v>0.37500000000000056</v>
      </c>
      <c r="T21" t="str">
        <f t="shared" si="8"/>
        <v>No Indication</v>
      </c>
      <c r="U21" t="str">
        <f t="shared" si="9"/>
        <v>No T+M+I</v>
      </c>
      <c r="V21">
        <v>55.77082809975883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</row>
    <row r="22" spans="1:33" x14ac:dyDescent="0.25">
      <c r="A22" t="s">
        <v>5</v>
      </c>
      <c r="B22" s="1">
        <v>42885</v>
      </c>
      <c r="C22">
        <v>53.2</v>
      </c>
      <c r="D22">
        <v>53.6</v>
      </c>
      <c r="E22">
        <v>50.5</v>
      </c>
      <c r="F22">
        <v>52</v>
      </c>
      <c r="G22">
        <f>_xll.TA_TYPPRICE(D22,E22,F22)</f>
        <v>52.033333333333331</v>
      </c>
      <c r="H22">
        <v>53.261918830871579</v>
      </c>
      <c r="I22" t="str">
        <f t="shared" si="0"/>
        <v>DOWN</v>
      </c>
      <c r="J22">
        <v>56.125641604139211</v>
      </c>
      <c r="K22">
        <v>53.569295563849877</v>
      </c>
      <c r="L22" t="str">
        <f t="shared" si="1"/>
        <v>DOWN</v>
      </c>
      <c r="M22" t="str">
        <f t="shared" si="2"/>
        <v>DOWN</v>
      </c>
      <c r="N22">
        <v>10.740779343965244</v>
      </c>
      <c r="O22" t="str">
        <f t="shared" si="3"/>
        <v>DOWN</v>
      </c>
      <c r="P22" t="str">
        <f t="shared" si="4"/>
        <v>DOWN</v>
      </c>
      <c r="Q22">
        <f t="shared" si="5"/>
        <v>1.5</v>
      </c>
      <c r="R22">
        <f t="shared" si="6"/>
        <v>3.1000000000000014</v>
      </c>
      <c r="S22">
        <f t="shared" si="7"/>
        <v>0.48387096774193528</v>
      </c>
      <c r="T22" t="str">
        <f t="shared" si="8"/>
        <v>No Indication</v>
      </c>
      <c r="U22" t="str">
        <f t="shared" si="9"/>
        <v>No T+M+I</v>
      </c>
      <c r="V22">
        <v>55.190700699795933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</row>
    <row r="23" spans="1:33" x14ac:dyDescent="0.25">
      <c r="A23" t="s">
        <v>5</v>
      </c>
      <c r="B23" s="1">
        <v>42886</v>
      </c>
      <c r="C23">
        <v>52.75</v>
      </c>
      <c r="D23">
        <v>54.45</v>
      </c>
      <c r="E23">
        <v>52.1</v>
      </c>
      <c r="F23">
        <v>53</v>
      </c>
      <c r="G23">
        <f>_xll.TA_TYPPRICE(D23,E23,F23)</f>
        <v>53.183333333333337</v>
      </c>
      <c r="H23">
        <v>53.222626082102458</v>
      </c>
      <c r="I23" t="str">
        <f t="shared" si="0"/>
        <v>DOWN</v>
      </c>
      <c r="J23">
        <v>55.753276803219386</v>
      </c>
      <c r="K23">
        <v>53.242785438549902</v>
      </c>
      <c r="L23" t="str">
        <f t="shared" si="1"/>
        <v>DOWN</v>
      </c>
      <c r="M23" t="str">
        <f t="shared" si="2"/>
        <v>DOWN</v>
      </c>
      <c r="N23">
        <v>31.298406459431188</v>
      </c>
      <c r="O23" t="str">
        <f t="shared" si="3"/>
        <v>DOWN</v>
      </c>
      <c r="P23" t="str">
        <f t="shared" si="4"/>
        <v>DOWN</v>
      </c>
      <c r="Q23">
        <f t="shared" si="5"/>
        <v>0.89999999999999858</v>
      </c>
      <c r="R23">
        <f t="shared" si="6"/>
        <v>2.3500000000000014</v>
      </c>
      <c r="S23">
        <f t="shared" si="7"/>
        <v>0.38297872340425448</v>
      </c>
      <c r="T23" t="str">
        <f t="shared" si="8"/>
        <v>No Indication</v>
      </c>
      <c r="U23" t="str">
        <f t="shared" si="9"/>
        <v>No T+M+I</v>
      </c>
      <c r="V23">
        <v>54.853669822904251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</row>
    <row r="24" spans="1:33" x14ac:dyDescent="0.25">
      <c r="A24" t="s">
        <v>5</v>
      </c>
      <c r="B24" s="1">
        <v>42887</v>
      </c>
      <c r="C24">
        <v>52.6</v>
      </c>
      <c r="D24">
        <v>55</v>
      </c>
      <c r="E24">
        <v>51.6</v>
      </c>
      <c r="F24">
        <v>54</v>
      </c>
      <c r="G24">
        <f>_xll.TA_TYPPRICE(D24,E24,F24)</f>
        <v>53.533333333333331</v>
      </c>
      <c r="H24">
        <v>53.377979707717898</v>
      </c>
      <c r="I24" t="str">
        <f t="shared" si="0"/>
        <v>UP</v>
      </c>
      <c r="J24">
        <v>55.585881958059524</v>
      </c>
      <c r="K24">
        <v>52.877722007761037</v>
      </c>
      <c r="L24" t="str">
        <f t="shared" si="1"/>
        <v>No Confirmation</v>
      </c>
      <c r="M24" t="str">
        <f t="shared" si="2"/>
        <v>No Trend</v>
      </c>
      <c r="N24">
        <v>46.655789010835896</v>
      </c>
      <c r="O24" t="str">
        <f t="shared" si="3"/>
        <v>No Momentum</v>
      </c>
      <c r="P24" t="str">
        <f t="shared" si="4"/>
        <v>No Trend + Momentum</v>
      </c>
      <c r="Q24">
        <f t="shared" si="5"/>
        <v>2.3999999999999986</v>
      </c>
      <c r="R24">
        <f t="shared" si="6"/>
        <v>3.3999999999999986</v>
      </c>
      <c r="S24">
        <f t="shared" si="7"/>
        <v>0.70588235294117629</v>
      </c>
      <c r="T24" t="str">
        <f t="shared" si="8"/>
        <v>No Indication</v>
      </c>
      <c r="U24" t="str">
        <f t="shared" si="9"/>
        <v>No T+M+I</v>
      </c>
      <c r="V24">
        <v>54.722336003995906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</row>
    <row r="25" spans="1:33" x14ac:dyDescent="0.25">
      <c r="A25" t="s">
        <v>5</v>
      </c>
      <c r="B25" s="1">
        <v>42888</v>
      </c>
      <c r="C25">
        <v>54.5</v>
      </c>
      <c r="D25">
        <v>54.75</v>
      </c>
      <c r="E25">
        <v>51.7</v>
      </c>
      <c r="F25">
        <v>53</v>
      </c>
      <c r="G25">
        <f>_xll.TA_TYPPRICE(D25,E25,F25)</f>
        <v>53.15</v>
      </c>
      <c r="H25">
        <v>53.263989853858945</v>
      </c>
      <c r="I25" t="str">
        <f t="shared" si="0"/>
        <v>DOWN</v>
      </c>
      <c r="J25">
        <v>55.400130411824072</v>
      </c>
      <c r="K25">
        <v>52.616006006036365</v>
      </c>
      <c r="L25" t="str">
        <f t="shared" si="1"/>
        <v>No Confirmation</v>
      </c>
      <c r="M25" t="str">
        <f t="shared" si="2"/>
        <v>No Trend</v>
      </c>
      <c r="N25">
        <v>36.466305497723603</v>
      </c>
      <c r="O25" t="str">
        <f t="shared" si="3"/>
        <v>DOWN</v>
      </c>
      <c r="P25" t="str">
        <f t="shared" si="4"/>
        <v>No Trend + Momentum</v>
      </c>
      <c r="Q25">
        <f t="shared" si="5"/>
        <v>1.2999999999999972</v>
      </c>
      <c r="R25">
        <f t="shared" si="6"/>
        <v>3.0499999999999972</v>
      </c>
      <c r="S25">
        <f t="shared" si="7"/>
        <v>0.42622950819672079</v>
      </c>
      <c r="T25" t="str">
        <f t="shared" si="8"/>
        <v>No Indication</v>
      </c>
      <c r="U25" t="str">
        <f t="shared" si="9"/>
        <v>No T+M+I</v>
      </c>
      <c r="V25">
        <v>54.457361234150383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</row>
    <row r="26" spans="1:33" x14ac:dyDescent="0.25">
      <c r="A26" t="s">
        <v>5</v>
      </c>
      <c r="B26" s="1">
        <v>42891</v>
      </c>
      <c r="C26">
        <v>52.75</v>
      </c>
      <c r="D26">
        <v>53.9</v>
      </c>
      <c r="E26">
        <v>52.45</v>
      </c>
      <c r="F26">
        <v>53</v>
      </c>
      <c r="G26">
        <f>_xll.TA_TYPPRICE(D26,E26,F26)</f>
        <v>53.116666666666667</v>
      </c>
      <c r="H26">
        <v>53.190328260262802</v>
      </c>
      <c r="I26" t="str">
        <f t="shared" si="0"/>
        <v>DOWN</v>
      </c>
      <c r="J26">
        <v>55.06676809808539</v>
      </c>
      <c r="K26">
        <v>52.579115782472726</v>
      </c>
      <c r="L26" t="str">
        <f t="shared" si="1"/>
        <v>No Confirmation</v>
      </c>
      <c r="M26" t="str">
        <f t="shared" si="2"/>
        <v>No Trend</v>
      </c>
      <c r="N26">
        <v>36.46630549772361</v>
      </c>
      <c r="O26" t="str">
        <f t="shared" si="3"/>
        <v>DOWN</v>
      </c>
      <c r="P26" t="str">
        <f t="shared" si="4"/>
        <v>No Trend + Momentum</v>
      </c>
      <c r="Q26">
        <f t="shared" si="5"/>
        <v>0.54999999999999716</v>
      </c>
      <c r="R26">
        <f t="shared" si="6"/>
        <v>1.4499999999999957</v>
      </c>
      <c r="S26">
        <f t="shared" si="7"/>
        <v>0.37931034482758536</v>
      </c>
      <c r="T26" t="str">
        <f t="shared" si="8"/>
        <v>No Indication</v>
      </c>
      <c r="U26" t="str">
        <f t="shared" si="9"/>
        <v>No T+M+I</v>
      </c>
      <c r="V26">
        <v>54.23315181351186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</row>
    <row r="27" spans="1:33" x14ac:dyDescent="0.25">
      <c r="A27" t="s">
        <v>5</v>
      </c>
      <c r="B27" s="1">
        <v>42892</v>
      </c>
      <c r="C27">
        <v>52.6</v>
      </c>
      <c r="D27">
        <v>53.9</v>
      </c>
      <c r="E27">
        <v>52.5</v>
      </c>
      <c r="F27">
        <v>53</v>
      </c>
      <c r="G27">
        <f>_xll.TA_TYPPRICE(D27,E27,F27)</f>
        <v>53.133333333333333</v>
      </c>
      <c r="H27">
        <v>53.161830796798071</v>
      </c>
      <c r="I27" t="str">
        <f t="shared" si="0"/>
        <v>DOWN</v>
      </c>
      <c r="J27">
        <v>54.80748629851086</v>
      </c>
      <c r="K27">
        <v>52.561534497478789</v>
      </c>
      <c r="L27" t="str">
        <f t="shared" si="1"/>
        <v>No Confirmation</v>
      </c>
      <c r="M27" t="str">
        <f t="shared" si="2"/>
        <v>No Trend</v>
      </c>
      <c r="N27">
        <v>36.46630549772361</v>
      </c>
      <c r="O27" t="str">
        <f t="shared" si="3"/>
        <v>DOWN</v>
      </c>
      <c r="P27" t="str">
        <f t="shared" si="4"/>
        <v>No Trend + Momentum</v>
      </c>
      <c r="Q27">
        <f t="shared" si="5"/>
        <v>0.5</v>
      </c>
      <c r="R27">
        <f t="shared" si="6"/>
        <v>1.3999999999999986</v>
      </c>
      <c r="S27">
        <f t="shared" si="7"/>
        <v>0.35714285714285748</v>
      </c>
      <c r="T27" t="str">
        <f t="shared" si="8"/>
        <v>No Indication</v>
      </c>
      <c r="U27" t="str">
        <f t="shared" si="9"/>
        <v>No T+M+I</v>
      </c>
      <c r="V27">
        <v>54.043436149894653</v>
      </c>
      <c r="W27">
        <v>56.230769230769234</v>
      </c>
      <c r="X27">
        <f t="shared" si="10"/>
        <v>-2.1873330808745806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</row>
    <row r="28" spans="1:33" x14ac:dyDescent="0.25">
      <c r="A28" t="s">
        <v>5</v>
      </c>
      <c r="B28" s="1">
        <v>42893</v>
      </c>
      <c r="C28">
        <v>52.85</v>
      </c>
      <c r="D28">
        <v>53.25</v>
      </c>
      <c r="E28">
        <v>52.6</v>
      </c>
      <c r="F28">
        <v>53</v>
      </c>
      <c r="G28">
        <f>_xll.TA_TYPPRICE(D28,E28,F28)</f>
        <v>52.949999999999996</v>
      </c>
      <c r="H28">
        <v>53.055915398399037</v>
      </c>
      <c r="I28" t="str">
        <f t="shared" si="0"/>
        <v>DOWN</v>
      </c>
      <c r="J28">
        <v>54.461378232175115</v>
      </c>
      <c r="K28">
        <v>52.57008238692795</v>
      </c>
      <c r="L28" t="str">
        <f t="shared" si="1"/>
        <v>No Confirmation</v>
      </c>
      <c r="M28" t="str">
        <f t="shared" si="2"/>
        <v>No Trend</v>
      </c>
      <c r="N28">
        <v>36.466305497723603</v>
      </c>
      <c r="O28" t="str">
        <f t="shared" si="3"/>
        <v>DOWN</v>
      </c>
      <c r="P28" t="str">
        <f t="shared" si="4"/>
        <v>No Trend + Momentum</v>
      </c>
      <c r="Q28">
        <f t="shared" si="5"/>
        <v>0.39999999999999858</v>
      </c>
      <c r="R28">
        <f t="shared" si="6"/>
        <v>0.64999999999999858</v>
      </c>
      <c r="S28">
        <f t="shared" si="7"/>
        <v>0.61538461538461453</v>
      </c>
      <c r="T28" t="str">
        <f t="shared" si="8"/>
        <v>No Indication</v>
      </c>
      <c r="U28" t="str">
        <f t="shared" si="9"/>
        <v>No T+M+I</v>
      </c>
      <c r="V28">
        <v>53.882907511449325</v>
      </c>
      <c r="W28">
        <v>55.991452991452995</v>
      </c>
      <c r="X28">
        <f t="shared" si="10"/>
        <v>-2.10854548000367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</row>
    <row r="29" spans="1:33" x14ac:dyDescent="0.25">
      <c r="A29" t="s">
        <v>5</v>
      </c>
      <c r="B29" s="1">
        <v>42894</v>
      </c>
      <c r="C29">
        <v>53</v>
      </c>
      <c r="D29">
        <v>58</v>
      </c>
      <c r="E29">
        <v>52.5</v>
      </c>
      <c r="F29">
        <v>56</v>
      </c>
      <c r="G29">
        <f>_xll.TA_TYPPRICE(D29,E29,F29)</f>
        <v>55.5</v>
      </c>
      <c r="H29">
        <v>54.277957699199519</v>
      </c>
      <c r="I29" t="str">
        <f t="shared" si="0"/>
        <v>UP</v>
      </c>
      <c r="J29">
        <v>55.247738625025086</v>
      </c>
      <c r="K29">
        <v>52.554508523166184</v>
      </c>
      <c r="L29" t="str">
        <f t="shared" si="1"/>
        <v>UP</v>
      </c>
      <c r="M29" t="str">
        <f t="shared" si="2"/>
        <v>UP</v>
      </c>
      <c r="N29">
        <v>75.560084009547637</v>
      </c>
      <c r="O29" t="str">
        <f t="shared" si="3"/>
        <v>UP</v>
      </c>
      <c r="P29" t="str">
        <f t="shared" si="4"/>
        <v>UP</v>
      </c>
      <c r="Q29">
        <f t="shared" si="5"/>
        <v>3.5</v>
      </c>
      <c r="R29">
        <f t="shared" si="6"/>
        <v>5.5</v>
      </c>
      <c r="S29">
        <f t="shared" si="7"/>
        <v>0.63636363636363635</v>
      </c>
      <c r="T29" t="str">
        <f t="shared" si="8"/>
        <v>No Indication</v>
      </c>
      <c r="U29" t="str">
        <f t="shared" si="9"/>
        <v>No T+M+I</v>
      </c>
      <c r="V29">
        <v>54.208614048149428</v>
      </c>
      <c r="W29">
        <v>55.992086103197217</v>
      </c>
      <c r="X29">
        <f t="shared" si="10"/>
        <v>-1.7834720550477883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</row>
    <row r="30" spans="1:33" x14ac:dyDescent="0.25">
      <c r="A30" t="s">
        <v>5</v>
      </c>
      <c r="B30" s="1">
        <v>42895</v>
      </c>
      <c r="C30">
        <v>56.3</v>
      </c>
      <c r="D30">
        <v>57.45</v>
      </c>
      <c r="E30">
        <v>54.8</v>
      </c>
      <c r="F30">
        <v>56</v>
      </c>
      <c r="G30">
        <f>_xll.TA_TYPPRICE(D30,E30,F30)</f>
        <v>56.083333333333336</v>
      </c>
      <c r="H30">
        <v>55.180645516266424</v>
      </c>
      <c r="I30" t="str">
        <f t="shared" si="0"/>
        <v>UP</v>
      </c>
      <c r="J30">
        <v>55.737130041686179</v>
      </c>
      <c r="K30">
        <v>53.053506629129252</v>
      </c>
      <c r="L30" t="str">
        <f t="shared" si="1"/>
        <v>UP</v>
      </c>
      <c r="M30" t="str">
        <f t="shared" si="2"/>
        <v>UP</v>
      </c>
      <c r="N30">
        <v>75.560084009547637</v>
      </c>
      <c r="O30" t="str">
        <f t="shared" si="3"/>
        <v>UP</v>
      </c>
      <c r="P30" t="str">
        <f t="shared" si="4"/>
        <v>UP</v>
      </c>
      <c r="Q30">
        <f t="shared" si="5"/>
        <v>1.2000000000000028</v>
      </c>
      <c r="R30">
        <f t="shared" si="6"/>
        <v>2.6500000000000057</v>
      </c>
      <c r="S30">
        <f t="shared" si="7"/>
        <v>0.4528301886792454</v>
      </c>
      <c r="T30" t="str">
        <f t="shared" si="8"/>
        <v>No Indication</v>
      </c>
      <c r="U30" t="str">
        <f t="shared" si="9"/>
        <v>No T+M+I</v>
      </c>
      <c r="V30">
        <v>54.484211886895672</v>
      </c>
      <c r="W30">
        <v>55.992672317775202</v>
      </c>
      <c r="X30">
        <f t="shared" si="10"/>
        <v>-1.5084604308795306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</row>
    <row r="31" spans="1:33" x14ac:dyDescent="0.25">
      <c r="A31" t="s">
        <v>5</v>
      </c>
      <c r="B31" s="1">
        <v>42898</v>
      </c>
      <c r="C31">
        <v>55.2</v>
      </c>
      <c r="D31">
        <v>56</v>
      </c>
      <c r="E31">
        <v>53</v>
      </c>
      <c r="F31">
        <v>54</v>
      </c>
      <c r="G31">
        <f>_xll.TA_TYPPRICE(D31,E31,F31)</f>
        <v>54.333333333333336</v>
      </c>
      <c r="H31">
        <v>54.756989424799883</v>
      </c>
      <c r="I31" t="str">
        <f t="shared" si="0"/>
        <v>DOWN</v>
      </c>
      <c r="J31">
        <v>55.79554558797814</v>
      </c>
      <c r="K31">
        <v>53.04161626710053</v>
      </c>
      <c r="L31" t="str">
        <f t="shared" si="1"/>
        <v>No Confirmation</v>
      </c>
      <c r="M31" t="str">
        <f t="shared" si="2"/>
        <v>No Trend</v>
      </c>
      <c r="N31">
        <v>46.046211015688101</v>
      </c>
      <c r="O31" t="str">
        <f t="shared" si="3"/>
        <v>No Momentum</v>
      </c>
      <c r="P31" t="str">
        <f t="shared" si="4"/>
        <v>No Trend + Momentum</v>
      </c>
      <c r="Q31">
        <f t="shared" si="5"/>
        <v>1</v>
      </c>
      <c r="R31">
        <f t="shared" si="6"/>
        <v>3</v>
      </c>
      <c r="S31">
        <f t="shared" si="7"/>
        <v>0.33333333333333331</v>
      </c>
      <c r="T31" t="str">
        <f t="shared" si="8"/>
        <v>No Indication</v>
      </c>
      <c r="U31" t="str">
        <f t="shared" si="9"/>
        <v>No T+M+I</v>
      </c>
      <c r="V31">
        <v>54.409717750450184</v>
      </c>
      <c r="W31">
        <v>55.845066960902962</v>
      </c>
      <c r="X31">
        <f t="shared" si="10"/>
        <v>-1.4353492104527774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</row>
    <row r="32" spans="1:33" x14ac:dyDescent="0.25">
      <c r="A32" t="s">
        <v>5</v>
      </c>
      <c r="B32" s="1">
        <v>42899</v>
      </c>
      <c r="C32">
        <v>53.75</v>
      </c>
      <c r="D32">
        <v>54.8</v>
      </c>
      <c r="E32">
        <v>53.05</v>
      </c>
      <c r="F32">
        <v>53</v>
      </c>
      <c r="G32">
        <f>_xll.TA_TYPPRICE(D32,E32,F32)</f>
        <v>53.616666666666667</v>
      </c>
      <c r="H32">
        <v>54.186828045733279</v>
      </c>
      <c r="I32" t="str">
        <f t="shared" si="0"/>
        <v>DOWN</v>
      </c>
      <c r="J32">
        <v>55.57431323509411</v>
      </c>
      <c r="K32">
        <v>53.043479318855965</v>
      </c>
      <c r="L32" t="str">
        <f t="shared" si="1"/>
        <v>DOWN</v>
      </c>
      <c r="M32" t="str">
        <f t="shared" si="2"/>
        <v>DOWN</v>
      </c>
      <c r="N32">
        <v>37.010894502014892</v>
      </c>
      <c r="O32" t="str">
        <f t="shared" si="3"/>
        <v>DOWN</v>
      </c>
      <c r="P32" t="str">
        <f t="shared" si="4"/>
        <v>DOWN</v>
      </c>
      <c r="Q32">
        <f t="shared" si="5"/>
        <v>-4.9999999999997158E-2</v>
      </c>
      <c r="R32">
        <f t="shared" si="6"/>
        <v>1.75</v>
      </c>
      <c r="S32">
        <f t="shared" si="7"/>
        <v>-2.8571428571426947E-2</v>
      </c>
      <c r="T32" t="str">
        <f t="shared" si="8"/>
        <v>DOWN</v>
      </c>
      <c r="U32" t="str">
        <f t="shared" si="9"/>
        <v>DOWN</v>
      </c>
      <c r="V32">
        <v>54.192838096534771</v>
      </c>
      <c r="W32">
        <v>55.634321260095334</v>
      </c>
      <c r="X32">
        <f t="shared" si="10"/>
        <v>-1.4414831635605623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</row>
    <row r="33" spans="1:33" x14ac:dyDescent="0.25">
      <c r="A33" t="s">
        <v>5</v>
      </c>
      <c r="B33" s="1">
        <v>42900</v>
      </c>
      <c r="C33">
        <v>53.45</v>
      </c>
      <c r="D33">
        <v>57.85</v>
      </c>
      <c r="E33">
        <v>53.4</v>
      </c>
      <c r="F33">
        <v>56</v>
      </c>
      <c r="G33">
        <f>_xll.TA_TYPPRICE(D33,E33,F33)</f>
        <v>55.75</v>
      </c>
      <c r="H33">
        <v>54.968414022866639</v>
      </c>
      <c r="I33" t="str">
        <f t="shared" si="0"/>
        <v>UP</v>
      </c>
      <c r="J33">
        <v>56.080021405073197</v>
      </c>
      <c r="K33">
        <v>53.12270613688797</v>
      </c>
      <c r="L33" t="str">
        <f t="shared" si="1"/>
        <v>No Confirmation</v>
      </c>
      <c r="M33" t="str">
        <f t="shared" si="2"/>
        <v>No Trend</v>
      </c>
      <c r="N33">
        <v>63.71251462234553</v>
      </c>
      <c r="O33" t="str">
        <f t="shared" si="3"/>
        <v>UP</v>
      </c>
      <c r="P33" t="str">
        <f t="shared" si="4"/>
        <v>No Trend + Momentum</v>
      </c>
      <c r="Q33">
        <f t="shared" si="5"/>
        <v>2.6000000000000014</v>
      </c>
      <c r="R33">
        <f t="shared" si="6"/>
        <v>4.4500000000000028</v>
      </c>
      <c r="S33">
        <f t="shared" si="7"/>
        <v>0.5842696629213483</v>
      </c>
      <c r="T33" t="str">
        <f t="shared" si="8"/>
        <v>No Indication</v>
      </c>
      <c r="U33" t="str">
        <f t="shared" si="9"/>
        <v>No T+M+I</v>
      </c>
      <c r="V33">
        <v>54.47086300476019</v>
      </c>
      <c r="W33">
        <v>55.661408574162344</v>
      </c>
      <c r="X33">
        <f t="shared" si="10"/>
        <v>-1.1905455694021541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</row>
    <row r="34" spans="1:33" x14ac:dyDescent="0.25">
      <c r="A34" t="s">
        <v>5</v>
      </c>
      <c r="B34" s="1">
        <v>42901</v>
      </c>
      <c r="C34">
        <v>55.2</v>
      </c>
      <c r="D34">
        <v>56.2</v>
      </c>
      <c r="E34">
        <v>54.2</v>
      </c>
      <c r="F34">
        <v>56</v>
      </c>
      <c r="G34">
        <f>_xll.TA_TYPPRICE(D34,E34,F34)</f>
        <v>55.466666666666669</v>
      </c>
      <c r="H34">
        <v>55.217540344766654</v>
      </c>
      <c r="I34" t="str">
        <f t="shared" si="0"/>
        <v>UP</v>
      </c>
      <c r="J34">
        <v>56.106683315056934</v>
      </c>
      <c r="K34">
        <v>53.362104773135087</v>
      </c>
      <c r="L34" t="str">
        <f t="shared" si="1"/>
        <v>No Confirmation</v>
      </c>
      <c r="M34" t="str">
        <f t="shared" si="2"/>
        <v>No Trend</v>
      </c>
      <c r="N34">
        <v>63.71251462234553</v>
      </c>
      <c r="O34" t="str">
        <f t="shared" si="3"/>
        <v>UP</v>
      </c>
      <c r="P34" t="str">
        <f t="shared" si="4"/>
        <v>No Trend + Momentum</v>
      </c>
      <c r="Q34">
        <f t="shared" si="5"/>
        <v>1.7999999999999972</v>
      </c>
      <c r="R34">
        <f t="shared" si="6"/>
        <v>2</v>
      </c>
      <c r="S34">
        <f t="shared" si="7"/>
        <v>0.89999999999999858</v>
      </c>
      <c r="T34" t="str">
        <f t="shared" si="8"/>
        <v>UP</v>
      </c>
      <c r="U34" t="str">
        <f t="shared" si="9"/>
        <v>No T+M+I</v>
      </c>
      <c r="V34">
        <v>54.706114850181699</v>
      </c>
      <c r="W34">
        <v>55.686489420520687</v>
      </c>
      <c r="X34">
        <f t="shared" si="10"/>
        <v>-0.98037457033898789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</row>
    <row r="35" spans="1:33" x14ac:dyDescent="0.25">
      <c r="A35" t="s">
        <v>5</v>
      </c>
      <c r="B35" s="1">
        <v>42902</v>
      </c>
      <c r="C35">
        <v>55.5</v>
      </c>
      <c r="D35">
        <v>56.5</v>
      </c>
      <c r="E35">
        <v>54</v>
      </c>
      <c r="F35">
        <v>56</v>
      </c>
      <c r="G35">
        <f>_xll.TA_TYPPRICE(D35,E35,F35)</f>
        <v>55.5</v>
      </c>
      <c r="H35">
        <v>55.358770172383331</v>
      </c>
      <c r="I35" t="str">
        <f t="shared" si="0"/>
        <v>UP</v>
      </c>
      <c r="J35">
        <v>56.19408702282206</v>
      </c>
      <c r="K35">
        <v>53.50385926799396</v>
      </c>
      <c r="L35" t="str">
        <f t="shared" si="1"/>
        <v>No Confirmation</v>
      </c>
      <c r="M35" t="str">
        <f t="shared" si="2"/>
        <v>No Trend</v>
      </c>
      <c r="N35">
        <v>63.712514622345537</v>
      </c>
      <c r="O35" t="str">
        <f t="shared" si="3"/>
        <v>UP</v>
      </c>
      <c r="P35" t="str">
        <f t="shared" si="4"/>
        <v>No Trend + Momentum</v>
      </c>
      <c r="Q35">
        <f t="shared" si="5"/>
        <v>2</v>
      </c>
      <c r="R35">
        <f t="shared" si="6"/>
        <v>2.5</v>
      </c>
      <c r="S35">
        <f t="shared" si="7"/>
        <v>0.8</v>
      </c>
      <c r="T35" t="str">
        <f t="shared" si="8"/>
        <v>No Indication</v>
      </c>
      <c r="U35" t="str">
        <f t="shared" si="9"/>
        <v>No T+M+I</v>
      </c>
      <c r="V35">
        <v>54.905174103999897</v>
      </c>
      <c r="W35">
        <v>55.709712426408046</v>
      </c>
      <c r="X35">
        <f t="shared" si="10"/>
        <v>-0.80453832240814904</v>
      </c>
      <c r="Y35">
        <v>-1.4933446536631334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</row>
    <row r="36" spans="1:33" x14ac:dyDescent="0.25">
      <c r="A36" t="s">
        <v>5</v>
      </c>
      <c r="B36" s="1">
        <v>42905</v>
      </c>
      <c r="C36">
        <v>55.7</v>
      </c>
      <c r="D36">
        <v>55.7</v>
      </c>
      <c r="E36">
        <v>52.15</v>
      </c>
      <c r="F36">
        <v>53</v>
      </c>
      <c r="G36">
        <f>_xll.TA_TYPPRICE(D36,E36,F36)</f>
        <v>53.616666666666667</v>
      </c>
      <c r="H36">
        <v>54.487718419524995</v>
      </c>
      <c r="I36" t="str">
        <f t="shared" si="0"/>
        <v>DOWN</v>
      </c>
      <c r="J36">
        <v>56.084289906639384</v>
      </c>
      <c r="K36">
        <v>53.20300165288419</v>
      </c>
      <c r="L36" t="str">
        <f t="shared" si="1"/>
        <v>DOWN</v>
      </c>
      <c r="M36" t="str">
        <f t="shared" si="2"/>
        <v>DOWN</v>
      </c>
      <c r="N36">
        <v>34.854695609859988</v>
      </c>
      <c r="O36" t="str">
        <f t="shared" si="3"/>
        <v>DOWN</v>
      </c>
      <c r="P36" t="str">
        <f t="shared" si="4"/>
        <v>DOWN</v>
      </c>
      <c r="Q36">
        <f t="shared" si="5"/>
        <v>0.85000000000000142</v>
      </c>
      <c r="R36">
        <f t="shared" si="6"/>
        <v>3.5500000000000043</v>
      </c>
      <c r="S36">
        <f t="shared" si="7"/>
        <v>0.23943661971830998</v>
      </c>
      <c r="T36" t="str">
        <f t="shared" si="8"/>
        <v>No Indication</v>
      </c>
      <c r="U36" t="str">
        <f t="shared" si="9"/>
        <v>No T+M+I</v>
      </c>
      <c r="V36">
        <v>54.612070395692221</v>
      </c>
      <c r="W36">
        <v>55.508992987414857</v>
      </c>
      <c r="X36">
        <f t="shared" si="10"/>
        <v>-0.89692259172263533</v>
      </c>
      <c r="Y36">
        <v>-1.3740602412750338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</row>
    <row r="37" spans="1:33" x14ac:dyDescent="0.25">
      <c r="A37" t="s">
        <v>5</v>
      </c>
      <c r="B37" s="1">
        <v>42906</v>
      </c>
      <c r="C37">
        <v>53.1</v>
      </c>
      <c r="D37">
        <v>54.9</v>
      </c>
      <c r="E37">
        <v>53</v>
      </c>
      <c r="F37">
        <v>53</v>
      </c>
      <c r="G37">
        <f>_xll.TA_TYPPRICE(D37,E37,F37)</f>
        <v>53.633333333333333</v>
      </c>
      <c r="H37">
        <v>54.060525876429168</v>
      </c>
      <c r="I37" t="str">
        <f t="shared" si="0"/>
        <v>DOWN</v>
      </c>
      <c r="J37">
        <v>55.821114371830632</v>
      </c>
      <c r="K37">
        <v>53.157890174465479</v>
      </c>
      <c r="L37" t="str">
        <f t="shared" si="1"/>
        <v>DOWN</v>
      </c>
      <c r="M37" t="str">
        <f t="shared" si="2"/>
        <v>DOWN</v>
      </c>
      <c r="N37">
        <v>34.854695609859988</v>
      </c>
      <c r="O37" t="str">
        <f t="shared" si="3"/>
        <v>DOWN</v>
      </c>
      <c r="P37" t="str">
        <f t="shared" si="4"/>
        <v>DOWN</v>
      </c>
      <c r="Q37">
        <f t="shared" si="5"/>
        <v>0</v>
      </c>
      <c r="R37">
        <f t="shared" si="6"/>
        <v>1.8999999999999986</v>
      </c>
      <c r="S37">
        <f t="shared" si="7"/>
        <v>0</v>
      </c>
      <c r="T37" t="str">
        <f t="shared" si="8"/>
        <v>DOWN</v>
      </c>
      <c r="U37" t="str">
        <f t="shared" si="9"/>
        <v>DOWN</v>
      </c>
      <c r="V37">
        <v>54.364059565585727</v>
      </c>
      <c r="W37">
        <v>55.323141655013757</v>
      </c>
      <c r="X37">
        <f t="shared" si="10"/>
        <v>-0.95908208942802986</v>
      </c>
      <c r="Y37">
        <v>-1.291064610905633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</row>
    <row r="38" spans="1:33" x14ac:dyDescent="0.25">
      <c r="A38" t="s">
        <v>5</v>
      </c>
      <c r="B38" s="1">
        <v>42907</v>
      </c>
      <c r="C38">
        <v>53.5</v>
      </c>
      <c r="D38">
        <v>54.8</v>
      </c>
      <c r="E38">
        <v>50.8</v>
      </c>
      <c r="F38">
        <v>53</v>
      </c>
      <c r="G38">
        <f>_xll.TA_TYPPRICE(D38,E38,F38)</f>
        <v>52.866666666666667</v>
      </c>
      <c r="H38">
        <v>53.463596271547914</v>
      </c>
      <c r="I38" t="str">
        <f t="shared" si="0"/>
        <v>DOWN</v>
      </c>
      <c r="J38">
        <v>55.594200066979383</v>
      </c>
      <c r="K38">
        <v>52.633914580139816</v>
      </c>
      <c r="L38" t="str">
        <f t="shared" si="1"/>
        <v>No Confirmation</v>
      </c>
      <c r="M38" t="str">
        <f t="shared" si="2"/>
        <v>No Trend</v>
      </c>
      <c r="N38">
        <v>34.854695609859988</v>
      </c>
      <c r="O38" t="str">
        <f t="shared" si="3"/>
        <v>DOWN</v>
      </c>
      <c r="P38" t="str">
        <f t="shared" si="4"/>
        <v>No Trend + Momentum</v>
      </c>
      <c r="Q38">
        <f t="shared" si="5"/>
        <v>2.2000000000000028</v>
      </c>
      <c r="R38">
        <f t="shared" si="6"/>
        <v>4</v>
      </c>
      <c r="S38">
        <f t="shared" si="7"/>
        <v>0.55000000000000071</v>
      </c>
      <c r="T38" t="str">
        <f t="shared" si="8"/>
        <v>No Indication</v>
      </c>
      <c r="U38" t="str">
        <f t="shared" si="9"/>
        <v>No T+M+I</v>
      </c>
      <c r="V38">
        <v>54.154204247803307</v>
      </c>
      <c r="W38">
        <v>55.151057087975701</v>
      </c>
      <c r="X38">
        <f t="shared" si="10"/>
        <v>-0.99685284017239439</v>
      </c>
      <c r="Y38">
        <v>-1.2322222567589853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</row>
    <row r="39" spans="1:33" x14ac:dyDescent="0.25">
      <c r="A39" t="s">
        <v>5</v>
      </c>
      <c r="B39" s="1">
        <v>42908</v>
      </c>
      <c r="C39">
        <v>52.55</v>
      </c>
      <c r="D39">
        <v>54.2</v>
      </c>
      <c r="E39">
        <v>52.55</v>
      </c>
      <c r="F39">
        <v>54</v>
      </c>
      <c r="G39">
        <f>_xll.TA_TYPPRICE(D39,E39,F39)</f>
        <v>53.583333333333336</v>
      </c>
      <c r="H39">
        <v>53.523464802440628</v>
      </c>
      <c r="I39" t="str">
        <f t="shared" si="0"/>
        <v>UP</v>
      </c>
      <c r="J39">
        <v>55.284377829872852</v>
      </c>
      <c r="K39">
        <v>52.615266895664298</v>
      </c>
      <c r="L39" t="str">
        <f t="shared" si="1"/>
        <v>No Confirmation</v>
      </c>
      <c r="M39" t="str">
        <f t="shared" si="2"/>
        <v>No Trend</v>
      </c>
      <c r="N39">
        <v>49.690142431615577</v>
      </c>
      <c r="O39" t="str">
        <f t="shared" si="3"/>
        <v>No Momentum</v>
      </c>
      <c r="P39" t="str">
        <f t="shared" si="4"/>
        <v>No Trend + Momentum</v>
      </c>
      <c r="Q39">
        <f t="shared" si="5"/>
        <v>1.4500000000000028</v>
      </c>
      <c r="R39">
        <f t="shared" si="6"/>
        <v>1.6500000000000057</v>
      </c>
      <c r="S39">
        <f t="shared" si="7"/>
        <v>0.87878787878787745</v>
      </c>
      <c r="T39" t="str">
        <f t="shared" si="8"/>
        <v>UP</v>
      </c>
      <c r="U39" t="str">
        <f t="shared" si="9"/>
        <v>No T+M+I</v>
      </c>
      <c r="V39">
        <v>54.130480517372028</v>
      </c>
      <c r="W39">
        <v>55.065793599977503</v>
      </c>
      <c r="X39">
        <f t="shared" si="10"/>
        <v>-0.93531308260547519</v>
      </c>
      <c r="Y39">
        <v>-1.1728404219282833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</row>
    <row r="40" spans="1:33" x14ac:dyDescent="0.25">
      <c r="A40" t="s">
        <v>5</v>
      </c>
      <c r="B40" s="1">
        <v>42909</v>
      </c>
      <c r="C40">
        <v>53.25</v>
      </c>
      <c r="D40">
        <v>54.45</v>
      </c>
      <c r="E40">
        <v>52.2</v>
      </c>
      <c r="F40">
        <v>53</v>
      </c>
      <c r="G40">
        <f>_xll.TA_TYPPRICE(D40,E40,F40)</f>
        <v>53.216666666666669</v>
      </c>
      <c r="H40">
        <v>53.370065734553648</v>
      </c>
      <c r="I40" t="str">
        <f t="shared" si="0"/>
        <v>DOWN</v>
      </c>
      <c r="J40">
        <v>55.098960534345551</v>
      </c>
      <c r="K40">
        <v>52.522985363294453</v>
      </c>
      <c r="L40" t="str">
        <f t="shared" si="1"/>
        <v>No Confirmation</v>
      </c>
      <c r="M40" t="str">
        <f t="shared" si="2"/>
        <v>No Trend</v>
      </c>
      <c r="N40">
        <v>38.679584491500471</v>
      </c>
      <c r="O40" t="str">
        <f t="shared" si="3"/>
        <v>DOWN</v>
      </c>
      <c r="P40" t="str">
        <f t="shared" si="4"/>
        <v>No Trend + Momentum</v>
      </c>
      <c r="Q40">
        <f t="shared" si="5"/>
        <v>0.79999999999999716</v>
      </c>
      <c r="R40">
        <f t="shared" si="6"/>
        <v>2.25</v>
      </c>
      <c r="S40">
        <f t="shared" si="7"/>
        <v>0.35555555555555429</v>
      </c>
      <c r="T40" t="str">
        <f t="shared" si="8"/>
        <v>No Indication</v>
      </c>
      <c r="U40" t="str">
        <f t="shared" si="9"/>
        <v>No T+M+I</v>
      </c>
      <c r="V40">
        <v>53.956560437776332</v>
      </c>
      <c r="W40">
        <v>54.912771851831025</v>
      </c>
      <c r="X40">
        <f t="shared" si="10"/>
        <v>-0.95621141405469245</v>
      </c>
      <c r="Y40">
        <v>-1.1295146203535651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</row>
    <row r="41" spans="1:33" x14ac:dyDescent="0.25">
      <c r="A41" t="s">
        <v>5</v>
      </c>
      <c r="B41" s="1">
        <v>42913</v>
      </c>
      <c r="C41">
        <v>52.75</v>
      </c>
      <c r="D41">
        <v>53.5</v>
      </c>
      <c r="E41">
        <v>52.35</v>
      </c>
      <c r="F41">
        <v>53</v>
      </c>
      <c r="G41">
        <f>_xll.TA_TYPPRICE(D41,E41,F41)</f>
        <v>52.949999999999996</v>
      </c>
      <c r="H41">
        <v>53.160032867276826</v>
      </c>
      <c r="I41" t="str">
        <f t="shared" si="0"/>
        <v>DOWN</v>
      </c>
      <c r="J41">
        <v>54.743635971157651</v>
      </c>
      <c r="K41">
        <v>52.48454417145124</v>
      </c>
      <c r="L41" t="str">
        <f t="shared" si="1"/>
        <v>No Confirmation</v>
      </c>
      <c r="M41" t="str">
        <f t="shared" si="2"/>
        <v>No Trend</v>
      </c>
      <c r="N41">
        <v>38.679584491500471</v>
      </c>
      <c r="O41" t="str">
        <f t="shared" si="3"/>
        <v>DOWN</v>
      </c>
      <c r="P41" t="str">
        <f t="shared" si="4"/>
        <v>No Trend + Momentum</v>
      </c>
      <c r="Q41">
        <f t="shared" si="5"/>
        <v>0.64999999999999858</v>
      </c>
      <c r="R41">
        <f t="shared" si="6"/>
        <v>1.1499999999999986</v>
      </c>
      <c r="S41">
        <f t="shared" si="7"/>
        <v>0.56521739130434734</v>
      </c>
      <c r="T41" t="str">
        <f t="shared" si="8"/>
        <v>No Indication</v>
      </c>
      <c r="U41" t="str">
        <f t="shared" si="9"/>
        <v>No T+M+I</v>
      </c>
      <c r="V41">
        <v>53.809397293503054</v>
      </c>
      <c r="W41">
        <v>54.77108504799169</v>
      </c>
      <c r="X41">
        <f t="shared" si="10"/>
        <v>-0.96168775448863641</v>
      </c>
      <c r="Y41">
        <v>-1.0959492471805794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</row>
    <row r="42" spans="1:33" x14ac:dyDescent="0.25">
      <c r="A42" t="s">
        <v>5</v>
      </c>
      <c r="B42" s="1">
        <v>42914</v>
      </c>
      <c r="C42">
        <v>52.55</v>
      </c>
      <c r="D42">
        <v>53.9</v>
      </c>
      <c r="E42">
        <v>50.7</v>
      </c>
      <c r="F42">
        <v>53</v>
      </c>
      <c r="G42">
        <f>_xll.TA_TYPPRICE(D42,E42,F42)</f>
        <v>52.533333333333331</v>
      </c>
      <c r="H42">
        <v>52.846683100305079</v>
      </c>
      <c r="I42" t="str">
        <f t="shared" si="0"/>
        <v>UP</v>
      </c>
      <c r="J42">
        <v>54.556161310900393</v>
      </c>
      <c r="K42">
        <v>52.08797880001763</v>
      </c>
      <c r="L42" t="str">
        <f t="shared" si="1"/>
        <v>No Confirmation</v>
      </c>
      <c r="M42" t="str">
        <f t="shared" si="2"/>
        <v>No Trend</v>
      </c>
      <c r="N42">
        <v>38.679584491500471</v>
      </c>
      <c r="O42" t="str">
        <f t="shared" si="3"/>
        <v>DOWN</v>
      </c>
      <c r="P42" t="str">
        <f t="shared" si="4"/>
        <v>No Trend + Momentum</v>
      </c>
      <c r="Q42">
        <f t="shared" si="5"/>
        <v>2.2999999999999972</v>
      </c>
      <c r="R42">
        <f t="shared" si="6"/>
        <v>3.1999999999999957</v>
      </c>
      <c r="S42">
        <f t="shared" si="7"/>
        <v>0.71875000000000011</v>
      </c>
      <c r="T42" t="str">
        <f t="shared" si="8"/>
        <v>No Indication</v>
      </c>
      <c r="U42" t="str">
        <f t="shared" si="9"/>
        <v>No T+M+I</v>
      </c>
      <c r="V42">
        <v>53.684874632964124</v>
      </c>
      <c r="W42">
        <v>54.639893562955265</v>
      </c>
      <c r="X42">
        <f t="shared" si="10"/>
        <v>-0.95501892999114091</v>
      </c>
      <c r="Y42">
        <v>-1.0677631837426917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</row>
    <row r="43" spans="1:33" x14ac:dyDescent="0.25">
      <c r="A43" t="s">
        <v>5</v>
      </c>
      <c r="B43" s="1">
        <v>42915</v>
      </c>
      <c r="C43">
        <v>52.8</v>
      </c>
      <c r="D43">
        <v>54.4</v>
      </c>
      <c r="E43">
        <v>52.1</v>
      </c>
      <c r="F43">
        <v>54</v>
      </c>
      <c r="G43">
        <f>_xll.TA_TYPPRICE(D43,E43,F43)</f>
        <v>53.5</v>
      </c>
      <c r="H43">
        <v>53.173341550152543</v>
      </c>
      <c r="I43" t="str">
        <f t="shared" si="0"/>
        <v>UP</v>
      </c>
      <c r="J43">
        <v>54.521458797366975</v>
      </c>
      <c r="K43">
        <v>52.090650177791488</v>
      </c>
      <c r="L43" t="str">
        <f t="shared" si="1"/>
        <v>No Confirmation</v>
      </c>
      <c r="M43" t="str">
        <f t="shared" si="2"/>
        <v>No Trend</v>
      </c>
      <c r="N43">
        <v>57.201850453547806</v>
      </c>
      <c r="O43" t="str">
        <f t="shared" si="3"/>
        <v>No Momentum</v>
      </c>
      <c r="P43" t="str">
        <f t="shared" si="4"/>
        <v>No Trend + Momentum</v>
      </c>
      <c r="Q43">
        <f t="shared" si="5"/>
        <v>1.8999999999999986</v>
      </c>
      <c r="R43">
        <f t="shared" si="6"/>
        <v>2.2999999999999972</v>
      </c>
      <c r="S43">
        <f t="shared" si="7"/>
        <v>0.82608695652173958</v>
      </c>
      <c r="T43" t="str">
        <f t="shared" si="8"/>
        <v>UP</v>
      </c>
      <c r="U43" t="str">
        <f t="shared" si="9"/>
        <v>No T+M+I</v>
      </c>
      <c r="V43">
        <v>53.733355458661954</v>
      </c>
      <c r="W43">
        <v>54.592494039773392</v>
      </c>
      <c r="X43">
        <f t="shared" si="10"/>
        <v>-0.85913858111143782</v>
      </c>
      <c r="Y43">
        <v>-1.0260382632164409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</row>
    <row r="44" spans="1:33" x14ac:dyDescent="0.25">
      <c r="A44" t="s">
        <v>5</v>
      </c>
      <c r="B44" s="1">
        <v>42916</v>
      </c>
      <c r="C44">
        <v>53.4</v>
      </c>
      <c r="D44">
        <v>54.5</v>
      </c>
      <c r="E44">
        <v>51.1</v>
      </c>
      <c r="F44">
        <v>54</v>
      </c>
      <c r="G44">
        <f>_xll.TA_TYPPRICE(D44,E44,F44)</f>
        <v>53.199999999999996</v>
      </c>
      <c r="H44">
        <v>53.186670775076266</v>
      </c>
      <c r="I44" t="str">
        <f t="shared" si="0"/>
        <v>UP</v>
      </c>
      <c r="J44">
        <v>54.51669017572987</v>
      </c>
      <c r="K44">
        <v>51.870505693837828</v>
      </c>
      <c r="L44" t="str">
        <f t="shared" si="1"/>
        <v>No Confirmation</v>
      </c>
      <c r="M44" t="str">
        <f t="shared" si="2"/>
        <v>No Trend</v>
      </c>
      <c r="N44">
        <v>57.201850453547799</v>
      </c>
      <c r="O44" t="str">
        <f t="shared" si="3"/>
        <v>No Momentum</v>
      </c>
      <c r="P44" t="str">
        <f t="shared" si="4"/>
        <v>No Trend + Momentum</v>
      </c>
      <c r="Q44">
        <f t="shared" si="5"/>
        <v>2.8999999999999986</v>
      </c>
      <c r="R44">
        <f t="shared" si="6"/>
        <v>3.3999999999999986</v>
      </c>
      <c r="S44">
        <f t="shared" si="7"/>
        <v>0.8529411764705882</v>
      </c>
      <c r="T44" t="str">
        <f t="shared" si="8"/>
        <v>UP</v>
      </c>
      <c r="U44" t="str">
        <f t="shared" si="9"/>
        <v>No T+M+I</v>
      </c>
      <c r="V44">
        <v>53.774377695790882</v>
      </c>
      <c r="W44">
        <v>54.548605592382771</v>
      </c>
      <c r="X44">
        <f t="shared" si="10"/>
        <v>-0.77422789659188851</v>
      </c>
      <c r="Y44">
        <v>-0.97567618989153038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</row>
    <row r="45" spans="1:33" x14ac:dyDescent="0.25">
      <c r="A45" t="s">
        <v>5</v>
      </c>
      <c r="B45" s="1">
        <v>42919</v>
      </c>
      <c r="C45">
        <v>53.75</v>
      </c>
      <c r="D45">
        <v>54.45</v>
      </c>
      <c r="E45">
        <v>52.75</v>
      </c>
      <c r="F45">
        <v>53</v>
      </c>
      <c r="G45">
        <f>_xll.TA_TYPPRICE(D45,E45,F45)</f>
        <v>53.4</v>
      </c>
      <c r="H45">
        <v>53.293335387538136</v>
      </c>
      <c r="I45" t="str">
        <f t="shared" si="0"/>
        <v>DOWN</v>
      </c>
      <c r="J45">
        <v>54.501870136678789</v>
      </c>
      <c r="K45">
        <v>52.065948872984976</v>
      </c>
      <c r="L45" t="str">
        <f t="shared" si="1"/>
        <v>No Confirmation</v>
      </c>
      <c r="M45" t="str">
        <f t="shared" si="2"/>
        <v>No Trend</v>
      </c>
      <c r="N45">
        <v>38.860897998179688</v>
      </c>
      <c r="O45" t="str">
        <f t="shared" si="3"/>
        <v>DOWN</v>
      </c>
      <c r="P45" t="str">
        <f t="shared" si="4"/>
        <v>No Trend + Momentum</v>
      </c>
      <c r="Q45">
        <f t="shared" si="5"/>
        <v>0.25</v>
      </c>
      <c r="R45">
        <f t="shared" si="6"/>
        <v>1.7000000000000028</v>
      </c>
      <c r="S45">
        <f t="shared" si="7"/>
        <v>0.14705882352941152</v>
      </c>
      <c r="T45" t="str">
        <f t="shared" si="8"/>
        <v>DOWN</v>
      </c>
      <c r="U45" t="str">
        <f t="shared" si="9"/>
        <v>No T+M+I</v>
      </c>
      <c r="V45">
        <v>53.655242665669206</v>
      </c>
      <c r="W45">
        <v>54.433894067021086</v>
      </c>
      <c r="X45">
        <f t="shared" si="10"/>
        <v>-0.77865140135187971</v>
      </c>
      <c r="Y45">
        <v>-0.9362712321836002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</row>
    <row r="46" spans="1:33" x14ac:dyDescent="0.25">
      <c r="A46" t="s">
        <v>5</v>
      </c>
      <c r="B46" s="1">
        <v>42920</v>
      </c>
      <c r="C46">
        <v>53.95</v>
      </c>
      <c r="D46">
        <v>54.2</v>
      </c>
      <c r="E46">
        <v>53.15</v>
      </c>
      <c r="F46">
        <v>53</v>
      </c>
      <c r="G46">
        <f>_xll.TA_TYPPRICE(D46,E46,F46)</f>
        <v>53.449999999999996</v>
      </c>
      <c r="H46">
        <v>53.371667693769069</v>
      </c>
      <c r="I46" t="str">
        <f t="shared" si="0"/>
        <v>DOWN</v>
      </c>
      <c r="J46">
        <v>54.434787884083505</v>
      </c>
      <c r="K46">
        <v>52.306849123432755</v>
      </c>
      <c r="L46" t="str">
        <f t="shared" si="1"/>
        <v>No Confirmation</v>
      </c>
      <c r="M46" t="str">
        <f t="shared" si="2"/>
        <v>No Trend</v>
      </c>
      <c r="N46">
        <v>38.860897998179681</v>
      </c>
      <c r="O46" t="str">
        <f t="shared" si="3"/>
        <v>DOWN</v>
      </c>
      <c r="P46" t="str">
        <f t="shared" si="4"/>
        <v>No Trend + Momentum</v>
      </c>
      <c r="Q46">
        <f t="shared" si="5"/>
        <v>-0.14999999999999858</v>
      </c>
      <c r="R46">
        <f t="shared" si="6"/>
        <v>1.0500000000000043</v>
      </c>
      <c r="S46">
        <f t="shared" si="7"/>
        <v>-0.14285714285714093</v>
      </c>
      <c r="T46" t="str">
        <f t="shared" si="8"/>
        <v>DOWN</v>
      </c>
      <c r="U46" t="str">
        <f t="shared" si="9"/>
        <v>No T+M+I</v>
      </c>
      <c r="V46">
        <v>53.5544361017201</v>
      </c>
      <c r="W46">
        <v>54.327679691686193</v>
      </c>
      <c r="X46">
        <f t="shared" si="10"/>
        <v>-0.77324358996609277</v>
      </c>
      <c r="Y46">
        <v>-0.90366570374009869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</row>
    <row r="47" spans="1:33" x14ac:dyDescent="0.25">
      <c r="A47" t="s">
        <v>5</v>
      </c>
      <c r="B47" s="1">
        <v>42921</v>
      </c>
      <c r="C47">
        <v>53.25</v>
      </c>
      <c r="D47">
        <v>55.7</v>
      </c>
      <c r="E47">
        <v>52.1</v>
      </c>
      <c r="F47">
        <v>55</v>
      </c>
      <c r="G47">
        <f>_xll.TA_TYPPRICE(D47,E47,F47)</f>
        <v>54.266666666666673</v>
      </c>
      <c r="H47">
        <v>53.819167180217875</v>
      </c>
      <c r="I47" t="str">
        <f t="shared" si="0"/>
        <v>UP</v>
      </c>
      <c r="J47">
        <v>54.71594613206495</v>
      </c>
      <c r="K47">
        <v>52.260882651558809</v>
      </c>
      <c r="L47" t="str">
        <f t="shared" si="1"/>
        <v>UP</v>
      </c>
      <c r="M47" t="str">
        <f t="shared" si="2"/>
        <v>UP</v>
      </c>
      <c r="N47">
        <v>69.460780608844559</v>
      </c>
      <c r="O47" t="str">
        <f t="shared" si="3"/>
        <v>UP</v>
      </c>
      <c r="P47" t="str">
        <f t="shared" si="4"/>
        <v>UP</v>
      </c>
      <c r="Q47">
        <f t="shared" si="5"/>
        <v>2.8999999999999986</v>
      </c>
      <c r="R47">
        <f t="shared" si="6"/>
        <v>3.6000000000000014</v>
      </c>
      <c r="S47">
        <f t="shared" si="7"/>
        <v>0.8055555555555548</v>
      </c>
      <c r="T47" t="str">
        <f t="shared" si="8"/>
        <v>UP</v>
      </c>
      <c r="U47" t="str">
        <f t="shared" si="9"/>
        <v>UP</v>
      </c>
      <c r="V47">
        <v>53.776830547609315</v>
      </c>
      <c r="W47">
        <v>54.377481196005732</v>
      </c>
      <c r="X47">
        <f t="shared" si="10"/>
        <v>-0.60065064839641735</v>
      </c>
      <c r="Y47">
        <v>-0.84306269267136247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</row>
    <row r="48" spans="1:33" x14ac:dyDescent="0.25">
      <c r="A48" t="s">
        <v>5</v>
      </c>
      <c r="B48" s="1">
        <v>42922</v>
      </c>
      <c r="C48">
        <v>56</v>
      </c>
      <c r="D48">
        <v>57</v>
      </c>
      <c r="E48">
        <v>55.3</v>
      </c>
      <c r="F48">
        <v>55</v>
      </c>
      <c r="G48">
        <f>_xll.TA_TYPPRICE(D48,E48,F48)</f>
        <v>55.766666666666673</v>
      </c>
      <c r="H48">
        <v>54.792916923442277</v>
      </c>
      <c r="I48" t="str">
        <f t="shared" si="0"/>
        <v>UP</v>
      </c>
      <c r="J48">
        <v>55.223513658272736</v>
      </c>
      <c r="K48">
        <v>52.936242062323515</v>
      </c>
      <c r="L48" t="str">
        <f t="shared" si="1"/>
        <v>No Confirmation</v>
      </c>
      <c r="M48" t="str">
        <f t="shared" si="2"/>
        <v>No Trend</v>
      </c>
      <c r="N48">
        <v>69.460780608844559</v>
      </c>
      <c r="O48" t="str">
        <f t="shared" si="3"/>
        <v>UP</v>
      </c>
      <c r="P48" t="str">
        <f t="shared" si="4"/>
        <v>No Trend + Momentum</v>
      </c>
      <c r="Q48">
        <f t="shared" si="5"/>
        <v>-0.29999999999999716</v>
      </c>
      <c r="R48">
        <f t="shared" si="6"/>
        <v>1.7000000000000028</v>
      </c>
      <c r="S48">
        <f t="shared" si="7"/>
        <v>-0.17647058823529216</v>
      </c>
      <c r="T48" t="str">
        <f t="shared" si="8"/>
        <v>DOWN</v>
      </c>
      <c r="U48" t="str">
        <f t="shared" si="9"/>
        <v>No T+M+I</v>
      </c>
      <c r="V48">
        <v>53.965010463361729</v>
      </c>
      <c r="W48">
        <v>54.423593700005306</v>
      </c>
      <c r="X48">
        <f t="shared" si="10"/>
        <v>-0.4585832366435767</v>
      </c>
      <c r="Y48">
        <v>-0.76616680146580529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</row>
    <row r="49" spans="1:33" x14ac:dyDescent="0.25">
      <c r="A49" t="s">
        <v>5</v>
      </c>
      <c r="B49" s="1">
        <v>42923</v>
      </c>
      <c r="C49">
        <v>56.5</v>
      </c>
      <c r="D49">
        <v>56.5</v>
      </c>
      <c r="E49">
        <v>54.5</v>
      </c>
      <c r="F49">
        <v>55</v>
      </c>
      <c r="G49">
        <f>_xll.TA_TYPPRICE(D49,E49,F49)</f>
        <v>55.333333333333336</v>
      </c>
      <c r="H49">
        <v>55.06312512838781</v>
      </c>
      <c r="I49" t="str">
        <f t="shared" si="0"/>
        <v>DOWN</v>
      </c>
      <c r="J49">
        <v>55.507177289767682</v>
      </c>
      <c r="K49">
        <v>53.283743826251623</v>
      </c>
      <c r="L49" t="str">
        <f t="shared" si="1"/>
        <v>No Confirmation</v>
      </c>
      <c r="M49" t="str">
        <f t="shared" si="2"/>
        <v>No Trend</v>
      </c>
      <c r="N49">
        <v>69.460780608844544</v>
      </c>
      <c r="O49" t="str">
        <f t="shared" si="3"/>
        <v>UP</v>
      </c>
      <c r="P49" t="str">
        <f t="shared" si="4"/>
        <v>No Trend + Momentum</v>
      </c>
      <c r="Q49">
        <f t="shared" si="5"/>
        <v>0.5</v>
      </c>
      <c r="R49">
        <f t="shared" si="6"/>
        <v>2</v>
      </c>
      <c r="S49">
        <f t="shared" si="7"/>
        <v>0.25</v>
      </c>
      <c r="T49" t="str">
        <f t="shared" si="8"/>
        <v>No Indication</v>
      </c>
      <c r="U49" t="str">
        <f t="shared" si="9"/>
        <v>No T+M+I</v>
      </c>
      <c r="V49">
        <v>54.124239622844541</v>
      </c>
      <c r="W49">
        <v>54.466290462967876</v>
      </c>
      <c r="X49">
        <f t="shared" si="10"/>
        <v>-0.34205084012333486</v>
      </c>
      <c r="Y49">
        <v>-0.68134360919731118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</row>
    <row r="50" spans="1:33" x14ac:dyDescent="0.25">
      <c r="A50" t="s">
        <v>5</v>
      </c>
      <c r="B50" s="1">
        <v>42926</v>
      </c>
      <c r="C50">
        <v>54</v>
      </c>
      <c r="D50">
        <v>56.4</v>
      </c>
      <c r="E50">
        <v>54</v>
      </c>
      <c r="F50">
        <v>54</v>
      </c>
      <c r="G50">
        <f>_xll.TA_TYPPRICE(D50,E50,F50)</f>
        <v>54.800000000000004</v>
      </c>
      <c r="H50">
        <v>54.931562564193911</v>
      </c>
      <c r="I50" t="str">
        <f t="shared" si="0"/>
        <v>DOWN</v>
      </c>
      <c r="J50">
        <v>55.705582336485975</v>
      </c>
      <c r="K50">
        <v>53.442911864862374</v>
      </c>
      <c r="L50" t="str">
        <f t="shared" si="1"/>
        <v>No Confirmation</v>
      </c>
      <c r="M50" t="str">
        <f t="shared" si="2"/>
        <v>No Trend</v>
      </c>
      <c r="N50">
        <v>46.656622447863562</v>
      </c>
      <c r="O50" t="str">
        <f t="shared" si="3"/>
        <v>No Momentum</v>
      </c>
      <c r="P50" t="str">
        <f t="shared" si="4"/>
        <v>No Trend + Momentum</v>
      </c>
      <c r="Q50">
        <f t="shared" si="5"/>
        <v>0</v>
      </c>
      <c r="R50">
        <f t="shared" si="6"/>
        <v>2.3999999999999986</v>
      </c>
      <c r="S50">
        <f t="shared" si="7"/>
        <v>0</v>
      </c>
      <c r="T50" t="str">
        <f t="shared" si="8"/>
        <v>DOWN</v>
      </c>
      <c r="U50" t="str">
        <f t="shared" si="9"/>
        <v>No T+M+I</v>
      </c>
      <c r="V50">
        <v>54.105125834714613</v>
      </c>
      <c r="W50">
        <v>54.431750428673958</v>
      </c>
      <c r="X50">
        <f t="shared" si="10"/>
        <v>-0.32662459395934462</v>
      </c>
      <c r="Y50">
        <v>-0.61039980614971789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</row>
    <row r="51" spans="1:33" x14ac:dyDescent="0.25">
      <c r="A51" t="s">
        <v>5</v>
      </c>
      <c r="B51" s="1">
        <v>42927</v>
      </c>
      <c r="C51">
        <v>54.3</v>
      </c>
      <c r="D51">
        <v>57.45</v>
      </c>
      <c r="E51">
        <v>54.1</v>
      </c>
      <c r="F51">
        <v>57</v>
      </c>
      <c r="G51">
        <f>_xll.TA_TYPPRICE(D51,E51,F51)</f>
        <v>56.183333333333337</v>
      </c>
      <c r="H51">
        <v>55.557447948763624</v>
      </c>
      <c r="I51" t="str">
        <f t="shared" si="0"/>
        <v>UP</v>
      </c>
      <c r="J51">
        <v>56.093230706155758</v>
      </c>
      <c r="K51">
        <v>53.588931450448513</v>
      </c>
      <c r="L51" t="str">
        <f t="shared" si="1"/>
        <v>UP</v>
      </c>
      <c r="M51" t="str">
        <f t="shared" si="2"/>
        <v>UP</v>
      </c>
      <c r="N51">
        <v>76.091370856586906</v>
      </c>
      <c r="O51" t="str">
        <f t="shared" si="3"/>
        <v>UP</v>
      </c>
      <c r="P51" t="str">
        <f t="shared" si="4"/>
        <v>UP</v>
      </c>
      <c r="Q51">
        <f t="shared" si="5"/>
        <v>2.8999999999999986</v>
      </c>
      <c r="R51">
        <f t="shared" si="6"/>
        <v>3.3500000000000014</v>
      </c>
      <c r="S51">
        <f t="shared" si="7"/>
        <v>0.86567164179104394</v>
      </c>
      <c r="T51" t="str">
        <f t="shared" si="8"/>
        <v>UP</v>
      </c>
      <c r="U51" t="str">
        <f t="shared" si="9"/>
        <v>UP</v>
      </c>
      <c r="V51">
        <v>54.550491090912367</v>
      </c>
      <c r="W51">
        <v>54.62199113766107</v>
      </c>
      <c r="X51">
        <f t="shared" si="10"/>
        <v>-7.1500046748703028E-2</v>
      </c>
      <c r="Y51">
        <v>-0.50261985426951494</v>
      </c>
      <c r="Z51" t="str">
        <f t="shared" si="11"/>
        <v>UP</v>
      </c>
      <c r="AA51" t="str">
        <f t="shared" si="12"/>
        <v>UP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</row>
    <row r="52" spans="1:33" x14ac:dyDescent="0.25">
      <c r="A52" t="s">
        <v>5</v>
      </c>
      <c r="B52" s="1">
        <v>42928</v>
      </c>
      <c r="C52">
        <v>56.7</v>
      </c>
      <c r="D52">
        <v>64.7</v>
      </c>
      <c r="E52">
        <v>56.45</v>
      </c>
      <c r="F52">
        <v>63</v>
      </c>
      <c r="G52">
        <f>_xll.TA_TYPPRICE(D52,E52,F52)</f>
        <v>61.383333333333333</v>
      </c>
      <c r="H52">
        <v>58.470390641048482</v>
      </c>
      <c r="I52" t="str">
        <f t="shared" si="0"/>
        <v>UP</v>
      </c>
      <c r="J52">
        <v>58.005846104787814</v>
      </c>
      <c r="K52">
        <v>54.224724461459957</v>
      </c>
      <c r="L52" t="str">
        <f t="shared" si="1"/>
        <v>UP</v>
      </c>
      <c r="M52" t="str">
        <f t="shared" si="2"/>
        <v>UP</v>
      </c>
      <c r="N52">
        <v>89.952221432796478</v>
      </c>
      <c r="O52" t="str">
        <f t="shared" si="3"/>
        <v>UP</v>
      </c>
      <c r="P52" t="str">
        <f t="shared" si="4"/>
        <v>UP</v>
      </c>
      <c r="Q52">
        <f t="shared" si="5"/>
        <v>6.5499999999999972</v>
      </c>
      <c r="R52">
        <f t="shared" si="6"/>
        <v>8.25</v>
      </c>
      <c r="S52">
        <f t="shared" si="7"/>
        <v>0.79393939393939361</v>
      </c>
      <c r="T52" t="str">
        <f t="shared" si="8"/>
        <v>No Indication</v>
      </c>
      <c r="U52" t="str">
        <f t="shared" si="9"/>
        <v>No T+M+I</v>
      </c>
      <c r="V52">
        <v>55.850415538464311</v>
      </c>
      <c r="W52">
        <v>55.242584386723216</v>
      </c>
      <c r="X52">
        <f t="shared" si="10"/>
        <v>0.60783115174109525</v>
      </c>
      <c r="Y52">
        <v>-0.28052965306739291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</row>
    <row r="53" spans="1:33" x14ac:dyDescent="0.25">
      <c r="A53" t="s">
        <v>5</v>
      </c>
      <c r="B53" s="1">
        <v>42929</v>
      </c>
      <c r="C53">
        <v>63</v>
      </c>
      <c r="D53">
        <v>66.3</v>
      </c>
      <c r="E53">
        <v>61.15</v>
      </c>
      <c r="F53">
        <v>63</v>
      </c>
      <c r="G53">
        <f>_xll.TA_TYPPRICE(D53,E53,F53)</f>
        <v>63.483333333333327</v>
      </c>
      <c r="H53">
        <v>60.976861987190901</v>
      </c>
      <c r="I53" t="str">
        <f t="shared" si="0"/>
        <v>UP</v>
      </c>
      <c r="J53">
        <v>59.848991414834963</v>
      </c>
      <c r="K53">
        <v>55.763674581135518</v>
      </c>
      <c r="L53" t="str">
        <f t="shared" si="1"/>
        <v>UP</v>
      </c>
      <c r="M53" t="str">
        <f t="shared" si="2"/>
        <v>UP</v>
      </c>
      <c r="N53">
        <v>89.952221432796492</v>
      </c>
      <c r="O53" t="str">
        <f t="shared" si="3"/>
        <v>UP</v>
      </c>
      <c r="P53" t="str">
        <f t="shared" si="4"/>
        <v>UP</v>
      </c>
      <c r="Q53">
        <f t="shared" si="5"/>
        <v>1.8500000000000014</v>
      </c>
      <c r="R53">
        <f t="shared" si="6"/>
        <v>5.1499999999999986</v>
      </c>
      <c r="S53">
        <f t="shared" si="7"/>
        <v>0.35922330097087418</v>
      </c>
      <c r="T53" t="str">
        <f t="shared" si="8"/>
        <v>No Indication</v>
      </c>
      <c r="U53" t="str">
        <f t="shared" si="9"/>
        <v>No T+M+I</v>
      </c>
      <c r="V53">
        <v>56.950351609469799</v>
      </c>
      <c r="W53">
        <v>55.817207765484461</v>
      </c>
      <c r="X53">
        <f t="shared" si="10"/>
        <v>1.1331438439853372</v>
      </c>
      <c r="Y53">
        <v>2.2050463431531053E-3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</row>
    <row r="54" spans="1:33" x14ac:dyDescent="0.25">
      <c r="A54" t="s">
        <v>5</v>
      </c>
      <c r="B54" s="1">
        <v>42930</v>
      </c>
      <c r="C54">
        <v>63.8</v>
      </c>
      <c r="D54">
        <v>65.7</v>
      </c>
      <c r="E54">
        <v>57.55</v>
      </c>
      <c r="F54">
        <v>60</v>
      </c>
      <c r="G54">
        <f>_xll.TA_TYPPRICE(D54,E54,F54)</f>
        <v>61.083333333333336</v>
      </c>
      <c r="H54">
        <v>61.030097660262115</v>
      </c>
      <c r="I54" t="str">
        <f t="shared" si="0"/>
        <v>DOWN</v>
      </c>
      <c r="J54">
        <v>61.149215544871637</v>
      </c>
      <c r="K54">
        <v>56.160635785327628</v>
      </c>
      <c r="L54" t="str">
        <f t="shared" si="1"/>
        <v>No Confirmation</v>
      </c>
      <c r="M54" t="str">
        <f t="shared" si="2"/>
        <v>No Trend</v>
      </c>
      <c r="N54">
        <v>61.911172046362815</v>
      </c>
      <c r="O54" t="str">
        <f t="shared" si="3"/>
        <v>UP</v>
      </c>
      <c r="P54" t="str">
        <f t="shared" si="4"/>
        <v>No Trend + Momentum</v>
      </c>
      <c r="Q54">
        <f t="shared" si="5"/>
        <v>2.4500000000000028</v>
      </c>
      <c r="R54">
        <f t="shared" si="6"/>
        <v>8.1500000000000057</v>
      </c>
      <c r="S54">
        <f t="shared" si="7"/>
        <v>0.30061349693251549</v>
      </c>
      <c r="T54" t="str">
        <f t="shared" si="8"/>
        <v>No Indication</v>
      </c>
      <c r="U54" t="str">
        <f t="shared" si="9"/>
        <v>No T+M+I</v>
      </c>
      <c r="V54">
        <v>57.419528284935986</v>
      </c>
      <c r="W54">
        <v>56.127044227300431</v>
      </c>
      <c r="X54">
        <f t="shared" si="10"/>
        <v>1.292484057635555</v>
      </c>
      <c r="Y54">
        <v>0.26026084860163351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</row>
    <row r="55" spans="1:33" x14ac:dyDescent="0.25">
      <c r="A55" t="s">
        <v>5</v>
      </c>
      <c r="B55" s="1">
        <v>42933</v>
      </c>
      <c r="C55">
        <v>59.25</v>
      </c>
      <c r="D55">
        <v>64.099999999999994</v>
      </c>
      <c r="E55">
        <v>59.2</v>
      </c>
      <c r="F55">
        <v>62</v>
      </c>
      <c r="G55">
        <f>_xll.TA_TYPPRICE(D55,E55,F55)</f>
        <v>61.766666666666673</v>
      </c>
      <c r="H55">
        <v>61.39838216346439</v>
      </c>
      <c r="I55" t="str">
        <f t="shared" si="0"/>
        <v>UP</v>
      </c>
      <c r="J55">
        <v>61.80494542378905</v>
      </c>
      <c r="K55">
        <v>56.836050055254823</v>
      </c>
      <c r="L55" t="str">
        <f t="shared" si="1"/>
        <v>UP</v>
      </c>
      <c r="M55" t="str">
        <f t="shared" si="2"/>
        <v>UP</v>
      </c>
      <c r="N55">
        <v>69.7654265421193</v>
      </c>
      <c r="O55" t="str">
        <f t="shared" si="3"/>
        <v>UP</v>
      </c>
      <c r="P55" t="str">
        <f t="shared" si="4"/>
        <v>UP</v>
      </c>
      <c r="Q55">
        <f t="shared" si="5"/>
        <v>2.7999999999999972</v>
      </c>
      <c r="R55">
        <f t="shared" si="6"/>
        <v>4.8999999999999915</v>
      </c>
      <c r="S55">
        <f t="shared" si="7"/>
        <v>0.57142857142857184</v>
      </c>
      <c r="T55" t="str">
        <f t="shared" si="8"/>
        <v>No Indication</v>
      </c>
      <c r="U55" t="str">
        <f t="shared" si="9"/>
        <v>No T+M+I</v>
      </c>
      <c r="V55">
        <v>58.124216241099681</v>
      </c>
      <c r="W55">
        <v>56.562077988241143</v>
      </c>
      <c r="X55">
        <f t="shared" si="10"/>
        <v>1.5621382528585386</v>
      </c>
      <c r="Y55">
        <v>0.52063632945301452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</row>
    <row r="56" spans="1:33" x14ac:dyDescent="0.25">
      <c r="A56" t="s">
        <v>5</v>
      </c>
      <c r="B56" s="1">
        <v>42934</v>
      </c>
      <c r="C56">
        <v>62.7</v>
      </c>
      <c r="D56">
        <v>64.2</v>
      </c>
      <c r="E56">
        <v>60.25</v>
      </c>
      <c r="F56">
        <v>62</v>
      </c>
      <c r="G56">
        <f>_xll.TA_TYPPRICE(D56,E56,F56)</f>
        <v>62.15</v>
      </c>
      <c r="H56">
        <v>61.774191081732198</v>
      </c>
      <c r="I56" t="str">
        <f t="shared" si="0"/>
        <v>UP</v>
      </c>
      <c r="J56">
        <v>62.33717977405815</v>
      </c>
      <c r="K56">
        <v>57.594705598531526</v>
      </c>
      <c r="L56" t="str">
        <f t="shared" si="1"/>
        <v>No Confirmation</v>
      </c>
      <c r="M56" t="str">
        <f t="shared" si="2"/>
        <v>No Trend</v>
      </c>
      <c r="N56">
        <v>69.7654265421193</v>
      </c>
      <c r="O56" t="str">
        <f t="shared" si="3"/>
        <v>UP</v>
      </c>
      <c r="P56" t="str">
        <f t="shared" si="4"/>
        <v>No Trend + Momentum</v>
      </c>
      <c r="Q56">
        <f t="shared" si="5"/>
        <v>1.75</v>
      </c>
      <c r="R56">
        <f t="shared" si="6"/>
        <v>3.9500000000000028</v>
      </c>
      <c r="S56">
        <f t="shared" si="7"/>
        <v>0.443037974683544</v>
      </c>
      <c r="T56" t="str">
        <f t="shared" si="8"/>
        <v>No Indication</v>
      </c>
      <c r="U56" t="str">
        <f t="shared" si="9"/>
        <v>No T+M+I</v>
      </c>
      <c r="V56">
        <v>58.720490665545881</v>
      </c>
      <c r="W56">
        <v>56.964887026149206</v>
      </c>
      <c r="X56">
        <f t="shared" si="10"/>
        <v>1.755603639396675</v>
      </c>
      <c r="Y56">
        <v>0.76762979144174659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</row>
    <row r="57" spans="1:33" x14ac:dyDescent="0.25">
      <c r="A57" t="s">
        <v>5</v>
      </c>
      <c r="B57" s="1">
        <v>42935</v>
      </c>
      <c r="C57">
        <v>61.1</v>
      </c>
      <c r="D57">
        <v>62.7</v>
      </c>
      <c r="E57">
        <v>61</v>
      </c>
      <c r="F57">
        <v>62</v>
      </c>
      <c r="G57">
        <f>_xll.TA_TYPPRICE(D57,E57,F57)</f>
        <v>61.9</v>
      </c>
      <c r="H57">
        <v>61.837095540866102</v>
      </c>
      <c r="I57" t="str">
        <f t="shared" si="0"/>
        <v>UP</v>
      </c>
      <c r="J57">
        <v>62.417806490934119</v>
      </c>
      <c r="K57">
        <v>58.351437687746746</v>
      </c>
      <c r="L57" t="str">
        <f t="shared" si="1"/>
        <v>No Confirmation</v>
      </c>
      <c r="M57" t="str">
        <f t="shared" si="2"/>
        <v>No Trend</v>
      </c>
      <c r="N57">
        <v>69.7654265421193</v>
      </c>
      <c r="O57" t="str">
        <f t="shared" si="3"/>
        <v>UP</v>
      </c>
      <c r="P57" t="str">
        <f t="shared" si="4"/>
        <v>No Trend + Momentum</v>
      </c>
      <c r="Q57">
        <f t="shared" si="5"/>
        <v>1</v>
      </c>
      <c r="R57">
        <f t="shared" si="6"/>
        <v>1.7000000000000028</v>
      </c>
      <c r="S57">
        <f t="shared" si="7"/>
        <v>0.58823529411764608</v>
      </c>
      <c r="T57" t="str">
        <f t="shared" si="8"/>
        <v>No Indication</v>
      </c>
      <c r="U57" t="str">
        <f t="shared" si="9"/>
        <v>No T+M+I</v>
      </c>
      <c r="V57">
        <v>59.225030563154206</v>
      </c>
      <c r="W57">
        <v>57.337858357545564</v>
      </c>
      <c r="X57">
        <f t="shared" si="10"/>
        <v>1.8871722056086426</v>
      </c>
      <c r="Y57">
        <v>0.99153827427512575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3" x14ac:dyDescent="0.25">
      <c r="A58" t="s">
        <v>5</v>
      </c>
      <c r="B58" s="1">
        <v>42936</v>
      </c>
      <c r="C58">
        <v>62.5</v>
      </c>
      <c r="D58">
        <v>65.5</v>
      </c>
      <c r="E58">
        <v>61.9</v>
      </c>
      <c r="F58">
        <v>64</v>
      </c>
      <c r="G58">
        <f>_xll.TA_TYPPRICE(D58,E58,F58)</f>
        <v>63.800000000000004</v>
      </c>
      <c r="H58">
        <v>62.818547770433057</v>
      </c>
      <c r="I58" t="str">
        <f t="shared" si="0"/>
        <v>UP</v>
      </c>
      <c r="J58">
        <v>63.102738381837646</v>
      </c>
      <c r="K58">
        <v>59.140007090469688</v>
      </c>
      <c r="L58" t="str">
        <f t="shared" si="1"/>
        <v>UP</v>
      </c>
      <c r="M58" t="str">
        <f t="shared" si="2"/>
        <v>UP</v>
      </c>
      <c r="N58">
        <v>78.446240259890672</v>
      </c>
      <c r="O58" t="str">
        <f t="shared" si="3"/>
        <v>UP</v>
      </c>
      <c r="P58" t="str">
        <f t="shared" si="4"/>
        <v>UP</v>
      </c>
      <c r="Q58">
        <f t="shared" si="5"/>
        <v>2.1000000000000014</v>
      </c>
      <c r="R58">
        <f t="shared" si="6"/>
        <v>3.6000000000000014</v>
      </c>
      <c r="S58">
        <f t="shared" si="7"/>
        <v>0.58333333333333348</v>
      </c>
      <c r="T58" t="str">
        <f t="shared" si="8"/>
        <v>No Indication</v>
      </c>
      <c r="U58" t="str">
        <f t="shared" si="9"/>
        <v>No T+M+I</v>
      </c>
      <c r="V58">
        <v>59.959641245745864</v>
      </c>
      <c r="W58">
        <v>57.831350331060705</v>
      </c>
      <c r="X58">
        <f t="shared" si="10"/>
        <v>2.1282909146851594</v>
      </c>
      <c r="Y58">
        <v>1.2188888023571325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3" x14ac:dyDescent="0.25">
      <c r="A59" t="s">
        <v>5</v>
      </c>
      <c r="B59" s="1">
        <v>42937</v>
      </c>
      <c r="C59">
        <v>64</v>
      </c>
      <c r="D59">
        <v>64.95</v>
      </c>
      <c r="E59">
        <v>61.6</v>
      </c>
      <c r="F59">
        <v>63</v>
      </c>
      <c r="G59">
        <f>_xll.TA_TYPPRICE(D59,E59,F59)</f>
        <v>63.183333333333337</v>
      </c>
      <c r="H59">
        <v>63.000940551883197</v>
      </c>
      <c r="I59" t="str">
        <f t="shared" si="0"/>
        <v>DOWN</v>
      </c>
      <c r="J59">
        <v>63.513240963651505</v>
      </c>
      <c r="K59">
        <v>59.686672181476425</v>
      </c>
      <c r="L59" t="str">
        <f t="shared" si="1"/>
        <v>No Confirmation</v>
      </c>
      <c r="M59" t="str">
        <f t="shared" si="2"/>
        <v>No Trend</v>
      </c>
      <c r="N59">
        <v>66.51102517200988</v>
      </c>
      <c r="O59" t="str">
        <f t="shared" si="3"/>
        <v>UP</v>
      </c>
      <c r="P59" t="str">
        <f t="shared" si="4"/>
        <v>No Trend + Momentum</v>
      </c>
      <c r="Q59">
        <f t="shared" si="5"/>
        <v>1.3999999999999986</v>
      </c>
      <c r="R59">
        <f t="shared" si="6"/>
        <v>3.3500000000000014</v>
      </c>
      <c r="S59">
        <f t="shared" si="7"/>
        <v>0.4179104477611934</v>
      </c>
      <c r="T59" t="str">
        <f t="shared" si="8"/>
        <v>No Indication</v>
      </c>
      <c r="U59" t="str">
        <f t="shared" si="9"/>
        <v>No T+M+I</v>
      </c>
      <c r="V59">
        <v>60.427388746400347</v>
      </c>
      <c r="W59">
        <v>58.214213269500654</v>
      </c>
      <c r="X59">
        <f t="shared" si="10"/>
        <v>2.2131754768996927</v>
      </c>
      <c r="Y59">
        <v>1.4177461372656446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3" x14ac:dyDescent="0.25">
      <c r="A60" t="s">
        <v>5</v>
      </c>
      <c r="B60" s="1">
        <v>42940</v>
      </c>
      <c r="C60">
        <v>64.75</v>
      </c>
      <c r="D60">
        <v>64.75</v>
      </c>
      <c r="E60">
        <v>62</v>
      </c>
      <c r="F60">
        <v>63</v>
      </c>
      <c r="G60">
        <f>_xll.TA_TYPPRICE(D60,E60,F60)</f>
        <v>63.25</v>
      </c>
      <c r="H60">
        <v>63.125470275941595</v>
      </c>
      <c r="I60" t="str">
        <f t="shared" si="0"/>
        <v>DOWN</v>
      </c>
      <c r="J60">
        <v>63.788076305062283</v>
      </c>
      <c r="K60">
        <v>60.200745030037218</v>
      </c>
      <c r="L60" t="str">
        <f t="shared" si="1"/>
        <v>No Confirmation</v>
      </c>
      <c r="M60" t="str">
        <f t="shared" si="2"/>
        <v>No Trend</v>
      </c>
      <c r="N60">
        <v>66.511025172009894</v>
      </c>
      <c r="O60" t="str">
        <f t="shared" si="3"/>
        <v>UP</v>
      </c>
      <c r="P60" t="str">
        <f t="shared" si="4"/>
        <v>No Trend + Momentum</v>
      </c>
      <c r="Q60">
        <f t="shared" si="5"/>
        <v>1</v>
      </c>
      <c r="R60">
        <f t="shared" si="6"/>
        <v>2.75</v>
      </c>
      <c r="S60">
        <f t="shared" si="7"/>
        <v>0.36363636363636365</v>
      </c>
      <c r="T60" t="str">
        <f t="shared" si="8"/>
        <v>No Indication</v>
      </c>
      <c r="U60" t="str">
        <f t="shared" si="9"/>
        <v>No T+M+I</v>
      </c>
      <c r="V60">
        <v>60.823175093107984</v>
      </c>
      <c r="W60">
        <v>58.568715990278385</v>
      </c>
      <c r="X60">
        <f t="shared" si="10"/>
        <v>2.2544591028295997</v>
      </c>
      <c r="Y60">
        <v>1.5850887303784356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3" x14ac:dyDescent="0.25">
      <c r="A61" t="s">
        <v>5</v>
      </c>
      <c r="B61" s="1">
        <v>42941</v>
      </c>
      <c r="C61">
        <v>62.05</v>
      </c>
      <c r="D61">
        <v>62.5</v>
      </c>
      <c r="E61">
        <v>60.6</v>
      </c>
      <c r="F61">
        <v>62</v>
      </c>
      <c r="G61">
        <f>_xll.TA_TYPPRICE(D61,E61,F61)</f>
        <v>61.699999999999996</v>
      </c>
      <c r="H61">
        <v>62.412735137970799</v>
      </c>
      <c r="I61" t="str">
        <f t="shared" si="0"/>
        <v>DOWN</v>
      </c>
      <c r="J61">
        <v>63.50183712615955</v>
      </c>
      <c r="K61">
        <v>60.289468356695615</v>
      </c>
      <c r="L61" t="str">
        <f t="shared" si="1"/>
        <v>No Confirmation</v>
      </c>
      <c r="M61" t="str">
        <f t="shared" si="2"/>
        <v>No Trend</v>
      </c>
      <c r="N61">
        <v>53.736434596502768</v>
      </c>
      <c r="O61" t="str">
        <f t="shared" si="3"/>
        <v>No Momentum</v>
      </c>
      <c r="P61" t="str">
        <f t="shared" si="4"/>
        <v>No Trend + Momentum</v>
      </c>
      <c r="Q61">
        <f t="shared" si="5"/>
        <v>1.3999999999999986</v>
      </c>
      <c r="R61">
        <f t="shared" si="6"/>
        <v>1.8999999999999986</v>
      </c>
      <c r="S61">
        <f t="shared" si="7"/>
        <v>0.73684210526315774</v>
      </c>
      <c r="T61" t="str">
        <f t="shared" si="8"/>
        <v>No Indication</v>
      </c>
      <c r="U61" t="str">
        <f t="shared" si="9"/>
        <v>No T+M+I</v>
      </c>
      <c r="V61">
        <v>61.004225078783676</v>
      </c>
      <c r="W61">
        <v>58.822885176183689</v>
      </c>
      <c r="X61">
        <f t="shared" si="10"/>
        <v>2.1813399025999871</v>
      </c>
      <c r="Y61">
        <v>1.7043389648227458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3" x14ac:dyDescent="0.25">
      <c r="A62" t="s">
        <v>5</v>
      </c>
      <c r="B62" s="1">
        <v>42942</v>
      </c>
      <c r="C62">
        <v>61.75</v>
      </c>
      <c r="D62">
        <v>63.3</v>
      </c>
      <c r="E62">
        <v>61.05</v>
      </c>
      <c r="F62">
        <v>62</v>
      </c>
      <c r="G62">
        <f>_xll.TA_TYPPRICE(D62,E62,F62)</f>
        <v>62.116666666666667</v>
      </c>
      <c r="H62">
        <v>62.264700902318737</v>
      </c>
      <c r="I62" t="str">
        <f t="shared" si="0"/>
        <v>DOWN</v>
      </c>
      <c r="J62">
        <v>63.456984431457428</v>
      </c>
      <c r="K62">
        <v>60.458475388541032</v>
      </c>
      <c r="L62" t="str">
        <f t="shared" si="1"/>
        <v>No Confirmation</v>
      </c>
      <c r="M62" t="str">
        <f t="shared" si="2"/>
        <v>No Trend</v>
      </c>
      <c r="N62">
        <v>53.736434596502768</v>
      </c>
      <c r="O62" t="str">
        <f t="shared" si="3"/>
        <v>No Momentum</v>
      </c>
      <c r="P62" t="str">
        <f t="shared" si="4"/>
        <v>No Trend + Momentum</v>
      </c>
      <c r="Q62">
        <f t="shared" si="5"/>
        <v>0.95000000000000284</v>
      </c>
      <c r="R62">
        <f t="shared" si="6"/>
        <v>2.25</v>
      </c>
      <c r="S62">
        <f t="shared" si="7"/>
        <v>0.4222222222222235</v>
      </c>
      <c r="T62" t="str">
        <f t="shared" si="8"/>
        <v>No Indication</v>
      </c>
      <c r="U62" t="str">
        <f t="shared" si="9"/>
        <v>No T+M+I</v>
      </c>
      <c r="V62">
        <v>61.157421220509264</v>
      </c>
      <c r="W62">
        <v>59.058227014984901</v>
      </c>
      <c r="X62">
        <f t="shared" si="10"/>
        <v>2.0991942055243626</v>
      </c>
      <c r="Y62">
        <v>1.7833100129630692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3" x14ac:dyDescent="0.25">
      <c r="A63" t="s">
        <v>5</v>
      </c>
      <c r="B63" s="1">
        <v>42943</v>
      </c>
      <c r="C63">
        <v>64.5</v>
      </c>
      <c r="D63">
        <v>66.3</v>
      </c>
      <c r="E63">
        <v>61.5</v>
      </c>
      <c r="F63">
        <v>63</v>
      </c>
      <c r="G63">
        <f>_xll.TA_TYPPRICE(D63,E63,F63)</f>
        <v>63.6</v>
      </c>
      <c r="H63">
        <v>62.932350451159365</v>
      </c>
      <c r="I63" t="str">
        <f t="shared" si="0"/>
        <v>UP</v>
      </c>
      <c r="J63">
        <v>64.088765668911336</v>
      </c>
      <c r="K63">
        <v>60.689925302198581</v>
      </c>
      <c r="L63" t="str">
        <f t="shared" si="1"/>
        <v>No Confirmation</v>
      </c>
      <c r="M63" t="str">
        <f t="shared" si="2"/>
        <v>No Trend</v>
      </c>
      <c r="N63">
        <v>64.41551883030678</v>
      </c>
      <c r="O63" t="str">
        <f t="shared" si="3"/>
        <v>UP</v>
      </c>
      <c r="P63" t="str">
        <f t="shared" si="4"/>
        <v>No Trend + Momentum</v>
      </c>
      <c r="Q63">
        <f t="shared" si="5"/>
        <v>1.5</v>
      </c>
      <c r="R63">
        <f t="shared" si="6"/>
        <v>4.7999999999999972</v>
      </c>
      <c r="S63">
        <f t="shared" si="7"/>
        <v>0.31250000000000017</v>
      </c>
      <c r="T63" t="str">
        <f t="shared" si="8"/>
        <v>No Indication</v>
      </c>
      <c r="U63" t="str">
        <f t="shared" si="9"/>
        <v>No T+M+I</v>
      </c>
      <c r="V63">
        <v>61.44089487889245</v>
      </c>
      <c r="W63">
        <v>59.350210199060093</v>
      </c>
      <c r="X63">
        <f t="shared" si="10"/>
        <v>2.0906846798323571</v>
      </c>
      <c r="Y63">
        <v>1.8447849463369268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3" x14ac:dyDescent="0.25">
      <c r="A64" t="s">
        <v>5</v>
      </c>
      <c r="B64" s="1">
        <v>42944</v>
      </c>
      <c r="C64">
        <v>62.7</v>
      </c>
      <c r="D64">
        <v>63.05</v>
      </c>
      <c r="E64">
        <v>60.5</v>
      </c>
      <c r="F64">
        <v>60.9</v>
      </c>
      <c r="G64">
        <f>_xll.TA_TYPPRICE(D64,E64,F64)</f>
        <v>61.483333333333327</v>
      </c>
      <c r="H64">
        <v>62.20784189224635</v>
      </c>
      <c r="I64" t="str">
        <f t="shared" si="0"/>
        <v>DOWN</v>
      </c>
      <c r="J64">
        <v>63.857928853597706</v>
      </c>
      <c r="K64">
        <v>60.647719679487786</v>
      </c>
      <c r="L64" t="str">
        <f t="shared" si="1"/>
        <v>No Confirmation</v>
      </c>
      <c r="M64" t="str">
        <f t="shared" si="2"/>
        <v>No Trend</v>
      </c>
      <c r="N64">
        <v>40.110976227417638</v>
      </c>
      <c r="O64" t="str">
        <f t="shared" si="3"/>
        <v>No Momentum</v>
      </c>
      <c r="P64" t="str">
        <f t="shared" si="4"/>
        <v>No Trend + Momentum</v>
      </c>
      <c r="Q64">
        <f t="shared" si="5"/>
        <v>0.39999999999999858</v>
      </c>
      <c r="R64">
        <f t="shared" si="6"/>
        <v>2.5499999999999972</v>
      </c>
      <c r="S64">
        <f t="shared" si="7"/>
        <v>0.15686274509803882</v>
      </c>
      <c r="T64" t="str">
        <f t="shared" si="8"/>
        <v>DOWN</v>
      </c>
      <c r="U64" t="str">
        <f t="shared" si="9"/>
        <v>No T+M+I</v>
      </c>
      <c r="V64">
        <v>61.357680282139768</v>
      </c>
      <c r="W64">
        <v>59.465009443574161</v>
      </c>
      <c r="X64">
        <f t="shared" si="10"/>
        <v>1.892670838565607</v>
      </c>
      <c r="Y64">
        <v>1.8543621247826629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61.5</v>
      </c>
      <c r="D65">
        <v>62.4</v>
      </c>
      <c r="E65">
        <v>60.8</v>
      </c>
      <c r="F65">
        <v>61.8</v>
      </c>
      <c r="G65">
        <f>_xll.TA_TYPPRICE(D65,E65,F65)</f>
        <v>61.666666666666664</v>
      </c>
      <c r="H65">
        <v>61.937254279456511</v>
      </c>
      <c r="I65" t="str">
        <f t="shared" si="0"/>
        <v>DOWN</v>
      </c>
      <c r="J65">
        <v>63.533944663909324</v>
      </c>
      <c r="K65">
        <v>60.681559750712722</v>
      </c>
      <c r="L65" t="str">
        <f t="shared" si="1"/>
        <v>No Confirmation</v>
      </c>
      <c r="M65" t="str">
        <f t="shared" si="2"/>
        <v>No Trend</v>
      </c>
      <c r="N65">
        <v>50.180897404681232</v>
      </c>
      <c r="O65" t="str">
        <f t="shared" si="3"/>
        <v>No Momentum</v>
      </c>
      <c r="P65" t="str">
        <f t="shared" si="4"/>
        <v>No Trend + Momentum</v>
      </c>
      <c r="Q65">
        <f t="shared" si="5"/>
        <v>1</v>
      </c>
      <c r="R65">
        <f t="shared" si="6"/>
        <v>1.6000000000000014</v>
      </c>
      <c r="S65">
        <f t="shared" si="7"/>
        <v>0.62499999999999944</v>
      </c>
      <c r="T65" t="str">
        <f t="shared" si="8"/>
        <v>No Indication</v>
      </c>
      <c r="U65" t="str">
        <f t="shared" si="9"/>
        <v>No T+M+I</v>
      </c>
      <c r="V65">
        <v>61.425729469502883</v>
      </c>
      <c r="W65">
        <v>59.637971707013115</v>
      </c>
      <c r="X65">
        <f t="shared" si="10"/>
        <v>1.7877577624897683</v>
      </c>
      <c r="Y65">
        <v>1.841041252324084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61.4</v>
      </c>
      <c r="D66">
        <v>62.35</v>
      </c>
      <c r="E66">
        <v>61.05</v>
      </c>
      <c r="F66">
        <v>61.8</v>
      </c>
      <c r="G66">
        <f>_xll.TA_TYPPRICE(D66,E66,F66)</f>
        <v>61.733333333333327</v>
      </c>
      <c r="H66">
        <v>61.835293806394915</v>
      </c>
      <c r="I66" t="str">
        <f t="shared" si="0"/>
        <v>DOWN</v>
      </c>
      <c r="J66">
        <v>63.27084584970725</v>
      </c>
      <c r="K66">
        <v>60.763435361665451</v>
      </c>
      <c r="L66" t="str">
        <f t="shared" si="1"/>
        <v>No Confirmation</v>
      </c>
      <c r="M66" t="str">
        <f t="shared" si="2"/>
        <v>No Trend</v>
      </c>
      <c r="N66">
        <v>50.180897404681247</v>
      </c>
      <c r="O66" t="str">
        <f t="shared" si="3"/>
        <v>No Momentum</v>
      </c>
      <c r="P66" t="str">
        <f t="shared" si="4"/>
        <v>No Trend + Momentum</v>
      </c>
      <c r="Q66">
        <f t="shared" si="5"/>
        <v>0.75</v>
      </c>
      <c r="R66">
        <f t="shared" si="6"/>
        <v>1.3000000000000043</v>
      </c>
      <c r="S66">
        <f t="shared" si="7"/>
        <v>0.57692307692307498</v>
      </c>
      <c r="T66" t="str">
        <f t="shared" si="8"/>
        <v>No Indication</v>
      </c>
      <c r="U66" t="str">
        <f t="shared" si="9"/>
        <v>No T+M+I</v>
      </c>
      <c r="V66">
        <v>61.483309551117827</v>
      </c>
      <c r="W66">
        <v>59.798121950938068</v>
      </c>
      <c r="X66">
        <f t="shared" si="10"/>
        <v>1.6851876001797592</v>
      </c>
      <c r="Y66">
        <v>1.8098705218952191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61.25</v>
      </c>
      <c r="D67">
        <v>65.55</v>
      </c>
      <c r="E67">
        <v>61.25</v>
      </c>
      <c r="F67">
        <v>64.5</v>
      </c>
      <c r="G67">
        <f>_xll.TA_TYPPRICE(D67,E67,F67)</f>
        <v>63.766666666666673</v>
      </c>
      <c r="H67">
        <v>62.800980236530791</v>
      </c>
      <c r="I67" t="str">
        <f t="shared" ref="I67:I82" si="19">IF(F67&gt;H67,"UP","DOWN")</f>
        <v>UP</v>
      </c>
      <c r="J67">
        <v>63.777324549772302</v>
      </c>
      <c r="K67">
        <v>60.871560836850904</v>
      </c>
      <c r="L67" t="str">
        <f t="shared" ref="L67:L82" si="20">IF(F67&gt;J67,"UP",IF(F67&lt;K67,"DOWN","No Confirmation"))</f>
        <v>UP</v>
      </c>
      <c r="M67" t="str">
        <f t="shared" ref="M67:M82" si="21">IF(AND(I67="UP",L67="UP"),"UP",IF(AND(I67="DOWN",L67="DOWN"),"DOWN","No Trend"))</f>
        <v>UP</v>
      </c>
      <c r="N67">
        <v>72.139622299558226</v>
      </c>
      <c r="O67" t="str">
        <f t="shared" ref="O67:O82" si="22">IF(N67&gt;60,"UP",IF(N67&lt;40,"DOWN","No Momentum"))</f>
        <v>UP</v>
      </c>
      <c r="P67" t="str">
        <f t="shared" ref="P67:P82" si="23">IF(AND(M67="UP",O67="UP"),"UP",IF(AND(M67="DOWN",O67="DOWN"),"DOWN","No Trend + Momentum"))</f>
        <v>UP</v>
      </c>
      <c r="Q67">
        <f t="shared" ref="Q67:Q82" si="24">F67-E67</f>
        <v>3.25</v>
      </c>
      <c r="R67">
        <f t="shared" ref="R67:R82" si="25">D67-E67</f>
        <v>4.2999999999999972</v>
      </c>
      <c r="S67">
        <f t="shared" ref="S67:S82" si="26">Q67/R67</f>
        <v>0.75581395348837255</v>
      </c>
      <c r="T67" t="str">
        <f t="shared" ref="T67:T82" si="27">IF(S67&gt;0.8,"UP",IF(S67&lt;0.2,"DOWN","No Indication"))</f>
        <v>No Indication</v>
      </c>
      <c r="U67" t="str">
        <f t="shared" ref="U67:U82" si="28">IF(AND(P67="UP",T67="UP"),"UP",IF(AND(P67="DOWN",T67="DOWN"),"DOWN","No T+M+I"))</f>
        <v>No T+M+I</v>
      </c>
      <c r="V67">
        <v>61.94741577402278</v>
      </c>
      <c r="W67">
        <v>60.146409213831546</v>
      </c>
      <c r="X67">
        <f t="shared" ref="X67:X82" si="29">V67-W67</f>
        <v>1.8010065601912331</v>
      </c>
      <c r="Y67">
        <v>1.8080977295544218</v>
      </c>
      <c r="Z67" t="str">
        <f t="shared" ref="Z67:Z82" si="30">IF(X67&gt;Y67,"UP",IF(X67&lt;Y67,"DOWN","No Indication"))</f>
        <v>DOWN</v>
      </c>
      <c r="AA67" t="str">
        <f t="shared" ref="AA67:AA82" si="31">IF(AND(U67="UP",Z67="UP"),"UP",IF(AND(U67="DOWN",Z67="DOWN"),"DOWN","No TMIM"))</f>
        <v>No TMIM</v>
      </c>
      <c r="AB67" t="str">
        <f t="shared" ref="AB67:AB82" si="32">IF(H67&gt;J67,"UP",IF(H67&lt;K67,"DOWN","No Confirmation"))</f>
        <v>No Confirmation</v>
      </c>
      <c r="AC67" t="str">
        <f t="shared" ref="AC67:AC82" si="33">IF(AND(AA67="UP",AB67="UP"),"UP",IF(AND(AA67="DOWN",AB67="DOWN"),"DOWN","No Alert"))</f>
        <v>No Alert</v>
      </c>
      <c r="AD67" t="str">
        <f t="shared" ref="AD67:AD82" si="34">IF(AC67="UP",MROUND(D67-((D67-E67)*0.886),0.05),IF(AC67="DOWN",MROUND(E67+((D67-E67)*0.886),0.05),"No Alert"))</f>
        <v>No Alert</v>
      </c>
      <c r="AE67" t="str">
        <f t="shared" ref="AE67:AE82" si="35">IF(AC67="UP",MROUND(D67-((D67-E67)*0.618),0.05),IF(AC67="DOWN",MROUND(E67+((D67-E67)*0.618),0.05),"No Alert"))</f>
        <v>No Alert</v>
      </c>
      <c r="AF67" t="str">
        <f t="shared" ref="AF67:AF82" si="36">IF(AC67="UP",MROUND(D67-((D67-E67)*0.5),0.05),IF(AC67="DOWN",MROUND(E67+((D67-E67)*0.5),0.05),"No Alert"))</f>
        <v>No Alert</v>
      </c>
      <c r="AG67" t="str">
        <f t="shared" ref="AG67:AG82" si="37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64.5</v>
      </c>
      <c r="D68">
        <v>66.3</v>
      </c>
      <c r="E68">
        <v>63</v>
      </c>
      <c r="F68">
        <v>63.9</v>
      </c>
      <c r="G68">
        <f>_xll.TA_TYPPRICE(D68,E68,F68)</f>
        <v>64.400000000000006</v>
      </c>
      <c r="H68">
        <v>63.600490118265398</v>
      </c>
      <c r="I68" t="str">
        <f t="shared" si="19"/>
        <v>UP</v>
      </c>
      <c r="J68">
        <v>64.337919094267349</v>
      </c>
      <c r="K68">
        <v>61.344547317550706</v>
      </c>
      <c r="L68" t="str">
        <f t="shared" si="20"/>
        <v>No Confirmation</v>
      </c>
      <c r="M68" t="str">
        <f t="shared" si="21"/>
        <v>No Trend</v>
      </c>
      <c r="N68">
        <v>64.270595236793682</v>
      </c>
      <c r="O68" t="str">
        <f t="shared" si="22"/>
        <v>UP</v>
      </c>
      <c r="P68" t="str">
        <f t="shared" si="23"/>
        <v>No Trend + Momentum</v>
      </c>
      <c r="Q68">
        <f t="shared" si="24"/>
        <v>0.89999999999999858</v>
      </c>
      <c r="R68">
        <f t="shared" si="25"/>
        <v>3.2999999999999972</v>
      </c>
      <c r="S68">
        <f t="shared" si="26"/>
        <v>0.27272727272727254</v>
      </c>
      <c r="T68" t="str">
        <f t="shared" si="27"/>
        <v>No Indication</v>
      </c>
      <c r="U68" t="str">
        <f t="shared" si="28"/>
        <v>No T+M+I</v>
      </c>
      <c r="V68">
        <v>62.247813347250045</v>
      </c>
      <c r="W68">
        <v>60.424452975769952</v>
      </c>
      <c r="X68">
        <f t="shared" si="29"/>
        <v>1.8233603714800921</v>
      </c>
      <c r="Y68">
        <v>1.811150257939556</v>
      </c>
      <c r="Z68" t="str">
        <f t="shared" si="30"/>
        <v>UP</v>
      </c>
      <c r="AA68" t="str">
        <f t="shared" si="31"/>
        <v>No TMIM</v>
      </c>
      <c r="AB68" t="str">
        <f t="shared" si="32"/>
        <v>No Confirmation</v>
      </c>
      <c r="AC68" t="str">
        <f t="shared" si="33"/>
        <v>No Alert</v>
      </c>
      <c r="AD68" t="str">
        <f t="shared" si="34"/>
        <v>No Alert</v>
      </c>
      <c r="AE68" t="str">
        <f t="shared" si="35"/>
        <v>No Alert</v>
      </c>
      <c r="AF68" t="str">
        <f t="shared" si="36"/>
        <v>No Alert</v>
      </c>
      <c r="AG68" t="str">
        <f t="shared" si="37"/>
        <v>No Alert</v>
      </c>
    </row>
    <row r="69" spans="1:33" x14ac:dyDescent="0.25">
      <c r="A69" t="s">
        <v>5</v>
      </c>
      <c r="B69" s="1">
        <v>42951</v>
      </c>
      <c r="C69">
        <v>62.3</v>
      </c>
      <c r="D69">
        <v>75.900000000000006</v>
      </c>
      <c r="E69">
        <v>62.3</v>
      </c>
      <c r="F69">
        <v>75.2</v>
      </c>
      <c r="G69">
        <f>_xll.TA_TYPPRICE(D69,E69,F69)</f>
        <v>71.133333333333326</v>
      </c>
      <c r="H69">
        <v>67.366911725799355</v>
      </c>
      <c r="I69" t="str">
        <f t="shared" si="19"/>
        <v>UP</v>
      </c>
      <c r="J69">
        <v>66.907270406652387</v>
      </c>
      <c r="K69">
        <v>61.556870135872771</v>
      </c>
      <c r="L69" t="str">
        <f t="shared" si="20"/>
        <v>UP</v>
      </c>
      <c r="M69" t="str">
        <f t="shared" si="21"/>
        <v>UP</v>
      </c>
      <c r="N69">
        <v>89.985976822288421</v>
      </c>
      <c r="O69" t="str">
        <f t="shared" si="22"/>
        <v>UP</v>
      </c>
      <c r="P69" t="str">
        <f t="shared" si="23"/>
        <v>UP</v>
      </c>
      <c r="Q69">
        <f t="shared" si="24"/>
        <v>12.900000000000006</v>
      </c>
      <c r="R69">
        <f t="shared" si="25"/>
        <v>13.600000000000009</v>
      </c>
      <c r="S69">
        <f t="shared" si="26"/>
        <v>0.94852941176470573</v>
      </c>
      <c r="T69" t="str">
        <f t="shared" si="27"/>
        <v>UP</v>
      </c>
      <c r="U69" t="str">
        <f t="shared" si="28"/>
        <v>UP</v>
      </c>
      <c r="V69">
        <v>64.240457447673109</v>
      </c>
      <c r="W69">
        <v>61.518937940527735</v>
      </c>
      <c r="X69">
        <f t="shared" si="29"/>
        <v>2.7215195071453735</v>
      </c>
      <c r="Y69">
        <v>1.9932241077807196</v>
      </c>
      <c r="Z69" t="str">
        <f t="shared" si="30"/>
        <v>UP</v>
      </c>
      <c r="AA69" t="str">
        <f t="shared" si="31"/>
        <v>UP</v>
      </c>
      <c r="AB69" t="str">
        <f t="shared" si="32"/>
        <v>UP</v>
      </c>
      <c r="AC69" t="str">
        <f t="shared" si="33"/>
        <v>UP</v>
      </c>
      <c r="AD69">
        <f t="shared" si="34"/>
        <v>63.85</v>
      </c>
      <c r="AE69">
        <f t="shared" si="35"/>
        <v>67.5</v>
      </c>
      <c r="AF69">
        <f t="shared" si="36"/>
        <v>69.100000000000009</v>
      </c>
      <c r="AG69">
        <f t="shared" si="37"/>
        <v>70.7</v>
      </c>
    </row>
    <row r="70" spans="1:33" x14ac:dyDescent="0.25">
      <c r="A70" t="s">
        <v>5</v>
      </c>
      <c r="B70" s="1">
        <v>42954</v>
      </c>
      <c r="C70">
        <v>76</v>
      </c>
      <c r="D70">
        <v>88.55</v>
      </c>
      <c r="E70">
        <v>76</v>
      </c>
      <c r="F70">
        <v>88.55</v>
      </c>
      <c r="G70">
        <f>_xll.TA_TYPPRICE(D70,E70,F70)</f>
        <v>84.366666666666674</v>
      </c>
      <c r="H70">
        <v>75.866789196233015</v>
      </c>
      <c r="I70" t="str">
        <f t="shared" si="19"/>
        <v>UP</v>
      </c>
      <c r="J70">
        <v>71.716765871840749</v>
      </c>
      <c r="K70">
        <v>64.766454550123271</v>
      </c>
      <c r="L70" t="str">
        <f t="shared" si="20"/>
        <v>UP</v>
      </c>
      <c r="M70" t="str">
        <f t="shared" si="21"/>
        <v>UP</v>
      </c>
      <c r="N70">
        <v>95.145586185748371</v>
      </c>
      <c r="O70" t="str">
        <f t="shared" si="22"/>
        <v>UP</v>
      </c>
      <c r="P70" t="str">
        <f t="shared" si="23"/>
        <v>UP</v>
      </c>
      <c r="Q70">
        <f t="shared" si="24"/>
        <v>12.549999999999997</v>
      </c>
      <c r="R70">
        <f t="shared" si="25"/>
        <v>12.549999999999997</v>
      </c>
      <c r="S70">
        <f t="shared" si="26"/>
        <v>1</v>
      </c>
      <c r="T70" t="str">
        <f t="shared" si="27"/>
        <v>UP</v>
      </c>
      <c r="U70" t="str">
        <f t="shared" si="28"/>
        <v>UP</v>
      </c>
      <c r="V70">
        <v>67.980387071108012</v>
      </c>
      <c r="W70">
        <v>63.521238833821975</v>
      </c>
      <c r="X70">
        <f t="shared" si="29"/>
        <v>4.4591482372860369</v>
      </c>
      <c r="Y70">
        <v>2.486408933681783</v>
      </c>
      <c r="Z70" t="str">
        <f t="shared" si="30"/>
        <v>UP</v>
      </c>
      <c r="AA70" t="str">
        <f t="shared" si="31"/>
        <v>UP</v>
      </c>
      <c r="AB70" t="str">
        <f t="shared" si="32"/>
        <v>UP</v>
      </c>
      <c r="AC70" t="str">
        <f t="shared" si="33"/>
        <v>UP</v>
      </c>
      <c r="AD70">
        <f t="shared" si="34"/>
        <v>77.45</v>
      </c>
      <c r="AE70">
        <f t="shared" si="35"/>
        <v>80.800000000000011</v>
      </c>
      <c r="AF70">
        <f t="shared" si="36"/>
        <v>82.300000000000011</v>
      </c>
      <c r="AG70">
        <f t="shared" si="37"/>
        <v>83.75</v>
      </c>
    </row>
    <row r="71" spans="1:33" x14ac:dyDescent="0.25">
      <c r="A71" t="s">
        <v>5</v>
      </c>
      <c r="B71" s="1">
        <v>42955</v>
      </c>
      <c r="C71">
        <v>91</v>
      </c>
      <c r="D71">
        <v>91.5</v>
      </c>
      <c r="E71">
        <v>79.7</v>
      </c>
      <c r="F71">
        <v>79.7</v>
      </c>
      <c r="G71">
        <f>_xll.TA_TYPPRICE(D71,E71,F71)</f>
        <v>83.633333333333326</v>
      </c>
      <c r="H71">
        <v>79.75006126478317</v>
      </c>
      <c r="I71" t="str">
        <f t="shared" si="19"/>
        <v>DOWN</v>
      </c>
      <c r="J71">
        <v>76.113040122542799</v>
      </c>
      <c r="K71">
        <v>68.085020205651432</v>
      </c>
      <c r="L71" t="str">
        <f t="shared" si="20"/>
        <v>UP</v>
      </c>
      <c r="M71" t="str">
        <f t="shared" si="21"/>
        <v>No Trend</v>
      </c>
      <c r="N71">
        <v>66.67744101280114</v>
      </c>
      <c r="O71" t="str">
        <f t="shared" si="22"/>
        <v>UP</v>
      </c>
      <c r="P71" t="str">
        <f t="shared" si="23"/>
        <v>No Trend + Momentum</v>
      </c>
      <c r="Q71">
        <f t="shared" si="24"/>
        <v>0</v>
      </c>
      <c r="R71">
        <f t="shared" si="25"/>
        <v>11.799999999999997</v>
      </c>
      <c r="S71">
        <f t="shared" si="26"/>
        <v>0</v>
      </c>
      <c r="T71" t="str">
        <f t="shared" si="27"/>
        <v>DOWN</v>
      </c>
      <c r="U71" t="str">
        <f t="shared" si="28"/>
        <v>No T+M+I</v>
      </c>
      <c r="V71">
        <v>69.783404444783699</v>
      </c>
      <c r="W71">
        <v>64.719665586872196</v>
      </c>
      <c r="X71">
        <f t="shared" si="29"/>
        <v>5.0637388579115026</v>
      </c>
      <c r="Y71">
        <v>3.0018749185277267</v>
      </c>
      <c r="Z71" t="str">
        <f t="shared" si="30"/>
        <v>UP</v>
      </c>
      <c r="AA71" t="str">
        <f t="shared" si="31"/>
        <v>No TMIM</v>
      </c>
      <c r="AB71" t="str">
        <f t="shared" si="32"/>
        <v>UP</v>
      </c>
      <c r="AC71" t="str">
        <f t="shared" si="33"/>
        <v>No Alert</v>
      </c>
      <c r="AD71" t="str">
        <f t="shared" si="34"/>
        <v>No Alert</v>
      </c>
      <c r="AE71" t="str">
        <f t="shared" si="35"/>
        <v>No Alert</v>
      </c>
      <c r="AF71" t="str">
        <f t="shared" si="36"/>
        <v>No Alert</v>
      </c>
      <c r="AG71" t="str">
        <f t="shared" si="37"/>
        <v>No Alert</v>
      </c>
    </row>
    <row r="72" spans="1:33" x14ac:dyDescent="0.25">
      <c r="A72" t="s">
        <v>5</v>
      </c>
      <c r="B72" s="1">
        <v>42956</v>
      </c>
      <c r="C72">
        <v>79.5</v>
      </c>
      <c r="D72">
        <v>84.4</v>
      </c>
      <c r="E72">
        <v>75.150000000000006</v>
      </c>
      <c r="F72">
        <v>81.25</v>
      </c>
      <c r="G72">
        <f>_xll.TA_TYPPRICE(D72,E72,F72)</f>
        <v>80.266666666666666</v>
      </c>
      <c r="H72">
        <v>80.008363965724925</v>
      </c>
      <c r="I72" t="str">
        <f t="shared" si="19"/>
        <v>UP</v>
      </c>
      <c r="J72">
        <v>77.954586761977737</v>
      </c>
      <c r="K72">
        <v>69.655015715506664</v>
      </c>
      <c r="L72" t="str">
        <f t="shared" si="20"/>
        <v>UP</v>
      </c>
      <c r="M72" t="str">
        <f t="shared" si="21"/>
        <v>UP</v>
      </c>
      <c r="N72">
        <v>68.726017372815932</v>
      </c>
      <c r="O72" t="str">
        <f t="shared" si="22"/>
        <v>UP</v>
      </c>
      <c r="P72" t="str">
        <f t="shared" si="23"/>
        <v>UP</v>
      </c>
      <c r="Q72">
        <f t="shared" si="24"/>
        <v>6.0999999999999943</v>
      </c>
      <c r="R72">
        <f t="shared" si="25"/>
        <v>9.25</v>
      </c>
      <c r="S72">
        <f t="shared" si="26"/>
        <v>0.65945945945945883</v>
      </c>
      <c r="T72" t="str">
        <f t="shared" si="27"/>
        <v>No Indication</v>
      </c>
      <c r="U72" t="str">
        <f t="shared" si="28"/>
        <v>No T+M+I</v>
      </c>
      <c r="V72">
        <v>71.547496068663136</v>
      </c>
      <c r="W72">
        <v>65.944134802659434</v>
      </c>
      <c r="X72">
        <f t="shared" si="29"/>
        <v>5.6033612660037022</v>
      </c>
      <c r="Y72">
        <v>3.522172188022922</v>
      </c>
      <c r="Z72" t="str">
        <f t="shared" si="30"/>
        <v>UP</v>
      </c>
      <c r="AA72" t="str">
        <f t="shared" si="31"/>
        <v>No TMIM</v>
      </c>
      <c r="AB72" t="str">
        <f t="shared" si="32"/>
        <v>UP</v>
      </c>
      <c r="AC72" t="str">
        <f t="shared" si="33"/>
        <v>No Alert</v>
      </c>
      <c r="AD72" t="str">
        <f t="shared" si="34"/>
        <v>No Alert</v>
      </c>
      <c r="AE72" t="str">
        <f t="shared" si="35"/>
        <v>No Alert</v>
      </c>
      <c r="AF72" t="str">
        <f t="shared" si="36"/>
        <v>No Alert</v>
      </c>
      <c r="AG72" t="str">
        <f t="shared" si="37"/>
        <v>No Alert</v>
      </c>
    </row>
    <row r="73" spans="1:33" x14ac:dyDescent="0.25">
      <c r="A73" t="s">
        <v>5</v>
      </c>
      <c r="B73" s="1">
        <v>42957</v>
      </c>
      <c r="C73">
        <v>79.8</v>
      </c>
      <c r="D73">
        <v>85.9</v>
      </c>
      <c r="E73">
        <v>73</v>
      </c>
      <c r="F73">
        <v>78.8</v>
      </c>
      <c r="G73">
        <f>_xll.TA_TYPPRICE(D73,E73,F73)</f>
        <v>79.233333333333334</v>
      </c>
      <c r="H73">
        <v>79.620848649529137</v>
      </c>
      <c r="I73" t="str">
        <f t="shared" si="19"/>
        <v>DOWN</v>
      </c>
      <c r="J73">
        <v>79.720234148204909</v>
      </c>
      <c r="K73">
        <v>70.398345556505177</v>
      </c>
      <c r="L73" t="str">
        <f t="shared" si="20"/>
        <v>No Confirmation</v>
      </c>
      <c r="M73" t="str">
        <f t="shared" si="21"/>
        <v>No Trend</v>
      </c>
      <c r="N73">
        <v>61.282248160760652</v>
      </c>
      <c r="O73" t="str">
        <f t="shared" si="22"/>
        <v>UP</v>
      </c>
      <c r="P73" t="str">
        <f t="shared" si="23"/>
        <v>No Trend + Momentum</v>
      </c>
      <c r="Q73">
        <f t="shared" si="24"/>
        <v>5.7999999999999972</v>
      </c>
      <c r="R73">
        <f t="shared" si="25"/>
        <v>12.900000000000006</v>
      </c>
      <c r="S73">
        <f t="shared" si="26"/>
        <v>0.44961240310077477</v>
      </c>
      <c r="T73" t="str">
        <f t="shared" si="27"/>
        <v>No Indication</v>
      </c>
      <c r="U73" t="str">
        <f t="shared" si="28"/>
        <v>No T+M+I</v>
      </c>
      <c r="V73">
        <v>72.663265904253421</v>
      </c>
      <c r="W73">
        <v>66.896421113573552</v>
      </c>
      <c r="X73">
        <f t="shared" si="29"/>
        <v>5.766844790679869</v>
      </c>
      <c r="Y73">
        <v>3.9711067085543115</v>
      </c>
      <c r="Z73" t="str">
        <f t="shared" si="30"/>
        <v>UP</v>
      </c>
      <c r="AA73" t="str">
        <f t="shared" si="31"/>
        <v>No TMIM</v>
      </c>
      <c r="AB73" t="str">
        <f t="shared" si="32"/>
        <v>No Confirmation</v>
      </c>
      <c r="AC73" t="str">
        <f t="shared" si="33"/>
        <v>No Alert</v>
      </c>
      <c r="AD73" t="str">
        <f t="shared" si="34"/>
        <v>No Alert</v>
      </c>
      <c r="AE73" t="str">
        <f t="shared" si="35"/>
        <v>No Alert</v>
      </c>
      <c r="AF73" t="str">
        <f t="shared" si="36"/>
        <v>No Alert</v>
      </c>
      <c r="AG73" t="str">
        <f t="shared" si="37"/>
        <v>No Alert</v>
      </c>
    </row>
    <row r="74" spans="1:33" x14ac:dyDescent="0.25">
      <c r="A74" t="s">
        <v>5</v>
      </c>
      <c r="B74" s="1">
        <v>42958</v>
      </c>
      <c r="C74">
        <v>74.5</v>
      </c>
      <c r="D74">
        <v>79.55</v>
      </c>
      <c r="E74">
        <v>72.05</v>
      </c>
      <c r="F74">
        <v>77.5</v>
      </c>
      <c r="G74">
        <f>_xll.TA_TYPPRICE(D74,E74,F74)</f>
        <v>76.36666666666666</v>
      </c>
      <c r="H74">
        <v>77.993757658097906</v>
      </c>
      <c r="I74" t="str">
        <f t="shared" si="19"/>
        <v>DOWN</v>
      </c>
      <c r="J74">
        <v>79.682404337492713</v>
      </c>
      <c r="K74">
        <v>70.765379877281802</v>
      </c>
      <c r="L74" t="str">
        <f t="shared" si="20"/>
        <v>No Confirmation</v>
      </c>
      <c r="M74" t="str">
        <f t="shared" si="21"/>
        <v>No Trend</v>
      </c>
      <c r="N74">
        <v>57.174874417796261</v>
      </c>
      <c r="O74" t="str">
        <f t="shared" si="22"/>
        <v>No Momentum</v>
      </c>
      <c r="P74" t="str">
        <f t="shared" si="23"/>
        <v>No Trend + Momentum</v>
      </c>
      <c r="Q74">
        <f t="shared" si="24"/>
        <v>5.4500000000000028</v>
      </c>
      <c r="R74">
        <f t="shared" si="25"/>
        <v>7.5</v>
      </c>
      <c r="S74">
        <f t="shared" si="26"/>
        <v>0.72666666666666702</v>
      </c>
      <c r="T74" t="str">
        <f t="shared" si="27"/>
        <v>No Indication</v>
      </c>
      <c r="U74" t="str">
        <f t="shared" si="28"/>
        <v>No T+M+I</v>
      </c>
      <c r="V74">
        <v>73.407378842060581</v>
      </c>
      <c r="W74">
        <v>67.681871401456988</v>
      </c>
      <c r="X74">
        <f t="shared" si="29"/>
        <v>5.7255074406035931</v>
      </c>
      <c r="Y74">
        <v>4.3219868549641678</v>
      </c>
      <c r="Z74" t="str">
        <f t="shared" si="30"/>
        <v>UP</v>
      </c>
      <c r="AA74" t="str">
        <f t="shared" si="31"/>
        <v>No TMIM</v>
      </c>
      <c r="AB74" t="str">
        <f t="shared" si="32"/>
        <v>No Confirmation</v>
      </c>
      <c r="AC74" t="str">
        <f t="shared" si="33"/>
        <v>No Alert</v>
      </c>
      <c r="AD74" t="str">
        <f t="shared" si="34"/>
        <v>No Alert</v>
      </c>
      <c r="AE74" t="str">
        <f t="shared" si="35"/>
        <v>No Alert</v>
      </c>
      <c r="AF74" t="str">
        <f t="shared" si="36"/>
        <v>No Alert</v>
      </c>
      <c r="AG74" t="str">
        <f t="shared" si="37"/>
        <v>No Alert</v>
      </c>
    </row>
    <row r="75" spans="1:33" x14ac:dyDescent="0.25">
      <c r="A75" t="s">
        <v>5</v>
      </c>
      <c r="B75" s="1">
        <v>42961</v>
      </c>
      <c r="C75">
        <v>79.8</v>
      </c>
      <c r="D75">
        <v>81</v>
      </c>
      <c r="E75">
        <v>77.150000000000006</v>
      </c>
      <c r="F75">
        <v>78.150000000000006</v>
      </c>
      <c r="G75">
        <f>_xll.TA_TYPPRICE(D75,E75,F75)</f>
        <v>78.766666666666666</v>
      </c>
      <c r="H75">
        <v>78.380212162382293</v>
      </c>
      <c r="I75" t="str">
        <f t="shared" si="19"/>
        <v>DOWN</v>
      </c>
      <c r="J75">
        <v>79.975203373605439</v>
      </c>
      <c r="K75">
        <v>72.184184348996965</v>
      </c>
      <c r="L75" t="str">
        <f t="shared" si="20"/>
        <v>No Confirmation</v>
      </c>
      <c r="M75" t="str">
        <f t="shared" si="21"/>
        <v>No Trend</v>
      </c>
      <c r="N75">
        <v>58.896688909247516</v>
      </c>
      <c r="O75" t="str">
        <f t="shared" si="22"/>
        <v>No Momentum</v>
      </c>
      <c r="P75" t="str">
        <f t="shared" si="23"/>
        <v>No Trend + Momentum</v>
      </c>
      <c r="Q75">
        <f t="shared" si="24"/>
        <v>1</v>
      </c>
      <c r="R75">
        <f t="shared" si="25"/>
        <v>3.8499999999999943</v>
      </c>
      <c r="S75">
        <f t="shared" si="26"/>
        <v>0.2597402597402601</v>
      </c>
      <c r="T75" t="str">
        <f t="shared" si="27"/>
        <v>No Indication</v>
      </c>
      <c r="U75" t="str">
        <f t="shared" si="28"/>
        <v>No T+M+I</v>
      </c>
      <c r="V75">
        <v>74.137012866358958</v>
      </c>
      <c r="W75">
        <v>68.457288334682403</v>
      </c>
      <c r="X75">
        <f t="shared" si="29"/>
        <v>5.6797245316765554</v>
      </c>
      <c r="Y75">
        <v>4.5935343903066457</v>
      </c>
      <c r="Z75" t="str">
        <f t="shared" si="30"/>
        <v>UP</v>
      </c>
      <c r="AA75" t="str">
        <f t="shared" si="31"/>
        <v>No TMIM</v>
      </c>
      <c r="AB75" t="str">
        <f t="shared" si="32"/>
        <v>No Confirmation</v>
      </c>
      <c r="AC75" t="str">
        <f t="shared" si="33"/>
        <v>No Alert</v>
      </c>
      <c r="AD75" t="str">
        <f t="shared" si="34"/>
        <v>No Alert</v>
      </c>
      <c r="AE75" t="str">
        <f t="shared" si="35"/>
        <v>No Alert</v>
      </c>
      <c r="AF75" t="str">
        <f t="shared" si="36"/>
        <v>No Alert</v>
      </c>
      <c r="AG75" t="str">
        <f t="shared" si="37"/>
        <v>No Alert</v>
      </c>
    </row>
    <row r="76" spans="1:33" x14ac:dyDescent="0.25">
      <c r="A76" t="s">
        <v>5</v>
      </c>
      <c r="B76" s="1">
        <v>42963</v>
      </c>
      <c r="C76">
        <v>79.05</v>
      </c>
      <c r="D76">
        <v>85.75</v>
      </c>
      <c r="E76">
        <v>78</v>
      </c>
      <c r="F76">
        <v>82.45</v>
      </c>
      <c r="G76">
        <f>_xll.TA_TYPPRICE(D76,E76,F76)</f>
        <v>82.066666666666663</v>
      </c>
      <c r="H76">
        <v>80.223439414524478</v>
      </c>
      <c r="I76" t="str">
        <f t="shared" si="19"/>
        <v>UP</v>
      </c>
      <c r="J76">
        <v>81.258491512804227</v>
      </c>
      <c r="K76">
        <v>73.476587826997644</v>
      </c>
      <c r="L76" t="str">
        <f t="shared" si="20"/>
        <v>UP</v>
      </c>
      <c r="M76" t="str">
        <f t="shared" si="21"/>
        <v>UP</v>
      </c>
      <c r="N76">
        <v>69.152549369852196</v>
      </c>
      <c r="O76" t="str">
        <f t="shared" si="22"/>
        <v>UP</v>
      </c>
      <c r="P76" t="str">
        <f t="shared" si="23"/>
        <v>UP</v>
      </c>
      <c r="Q76">
        <f t="shared" si="24"/>
        <v>4.4500000000000028</v>
      </c>
      <c r="R76">
        <f t="shared" si="25"/>
        <v>7.75</v>
      </c>
      <c r="S76">
        <f t="shared" si="26"/>
        <v>0.57419354838709713</v>
      </c>
      <c r="T76" t="str">
        <f t="shared" si="27"/>
        <v>No Indication</v>
      </c>
      <c r="U76" t="str">
        <f t="shared" si="28"/>
        <v>No T+M+I</v>
      </c>
      <c r="V76">
        <v>75.415933963842193</v>
      </c>
      <c r="W76">
        <v>69.493785495076295</v>
      </c>
      <c r="X76">
        <f t="shared" si="29"/>
        <v>5.9221484687658972</v>
      </c>
      <c r="Y76">
        <v>4.859257205998496</v>
      </c>
      <c r="Z76" t="str">
        <f t="shared" si="30"/>
        <v>UP</v>
      </c>
      <c r="AA76" t="str">
        <f t="shared" si="31"/>
        <v>No TMIM</v>
      </c>
      <c r="AB76" t="str">
        <f t="shared" si="32"/>
        <v>No Confirmation</v>
      </c>
      <c r="AC76" t="str">
        <f t="shared" si="33"/>
        <v>No Alert</v>
      </c>
      <c r="AD76" t="str">
        <f t="shared" si="34"/>
        <v>No Alert</v>
      </c>
      <c r="AE76" t="str">
        <f t="shared" si="35"/>
        <v>No Alert</v>
      </c>
      <c r="AF76" t="str">
        <f t="shared" si="36"/>
        <v>No Alert</v>
      </c>
      <c r="AG76" t="str">
        <f t="shared" si="37"/>
        <v>No Alert</v>
      </c>
    </row>
    <row r="77" spans="1:33" x14ac:dyDescent="0.25">
      <c r="A77" t="s">
        <v>5</v>
      </c>
      <c r="B77" s="1">
        <v>42964</v>
      </c>
      <c r="C77">
        <v>82</v>
      </c>
      <c r="D77">
        <v>84.25</v>
      </c>
      <c r="E77">
        <v>81.099999999999994</v>
      </c>
      <c r="F77">
        <v>81.400000000000006</v>
      </c>
      <c r="G77">
        <f>_xll.TA_TYPPRICE(D77,E77,F77)</f>
        <v>82.25</v>
      </c>
      <c r="H77">
        <v>81.236719707262239</v>
      </c>
      <c r="I77" t="str">
        <f t="shared" si="19"/>
        <v>UP</v>
      </c>
      <c r="J77">
        <v>81.923271176625505</v>
      </c>
      <c r="K77">
        <v>75.170679420998169</v>
      </c>
      <c r="L77" t="str">
        <f t="shared" si="20"/>
        <v>No Confirmation</v>
      </c>
      <c r="M77" t="str">
        <f t="shared" si="21"/>
        <v>No Trend</v>
      </c>
      <c r="N77">
        <v>64.25862158060292</v>
      </c>
      <c r="O77" t="str">
        <f t="shared" si="22"/>
        <v>UP</v>
      </c>
      <c r="P77" t="str">
        <f t="shared" si="23"/>
        <v>No Trend + Momentum</v>
      </c>
      <c r="Q77">
        <f t="shared" si="24"/>
        <v>0.30000000000001137</v>
      </c>
      <c r="R77">
        <f t="shared" si="25"/>
        <v>3.1500000000000057</v>
      </c>
      <c r="S77">
        <f t="shared" si="26"/>
        <v>9.5238095238098674E-2</v>
      </c>
      <c r="T77" t="str">
        <f t="shared" si="27"/>
        <v>DOWN</v>
      </c>
      <c r="U77" t="str">
        <f t="shared" si="28"/>
        <v>No T+M+I</v>
      </c>
      <c r="V77">
        <v>76.336559507866468</v>
      </c>
      <c r="W77">
        <v>70.375727310255826</v>
      </c>
      <c r="X77">
        <f t="shared" si="29"/>
        <v>5.9608321976106424</v>
      </c>
      <c r="Y77">
        <v>5.0795722043209253</v>
      </c>
      <c r="Z77" t="str">
        <f t="shared" si="30"/>
        <v>UP</v>
      </c>
      <c r="AA77" t="str">
        <f t="shared" si="31"/>
        <v>No TMIM</v>
      </c>
      <c r="AB77" t="str">
        <f t="shared" si="32"/>
        <v>No Confirmation</v>
      </c>
      <c r="AC77" t="str">
        <f t="shared" si="33"/>
        <v>No Alert</v>
      </c>
      <c r="AD77" t="str">
        <f t="shared" si="34"/>
        <v>No Alert</v>
      </c>
      <c r="AE77" t="str">
        <f t="shared" si="35"/>
        <v>No Alert</v>
      </c>
      <c r="AF77" t="str">
        <f t="shared" si="36"/>
        <v>No Alert</v>
      </c>
      <c r="AG77" t="str">
        <f t="shared" si="37"/>
        <v>No Alert</v>
      </c>
    </row>
    <row r="78" spans="1:33" x14ac:dyDescent="0.25">
      <c r="A78" t="s">
        <v>5</v>
      </c>
      <c r="B78" s="1">
        <v>42965</v>
      </c>
      <c r="C78">
        <v>81</v>
      </c>
      <c r="D78">
        <v>82.75</v>
      </c>
      <c r="E78">
        <v>79.5</v>
      </c>
      <c r="F78">
        <v>80.900000000000006</v>
      </c>
      <c r="G78">
        <f>_xll.TA_TYPPRICE(D78,E78,F78)</f>
        <v>81.05</v>
      </c>
      <c r="H78">
        <v>81.143359853631125</v>
      </c>
      <c r="I78" t="str">
        <f t="shared" si="19"/>
        <v>DOWN</v>
      </c>
      <c r="J78">
        <v>82.106988692930955</v>
      </c>
      <c r="K78">
        <v>76.132750660776352</v>
      </c>
      <c r="L78" t="str">
        <f t="shared" si="20"/>
        <v>No Confirmation</v>
      </c>
      <c r="M78" t="str">
        <f t="shared" si="21"/>
        <v>No Trend</v>
      </c>
      <c r="N78">
        <v>61.661144860653039</v>
      </c>
      <c r="O78" t="str">
        <f t="shared" si="22"/>
        <v>UP</v>
      </c>
      <c r="P78" t="str">
        <f t="shared" si="23"/>
        <v>No Trend + Momentum</v>
      </c>
      <c r="Q78">
        <f t="shared" si="24"/>
        <v>1.4000000000000057</v>
      </c>
      <c r="R78">
        <f t="shared" si="25"/>
        <v>3.25</v>
      </c>
      <c r="S78">
        <f t="shared" si="26"/>
        <v>0.43076923076923251</v>
      </c>
      <c r="T78" t="str">
        <f t="shared" si="27"/>
        <v>No Indication</v>
      </c>
      <c r="U78" t="str">
        <f t="shared" si="28"/>
        <v>No T+M+I</v>
      </c>
      <c r="V78">
        <v>77.038627275887009</v>
      </c>
      <c r="W78">
        <v>71.155303065051697</v>
      </c>
      <c r="X78">
        <f t="shared" si="29"/>
        <v>5.8833242108353119</v>
      </c>
      <c r="Y78">
        <v>5.2403226056238026</v>
      </c>
      <c r="Z78" t="str">
        <f t="shared" si="30"/>
        <v>UP</v>
      </c>
      <c r="AA78" t="str">
        <f t="shared" si="31"/>
        <v>No TMIM</v>
      </c>
      <c r="AB78" t="str">
        <f t="shared" si="32"/>
        <v>No Confirmation</v>
      </c>
      <c r="AC78" t="str">
        <f t="shared" si="33"/>
        <v>No Alert</v>
      </c>
      <c r="AD78" t="str">
        <f t="shared" si="34"/>
        <v>No Alert</v>
      </c>
      <c r="AE78" t="str">
        <f t="shared" si="35"/>
        <v>No Alert</v>
      </c>
      <c r="AF78" t="str">
        <f t="shared" si="36"/>
        <v>No Alert</v>
      </c>
      <c r="AG78" t="str">
        <f t="shared" si="37"/>
        <v>No Alert</v>
      </c>
    </row>
    <row r="79" spans="1:33" x14ac:dyDescent="0.25">
      <c r="A79" t="s">
        <v>5</v>
      </c>
      <c r="B79" s="1">
        <v>42968</v>
      </c>
      <c r="C79">
        <v>80</v>
      </c>
      <c r="D79">
        <v>80</v>
      </c>
      <c r="E79">
        <v>75.55</v>
      </c>
      <c r="F79">
        <v>75.599999999999994</v>
      </c>
      <c r="G79">
        <f>_xll.TA_TYPPRICE(D79,E79,F79)</f>
        <v>77.05</v>
      </c>
      <c r="H79">
        <v>79.096679926815568</v>
      </c>
      <c r="I79" t="str">
        <f t="shared" si="19"/>
        <v>DOWN</v>
      </c>
      <c r="J79">
        <v>81.638768983390747</v>
      </c>
      <c r="K79">
        <v>76.003250513937161</v>
      </c>
      <c r="L79" t="str">
        <f t="shared" si="20"/>
        <v>DOWN</v>
      </c>
      <c r="M79" t="str">
        <f t="shared" si="21"/>
        <v>DOWN</v>
      </c>
      <c r="N79">
        <v>40.154574309109336</v>
      </c>
      <c r="O79" t="str">
        <f t="shared" si="22"/>
        <v>No Momentum</v>
      </c>
      <c r="P79" t="str">
        <f t="shared" si="23"/>
        <v>No Trend + Momentum</v>
      </c>
      <c r="Q79">
        <f t="shared" si="24"/>
        <v>4.9999999999997158E-2</v>
      </c>
      <c r="R79">
        <f t="shared" si="25"/>
        <v>4.4500000000000028</v>
      </c>
      <c r="S79">
        <f t="shared" si="26"/>
        <v>1.123595505617913E-2</v>
      </c>
      <c r="T79" t="str">
        <f t="shared" si="27"/>
        <v>DOWN</v>
      </c>
      <c r="U79" t="str">
        <f t="shared" si="28"/>
        <v>No T+M+I</v>
      </c>
      <c r="V79">
        <v>76.817300002673619</v>
      </c>
      <c r="W79">
        <v>71.484539875047872</v>
      </c>
      <c r="X79">
        <f t="shared" si="29"/>
        <v>5.3327601276257468</v>
      </c>
      <c r="Y79">
        <v>5.2588101100241911</v>
      </c>
      <c r="Z79" t="str">
        <f t="shared" si="30"/>
        <v>UP</v>
      </c>
      <c r="AA79" t="str">
        <f t="shared" si="31"/>
        <v>No TMIM</v>
      </c>
      <c r="AB79" t="str">
        <f t="shared" si="32"/>
        <v>No Confirmation</v>
      </c>
      <c r="AC79" t="str">
        <f t="shared" si="33"/>
        <v>No Alert</v>
      </c>
      <c r="AD79" t="str">
        <f t="shared" si="34"/>
        <v>No Alert</v>
      </c>
      <c r="AE79" t="str">
        <f t="shared" si="35"/>
        <v>No Alert</v>
      </c>
      <c r="AF79" t="str">
        <f t="shared" si="36"/>
        <v>No Alert</v>
      </c>
      <c r="AG79" t="str">
        <f t="shared" si="37"/>
        <v>No Alert</v>
      </c>
    </row>
    <row r="80" spans="1:33" x14ac:dyDescent="0.25">
      <c r="A80" t="s">
        <v>5</v>
      </c>
      <c r="B80" s="1">
        <v>42969</v>
      </c>
      <c r="C80">
        <v>75.150000000000006</v>
      </c>
      <c r="D80">
        <v>77.900000000000006</v>
      </c>
      <c r="E80">
        <v>73.5</v>
      </c>
      <c r="F80">
        <v>74.45</v>
      </c>
      <c r="G80">
        <f>_xll.TA_TYPPRICE(D80,E80,F80)</f>
        <v>75.283333333333346</v>
      </c>
      <c r="H80">
        <v>77.190006630074464</v>
      </c>
      <c r="I80" t="str">
        <f t="shared" si="19"/>
        <v>DOWN</v>
      </c>
      <c r="J80">
        <v>80.807931431526143</v>
      </c>
      <c r="K80">
        <v>75.446972621951119</v>
      </c>
      <c r="L80" t="str">
        <f t="shared" si="20"/>
        <v>DOWN</v>
      </c>
      <c r="M80" t="str">
        <f t="shared" si="21"/>
        <v>DOWN</v>
      </c>
      <c r="N80">
        <v>36.68424164208168</v>
      </c>
      <c r="O80" t="str">
        <f t="shared" si="22"/>
        <v>DOWN</v>
      </c>
      <c r="P80" t="str">
        <f t="shared" si="23"/>
        <v>DOWN</v>
      </c>
      <c r="Q80">
        <f t="shared" si="24"/>
        <v>0.95000000000000284</v>
      </c>
      <c r="R80">
        <f t="shared" si="25"/>
        <v>4.4000000000000057</v>
      </c>
      <c r="S80">
        <f t="shared" si="26"/>
        <v>0.21590909090909127</v>
      </c>
      <c r="T80" t="str">
        <f t="shared" si="27"/>
        <v>No Indication</v>
      </c>
      <c r="U80" t="str">
        <f t="shared" si="28"/>
        <v>No T+M+I</v>
      </c>
      <c r="V80">
        <v>76.453100002262289</v>
      </c>
      <c r="W80">
        <v>71.704203588007289</v>
      </c>
      <c r="X80">
        <f t="shared" si="29"/>
        <v>4.7488964142550003</v>
      </c>
      <c r="Y80">
        <v>5.1568273708703529</v>
      </c>
      <c r="Z80" t="str">
        <f t="shared" si="30"/>
        <v>DOWN</v>
      </c>
      <c r="AA80" t="str">
        <f t="shared" si="31"/>
        <v>No TMIM</v>
      </c>
      <c r="AB80" t="str">
        <f t="shared" si="32"/>
        <v>No Confirmation</v>
      </c>
      <c r="AC80" t="str">
        <f t="shared" si="33"/>
        <v>No Alert</v>
      </c>
      <c r="AD80" t="str">
        <f t="shared" si="34"/>
        <v>No Alert</v>
      </c>
      <c r="AE80" t="str">
        <f t="shared" si="35"/>
        <v>No Alert</v>
      </c>
      <c r="AF80" t="str">
        <f t="shared" si="36"/>
        <v>No Alert</v>
      </c>
      <c r="AG80" t="str">
        <f t="shared" si="37"/>
        <v>No Alert</v>
      </c>
    </row>
    <row r="81" spans="1:33" x14ac:dyDescent="0.25">
      <c r="A81" t="s">
        <v>5</v>
      </c>
      <c r="B81" s="1"/>
      <c r="G81">
        <f>_xll.TA_TYPPRICE(D81,E81,F81)</f>
        <v>0</v>
      </c>
      <c r="H81">
        <v>38.595003315037232</v>
      </c>
      <c r="I81" t="str">
        <f t="shared" si="19"/>
        <v>DOWN</v>
      </c>
      <c r="J81">
        <v>62.850613335631451</v>
      </c>
      <c r="K81">
        <v>58.680978705961984</v>
      </c>
      <c r="L81" t="str">
        <f t="shared" si="20"/>
        <v>DOWN</v>
      </c>
      <c r="M81" t="str">
        <f t="shared" si="21"/>
        <v>DOWN</v>
      </c>
      <c r="N81">
        <v>4.5890890753561377</v>
      </c>
      <c r="O81" t="str">
        <f t="shared" si="22"/>
        <v>DOWN</v>
      </c>
      <c r="P81" t="str">
        <f t="shared" si="23"/>
        <v>DOWN</v>
      </c>
      <c r="Q81">
        <f t="shared" si="24"/>
        <v>0</v>
      </c>
      <c r="R81">
        <f t="shared" si="25"/>
        <v>0</v>
      </c>
      <c r="S81" t="e">
        <f t="shared" si="26"/>
        <v>#DIV/0!</v>
      </c>
      <c r="T81" t="e">
        <f t="shared" si="27"/>
        <v>#DIV/0!</v>
      </c>
      <c r="U81" t="e">
        <f t="shared" si="28"/>
        <v>#DIV/0!</v>
      </c>
      <c r="V81">
        <v>64.691084617298856</v>
      </c>
      <c r="W81">
        <v>66.392781100006744</v>
      </c>
      <c r="X81">
        <f t="shared" si="29"/>
        <v>-1.701696482707888</v>
      </c>
      <c r="Y81">
        <v>3.7851226001547049</v>
      </c>
      <c r="Z81" t="str">
        <f t="shared" si="30"/>
        <v>DOWN</v>
      </c>
      <c r="AA81" t="e">
        <f t="shared" si="31"/>
        <v>#DIV/0!</v>
      </c>
      <c r="AB81" t="str">
        <f t="shared" si="32"/>
        <v>DOWN</v>
      </c>
      <c r="AC81" t="e">
        <f t="shared" si="33"/>
        <v>#DIV/0!</v>
      </c>
      <c r="AD81" t="e">
        <f t="shared" si="34"/>
        <v>#DIV/0!</v>
      </c>
      <c r="AE81" t="e">
        <f t="shared" si="35"/>
        <v>#DIV/0!</v>
      </c>
      <c r="AF81" t="e">
        <f t="shared" si="36"/>
        <v>#DIV/0!</v>
      </c>
      <c r="AG81" t="e">
        <f t="shared" si="37"/>
        <v>#DIV/0!</v>
      </c>
    </row>
    <row r="82" spans="1:33" x14ac:dyDescent="0.25">
      <c r="A82" t="s">
        <v>5</v>
      </c>
      <c r="B82" s="1"/>
      <c r="G82">
        <f>_xll.TA_TYPPRICE(D82,E82,F82)</f>
        <v>0</v>
      </c>
      <c r="H82">
        <v>19.297501657518616</v>
      </c>
      <c r="I82" t="str">
        <f t="shared" si="19"/>
        <v>DOWN</v>
      </c>
      <c r="J82">
        <v>48.883810372157797</v>
      </c>
      <c r="K82">
        <v>45.640761215748213</v>
      </c>
      <c r="L82" t="str">
        <f t="shared" si="20"/>
        <v>DOWN</v>
      </c>
      <c r="M82" t="str">
        <f t="shared" si="21"/>
        <v>DOWN</v>
      </c>
      <c r="N82">
        <v>4.5890890753561369</v>
      </c>
      <c r="O82" t="str">
        <f t="shared" si="22"/>
        <v>DOWN</v>
      </c>
      <c r="P82" t="str">
        <f t="shared" si="23"/>
        <v>DOWN</v>
      </c>
      <c r="Q82">
        <f t="shared" si="24"/>
        <v>0</v>
      </c>
      <c r="R82">
        <f t="shared" si="25"/>
        <v>0</v>
      </c>
      <c r="S82" t="e">
        <f t="shared" si="26"/>
        <v>#DIV/0!</v>
      </c>
      <c r="T82" t="e">
        <f t="shared" si="27"/>
        <v>#DIV/0!</v>
      </c>
      <c r="U82" t="e">
        <f t="shared" si="28"/>
        <v>#DIV/0!</v>
      </c>
      <c r="V82">
        <v>54.738610060791338</v>
      </c>
      <c r="W82">
        <v>61.47479731482106</v>
      </c>
      <c r="X82">
        <f t="shared" si="29"/>
        <v>-6.7361872540297227</v>
      </c>
      <c r="Y82">
        <v>1.6808606293178197</v>
      </c>
      <c r="Z82" t="str">
        <f t="shared" si="30"/>
        <v>DOWN</v>
      </c>
      <c r="AA82" t="e">
        <f t="shared" si="31"/>
        <v>#DIV/0!</v>
      </c>
      <c r="AB82" t="str">
        <f t="shared" si="32"/>
        <v>DOWN</v>
      </c>
      <c r="AC82" t="e">
        <f t="shared" si="33"/>
        <v>#DIV/0!</v>
      </c>
      <c r="AD82" t="e">
        <f t="shared" si="34"/>
        <v>#DIV/0!</v>
      </c>
      <c r="AE82" t="e">
        <f t="shared" si="35"/>
        <v>#DIV/0!</v>
      </c>
      <c r="AF82" t="e">
        <f t="shared" si="36"/>
        <v>#DIV/0!</v>
      </c>
      <c r="AG82" t="e">
        <f t="shared" si="37"/>
        <v>#DIV/0!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2017-07-05T05:09:45Z</dcterms:created>
  <dcterms:modified xsi:type="dcterms:W3CDTF">2017-08-26T06:06:39Z</dcterms:modified>
</cp:coreProperties>
</file>