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78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80" i="1"/>
  <c r="K8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46" i="1"/>
  <c r="G50" i="1"/>
  <c r="G52" i="1"/>
  <c r="G56" i="1"/>
  <c r="G60" i="1"/>
  <c r="G62" i="1"/>
  <c r="G66" i="1"/>
  <c r="G70" i="1"/>
  <c r="G74" i="1"/>
  <c r="G78" i="1"/>
  <c r="G80" i="1"/>
  <c r="G8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8" i="1"/>
  <c r="G54" i="1"/>
  <c r="G58" i="1"/>
  <c r="G64" i="1"/>
  <c r="G68" i="1"/>
  <c r="G72" i="1"/>
  <c r="G76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AH25" i="1" l="1"/>
  <c r="AH35" i="1"/>
  <c r="AH36" i="1"/>
  <c r="AH28" i="1"/>
  <c r="AH50" i="1" l="1"/>
  <c r="AH45" i="1"/>
  <c r="AH42" i="1"/>
  <c r="AH11" i="1"/>
  <c r="AH4" i="1"/>
  <c r="AH2" i="1"/>
  <c r="AH53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5" i="1"/>
  <c r="AH47" i="1"/>
  <c r="AH39" i="1"/>
  <c r="AH31" i="1"/>
  <c r="AH23" i="1"/>
  <c r="AH15" i="1"/>
  <c r="AH7" i="1"/>
  <c r="AH56" i="1"/>
  <c r="AH48" i="1"/>
  <c r="AH40" i="1"/>
  <c r="AH32" i="1"/>
  <c r="AH24" i="1"/>
  <c r="AH16" i="1"/>
  <c r="AH8" i="1"/>
  <c r="AH49" i="1"/>
  <c r="AH41" i="1"/>
  <c r="AH33" i="1"/>
  <c r="AH17" i="1"/>
  <c r="AH9" i="1"/>
  <c r="AH34" i="1"/>
  <c r="AH26" i="1"/>
  <c r="AH18" i="1"/>
  <c r="AH10" i="1"/>
  <c r="AH51" i="1"/>
  <c r="AH43" i="1"/>
  <c r="AH27" i="1"/>
  <c r="AH19" i="1"/>
  <c r="AH3" i="1"/>
  <c r="AH52" i="1"/>
  <c r="AH44" i="1"/>
  <c r="AH20" i="1"/>
  <c r="AH12" i="1"/>
</calcChain>
</file>

<file path=xl/sharedStrings.xml><?xml version="1.0" encoding="utf-8"?>
<sst xmlns="http://schemas.openxmlformats.org/spreadsheetml/2006/main" count="117" uniqueCount="35">
  <si>
    <t>Scrip</t>
  </si>
  <si>
    <t>Date</t>
  </si>
  <si>
    <t>Open</t>
  </si>
  <si>
    <t>High</t>
  </si>
  <si>
    <t>Low</t>
  </si>
  <si>
    <t>TUBEINVEST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</si>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</sst>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681.9</v>
      </c>
      <c r="D2">
        <v>689</v>
      </c>
      <c r="E2">
        <v>666</v>
      </c>
      <c r="F2">
        <v>672</v>
      </c>
      <c r="G2">
        <f>_xll.TA_TYPPRICE(D2,E2,F2)</f>
        <v>675.66666666666663</v>
      </c>
      <c r="H2" t="e">
        <f t="array" ref="H2:H84">_xll.TA_EMA(G2:G84,3)</f>
        <v>#N/A</v>
      </c>
      <c r="I2" t="e">
        <f>IF(F2&gt;H2,"UP","DOWN")</f>
        <v>#N/A</v>
      </c>
      <c r="J2" t="e">
        <f t="array" ref="J2:J84">_xll.TA_EMA(D2:D84,8)</f>
        <v>#N/A</v>
      </c>
      <c r="K2" t="e">
        <f t="array" ref="K2:K84">_xll.TA_EMA(E2:E84,8)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4">_xll.TA_RSI(F2:F84,5)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23</v>
      </c>
      <c r="S2">
        <f>Q2/R2</f>
        <v>0.2608695652173913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4">_xll.TA_EMA(F2:F84,12)</f>
        <v>#N/A</v>
      </c>
      <c r="W2" t="e">
        <f t="array" ref="W2:W84">_xll.TA_EMA(F2:F84,26)</f>
        <v>#N/A</v>
      </c>
      <c r="X2" t="e">
        <f>V2-W2</f>
        <v>#N/A</v>
      </c>
      <c r="Y2" t="e">
        <f t="array" ref="Y2:Y84">_xll.TA_EMA(X2:X84,9)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686.95</v>
      </c>
      <c r="D3">
        <v>695</v>
      </c>
      <c r="E3">
        <v>668.75</v>
      </c>
      <c r="F3">
        <v>685</v>
      </c>
      <c r="G3">
        <f>_xll.TA_TYPPRICE(D3,E3,F3)</f>
        <v>682.91666666666663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16.25</v>
      </c>
      <c r="R3">
        <f t="shared" ref="R3:R66" si="6">D3-E3</f>
        <v>26.25</v>
      </c>
      <c r="S3">
        <f t="shared" ref="S3:S66" si="7">Q3/R3</f>
        <v>0.61904761904761907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684.1</v>
      </c>
      <c r="D4">
        <v>704.9</v>
      </c>
      <c r="E4">
        <v>681.1</v>
      </c>
      <c r="F4">
        <v>700</v>
      </c>
      <c r="G4">
        <f>_xll.TA_TYPPRICE(D4,E4,F4)</f>
        <v>695.33333333333337</v>
      </c>
      <c r="H4">
        <v>684.6388888888888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18.899999999999977</v>
      </c>
      <c r="R4">
        <f t="shared" si="6"/>
        <v>23.799999999999955</v>
      </c>
      <c r="S4">
        <f t="shared" si="7"/>
        <v>0.79411764705882404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700.8</v>
      </c>
      <c r="D5">
        <v>706.75</v>
      </c>
      <c r="E5">
        <v>687.9</v>
      </c>
      <c r="F5">
        <v>698</v>
      </c>
      <c r="G5">
        <f>_xll.TA_TYPPRICE(D5,E5,F5)</f>
        <v>697.55000000000007</v>
      </c>
      <c r="H5">
        <v>691.09444444444443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10.100000000000023</v>
      </c>
      <c r="R5">
        <f t="shared" si="6"/>
        <v>18.850000000000023</v>
      </c>
      <c r="S5">
        <f t="shared" si="7"/>
        <v>0.53580901856763985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694.2</v>
      </c>
      <c r="D6">
        <v>702.15</v>
      </c>
      <c r="E6">
        <v>682.1</v>
      </c>
      <c r="F6">
        <v>682</v>
      </c>
      <c r="G6">
        <f>_xll.TA_TYPPRICE(D6,E6,F6)</f>
        <v>688.75</v>
      </c>
      <c r="H6">
        <v>689.92222222222222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-0.10000000000002274</v>
      </c>
      <c r="R6">
        <f t="shared" si="6"/>
        <v>20.049999999999955</v>
      </c>
      <c r="S6">
        <f t="shared" si="7"/>
        <v>-4.9875311720709711E-3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693.15</v>
      </c>
      <c r="D7">
        <v>694.6</v>
      </c>
      <c r="E7">
        <v>684</v>
      </c>
      <c r="F7">
        <v>690</v>
      </c>
      <c r="G7">
        <f>_xll.TA_TYPPRICE(D7,E7,F7)</f>
        <v>689.5333333333333</v>
      </c>
      <c r="H7">
        <v>689.72777777777776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6</v>
      </c>
      <c r="R7">
        <f t="shared" si="6"/>
        <v>10.600000000000023</v>
      </c>
      <c r="S7">
        <f t="shared" si="7"/>
        <v>0.56603773584905537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689.45</v>
      </c>
      <c r="D8">
        <v>713.9</v>
      </c>
      <c r="E8">
        <v>682.65</v>
      </c>
      <c r="F8">
        <v>701</v>
      </c>
      <c r="G8">
        <f>_xll.TA_TYPPRICE(D8,E8,F8)</f>
        <v>699.18333333333339</v>
      </c>
      <c r="H8">
        <v>694.45555555555552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73.431734317343171</v>
      </c>
      <c r="O8" t="str">
        <f t="shared" si="3"/>
        <v>UP</v>
      </c>
      <c r="P8" t="e">
        <f t="shared" si="4"/>
        <v>#N/A</v>
      </c>
      <c r="Q8">
        <f t="shared" si="5"/>
        <v>18.350000000000023</v>
      </c>
      <c r="R8">
        <f t="shared" si="6"/>
        <v>31.25</v>
      </c>
      <c r="S8">
        <f t="shared" si="7"/>
        <v>0.58720000000000072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711.35</v>
      </c>
      <c r="D9">
        <v>711.35</v>
      </c>
      <c r="E9">
        <v>685</v>
      </c>
      <c r="F9">
        <v>690</v>
      </c>
      <c r="G9">
        <f>_xll.TA_TYPPRICE(D9,E9,F9)</f>
        <v>695.44999999999993</v>
      </c>
      <c r="H9">
        <v>694.95277777777778</v>
      </c>
      <c r="I9" t="str">
        <f t="shared" si="0"/>
        <v>DOWN</v>
      </c>
      <c r="J9">
        <v>702.20625000000007</v>
      </c>
      <c r="K9">
        <v>679.6875</v>
      </c>
      <c r="L9" t="str">
        <f t="shared" si="1"/>
        <v>No Confirmation</v>
      </c>
      <c r="M9" t="str">
        <f t="shared" si="2"/>
        <v>No Trend</v>
      </c>
      <c r="N9">
        <v>58.572479764532737</v>
      </c>
      <c r="O9" t="str">
        <f t="shared" si="3"/>
        <v>No Momentum</v>
      </c>
      <c r="P9" t="str">
        <f t="shared" si="4"/>
        <v>No Trend + Momentum</v>
      </c>
      <c r="Q9">
        <f t="shared" si="5"/>
        <v>5</v>
      </c>
      <c r="R9">
        <f t="shared" si="6"/>
        <v>26.350000000000023</v>
      </c>
      <c r="S9">
        <f t="shared" si="7"/>
        <v>0.18975332068311179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697.55</v>
      </c>
      <c r="D10">
        <v>697.65</v>
      </c>
      <c r="E10">
        <v>682.1</v>
      </c>
      <c r="F10">
        <v>687</v>
      </c>
      <c r="G10">
        <f>_xll.TA_TYPPRICE(D10,E10,F10)</f>
        <v>688.91666666666663</v>
      </c>
      <c r="H10">
        <v>691.93472222222226</v>
      </c>
      <c r="I10" t="str">
        <f t="shared" si="0"/>
        <v>DOWN</v>
      </c>
      <c r="J10">
        <v>701.19375000000002</v>
      </c>
      <c r="K10">
        <v>680.22361111111115</v>
      </c>
      <c r="L10" t="str">
        <f t="shared" si="1"/>
        <v>No Confirmation</v>
      </c>
      <c r="M10" t="str">
        <f t="shared" si="2"/>
        <v>No Trend</v>
      </c>
      <c r="N10">
        <v>54.79263465840647</v>
      </c>
      <c r="O10" t="str">
        <f t="shared" si="3"/>
        <v>No Momentum</v>
      </c>
      <c r="P10" t="str">
        <f t="shared" si="4"/>
        <v>No Trend + Momentum</v>
      </c>
      <c r="Q10">
        <f t="shared" si="5"/>
        <v>4.8999999999999773</v>
      </c>
      <c r="R10">
        <f t="shared" si="6"/>
        <v>15.549999999999955</v>
      </c>
      <c r="S10">
        <f t="shared" si="7"/>
        <v>0.31511254019292551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690</v>
      </c>
      <c r="D11">
        <v>705</v>
      </c>
      <c r="E11">
        <v>663.75</v>
      </c>
      <c r="F11">
        <v>703</v>
      </c>
      <c r="G11">
        <f>_xll.TA_TYPPRICE(D11,E11,F11)</f>
        <v>690.58333333333337</v>
      </c>
      <c r="H11">
        <v>691.25902777777787</v>
      </c>
      <c r="I11" t="str">
        <f t="shared" si="0"/>
        <v>UP</v>
      </c>
      <c r="J11">
        <v>702.03958333333333</v>
      </c>
      <c r="K11">
        <v>676.56280864197538</v>
      </c>
      <c r="L11" t="str">
        <f t="shared" si="1"/>
        <v>UP</v>
      </c>
      <c r="M11" t="str">
        <f t="shared" si="2"/>
        <v>UP</v>
      </c>
      <c r="N11">
        <v>68.391288653591616</v>
      </c>
      <c r="O11" t="str">
        <f t="shared" si="3"/>
        <v>UP</v>
      </c>
      <c r="P11" t="str">
        <f t="shared" si="4"/>
        <v>UP</v>
      </c>
      <c r="Q11">
        <f t="shared" si="5"/>
        <v>39.25</v>
      </c>
      <c r="R11">
        <f t="shared" si="6"/>
        <v>41.25</v>
      </c>
      <c r="S11">
        <f t="shared" si="7"/>
        <v>0.95151515151515154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692.2</v>
      </c>
      <c r="D12">
        <v>703</v>
      </c>
      <c r="E12">
        <v>687.1</v>
      </c>
      <c r="F12">
        <v>687</v>
      </c>
      <c r="G12">
        <f>_xll.TA_TYPPRICE(D12,E12,F12)</f>
        <v>692.36666666666667</v>
      </c>
      <c r="H12">
        <v>691.81284722222222</v>
      </c>
      <c r="I12" t="str">
        <f t="shared" si="0"/>
        <v>DOWN</v>
      </c>
      <c r="J12">
        <v>702.25300925925922</v>
      </c>
      <c r="K12">
        <v>678.90440672153636</v>
      </c>
      <c r="L12" t="str">
        <f t="shared" si="1"/>
        <v>No Confirmation</v>
      </c>
      <c r="M12" t="str">
        <f t="shared" si="2"/>
        <v>No Trend</v>
      </c>
      <c r="N12">
        <v>49.702693249387899</v>
      </c>
      <c r="O12" t="str">
        <f t="shared" si="3"/>
        <v>No Momentum</v>
      </c>
      <c r="P12" t="str">
        <f t="shared" si="4"/>
        <v>No Trend + Momentum</v>
      </c>
      <c r="Q12">
        <f t="shared" si="5"/>
        <v>-0.10000000000002274</v>
      </c>
      <c r="R12">
        <f t="shared" si="6"/>
        <v>15.899999999999977</v>
      </c>
      <c r="S12">
        <f t="shared" si="7"/>
        <v>-6.2893081761020682E-3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690</v>
      </c>
      <c r="D13">
        <v>700</v>
      </c>
      <c r="E13">
        <v>670.05</v>
      </c>
      <c r="F13">
        <v>681</v>
      </c>
      <c r="G13">
        <f>_xll.TA_TYPPRICE(D13,E13,F13)</f>
        <v>683.68333333333339</v>
      </c>
      <c r="H13">
        <v>687.74809027777781</v>
      </c>
      <c r="I13" t="str">
        <f t="shared" si="0"/>
        <v>DOWN</v>
      </c>
      <c r="J13">
        <v>701.75234053497934</v>
      </c>
      <c r="K13">
        <v>676.93676078341718</v>
      </c>
      <c r="L13" t="str">
        <f t="shared" si="1"/>
        <v>No Confirmation</v>
      </c>
      <c r="M13" t="str">
        <f t="shared" si="2"/>
        <v>No Trend</v>
      </c>
      <c r="N13">
        <v>44.059133729140775</v>
      </c>
      <c r="O13" t="str">
        <f t="shared" si="3"/>
        <v>No Momentum</v>
      </c>
      <c r="P13" t="str">
        <f t="shared" si="4"/>
        <v>No Trend + Momentum</v>
      </c>
      <c r="Q13">
        <f t="shared" si="5"/>
        <v>10.950000000000045</v>
      </c>
      <c r="R13">
        <f t="shared" si="6"/>
        <v>29.950000000000045</v>
      </c>
      <c r="S13">
        <f t="shared" si="7"/>
        <v>0.36560934891485908</v>
      </c>
      <c r="T13" t="str">
        <f t="shared" si="8"/>
        <v>No Indication</v>
      </c>
      <c r="U13" t="str">
        <f t="shared" si="9"/>
        <v>No T+M+I</v>
      </c>
      <c r="V13">
        <v>689.66666666666663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679.35</v>
      </c>
      <c r="D14">
        <v>683.35</v>
      </c>
      <c r="E14">
        <v>666.7</v>
      </c>
      <c r="F14">
        <v>670</v>
      </c>
      <c r="G14">
        <f>_xll.TA_TYPPRICE(D14,E14,F14)</f>
        <v>673.35</v>
      </c>
      <c r="H14">
        <v>680.54904513888891</v>
      </c>
      <c r="I14" t="str">
        <f t="shared" si="0"/>
        <v>DOWN</v>
      </c>
      <c r="J14">
        <v>697.66293152720618</v>
      </c>
      <c r="K14">
        <v>674.66192505376898</v>
      </c>
      <c r="L14" t="str">
        <f t="shared" si="1"/>
        <v>DOWN</v>
      </c>
      <c r="M14" t="str">
        <f t="shared" si="2"/>
        <v>DOWN</v>
      </c>
      <c r="N14">
        <v>34.96172865342573</v>
      </c>
      <c r="O14" t="str">
        <f t="shared" si="3"/>
        <v>DOWN</v>
      </c>
      <c r="P14" t="str">
        <f t="shared" si="4"/>
        <v>DOWN</v>
      </c>
      <c r="Q14">
        <f t="shared" si="5"/>
        <v>3.2999999999999545</v>
      </c>
      <c r="R14">
        <f t="shared" si="6"/>
        <v>16.649999999999977</v>
      </c>
      <c r="S14">
        <f t="shared" si="7"/>
        <v>0.19819819819819573</v>
      </c>
      <c r="T14" t="str">
        <f t="shared" si="8"/>
        <v>DOWN</v>
      </c>
      <c r="U14" t="str">
        <f t="shared" si="9"/>
        <v>DOWN</v>
      </c>
      <c r="V14">
        <v>686.64102564102564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670</v>
      </c>
      <c r="D15">
        <v>682.85</v>
      </c>
      <c r="E15">
        <v>665.4</v>
      </c>
      <c r="F15">
        <v>670</v>
      </c>
      <c r="G15">
        <f>_xll.TA_TYPPRICE(D15,E15,F15)</f>
        <v>672.75</v>
      </c>
      <c r="H15">
        <v>676.64952256944446</v>
      </c>
      <c r="I15" t="str">
        <f t="shared" si="0"/>
        <v>DOWN</v>
      </c>
      <c r="J15">
        <v>694.37116896560485</v>
      </c>
      <c r="K15">
        <v>672.60371948626471</v>
      </c>
      <c r="L15" t="str">
        <f t="shared" si="1"/>
        <v>DOWN</v>
      </c>
      <c r="M15" t="str">
        <f t="shared" si="2"/>
        <v>DOWN</v>
      </c>
      <c r="N15">
        <v>34.961728653425723</v>
      </c>
      <c r="O15" t="str">
        <f t="shared" si="3"/>
        <v>DOWN</v>
      </c>
      <c r="P15" t="str">
        <f t="shared" si="4"/>
        <v>DOWN</v>
      </c>
      <c r="Q15">
        <f t="shared" si="5"/>
        <v>4.6000000000000227</v>
      </c>
      <c r="R15">
        <f t="shared" si="6"/>
        <v>17.450000000000045</v>
      </c>
      <c r="S15">
        <f t="shared" si="7"/>
        <v>0.26361031518624706</v>
      </c>
      <c r="T15" t="str">
        <f t="shared" si="8"/>
        <v>No Indication</v>
      </c>
      <c r="U15" t="str">
        <f t="shared" si="9"/>
        <v>No T+M+I</v>
      </c>
      <c r="V15">
        <v>684.08086785009857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676</v>
      </c>
      <c r="D16">
        <v>680.05</v>
      </c>
      <c r="E16">
        <v>650.54999999999995</v>
      </c>
      <c r="F16">
        <v>659</v>
      </c>
      <c r="G16">
        <f>_xll.TA_TYPPRICE(D16,E16,F16)</f>
        <v>663.19999999999993</v>
      </c>
      <c r="H16">
        <v>669.92476128472219</v>
      </c>
      <c r="I16" t="str">
        <f t="shared" si="0"/>
        <v>DOWN</v>
      </c>
      <c r="J16">
        <v>691.1886869732482</v>
      </c>
      <c r="K16">
        <v>667.7028929337614</v>
      </c>
      <c r="L16" t="str">
        <f t="shared" si="1"/>
        <v>DOWN</v>
      </c>
      <c r="M16" t="str">
        <f t="shared" si="2"/>
        <v>DOWN</v>
      </c>
      <c r="N16">
        <v>26.43353801095326</v>
      </c>
      <c r="O16" t="str">
        <f t="shared" si="3"/>
        <v>DOWN</v>
      </c>
      <c r="P16" t="str">
        <f t="shared" si="4"/>
        <v>DOWN</v>
      </c>
      <c r="Q16">
        <f t="shared" si="5"/>
        <v>8.4500000000000455</v>
      </c>
      <c r="R16">
        <f t="shared" si="6"/>
        <v>29.5</v>
      </c>
      <c r="S16">
        <f t="shared" si="7"/>
        <v>0.28644067796610323</v>
      </c>
      <c r="T16" t="str">
        <f t="shared" si="8"/>
        <v>No Indication</v>
      </c>
      <c r="U16" t="str">
        <f t="shared" si="9"/>
        <v>No T+M+I</v>
      </c>
      <c r="V16">
        <v>680.22227279623723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659.95</v>
      </c>
      <c r="D17">
        <v>664</v>
      </c>
      <c r="E17">
        <v>630.04999999999995</v>
      </c>
      <c r="F17">
        <v>662</v>
      </c>
      <c r="G17">
        <f>_xll.TA_TYPPRICE(D17,E17,F17)</f>
        <v>652.01666666666665</v>
      </c>
      <c r="H17">
        <v>660.97071397569448</v>
      </c>
      <c r="I17" t="str">
        <f t="shared" si="0"/>
        <v>UP</v>
      </c>
      <c r="J17">
        <v>685.14675653474865</v>
      </c>
      <c r="K17">
        <v>659.33558339292551</v>
      </c>
      <c r="L17" t="str">
        <f t="shared" si="1"/>
        <v>No Confirmation</v>
      </c>
      <c r="M17" t="str">
        <f t="shared" si="2"/>
        <v>No Trend</v>
      </c>
      <c r="N17">
        <v>32.081486859028146</v>
      </c>
      <c r="O17" t="str">
        <f t="shared" si="3"/>
        <v>DOWN</v>
      </c>
      <c r="P17" t="str">
        <f t="shared" si="4"/>
        <v>No Trend + Momentum</v>
      </c>
      <c r="Q17">
        <f t="shared" si="5"/>
        <v>31.950000000000045</v>
      </c>
      <c r="R17">
        <f t="shared" si="6"/>
        <v>33.950000000000045</v>
      </c>
      <c r="S17">
        <f t="shared" si="7"/>
        <v>0.94108983799705459</v>
      </c>
      <c r="T17" t="str">
        <f t="shared" si="8"/>
        <v>UP</v>
      </c>
      <c r="U17" t="str">
        <f t="shared" si="9"/>
        <v>No T+M+I</v>
      </c>
      <c r="V17">
        <v>677.41884621220072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657.05</v>
      </c>
      <c r="D18">
        <v>684.8</v>
      </c>
      <c r="E18">
        <v>648.9</v>
      </c>
      <c r="F18">
        <v>676</v>
      </c>
      <c r="G18">
        <f>_xll.TA_TYPPRICE(D18,E18,F18)</f>
        <v>669.9</v>
      </c>
      <c r="H18">
        <v>665.43535698784717</v>
      </c>
      <c r="I18" t="str">
        <f t="shared" si="0"/>
        <v>UP</v>
      </c>
      <c r="J18">
        <v>685.06969952702673</v>
      </c>
      <c r="K18">
        <v>657.01656486116428</v>
      </c>
      <c r="L18" t="str">
        <f t="shared" si="1"/>
        <v>No Confirmation</v>
      </c>
      <c r="M18" t="str">
        <f t="shared" si="2"/>
        <v>No Trend</v>
      </c>
      <c r="N18">
        <v>53.089926324402569</v>
      </c>
      <c r="O18" t="str">
        <f t="shared" si="3"/>
        <v>No Momentum</v>
      </c>
      <c r="P18" t="str">
        <f t="shared" si="4"/>
        <v>No Trend + Momentum</v>
      </c>
      <c r="Q18">
        <f t="shared" si="5"/>
        <v>27.100000000000023</v>
      </c>
      <c r="R18">
        <f t="shared" si="6"/>
        <v>35.899999999999977</v>
      </c>
      <c r="S18">
        <f t="shared" si="7"/>
        <v>0.75487465181058611</v>
      </c>
      <c r="T18" t="str">
        <f t="shared" si="8"/>
        <v>No Indication</v>
      </c>
      <c r="U18" t="str">
        <f t="shared" si="9"/>
        <v>No T+M+I</v>
      </c>
      <c r="V18">
        <v>677.20056217955448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670</v>
      </c>
      <c r="D19">
        <v>680</v>
      </c>
      <c r="E19">
        <v>663.65</v>
      </c>
      <c r="F19">
        <v>680</v>
      </c>
      <c r="G19">
        <f>_xll.TA_TYPPRICE(D19,E19,F19)</f>
        <v>674.55000000000007</v>
      </c>
      <c r="H19">
        <v>669.99267849392368</v>
      </c>
      <c r="I19" t="str">
        <f t="shared" si="0"/>
        <v>UP</v>
      </c>
      <c r="J19">
        <v>683.94309963213186</v>
      </c>
      <c r="K19">
        <v>658.49066155868331</v>
      </c>
      <c r="L19" t="str">
        <f t="shared" si="1"/>
        <v>No Confirmation</v>
      </c>
      <c r="M19" t="str">
        <f t="shared" si="2"/>
        <v>No Trend</v>
      </c>
      <c r="N19">
        <v>57.75659056304702</v>
      </c>
      <c r="O19" t="str">
        <f t="shared" si="3"/>
        <v>No Momentum</v>
      </c>
      <c r="P19" t="str">
        <f t="shared" si="4"/>
        <v>No Trend + Momentum</v>
      </c>
      <c r="Q19">
        <f t="shared" si="5"/>
        <v>16.350000000000023</v>
      </c>
      <c r="R19">
        <f t="shared" si="6"/>
        <v>16.350000000000023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677.63124492116151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680</v>
      </c>
      <c r="D20">
        <v>692</v>
      </c>
      <c r="E20">
        <v>676.35</v>
      </c>
      <c r="F20">
        <v>682</v>
      </c>
      <c r="G20">
        <f>_xll.TA_TYPPRICE(D20,E20,F20)</f>
        <v>683.44999999999993</v>
      </c>
      <c r="H20">
        <v>676.72133924696186</v>
      </c>
      <c r="I20" t="str">
        <f t="shared" si="0"/>
        <v>UP</v>
      </c>
      <c r="J20">
        <v>685.73352193610253</v>
      </c>
      <c r="K20">
        <v>662.45940343453151</v>
      </c>
      <c r="L20" t="str">
        <f t="shared" si="1"/>
        <v>No Confirmation</v>
      </c>
      <c r="M20" t="str">
        <f t="shared" si="2"/>
        <v>No Trend</v>
      </c>
      <c r="N20">
        <v>60.229356852639128</v>
      </c>
      <c r="O20" t="str">
        <f t="shared" si="3"/>
        <v>UP</v>
      </c>
      <c r="P20" t="str">
        <f t="shared" si="4"/>
        <v>No Trend + Momentum</v>
      </c>
      <c r="Q20">
        <f t="shared" si="5"/>
        <v>5.6499999999999773</v>
      </c>
      <c r="R20">
        <f t="shared" si="6"/>
        <v>15.649999999999977</v>
      </c>
      <c r="S20">
        <f t="shared" si="7"/>
        <v>0.36102236421725148</v>
      </c>
      <c r="T20" t="str">
        <f t="shared" si="8"/>
        <v>No Indication</v>
      </c>
      <c r="U20" t="str">
        <f t="shared" si="9"/>
        <v>No T+M+I</v>
      </c>
      <c r="V20">
        <v>678.30336108713664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685.4</v>
      </c>
      <c r="D21">
        <v>685.9</v>
      </c>
      <c r="E21">
        <v>667.05</v>
      </c>
      <c r="F21">
        <v>668</v>
      </c>
      <c r="G21">
        <f>_xll.TA_TYPPRICE(D21,E21,F21)</f>
        <v>673.65</v>
      </c>
      <c r="H21">
        <v>675.18566962348086</v>
      </c>
      <c r="I21" t="str">
        <f t="shared" si="0"/>
        <v>DOWN</v>
      </c>
      <c r="J21">
        <v>685.7705170614131</v>
      </c>
      <c r="K21">
        <v>663.47953600463563</v>
      </c>
      <c r="L21" t="str">
        <f t="shared" si="1"/>
        <v>No Confirmation</v>
      </c>
      <c r="M21" t="str">
        <f t="shared" si="2"/>
        <v>No Trend</v>
      </c>
      <c r="N21">
        <v>39.829192585590242</v>
      </c>
      <c r="O21" t="str">
        <f t="shared" si="3"/>
        <v>DOWN</v>
      </c>
      <c r="P21" t="str">
        <f t="shared" si="4"/>
        <v>No Trend + Momentum</v>
      </c>
      <c r="Q21">
        <f t="shared" si="5"/>
        <v>0.95000000000004547</v>
      </c>
      <c r="R21">
        <f t="shared" si="6"/>
        <v>18.850000000000023</v>
      </c>
      <c r="S21">
        <f t="shared" si="7"/>
        <v>5.0397877984087229E-2</v>
      </c>
      <c r="T21" t="str">
        <f t="shared" si="8"/>
        <v>DOWN</v>
      </c>
      <c r="U21" t="str">
        <f t="shared" si="9"/>
        <v>No T+M+I</v>
      </c>
      <c r="V21">
        <v>676.71822861219255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671.95</v>
      </c>
      <c r="D22">
        <v>686.25</v>
      </c>
      <c r="E22">
        <v>666.15</v>
      </c>
      <c r="F22">
        <v>685</v>
      </c>
      <c r="G22">
        <f>_xll.TA_TYPPRICE(D22,E22,F22)</f>
        <v>679.13333333333333</v>
      </c>
      <c r="H22">
        <v>677.15950147840704</v>
      </c>
      <c r="I22" t="str">
        <f t="shared" si="0"/>
        <v>UP</v>
      </c>
      <c r="J22">
        <v>685.87706882554357</v>
      </c>
      <c r="K22">
        <v>664.07297244804988</v>
      </c>
      <c r="L22" t="str">
        <f t="shared" si="1"/>
        <v>No Confirmation</v>
      </c>
      <c r="M22" t="str">
        <f t="shared" si="2"/>
        <v>No Trend</v>
      </c>
      <c r="N22">
        <v>60.259958684353577</v>
      </c>
      <c r="O22" t="str">
        <f t="shared" si="3"/>
        <v>UP</v>
      </c>
      <c r="P22" t="str">
        <f t="shared" si="4"/>
        <v>No Trend + Momentum</v>
      </c>
      <c r="Q22">
        <f t="shared" si="5"/>
        <v>18.850000000000023</v>
      </c>
      <c r="R22">
        <f t="shared" si="6"/>
        <v>20.100000000000023</v>
      </c>
      <c r="S22">
        <f t="shared" si="7"/>
        <v>0.93781094527363196</v>
      </c>
      <c r="T22" t="str">
        <f t="shared" si="8"/>
        <v>UP</v>
      </c>
      <c r="U22" t="str">
        <f t="shared" si="9"/>
        <v>No T+M+I</v>
      </c>
      <c r="V22">
        <v>677.9923472872398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685</v>
      </c>
      <c r="D23">
        <v>696</v>
      </c>
      <c r="E23">
        <v>679.85</v>
      </c>
      <c r="F23">
        <v>690</v>
      </c>
      <c r="G23">
        <f>_xll.TA_TYPPRICE(D23,E23,F23)</f>
        <v>688.61666666666667</v>
      </c>
      <c r="H23">
        <v>682.88808407253691</v>
      </c>
      <c r="I23" t="str">
        <f t="shared" si="0"/>
        <v>UP</v>
      </c>
      <c r="J23">
        <v>688.1266090865339</v>
      </c>
      <c r="K23">
        <v>667.57897857070543</v>
      </c>
      <c r="L23" t="str">
        <f t="shared" si="1"/>
        <v>UP</v>
      </c>
      <c r="M23" t="str">
        <f t="shared" si="2"/>
        <v>UP</v>
      </c>
      <c r="N23">
        <v>64.670278851475459</v>
      </c>
      <c r="O23" t="str">
        <f t="shared" si="3"/>
        <v>UP</v>
      </c>
      <c r="P23" t="str">
        <f t="shared" si="4"/>
        <v>UP</v>
      </c>
      <c r="Q23">
        <f t="shared" si="5"/>
        <v>10.149999999999977</v>
      </c>
      <c r="R23">
        <f t="shared" si="6"/>
        <v>16.149999999999977</v>
      </c>
      <c r="S23">
        <f t="shared" si="7"/>
        <v>0.6284829721362224</v>
      </c>
      <c r="T23" t="str">
        <f t="shared" si="8"/>
        <v>No Indication</v>
      </c>
      <c r="U23" t="str">
        <f t="shared" si="9"/>
        <v>No T+M+I</v>
      </c>
      <c r="V23">
        <v>679.83967847381825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692.4</v>
      </c>
      <c r="D24">
        <v>694.95</v>
      </c>
      <c r="E24">
        <v>679.05</v>
      </c>
      <c r="F24">
        <v>682</v>
      </c>
      <c r="G24">
        <f>_xll.TA_TYPPRICE(D24,E24,F24)</f>
        <v>685.33333333333337</v>
      </c>
      <c r="H24">
        <v>684.1107087029352</v>
      </c>
      <c r="I24" t="str">
        <f t="shared" si="0"/>
        <v>DOWN</v>
      </c>
      <c r="J24">
        <v>689.64291817841524</v>
      </c>
      <c r="K24">
        <v>670.12809444388199</v>
      </c>
      <c r="L24" t="str">
        <f t="shared" si="1"/>
        <v>No Confirmation</v>
      </c>
      <c r="M24" t="str">
        <f t="shared" si="2"/>
        <v>No Trend</v>
      </c>
      <c r="N24">
        <v>52.923465366096679</v>
      </c>
      <c r="O24" t="str">
        <f t="shared" si="3"/>
        <v>No Momentum</v>
      </c>
      <c r="P24" t="str">
        <f t="shared" si="4"/>
        <v>No Trend + Momentum</v>
      </c>
      <c r="Q24">
        <f t="shared" si="5"/>
        <v>2.9500000000000455</v>
      </c>
      <c r="R24">
        <f t="shared" si="6"/>
        <v>15.900000000000091</v>
      </c>
      <c r="S24">
        <f t="shared" si="7"/>
        <v>0.18553459119497034</v>
      </c>
      <c r="T24" t="str">
        <f t="shared" si="8"/>
        <v>DOWN</v>
      </c>
      <c r="U24" t="str">
        <f t="shared" si="9"/>
        <v>No T+M+I</v>
      </c>
      <c r="V24">
        <v>680.17203563169232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683.05</v>
      </c>
      <c r="D25">
        <v>691.7</v>
      </c>
      <c r="E25">
        <v>649.95000000000005</v>
      </c>
      <c r="F25">
        <v>660</v>
      </c>
      <c r="G25">
        <f>_xll.TA_TYPPRICE(D25,E25,F25)</f>
        <v>667.2166666666667</v>
      </c>
      <c r="H25">
        <v>675.66368768480095</v>
      </c>
      <c r="I25" t="str">
        <f t="shared" si="0"/>
        <v>DOWN</v>
      </c>
      <c r="J25">
        <v>690.10004747210075</v>
      </c>
      <c r="K25">
        <v>665.64407345635266</v>
      </c>
      <c r="L25" t="str">
        <f t="shared" si="1"/>
        <v>DOWN</v>
      </c>
      <c r="M25" t="str">
        <f t="shared" si="2"/>
        <v>DOWN</v>
      </c>
      <c r="N25">
        <v>32.580455833178121</v>
      </c>
      <c r="O25" t="str">
        <f t="shared" si="3"/>
        <v>DOWN</v>
      </c>
      <c r="P25" t="str">
        <f t="shared" si="4"/>
        <v>DOWN</v>
      </c>
      <c r="Q25">
        <f t="shared" si="5"/>
        <v>10.049999999999955</v>
      </c>
      <c r="R25">
        <f t="shared" si="6"/>
        <v>41.75</v>
      </c>
      <c r="S25">
        <f t="shared" si="7"/>
        <v>0.24071856287425042</v>
      </c>
      <c r="T25" t="str">
        <f t="shared" si="8"/>
        <v>No Indication</v>
      </c>
      <c r="U25" t="str">
        <f t="shared" si="9"/>
        <v>No T+M+I</v>
      </c>
      <c r="V25">
        <v>677.06864553450885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663.95</v>
      </c>
      <c r="D26">
        <v>674.9</v>
      </c>
      <c r="E26">
        <v>663</v>
      </c>
      <c r="F26">
        <v>672</v>
      </c>
      <c r="G26">
        <f>_xll.TA_TYPPRICE(D26,E26,F26)</f>
        <v>669.9666666666667</v>
      </c>
      <c r="H26">
        <v>672.81517717573388</v>
      </c>
      <c r="I26" t="str">
        <f t="shared" si="0"/>
        <v>DOWN</v>
      </c>
      <c r="J26">
        <v>686.72225914496721</v>
      </c>
      <c r="K26">
        <v>665.0565015771632</v>
      </c>
      <c r="L26" t="str">
        <f t="shared" si="1"/>
        <v>No Confirmation</v>
      </c>
      <c r="M26" t="str">
        <f t="shared" si="2"/>
        <v>No Trend</v>
      </c>
      <c r="N26">
        <v>46.580651218162885</v>
      </c>
      <c r="O26" t="str">
        <f t="shared" si="3"/>
        <v>No Momentum</v>
      </c>
      <c r="P26" t="str">
        <f t="shared" si="4"/>
        <v>No Trend + Momentum</v>
      </c>
      <c r="Q26">
        <f t="shared" si="5"/>
        <v>9</v>
      </c>
      <c r="R26">
        <f t="shared" si="6"/>
        <v>11.899999999999977</v>
      </c>
      <c r="S26">
        <f t="shared" si="7"/>
        <v>0.75630252100840478</v>
      </c>
      <c r="T26" t="str">
        <f t="shared" si="8"/>
        <v>No Indication</v>
      </c>
      <c r="U26" t="str">
        <f t="shared" si="9"/>
        <v>No T+M+I</v>
      </c>
      <c r="V26">
        <v>676.28885391381516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674.7</v>
      </c>
      <c r="D27">
        <v>684.7</v>
      </c>
      <c r="E27">
        <v>670.05</v>
      </c>
      <c r="F27">
        <v>675</v>
      </c>
      <c r="G27">
        <f>_xll.TA_TYPPRICE(D27,E27,F27)</f>
        <v>676.58333333333337</v>
      </c>
      <c r="H27">
        <v>674.69925525453368</v>
      </c>
      <c r="I27" t="str">
        <f t="shared" si="0"/>
        <v>UP</v>
      </c>
      <c r="J27">
        <v>686.27286822386338</v>
      </c>
      <c r="K27">
        <v>666.1661678933491</v>
      </c>
      <c r="L27" t="str">
        <f t="shared" si="1"/>
        <v>No Confirmation</v>
      </c>
      <c r="M27" t="str">
        <f t="shared" si="2"/>
        <v>No Trend</v>
      </c>
      <c r="N27">
        <v>49.835950301675183</v>
      </c>
      <c r="O27" t="str">
        <f t="shared" si="3"/>
        <v>No Momentum</v>
      </c>
      <c r="P27" t="str">
        <f t="shared" si="4"/>
        <v>No Trend + Momentum</v>
      </c>
      <c r="Q27">
        <f t="shared" si="5"/>
        <v>4.9500000000000455</v>
      </c>
      <c r="R27">
        <f t="shared" si="6"/>
        <v>14.650000000000091</v>
      </c>
      <c r="S27">
        <f t="shared" si="7"/>
        <v>0.33788395904436963</v>
      </c>
      <c r="T27" t="str">
        <f t="shared" si="8"/>
        <v>No Indication</v>
      </c>
      <c r="U27" t="str">
        <f t="shared" si="9"/>
        <v>No T+M+I</v>
      </c>
      <c r="V27">
        <v>676.09056869630513</v>
      </c>
      <c r="W27">
        <v>681.03846153846155</v>
      </c>
      <c r="X27">
        <f t="shared" si="10"/>
        <v>-4.9478928421564206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680.9</v>
      </c>
      <c r="D28">
        <v>692.7</v>
      </c>
      <c r="E28">
        <v>671</v>
      </c>
      <c r="F28">
        <v>692</v>
      </c>
      <c r="G28">
        <f>_xll.TA_TYPPRICE(D28,E28,F28)</f>
        <v>685.23333333333323</v>
      </c>
      <c r="H28">
        <v>679.96629429393352</v>
      </c>
      <c r="I28" t="str">
        <f t="shared" si="0"/>
        <v>UP</v>
      </c>
      <c r="J28">
        <v>687.70111972967152</v>
      </c>
      <c r="K28">
        <v>667.24035280593819</v>
      </c>
      <c r="L28" t="str">
        <f t="shared" si="1"/>
        <v>UP</v>
      </c>
      <c r="M28" t="str">
        <f t="shared" si="2"/>
        <v>UP</v>
      </c>
      <c r="N28">
        <v>64.960632167130711</v>
      </c>
      <c r="O28" t="str">
        <f t="shared" si="3"/>
        <v>UP</v>
      </c>
      <c r="P28" t="str">
        <f t="shared" si="4"/>
        <v>UP</v>
      </c>
      <c r="Q28">
        <f t="shared" si="5"/>
        <v>21</v>
      </c>
      <c r="R28">
        <f t="shared" si="6"/>
        <v>21.700000000000045</v>
      </c>
      <c r="S28">
        <f t="shared" si="7"/>
        <v>0.96774193548386889</v>
      </c>
      <c r="T28" t="str">
        <f t="shared" si="8"/>
        <v>UP</v>
      </c>
      <c r="U28" t="str">
        <f t="shared" si="9"/>
        <v>UP</v>
      </c>
      <c r="V28">
        <v>678.53817351225814</v>
      </c>
      <c r="W28">
        <v>681.85042735042737</v>
      </c>
      <c r="X28">
        <f t="shared" si="10"/>
        <v>-3.3122538381692266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685</v>
      </c>
      <c r="D29">
        <v>706</v>
      </c>
      <c r="E29">
        <v>684.1</v>
      </c>
      <c r="F29">
        <v>702</v>
      </c>
      <c r="G29">
        <f>_xll.TA_TYPPRICE(D29,E29,F29)</f>
        <v>697.36666666666667</v>
      </c>
      <c r="H29">
        <v>688.66648048030015</v>
      </c>
      <c r="I29" t="str">
        <f t="shared" si="0"/>
        <v>UP</v>
      </c>
      <c r="J29">
        <v>691.76753756752225</v>
      </c>
      <c r="K29">
        <v>670.98694107128529</v>
      </c>
      <c r="L29" t="str">
        <f t="shared" si="1"/>
        <v>UP</v>
      </c>
      <c r="M29" t="str">
        <f t="shared" si="2"/>
        <v>UP</v>
      </c>
      <c r="N29">
        <v>71.319040646864011</v>
      </c>
      <c r="O29" t="str">
        <f t="shared" si="3"/>
        <v>UP</v>
      </c>
      <c r="P29" t="str">
        <f t="shared" si="4"/>
        <v>UP</v>
      </c>
      <c r="Q29">
        <f t="shared" si="5"/>
        <v>17.899999999999977</v>
      </c>
      <c r="R29">
        <f t="shared" si="6"/>
        <v>21.899999999999977</v>
      </c>
      <c r="S29">
        <f t="shared" si="7"/>
        <v>0.81735159817351577</v>
      </c>
      <c r="T29" t="str">
        <f t="shared" si="8"/>
        <v>UP</v>
      </c>
      <c r="U29" t="str">
        <f t="shared" si="9"/>
        <v>UP</v>
      </c>
      <c r="V29">
        <v>682.14768527960302</v>
      </c>
      <c r="W29">
        <v>683.34298828743272</v>
      </c>
      <c r="X29">
        <f t="shared" si="10"/>
        <v>-1.1953030078296933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701.35</v>
      </c>
      <c r="D30">
        <v>710</v>
      </c>
      <c r="E30">
        <v>690.05</v>
      </c>
      <c r="F30">
        <v>703</v>
      </c>
      <c r="G30">
        <f>_xll.TA_TYPPRICE(D30,E30,F30)</f>
        <v>701.01666666666677</v>
      </c>
      <c r="H30">
        <v>694.8415735734834</v>
      </c>
      <c r="I30" t="str">
        <f t="shared" si="0"/>
        <v>UP</v>
      </c>
      <c r="J30">
        <v>695.8191958858506</v>
      </c>
      <c r="K30">
        <v>675.22317638877746</v>
      </c>
      <c r="L30" t="str">
        <f t="shared" si="1"/>
        <v>UP</v>
      </c>
      <c r="M30" t="str">
        <f t="shared" si="2"/>
        <v>UP</v>
      </c>
      <c r="N30">
        <v>71.955183680148934</v>
      </c>
      <c r="O30" t="str">
        <f t="shared" si="3"/>
        <v>UP</v>
      </c>
      <c r="P30" t="str">
        <f t="shared" si="4"/>
        <v>UP</v>
      </c>
      <c r="Q30">
        <f t="shared" si="5"/>
        <v>12.950000000000045</v>
      </c>
      <c r="R30">
        <f t="shared" si="6"/>
        <v>19.950000000000045</v>
      </c>
      <c r="S30">
        <f t="shared" si="7"/>
        <v>0.64912280701754466</v>
      </c>
      <c r="T30" t="str">
        <f t="shared" si="8"/>
        <v>No Indication</v>
      </c>
      <c r="U30" t="str">
        <f t="shared" si="9"/>
        <v>No T+M+I</v>
      </c>
      <c r="V30">
        <v>685.35573369812562</v>
      </c>
      <c r="W30">
        <v>684.79906322910438</v>
      </c>
      <c r="X30">
        <f t="shared" si="10"/>
        <v>0.55667046902124184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710</v>
      </c>
      <c r="D31">
        <v>735</v>
      </c>
      <c r="E31">
        <v>695</v>
      </c>
      <c r="F31">
        <v>696</v>
      </c>
      <c r="G31">
        <f>_xll.TA_TYPPRICE(D31,E31,F31)</f>
        <v>708.66666666666663</v>
      </c>
      <c r="H31">
        <v>701.75412012007496</v>
      </c>
      <c r="I31" t="str">
        <f t="shared" si="0"/>
        <v>DOWN</v>
      </c>
      <c r="J31">
        <v>704.52604124455047</v>
      </c>
      <c r="K31">
        <v>679.61802608016023</v>
      </c>
      <c r="L31" t="str">
        <f t="shared" si="1"/>
        <v>No Confirmation</v>
      </c>
      <c r="M31" t="str">
        <f t="shared" si="2"/>
        <v>No Trend</v>
      </c>
      <c r="N31">
        <v>60.260197676900461</v>
      </c>
      <c r="O31" t="str">
        <f t="shared" si="3"/>
        <v>UP</v>
      </c>
      <c r="P31" t="str">
        <f t="shared" si="4"/>
        <v>No Trend + Momentum</v>
      </c>
      <c r="Q31">
        <f t="shared" si="5"/>
        <v>1</v>
      </c>
      <c r="R31">
        <f t="shared" si="6"/>
        <v>40</v>
      </c>
      <c r="S31">
        <f t="shared" si="7"/>
        <v>2.5000000000000001E-2</v>
      </c>
      <c r="T31" t="str">
        <f t="shared" si="8"/>
        <v>DOWN</v>
      </c>
      <c r="U31" t="str">
        <f t="shared" si="9"/>
        <v>No T+M+I</v>
      </c>
      <c r="V31">
        <v>686.99331312918321</v>
      </c>
      <c r="W31">
        <v>685.62876224917068</v>
      </c>
      <c r="X31">
        <f t="shared" si="10"/>
        <v>1.3645508800125299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703.4</v>
      </c>
      <c r="D32">
        <v>715</v>
      </c>
      <c r="E32">
        <v>695.25</v>
      </c>
      <c r="F32">
        <v>708</v>
      </c>
      <c r="G32">
        <f>_xll.TA_TYPPRICE(D32,E32,F32)</f>
        <v>706.08333333333337</v>
      </c>
      <c r="H32">
        <v>703.91872672670411</v>
      </c>
      <c r="I32" t="str">
        <f t="shared" si="0"/>
        <v>UP</v>
      </c>
      <c r="J32">
        <v>706.85358763465035</v>
      </c>
      <c r="K32">
        <v>683.09179806234681</v>
      </c>
      <c r="L32" t="str">
        <f t="shared" si="1"/>
        <v>UP</v>
      </c>
      <c r="M32" t="str">
        <f t="shared" si="2"/>
        <v>UP</v>
      </c>
      <c r="N32">
        <v>70.525597148989831</v>
      </c>
      <c r="O32" t="str">
        <f t="shared" si="3"/>
        <v>UP</v>
      </c>
      <c r="P32" t="str">
        <f t="shared" si="4"/>
        <v>UP</v>
      </c>
      <c r="Q32">
        <f t="shared" si="5"/>
        <v>12.75</v>
      </c>
      <c r="R32">
        <f t="shared" si="6"/>
        <v>19.75</v>
      </c>
      <c r="S32">
        <f t="shared" si="7"/>
        <v>0.64556962025316456</v>
      </c>
      <c r="T32" t="str">
        <f t="shared" si="8"/>
        <v>No Indication</v>
      </c>
      <c r="U32" t="str">
        <f t="shared" si="9"/>
        <v>No T+M+I</v>
      </c>
      <c r="V32">
        <v>690.22511110930884</v>
      </c>
      <c r="W32">
        <v>687.28589097145436</v>
      </c>
      <c r="X32">
        <f t="shared" si="10"/>
        <v>2.9392201378544769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704</v>
      </c>
      <c r="D33">
        <v>715</v>
      </c>
      <c r="E33">
        <v>695</v>
      </c>
      <c r="F33">
        <v>697</v>
      </c>
      <c r="G33">
        <f>_xll.TA_TYPPRICE(D33,E33,F33)</f>
        <v>702.33333333333337</v>
      </c>
      <c r="H33">
        <v>703.12603003001868</v>
      </c>
      <c r="I33" t="str">
        <f t="shared" si="0"/>
        <v>DOWN</v>
      </c>
      <c r="J33">
        <v>708.66390149361689</v>
      </c>
      <c r="K33">
        <v>685.73806515960302</v>
      </c>
      <c r="L33" t="str">
        <f t="shared" si="1"/>
        <v>No Confirmation</v>
      </c>
      <c r="M33" t="str">
        <f t="shared" si="2"/>
        <v>No Trend</v>
      </c>
      <c r="N33">
        <v>54.41847445788116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20</v>
      </c>
      <c r="S33">
        <f t="shared" si="7"/>
        <v>0.1</v>
      </c>
      <c r="T33" t="str">
        <f t="shared" si="8"/>
        <v>DOWN</v>
      </c>
      <c r="U33" t="str">
        <f t="shared" si="9"/>
        <v>No T+M+I</v>
      </c>
      <c r="V33">
        <v>691.26740170787673</v>
      </c>
      <c r="W33">
        <v>688.00545460319847</v>
      </c>
      <c r="X33">
        <f t="shared" si="10"/>
        <v>3.2619471046782564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700</v>
      </c>
      <c r="D34">
        <v>714.85</v>
      </c>
      <c r="E34">
        <v>695.4</v>
      </c>
      <c r="F34">
        <v>703</v>
      </c>
      <c r="G34">
        <f>_xll.TA_TYPPRICE(D34,E34,F34)</f>
        <v>704.41666666666663</v>
      </c>
      <c r="H34">
        <v>703.7713483483426</v>
      </c>
      <c r="I34" t="str">
        <f t="shared" si="0"/>
        <v>DOWN</v>
      </c>
      <c r="J34">
        <v>710.03859005059087</v>
      </c>
      <c r="K34">
        <v>687.88516179080239</v>
      </c>
      <c r="L34" t="str">
        <f t="shared" si="1"/>
        <v>No Confirmation</v>
      </c>
      <c r="M34" t="str">
        <f t="shared" si="2"/>
        <v>No Trend</v>
      </c>
      <c r="N34">
        <v>60.560005100608691</v>
      </c>
      <c r="O34" t="str">
        <f t="shared" si="3"/>
        <v>UP</v>
      </c>
      <c r="P34" t="str">
        <f t="shared" si="4"/>
        <v>No Trend + Momentum</v>
      </c>
      <c r="Q34">
        <f t="shared" si="5"/>
        <v>7.6000000000000227</v>
      </c>
      <c r="R34">
        <f t="shared" si="6"/>
        <v>19.450000000000045</v>
      </c>
      <c r="S34">
        <f t="shared" si="7"/>
        <v>0.3907455012853473</v>
      </c>
      <c r="T34" t="str">
        <f t="shared" si="8"/>
        <v>No Indication</v>
      </c>
      <c r="U34" t="str">
        <f t="shared" si="9"/>
        <v>No T+M+I</v>
      </c>
      <c r="V34">
        <v>693.07241682974188</v>
      </c>
      <c r="W34">
        <v>689.11616166962824</v>
      </c>
      <c r="X34">
        <f t="shared" si="10"/>
        <v>3.956255160113642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700</v>
      </c>
      <c r="D35">
        <v>707.25</v>
      </c>
      <c r="E35">
        <v>690</v>
      </c>
      <c r="F35">
        <v>691</v>
      </c>
      <c r="G35">
        <f>_xll.TA_TYPPRICE(D35,E35,F35)</f>
        <v>696.08333333333337</v>
      </c>
      <c r="H35">
        <v>699.92734084083804</v>
      </c>
      <c r="I35" t="str">
        <f t="shared" si="0"/>
        <v>DOWN</v>
      </c>
      <c r="J35">
        <v>709.41890337268183</v>
      </c>
      <c r="K35">
        <v>688.35512583729076</v>
      </c>
      <c r="L35" t="str">
        <f t="shared" si="1"/>
        <v>No Confirmation</v>
      </c>
      <c r="M35" t="str">
        <f t="shared" si="2"/>
        <v>No Trend</v>
      </c>
      <c r="N35">
        <v>45.300754356473618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17.25</v>
      </c>
      <c r="S35">
        <f t="shared" si="7"/>
        <v>5.7971014492753624E-2</v>
      </c>
      <c r="T35" t="str">
        <f t="shared" si="8"/>
        <v>DOWN</v>
      </c>
      <c r="U35" t="str">
        <f t="shared" si="9"/>
        <v>No T+M+I</v>
      </c>
      <c r="V35">
        <v>692.7535834713201</v>
      </c>
      <c r="W35">
        <v>689.25570524965576</v>
      </c>
      <c r="X35">
        <f t="shared" si="10"/>
        <v>3.4978782216643367</v>
      </c>
      <c r="Y35">
        <v>0.68011914279879371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698</v>
      </c>
      <c r="D36">
        <v>709.4</v>
      </c>
      <c r="E36">
        <v>694</v>
      </c>
      <c r="F36">
        <v>707</v>
      </c>
      <c r="G36">
        <f>_xll.TA_TYPPRICE(D36,E36,F36)</f>
        <v>703.4666666666667</v>
      </c>
      <c r="H36">
        <v>701.69700375375237</v>
      </c>
      <c r="I36" t="str">
        <f t="shared" si="0"/>
        <v>UP</v>
      </c>
      <c r="J36">
        <v>709.41470262319694</v>
      </c>
      <c r="K36">
        <v>689.60954231789276</v>
      </c>
      <c r="L36" t="str">
        <f t="shared" si="1"/>
        <v>No Confirmation</v>
      </c>
      <c r="M36" t="str">
        <f t="shared" si="2"/>
        <v>No Trend</v>
      </c>
      <c r="N36">
        <v>61.478007945578071</v>
      </c>
      <c r="O36" t="str">
        <f t="shared" si="3"/>
        <v>UP</v>
      </c>
      <c r="P36" t="str">
        <f t="shared" si="4"/>
        <v>No Trend + Momentum</v>
      </c>
      <c r="Q36">
        <f t="shared" si="5"/>
        <v>13</v>
      </c>
      <c r="R36">
        <f t="shared" si="6"/>
        <v>15.399999999999977</v>
      </c>
      <c r="S36">
        <f t="shared" si="7"/>
        <v>0.84415584415584544</v>
      </c>
      <c r="T36" t="str">
        <f t="shared" si="8"/>
        <v>UP</v>
      </c>
      <c r="U36" t="str">
        <f t="shared" si="9"/>
        <v>No T+M+I</v>
      </c>
      <c r="V36">
        <v>694.94533986034776</v>
      </c>
      <c r="W36">
        <v>690.57009745338496</v>
      </c>
      <c r="X36">
        <f t="shared" si="10"/>
        <v>4.3752424069627978</v>
      </c>
      <c r="Y36">
        <v>1.4191437956315944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691</v>
      </c>
      <c r="D37">
        <v>714</v>
      </c>
      <c r="E37">
        <v>667.45</v>
      </c>
      <c r="F37">
        <v>675</v>
      </c>
      <c r="G37">
        <f>_xll.TA_TYPPRICE(D37,E37,F37)</f>
        <v>685.48333333333323</v>
      </c>
      <c r="H37">
        <v>693.59016854354286</v>
      </c>
      <c r="I37" t="str">
        <f t="shared" si="0"/>
        <v>DOWN</v>
      </c>
      <c r="J37">
        <v>710.4336575958198</v>
      </c>
      <c r="K37">
        <v>684.68519958058323</v>
      </c>
      <c r="L37" t="str">
        <f t="shared" si="1"/>
        <v>DOWN</v>
      </c>
      <c r="M37" t="str">
        <f t="shared" si="2"/>
        <v>DOWN</v>
      </c>
      <c r="N37">
        <v>35.344929061603587</v>
      </c>
      <c r="O37" t="str">
        <f t="shared" si="3"/>
        <v>DOWN</v>
      </c>
      <c r="P37" t="str">
        <f t="shared" si="4"/>
        <v>DOWN</v>
      </c>
      <c r="Q37">
        <f t="shared" si="5"/>
        <v>7.5499999999999545</v>
      </c>
      <c r="R37">
        <f t="shared" si="6"/>
        <v>46.549999999999955</v>
      </c>
      <c r="S37">
        <f t="shared" si="7"/>
        <v>0.16219119226637943</v>
      </c>
      <c r="T37" t="str">
        <f t="shared" si="8"/>
        <v>DOWN</v>
      </c>
      <c r="U37" t="str">
        <f t="shared" si="9"/>
        <v>DOWN</v>
      </c>
      <c r="V37">
        <v>691.87682603567885</v>
      </c>
      <c r="W37">
        <v>689.41675690128238</v>
      </c>
      <c r="X37">
        <f t="shared" si="10"/>
        <v>2.4600691343964627</v>
      </c>
      <c r="Y37">
        <v>1.6273288633845682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675</v>
      </c>
      <c r="D38">
        <v>686.85</v>
      </c>
      <c r="E38">
        <v>665.2</v>
      </c>
      <c r="F38">
        <v>671</v>
      </c>
      <c r="G38">
        <f>_xll.TA_TYPPRICE(D38,E38,F38)</f>
        <v>674.35</v>
      </c>
      <c r="H38">
        <v>683.97008427177138</v>
      </c>
      <c r="I38" t="str">
        <f t="shared" si="0"/>
        <v>DOWN</v>
      </c>
      <c r="J38">
        <v>705.19284479674877</v>
      </c>
      <c r="K38">
        <v>680.35515522934247</v>
      </c>
      <c r="L38" t="str">
        <f t="shared" si="1"/>
        <v>DOWN</v>
      </c>
      <c r="M38" t="str">
        <f t="shared" si="2"/>
        <v>DOWN</v>
      </c>
      <c r="N38">
        <v>33.14357371295543</v>
      </c>
      <c r="O38" t="str">
        <f t="shared" si="3"/>
        <v>DOWN</v>
      </c>
      <c r="P38" t="str">
        <f t="shared" si="4"/>
        <v>DOWN</v>
      </c>
      <c r="Q38">
        <f t="shared" si="5"/>
        <v>5.7999999999999545</v>
      </c>
      <c r="R38">
        <f t="shared" si="6"/>
        <v>21.649999999999977</v>
      </c>
      <c r="S38">
        <f t="shared" si="7"/>
        <v>0.26789838337182265</v>
      </c>
      <c r="T38" t="str">
        <f t="shared" si="8"/>
        <v>No Indication</v>
      </c>
      <c r="U38" t="str">
        <f t="shared" si="9"/>
        <v>No T+M+I</v>
      </c>
      <c r="V38">
        <v>688.66500664557441</v>
      </c>
      <c r="W38">
        <v>688.05255268637256</v>
      </c>
      <c r="X38">
        <f t="shared" si="10"/>
        <v>0.61245395920184365</v>
      </c>
      <c r="Y38">
        <v>1.4243538825480233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670.45</v>
      </c>
      <c r="D39">
        <v>684</v>
      </c>
      <c r="E39">
        <v>664.1</v>
      </c>
      <c r="F39">
        <v>664</v>
      </c>
      <c r="G39">
        <f>_xll.TA_TYPPRICE(D39,E39,F39)</f>
        <v>670.69999999999993</v>
      </c>
      <c r="H39">
        <v>677.33504213588571</v>
      </c>
      <c r="I39" t="str">
        <f t="shared" si="0"/>
        <v>DOWN</v>
      </c>
      <c r="J39">
        <v>700.48332373080461</v>
      </c>
      <c r="K39">
        <v>676.74289851171079</v>
      </c>
      <c r="L39" t="str">
        <f t="shared" si="1"/>
        <v>DOWN</v>
      </c>
      <c r="M39" t="str">
        <f t="shared" si="2"/>
        <v>DOWN</v>
      </c>
      <c r="N39">
        <v>29.16946644087346</v>
      </c>
      <c r="O39" t="str">
        <f t="shared" si="3"/>
        <v>DOWN</v>
      </c>
      <c r="P39" t="str">
        <f t="shared" si="4"/>
        <v>DOWN</v>
      </c>
      <c r="Q39">
        <f t="shared" si="5"/>
        <v>-0.10000000000002274</v>
      </c>
      <c r="R39">
        <f t="shared" si="6"/>
        <v>19.899999999999977</v>
      </c>
      <c r="S39">
        <f t="shared" si="7"/>
        <v>-5.025125628141852E-3</v>
      </c>
      <c r="T39" t="str">
        <f t="shared" si="8"/>
        <v>DOWN</v>
      </c>
      <c r="U39" t="str">
        <f t="shared" si="9"/>
        <v>DOWN</v>
      </c>
      <c r="V39">
        <v>684.870390238563</v>
      </c>
      <c r="W39">
        <v>686.27088211701164</v>
      </c>
      <c r="X39">
        <f t="shared" si="10"/>
        <v>-1.4004918784486335</v>
      </c>
      <c r="Y39">
        <v>0.85938473034869201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661.05</v>
      </c>
      <c r="D40">
        <v>671.15</v>
      </c>
      <c r="E40">
        <v>655.29999999999995</v>
      </c>
      <c r="F40">
        <v>657</v>
      </c>
      <c r="G40">
        <f>_xll.TA_TYPPRICE(D40,E40,F40)</f>
        <v>661.15</v>
      </c>
      <c r="H40">
        <v>669.24252106794279</v>
      </c>
      <c r="I40" t="str">
        <f t="shared" si="0"/>
        <v>DOWN</v>
      </c>
      <c r="J40">
        <v>693.96480734618137</v>
      </c>
      <c r="K40">
        <v>671.97780995355288</v>
      </c>
      <c r="L40" t="str">
        <f t="shared" si="1"/>
        <v>DOWN</v>
      </c>
      <c r="M40" t="str">
        <f t="shared" si="2"/>
        <v>DOWN</v>
      </c>
      <c r="N40">
        <v>25.367350364401165</v>
      </c>
      <c r="O40" t="str">
        <f t="shared" si="3"/>
        <v>DOWN</v>
      </c>
      <c r="P40" t="str">
        <f t="shared" si="4"/>
        <v>DOWN</v>
      </c>
      <c r="Q40">
        <f t="shared" si="5"/>
        <v>1.7000000000000455</v>
      </c>
      <c r="R40">
        <f t="shared" si="6"/>
        <v>15.850000000000023</v>
      </c>
      <c r="S40">
        <f t="shared" si="7"/>
        <v>0.10725552050473458</v>
      </c>
      <c r="T40" t="str">
        <f t="shared" si="8"/>
        <v>DOWN</v>
      </c>
      <c r="U40" t="str">
        <f t="shared" si="9"/>
        <v>DOWN</v>
      </c>
      <c r="V40">
        <v>680.58263789416867</v>
      </c>
      <c r="W40">
        <v>684.10266862686262</v>
      </c>
      <c r="X40">
        <f t="shared" si="10"/>
        <v>-3.5200307326939537</v>
      </c>
      <c r="Y40">
        <v>-1.6498362259837251E-2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669.35</v>
      </c>
      <c r="AE40">
        <f t="shared" si="16"/>
        <v>665.1</v>
      </c>
      <c r="AF40">
        <f t="shared" si="17"/>
        <v>663.2</v>
      </c>
      <c r="AG40">
        <f t="shared" si="18"/>
        <v>661.35</v>
      </c>
      <c r="AH40">
        <f t="shared" si="19"/>
        <v>661.35</v>
      </c>
    </row>
    <row r="41" spans="1:34" x14ac:dyDescent="0.25">
      <c r="A41" t="s">
        <v>5</v>
      </c>
      <c r="B41" s="1">
        <v>42913</v>
      </c>
      <c r="C41">
        <v>665</v>
      </c>
      <c r="D41">
        <v>676.45</v>
      </c>
      <c r="E41">
        <v>647.15</v>
      </c>
      <c r="F41">
        <v>666</v>
      </c>
      <c r="G41">
        <f>_xll.TA_TYPPRICE(D41,E41,F41)</f>
        <v>663.19999999999993</v>
      </c>
      <c r="H41">
        <v>666.22126053397142</v>
      </c>
      <c r="I41" t="str">
        <f t="shared" si="0"/>
        <v>DOWN</v>
      </c>
      <c r="J41">
        <v>690.07262793591883</v>
      </c>
      <c r="K41">
        <v>666.46051885276336</v>
      </c>
      <c r="L41" t="str">
        <f t="shared" si="1"/>
        <v>DOWN</v>
      </c>
      <c r="M41" t="str">
        <f t="shared" si="2"/>
        <v>DOWN</v>
      </c>
      <c r="N41">
        <v>38.293822462177616</v>
      </c>
      <c r="O41" t="str">
        <f t="shared" si="3"/>
        <v>DOWN</v>
      </c>
      <c r="P41" t="str">
        <f t="shared" si="4"/>
        <v>DOWN</v>
      </c>
      <c r="Q41">
        <f t="shared" si="5"/>
        <v>18.850000000000023</v>
      </c>
      <c r="R41">
        <f t="shared" si="6"/>
        <v>29.300000000000068</v>
      </c>
      <c r="S41">
        <f t="shared" si="7"/>
        <v>0.64334470989761017</v>
      </c>
      <c r="T41" t="str">
        <f t="shared" si="8"/>
        <v>No Indication</v>
      </c>
      <c r="U41" t="str">
        <f t="shared" si="9"/>
        <v>No T+M+I</v>
      </c>
      <c r="V41">
        <v>678.33915514121963</v>
      </c>
      <c r="W41">
        <v>682.76173021005798</v>
      </c>
      <c r="X41">
        <f t="shared" si="10"/>
        <v>-4.4225750688383414</v>
      </c>
      <c r="Y41">
        <v>-0.89771370357553804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665.3</v>
      </c>
      <c r="D42">
        <v>668.85</v>
      </c>
      <c r="E42">
        <v>643.1</v>
      </c>
      <c r="F42">
        <v>650</v>
      </c>
      <c r="G42">
        <f>_xll.TA_TYPPRICE(D42,E42,F42)</f>
        <v>653.98333333333335</v>
      </c>
      <c r="H42">
        <v>660.10229693365238</v>
      </c>
      <c r="I42" t="str">
        <f t="shared" si="0"/>
        <v>DOWN</v>
      </c>
      <c r="J42">
        <v>685.3564883946035</v>
      </c>
      <c r="K42">
        <v>661.26929244103815</v>
      </c>
      <c r="L42" t="str">
        <f t="shared" si="1"/>
        <v>DOWN</v>
      </c>
      <c r="M42" t="str">
        <f t="shared" si="2"/>
        <v>DOWN</v>
      </c>
      <c r="N42">
        <v>27.651129818368752</v>
      </c>
      <c r="O42" t="str">
        <f t="shared" si="3"/>
        <v>DOWN</v>
      </c>
      <c r="P42" t="str">
        <f t="shared" si="4"/>
        <v>DOWN</v>
      </c>
      <c r="Q42">
        <f t="shared" si="5"/>
        <v>6.8999999999999773</v>
      </c>
      <c r="R42">
        <f t="shared" si="6"/>
        <v>25.75</v>
      </c>
      <c r="S42">
        <f t="shared" si="7"/>
        <v>0.26796116504854278</v>
      </c>
      <c r="T42" t="str">
        <f t="shared" si="8"/>
        <v>No Indication</v>
      </c>
      <c r="U42" t="str">
        <f t="shared" si="9"/>
        <v>No T+M+I</v>
      </c>
      <c r="V42">
        <v>673.97928511949351</v>
      </c>
      <c r="W42">
        <v>680.33493537968332</v>
      </c>
      <c r="X42">
        <f t="shared" si="10"/>
        <v>-6.3556502601898046</v>
      </c>
      <c r="Y42">
        <v>-1.9893010148983914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656.9</v>
      </c>
      <c r="D43">
        <v>662.8</v>
      </c>
      <c r="E43">
        <v>655</v>
      </c>
      <c r="F43">
        <v>660</v>
      </c>
      <c r="G43">
        <f>_xll.TA_TYPPRICE(D43,E43,F43)</f>
        <v>659.26666666666665</v>
      </c>
      <c r="H43">
        <v>659.68448180015957</v>
      </c>
      <c r="I43" t="str">
        <f t="shared" si="0"/>
        <v>UP</v>
      </c>
      <c r="J43">
        <v>680.3439354180249</v>
      </c>
      <c r="K43">
        <v>659.87611634302971</v>
      </c>
      <c r="L43" t="str">
        <f t="shared" si="1"/>
        <v>No Confirmation</v>
      </c>
      <c r="M43" t="str">
        <f t="shared" si="2"/>
        <v>No Trend</v>
      </c>
      <c r="N43">
        <v>40.557641128760729</v>
      </c>
      <c r="O43" t="str">
        <f t="shared" si="3"/>
        <v>No Momentum</v>
      </c>
      <c r="P43" t="str">
        <f t="shared" si="4"/>
        <v>No Trend + Momentum</v>
      </c>
      <c r="Q43">
        <f t="shared" si="5"/>
        <v>5</v>
      </c>
      <c r="R43">
        <f t="shared" si="6"/>
        <v>7.7999999999999545</v>
      </c>
      <c r="S43">
        <f t="shared" si="7"/>
        <v>0.64102564102564474</v>
      </c>
      <c r="T43" t="str">
        <f t="shared" si="8"/>
        <v>No Indication</v>
      </c>
      <c r="U43" t="str">
        <f t="shared" si="9"/>
        <v>No T+M+I</v>
      </c>
      <c r="V43">
        <v>671.82862587034072</v>
      </c>
      <c r="W43">
        <v>678.82864387007714</v>
      </c>
      <c r="X43">
        <f t="shared" si="10"/>
        <v>-7.0000179997364285</v>
      </c>
      <c r="Y43">
        <v>-2.9914444118659986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664.95</v>
      </c>
      <c r="D44">
        <v>669</v>
      </c>
      <c r="E44">
        <v>652.20000000000005</v>
      </c>
      <c r="F44">
        <v>668</v>
      </c>
      <c r="G44">
        <f>_xll.TA_TYPPRICE(D44,E44,F44)</f>
        <v>663.06666666666672</v>
      </c>
      <c r="H44">
        <v>661.37557423341309</v>
      </c>
      <c r="I44" t="str">
        <f t="shared" si="0"/>
        <v>UP</v>
      </c>
      <c r="J44">
        <v>677.82306088068606</v>
      </c>
      <c r="K44">
        <v>658.17031271124529</v>
      </c>
      <c r="L44" t="str">
        <f t="shared" si="1"/>
        <v>No Confirmation</v>
      </c>
      <c r="M44" t="str">
        <f t="shared" si="2"/>
        <v>No Trend</v>
      </c>
      <c r="N44">
        <v>49.556410047058392</v>
      </c>
      <c r="O44" t="str">
        <f t="shared" si="3"/>
        <v>No Momentum</v>
      </c>
      <c r="P44" t="str">
        <f t="shared" si="4"/>
        <v>No Trend + Momentum</v>
      </c>
      <c r="Q44">
        <f t="shared" si="5"/>
        <v>15.799999999999955</v>
      </c>
      <c r="R44">
        <f t="shared" si="6"/>
        <v>16.799999999999955</v>
      </c>
      <c r="S44">
        <f t="shared" si="7"/>
        <v>0.94047619047619035</v>
      </c>
      <c r="T44" t="str">
        <f t="shared" si="8"/>
        <v>UP</v>
      </c>
      <c r="U44" t="str">
        <f t="shared" si="9"/>
        <v>No T+M+I</v>
      </c>
      <c r="V44">
        <v>671.2396065056729</v>
      </c>
      <c r="W44">
        <v>678.02652210192332</v>
      </c>
      <c r="X44">
        <f t="shared" si="10"/>
        <v>-6.7869155962504237</v>
      </c>
      <c r="Y44">
        <v>-3.7505386487428836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666.65</v>
      </c>
      <c r="D45">
        <v>696</v>
      </c>
      <c r="E45">
        <v>665.5</v>
      </c>
      <c r="F45">
        <v>689</v>
      </c>
      <c r="G45">
        <f>_xll.TA_TYPPRICE(D45,E45,F45)</f>
        <v>683.5</v>
      </c>
      <c r="H45">
        <v>672.43778711670655</v>
      </c>
      <c r="I45" t="str">
        <f t="shared" si="0"/>
        <v>UP</v>
      </c>
      <c r="J45">
        <v>681.86238068497801</v>
      </c>
      <c r="K45">
        <v>659.79913210874633</v>
      </c>
      <c r="L45" t="str">
        <f t="shared" si="1"/>
        <v>UP</v>
      </c>
      <c r="M45" t="str">
        <f t="shared" si="2"/>
        <v>UP</v>
      </c>
      <c r="N45">
        <v>66.297622912154566</v>
      </c>
      <c r="O45" t="str">
        <f t="shared" si="3"/>
        <v>UP</v>
      </c>
      <c r="P45" t="str">
        <f t="shared" si="4"/>
        <v>UP</v>
      </c>
      <c r="Q45">
        <f t="shared" si="5"/>
        <v>23.5</v>
      </c>
      <c r="R45">
        <f t="shared" si="6"/>
        <v>30.5</v>
      </c>
      <c r="S45">
        <f t="shared" si="7"/>
        <v>0.77049180327868849</v>
      </c>
      <c r="T45" t="str">
        <f t="shared" si="8"/>
        <v>No Indication</v>
      </c>
      <c r="U45" t="str">
        <f t="shared" si="9"/>
        <v>No T+M+I</v>
      </c>
      <c r="V45">
        <v>673.97197473556935</v>
      </c>
      <c r="W45">
        <v>678.8393723165957</v>
      </c>
      <c r="X45">
        <f t="shared" si="10"/>
        <v>-4.8673975810263528</v>
      </c>
      <c r="Y45">
        <v>-3.9739104351995773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699</v>
      </c>
      <c r="D46">
        <v>712</v>
      </c>
      <c r="E46">
        <v>691</v>
      </c>
      <c r="F46">
        <v>702</v>
      </c>
      <c r="G46">
        <f>_xll.TA_TYPPRICE(D46,E46,F46)</f>
        <v>701.66666666666663</v>
      </c>
      <c r="H46">
        <v>687.05222689168659</v>
      </c>
      <c r="I46" t="str">
        <f t="shared" si="0"/>
        <v>UP</v>
      </c>
      <c r="J46">
        <v>688.55962942164956</v>
      </c>
      <c r="K46">
        <v>666.7326583068027</v>
      </c>
      <c r="L46" t="str">
        <f t="shared" si="1"/>
        <v>UP</v>
      </c>
      <c r="M46" t="str">
        <f t="shared" si="2"/>
        <v>UP</v>
      </c>
      <c r="N46">
        <v>73.184229610607971</v>
      </c>
      <c r="O46" t="str">
        <f t="shared" si="3"/>
        <v>UP</v>
      </c>
      <c r="P46" t="str">
        <f t="shared" si="4"/>
        <v>UP</v>
      </c>
      <c r="Q46">
        <f t="shared" si="5"/>
        <v>11</v>
      </c>
      <c r="R46">
        <f t="shared" si="6"/>
        <v>21</v>
      </c>
      <c r="S46">
        <f t="shared" si="7"/>
        <v>0.52380952380952384</v>
      </c>
      <c r="T46" t="str">
        <f t="shared" si="8"/>
        <v>No Indication</v>
      </c>
      <c r="U46" t="str">
        <f t="shared" si="9"/>
        <v>No T+M+I</v>
      </c>
      <c r="V46">
        <v>678.28397862240479</v>
      </c>
      <c r="W46">
        <v>680.55497436721828</v>
      </c>
      <c r="X46">
        <f t="shared" si="10"/>
        <v>-2.2709957448134901</v>
      </c>
      <c r="Y46">
        <v>-3.6333274971223597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702</v>
      </c>
      <c r="D47">
        <v>712</v>
      </c>
      <c r="E47">
        <v>678.15</v>
      </c>
      <c r="F47">
        <v>695</v>
      </c>
      <c r="G47">
        <f>_xll.TA_TYPPRICE(D47,E47,F47)</f>
        <v>695.05000000000007</v>
      </c>
      <c r="H47">
        <v>691.05111344584338</v>
      </c>
      <c r="I47" t="str">
        <f t="shared" si="0"/>
        <v>UP</v>
      </c>
      <c r="J47">
        <v>693.76860066128302</v>
      </c>
      <c r="K47">
        <v>669.26984534973542</v>
      </c>
      <c r="L47" t="str">
        <f t="shared" si="1"/>
        <v>UP</v>
      </c>
      <c r="M47" t="str">
        <f t="shared" si="2"/>
        <v>UP</v>
      </c>
      <c r="N47">
        <v>64.335872482721129</v>
      </c>
      <c r="O47" t="str">
        <f t="shared" si="3"/>
        <v>UP</v>
      </c>
      <c r="P47" t="str">
        <f t="shared" si="4"/>
        <v>UP</v>
      </c>
      <c r="Q47">
        <f t="shared" si="5"/>
        <v>16.850000000000023</v>
      </c>
      <c r="R47">
        <f t="shared" si="6"/>
        <v>33.850000000000023</v>
      </c>
      <c r="S47">
        <f t="shared" si="7"/>
        <v>0.49778434268833122</v>
      </c>
      <c r="T47" t="str">
        <f t="shared" si="8"/>
        <v>No Indication</v>
      </c>
      <c r="U47" t="str">
        <f t="shared" si="9"/>
        <v>No T+M+I</v>
      </c>
      <c r="V47">
        <v>680.85567421895792</v>
      </c>
      <c r="W47">
        <v>681.62497626594291</v>
      </c>
      <c r="X47">
        <f t="shared" si="10"/>
        <v>-0.76930204698498983</v>
      </c>
      <c r="Y47">
        <v>-3.0605224070948855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697.35</v>
      </c>
      <c r="D48">
        <v>708</v>
      </c>
      <c r="E48">
        <v>690.05</v>
      </c>
      <c r="F48">
        <v>700</v>
      </c>
      <c r="G48">
        <f>_xll.TA_TYPPRICE(D48,E48,F48)</f>
        <v>699.35</v>
      </c>
      <c r="H48">
        <v>695.20055672292165</v>
      </c>
      <c r="I48" t="str">
        <f t="shared" si="0"/>
        <v>UP</v>
      </c>
      <c r="J48">
        <v>696.93113384766457</v>
      </c>
      <c r="K48">
        <v>673.88765749423862</v>
      </c>
      <c r="L48" t="str">
        <f t="shared" si="1"/>
        <v>UP</v>
      </c>
      <c r="M48" t="str">
        <f t="shared" si="2"/>
        <v>UP</v>
      </c>
      <c r="N48">
        <v>67.810738960975485</v>
      </c>
      <c r="O48" t="str">
        <f t="shared" si="3"/>
        <v>UP</v>
      </c>
      <c r="P48" t="str">
        <f t="shared" si="4"/>
        <v>UP</v>
      </c>
      <c r="Q48">
        <f t="shared" si="5"/>
        <v>9.9500000000000455</v>
      </c>
      <c r="R48">
        <f t="shared" si="6"/>
        <v>17.950000000000045</v>
      </c>
      <c r="S48">
        <f t="shared" si="7"/>
        <v>0.55431754874651928</v>
      </c>
      <c r="T48" t="str">
        <f t="shared" si="8"/>
        <v>No Indication</v>
      </c>
      <c r="U48" t="str">
        <f t="shared" si="9"/>
        <v>No T+M+I</v>
      </c>
      <c r="V48">
        <v>683.80095510834906</v>
      </c>
      <c r="W48">
        <v>682.98608913513237</v>
      </c>
      <c r="X48">
        <f t="shared" si="10"/>
        <v>0.81486597321668341</v>
      </c>
      <c r="Y48">
        <v>-2.2854447310325718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704</v>
      </c>
      <c r="D49">
        <v>756</v>
      </c>
      <c r="E49">
        <v>696.5</v>
      </c>
      <c r="F49">
        <v>744</v>
      </c>
      <c r="G49">
        <f>_xll.TA_TYPPRICE(D49,E49,F49)</f>
        <v>732.16666666666663</v>
      </c>
      <c r="H49">
        <v>713.68361169479408</v>
      </c>
      <c r="I49" t="str">
        <f t="shared" si="0"/>
        <v>UP</v>
      </c>
      <c r="J49">
        <v>710.0575485481836</v>
      </c>
      <c r="K49">
        <v>678.91262249551892</v>
      </c>
      <c r="L49" t="str">
        <f t="shared" si="1"/>
        <v>UP</v>
      </c>
      <c r="M49" t="str">
        <f t="shared" si="2"/>
        <v>UP</v>
      </c>
      <c r="N49">
        <v>84.462873376042438</v>
      </c>
      <c r="O49" t="str">
        <f t="shared" si="3"/>
        <v>UP</v>
      </c>
      <c r="P49" t="str">
        <f t="shared" si="4"/>
        <v>UP</v>
      </c>
      <c r="Q49">
        <f t="shared" si="5"/>
        <v>47.5</v>
      </c>
      <c r="R49">
        <f t="shared" si="6"/>
        <v>59.5</v>
      </c>
      <c r="S49">
        <f t="shared" si="7"/>
        <v>0.79831932773109249</v>
      </c>
      <c r="T49" t="str">
        <f t="shared" si="8"/>
        <v>No Indication</v>
      </c>
      <c r="U49" t="str">
        <f t="shared" si="9"/>
        <v>No T+M+I</v>
      </c>
      <c r="V49">
        <v>693.06234663014152</v>
      </c>
      <c r="W49">
        <v>687.50563808808556</v>
      </c>
      <c r="X49">
        <f t="shared" si="10"/>
        <v>5.5567085420559579</v>
      </c>
      <c r="Y49">
        <v>-0.71701407641486581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750.95</v>
      </c>
      <c r="D50">
        <v>782.45</v>
      </c>
      <c r="E50">
        <v>726</v>
      </c>
      <c r="F50">
        <v>776</v>
      </c>
      <c r="G50">
        <f>_xll.TA_TYPPRICE(D50,E50,F50)</f>
        <v>761.48333333333323</v>
      </c>
      <c r="H50">
        <v>737.58347251406371</v>
      </c>
      <c r="I50" t="str">
        <f t="shared" si="0"/>
        <v>UP</v>
      </c>
      <c r="J50">
        <v>726.14475998192063</v>
      </c>
      <c r="K50">
        <v>689.37648416318143</v>
      </c>
      <c r="L50" t="str">
        <f t="shared" si="1"/>
        <v>UP</v>
      </c>
      <c r="M50" t="str">
        <f t="shared" si="2"/>
        <v>UP</v>
      </c>
      <c r="N50">
        <v>89.432614499862467</v>
      </c>
      <c r="O50" t="str">
        <f t="shared" si="3"/>
        <v>UP</v>
      </c>
      <c r="P50" t="str">
        <f t="shared" si="4"/>
        <v>UP</v>
      </c>
      <c r="Q50">
        <f t="shared" si="5"/>
        <v>50</v>
      </c>
      <c r="R50">
        <f t="shared" si="6"/>
        <v>56.450000000000045</v>
      </c>
      <c r="S50">
        <f t="shared" si="7"/>
        <v>0.88573959255978674</v>
      </c>
      <c r="T50" t="str">
        <f t="shared" si="8"/>
        <v>UP</v>
      </c>
      <c r="U50" t="str">
        <f t="shared" si="9"/>
        <v>UP</v>
      </c>
      <c r="V50">
        <v>705.82198561011978</v>
      </c>
      <c r="W50">
        <v>694.06077600748665</v>
      </c>
      <c r="X50">
        <f t="shared" si="10"/>
        <v>11.76120960263313</v>
      </c>
      <c r="Y50">
        <v>1.7786306593947336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732.45</v>
      </c>
      <c r="AE50">
        <f t="shared" si="16"/>
        <v>747.55000000000007</v>
      </c>
      <c r="AF50">
        <f t="shared" si="17"/>
        <v>754.25</v>
      </c>
      <c r="AG50">
        <f t="shared" si="18"/>
        <v>760.90000000000009</v>
      </c>
      <c r="AH50">
        <f t="shared" si="19"/>
        <v>760.90000000000009</v>
      </c>
    </row>
    <row r="51" spans="1:34" x14ac:dyDescent="0.25">
      <c r="A51" t="s">
        <v>5</v>
      </c>
      <c r="B51" s="1">
        <v>42927</v>
      </c>
      <c r="C51">
        <v>774.7</v>
      </c>
      <c r="D51">
        <v>774.7</v>
      </c>
      <c r="E51">
        <v>735</v>
      </c>
      <c r="F51">
        <v>736</v>
      </c>
      <c r="G51">
        <f>_xll.TA_TYPPRICE(D51,E51,F51)</f>
        <v>748.56666666666661</v>
      </c>
      <c r="H51">
        <v>743.07506959036516</v>
      </c>
      <c r="I51" t="str">
        <f t="shared" si="0"/>
        <v>DOWN</v>
      </c>
      <c r="J51">
        <v>736.9348133192716</v>
      </c>
      <c r="K51">
        <v>699.51504323802999</v>
      </c>
      <c r="L51" t="str">
        <f t="shared" si="1"/>
        <v>No Confirmation</v>
      </c>
      <c r="M51" t="str">
        <f t="shared" si="2"/>
        <v>No Trend</v>
      </c>
      <c r="N51">
        <v>59.630295954669258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39.700000000000045</v>
      </c>
      <c r="S51">
        <f t="shared" si="7"/>
        <v>2.5188916876574277E-2</v>
      </c>
      <c r="T51" t="str">
        <f t="shared" si="8"/>
        <v>DOWN</v>
      </c>
      <c r="U51" t="str">
        <f t="shared" si="9"/>
        <v>No T+M+I</v>
      </c>
      <c r="V51">
        <v>710.46475705471676</v>
      </c>
      <c r="W51">
        <v>697.16738519211731</v>
      </c>
      <c r="X51">
        <f t="shared" si="10"/>
        <v>13.297371862599448</v>
      </c>
      <c r="Y51">
        <v>4.0823789000356765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739.9</v>
      </c>
      <c r="D52">
        <v>749.15</v>
      </c>
      <c r="E52">
        <v>716</v>
      </c>
      <c r="F52">
        <v>732</v>
      </c>
      <c r="G52">
        <f>_xll.TA_TYPPRICE(D52,E52,F52)</f>
        <v>732.38333333333333</v>
      </c>
      <c r="H52">
        <v>737.72920146184924</v>
      </c>
      <c r="I52" t="str">
        <f t="shared" si="0"/>
        <v>DOWN</v>
      </c>
      <c r="J52">
        <v>739.64929924832234</v>
      </c>
      <c r="K52">
        <v>703.17836696291226</v>
      </c>
      <c r="L52" t="str">
        <f t="shared" si="1"/>
        <v>No Confirmation</v>
      </c>
      <c r="M52" t="str">
        <f t="shared" si="2"/>
        <v>No Trend</v>
      </c>
      <c r="N52">
        <v>57.245741085177627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33.149999999999977</v>
      </c>
      <c r="S52">
        <f t="shared" si="7"/>
        <v>0.48265460030165946</v>
      </c>
      <c r="T52" t="str">
        <f t="shared" si="8"/>
        <v>No Indication</v>
      </c>
      <c r="U52" t="str">
        <f t="shared" si="9"/>
        <v>No T+M+I</v>
      </c>
      <c r="V52">
        <v>713.77787135399115</v>
      </c>
      <c r="W52">
        <v>699.74757888159013</v>
      </c>
      <c r="X52">
        <f t="shared" si="10"/>
        <v>14.030292472401015</v>
      </c>
      <c r="Y52">
        <v>6.0719616145087443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735</v>
      </c>
      <c r="D53">
        <v>746</v>
      </c>
      <c r="E53">
        <v>728.4</v>
      </c>
      <c r="F53">
        <v>733</v>
      </c>
      <c r="G53">
        <f>_xll.TA_TYPPRICE(D53,E53,F53)</f>
        <v>735.80000000000007</v>
      </c>
      <c r="H53">
        <v>736.76460073092471</v>
      </c>
      <c r="I53" t="str">
        <f t="shared" si="0"/>
        <v>DOWN</v>
      </c>
      <c r="J53">
        <v>741.06056608202846</v>
      </c>
      <c r="K53">
        <v>708.78317430448726</v>
      </c>
      <c r="L53" t="str">
        <f t="shared" si="1"/>
        <v>No Confirmation</v>
      </c>
      <c r="M53" t="str">
        <f t="shared" si="2"/>
        <v>No Trend</v>
      </c>
      <c r="N53">
        <v>57.773427854024376</v>
      </c>
      <c r="O53" t="str">
        <f t="shared" si="3"/>
        <v>No Momentum</v>
      </c>
      <c r="P53" t="str">
        <f t="shared" si="4"/>
        <v>No Trend + Momentum</v>
      </c>
      <c r="Q53">
        <f t="shared" si="5"/>
        <v>4.6000000000000227</v>
      </c>
      <c r="R53">
        <f t="shared" si="6"/>
        <v>17.600000000000023</v>
      </c>
      <c r="S53">
        <f t="shared" si="7"/>
        <v>0.2613636363636373</v>
      </c>
      <c r="T53" t="str">
        <f t="shared" si="8"/>
        <v>No Indication</v>
      </c>
      <c r="U53" t="str">
        <f t="shared" si="9"/>
        <v>No T+M+I</v>
      </c>
      <c r="V53">
        <v>716.73512191491557</v>
      </c>
      <c r="W53">
        <v>702.21072118665757</v>
      </c>
      <c r="X53">
        <f t="shared" si="10"/>
        <v>14.524400728258001</v>
      </c>
      <c r="Y53">
        <v>7.7624494372585957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735</v>
      </c>
      <c r="D54">
        <v>738</v>
      </c>
      <c r="E54">
        <v>725</v>
      </c>
      <c r="F54">
        <v>729</v>
      </c>
      <c r="G54">
        <f>_xll.TA_TYPPRICE(D54,E54,F54)</f>
        <v>730.66666666666663</v>
      </c>
      <c r="H54">
        <v>733.71563369879573</v>
      </c>
      <c r="I54" t="str">
        <f t="shared" si="0"/>
        <v>DOWN</v>
      </c>
      <c r="J54">
        <v>740.38044028602212</v>
      </c>
      <c r="K54">
        <v>712.38691334793452</v>
      </c>
      <c r="L54" t="str">
        <f t="shared" si="1"/>
        <v>No Confirmation</v>
      </c>
      <c r="M54" t="str">
        <f t="shared" si="2"/>
        <v>No Trend</v>
      </c>
      <c r="N54">
        <v>54.41536826155734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13</v>
      </c>
      <c r="S54">
        <f t="shared" si="7"/>
        <v>0.30769230769230771</v>
      </c>
      <c r="T54" t="str">
        <f t="shared" si="8"/>
        <v>No Indication</v>
      </c>
      <c r="U54" t="str">
        <f t="shared" si="9"/>
        <v>No T+M+I</v>
      </c>
      <c r="V54">
        <v>718.62202623569783</v>
      </c>
      <c r="W54">
        <v>704.19511220986817</v>
      </c>
      <c r="X54">
        <f t="shared" si="10"/>
        <v>14.42691402582966</v>
      </c>
      <c r="Y54">
        <v>9.095342354972809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730</v>
      </c>
      <c r="D55">
        <v>740</v>
      </c>
      <c r="E55">
        <v>719.05</v>
      </c>
      <c r="F55">
        <v>740</v>
      </c>
      <c r="G55">
        <f>_xll.TA_TYPPRICE(D55,E55,F55)</f>
        <v>733.01666666666677</v>
      </c>
      <c r="H55">
        <v>733.36615018273119</v>
      </c>
      <c r="I55" t="str">
        <f t="shared" si="0"/>
        <v>UP</v>
      </c>
      <c r="J55">
        <v>740.29589800023939</v>
      </c>
      <c r="K55">
        <v>713.86759927061576</v>
      </c>
      <c r="L55" t="str">
        <f t="shared" si="1"/>
        <v>No Confirmation</v>
      </c>
      <c r="M55" t="str">
        <f t="shared" si="2"/>
        <v>No Trend</v>
      </c>
      <c r="N55">
        <v>62.006583685401182</v>
      </c>
      <c r="O55" t="str">
        <f t="shared" si="3"/>
        <v>UP</v>
      </c>
      <c r="P55" t="str">
        <f t="shared" si="4"/>
        <v>No Trend + Momentum</v>
      </c>
      <c r="Q55">
        <f t="shared" si="5"/>
        <v>20.950000000000045</v>
      </c>
      <c r="R55">
        <f t="shared" si="6"/>
        <v>20.950000000000045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721.91094527635971</v>
      </c>
      <c r="W55">
        <v>706.84732612024834</v>
      </c>
      <c r="X55">
        <f t="shared" si="10"/>
        <v>15.063619156111372</v>
      </c>
      <c r="Y55">
        <v>10.288997715200521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737.5</v>
      </c>
      <c r="D56">
        <v>764.9</v>
      </c>
      <c r="E56">
        <v>731.4</v>
      </c>
      <c r="F56">
        <v>741</v>
      </c>
      <c r="G56">
        <f>_xll.TA_TYPPRICE(D56,E56,F56)</f>
        <v>745.76666666666677</v>
      </c>
      <c r="H56">
        <v>739.56640842469892</v>
      </c>
      <c r="I56" t="str">
        <f t="shared" si="0"/>
        <v>UP</v>
      </c>
      <c r="J56">
        <v>745.76347622240837</v>
      </c>
      <c r="K56">
        <v>717.76368832159005</v>
      </c>
      <c r="L56" t="str">
        <f t="shared" si="1"/>
        <v>No Confirmation</v>
      </c>
      <c r="M56" t="str">
        <f t="shared" si="2"/>
        <v>No Trend</v>
      </c>
      <c r="N56">
        <v>62.712213299060636</v>
      </c>
      <c r="O56" t="str">
        <f t="shared" si="3"/>
        <v>UP</v>
      </c>
      <c r="P56" t="str">
        <f t="shared" si="4"/>
        <v>No Trend + Momentum</v>
      </c>
      <c r="Q56">
        <f t="shared" si="5"/>
        <v>9.6000000000000227</v>
      </c>
      <c r="R56">
        <f t="shared" si="6"/>
        <v>33.5</v>
      </c>
      <c r="S56">
        <f t="shared" si="7"/>
        <v>0.28656716417910516</v>
      </c>
      <c r="T56" t="str">
        <f t="shared" si="8"/>
        <v>No Indication</v>
      </c>
      <c r="U56" t="str">
        <f t="shared" si="9"/>
        <v>No T+M+I</v>
      </c>
      <c r="V56">
        <v>724.84772292615048</v>
      </c>
      <c r="W56">
        <v>709.37715381504472</v>
      </c>
      <c r="X56">
        <f t="shared" si="10"/>
        <v>15.47056911110576</v>
      </c>
      <c r="Y56">
        <v>11.325311994381568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742</v>
      </c>
      <c r="D57">
        <v>754</v>
      </c>
      <c r="E57">
        <v>739.35</v>
      </c>
      <c r="F57">
        <v>747</v>
      </c>
      <c r="G57">
        <f>_xll.TA_TYPPRICE(D57,E57,F57)</f>
        <v>746.7833333333333</v>
      </c>
      <c r="H57">
        <v>743.17487087901611</v>
      </c>
      <c r="I57" t="str">
        <f t="shared" si="0"/>
        <v>UP</v>
      </c>
      <c r="J57">
        <v>747.59381483965092</v>
      </c>
      <c r="K57">
        <v>722.5606464723478</v>
      </c>
      <c r="L57" t="str">
        <f t="shared" si="1"/>
        <v>No Confirmation</v>
      </c>
      <c r="M57" t="str">
        <f t="shared" si="2"/>
        <v>No Trend</v>
      </c>
      <c r="N57">
        <v>67.271121429945325</v>
      </c>
      <c r="O57" t="str">
        <f t="shared" si="3"/>
        <v>UP</v>
      </c>
      <c r="P57" t="str">
        <f t="shared" si="4"/>
        <v>No Trend + Momentum</v>
      </c>
      <c r="Q57">
        <f t="shared" si="5"/>
        <v>7.6499999999999773</v>
      </c>
      <c r="R57">
        <f t="shared" si="6"/>
        <v>14.649999999999977</v>
      </c>
      <c r="S57">
        <f t="shared" si="7"/>
        <v>0.52218430034129615</v>
      </c>
      <c r="T57" t="str">
        <f t="shared" si="8"/>
        <v>No Indication</v>
      </c>
      <c r="U57" t="str">
        <f t="shared" si="9"/>
        <v>No T+M+I</v>
      </c>
      <c r="V57">
        <v>728.25576555289661</v>
      </c>
      <c r="W57">
        <v>712.16403131022662</v>
      </c>
      <c r="X57">
        <f t="shared" si="10"/>
        <v>16.091734242669986</v>
      </c>
      <c r="Y57">
        <v>12.278596444039252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747</v>
      </c>
      <c r="D58">
        <v>775</v>
      </c>
      <c r="E58">
        <v>742.5</v>
      </c>
      <c r="F58">
        <v>765</v>
      </c>
      <c r="G58">
        <f>_xll.TA_TYPPRICE(D58,E58,F58)</f>
        <v>760.83333333333337</v>
      </c>
      <c r="H58">
        <v>752.00410210617474</v>
      </c>
      <c r="I58" t="str">
        <f t="shared" si="0"/>
        <v>UP</v>
      </c>
      <c r="J58">
        <v>753.68407820861739</v>
      </c>
      <c r="K58">
        <v>726.99161392293718</v>
      </c>
      <c r="L58" t="str">
        <f t="shared" si="1"/>
        <v>UP</v>
      </c>
      <c r="M58" t="str">
        <f t="shared" si="2"/>
        <v>UP</v>
      </c>
      <c r="N58">
        <v>77.559680229542749</v>
      </c>
      <c r="O58" t="str">
        <f t="shared" si="3"/>
        <v>UP</v>
      </c>
      <c r="P58" t="str">
        <f t="shared" si="4"/>
        <v>UP</v>
      </c>
      <c r="Q58">
        <f t="shared" si="5"/>
        <v>22.5</v>
      </c>
      <c r="R58">
        <f t="shared" si="6"/>
        <v>32.5</v>
      </c>
      <c r="S58">
        <f t="shared" si="7"/>
        <v>0.69230769230769229</v>
      </c>
      <c r="T58" t="str">
        <f t="shared" si="8"/>
        <v>No Indication</v>
      </c>
      <c r="U58" t="str">
        <f t="shared" si="9"/>
        <v>No T+M+I</v>
      </c>
      <c r="V58">
        <v>733.90872469860483</v>
      </c>
      <c r="W58">
        <v>716.07780676872835</v>
      </c>
      <c r="X58">
        <f t="shared" si="10"/>
        <v>17.830917929876478</v>
      </c>
      <c r="Y58">
        <v>13.389060741206697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765.05</v>
      </c>
      <c r="D59">
        <v>765.05</v>
      </c>
      <c r="E59">
        <v>735.8</v>
      </c>
      <c r="F59">
        <v>752</v>
      </c>
      <c r="G59">
        <f>_xll.TA_TYPPRICE(D59,E59,F59)</f>
        <v>750.94999999999993</v>
      </c>
      <c r="H59">
        <v>751.47705105308728</v>
      </c>
      <c r="I59" t="str">
        <f t="shared" si="0"/>
        <v>UP</v>
      </c>
      <c r="J59">
        <v>756.20983860670242</v>
      </c>
      <c r="K59">
        <v>728.94903305117339</v>
      </c>
      <c r="L59" t="str">
        <f t="shared" si="1"/>
        <v>No Confirmation</v>
      </c>
      <c r="M59" t="str">
        <f t="shared" si="2"/>
        <v>No Trend</v>
      </c>
      <c r="N59">
        <v>60.414395133888718</v>
      </c>
      <c r="O59" t="str">
        <f t="shared" si="3"/>
        <v>UP</v>
      </c>
      <c r="P59" t="str">
        <f t="shared" si="4"/>
        <v>No Trend + Momentum</v>
      </c>
      <c r="Q59">
        <f t="shared" si="5"/>
        <v>16.200000000000045</v>
      </c>
      <c r="R59">
        <f t="shared" si="6"/>
        <v>29.25</v>
      </c>
      <c r="S59">
        <f t="shared" si="7"/>
        <v>0.55384615384615543</v>
      </c>
      <c r="T59" t="str">
        <f t="shared" si="8"/>
        <v>No Indication</v>
      </c>
      <c r="U59" t="str">
        <f t="shared" si="9"/>
        <v>No T+M+I</v>
      </c>
      <c r="V59">
        <v>736.69199782189639</v>
      </c>
      <c r="W59">
        <v>718.73870997104473</v>
      </c>
      <c r="X59">
        <f t="shared" si="10"/>
        <v>17.953287850851666</v>
      </c>
      <c r="Y59">
        <v>14.301906163135691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738.7</v>
      </c>
      <c r="D60">
        <v>796</v>
      </c>
      <c r="E60">
        <v>738.7</v>
      </c>
      <c r="F60">
        <v>785</v>
      </c>
      <c r="G60">
        <f>_xll.TA_TYPPRICE(D60,E60,F60)</f>
        <v>773.23333333333323</v>
      </c>
      <c r="H60">
        <v>762.35519219321031</v>
      </c>
      <c r="I60" t="str">
        <f t="shared" si="0"/>
        <v>UP</v>
      </c>
      <c r="J60">
        <v>765.05209669410192</v>
      </c>
      <c r="K60">
        <v>731.11591459535714</v>
      </c>
      <c r="L60" t="str">
        <f t="shared" si="1"/>
        <v>UP</v>
      </c>
      <c r="M60" t="str">
        <f t="shared" si="2"/>
        <v>UP</v>
      </c>
      <c r="N60">
        <v>76.734030615617343</v>
      </c>
      <c r="O60" t="str">
        <f t="shared" si="3"/>
        <v>UP</v>
      </c>
      <c r="P60" t="str">
        <f t="shared" si="4"/>
        <v>UP</v>
      </c>
      <c r="Q60">
        <f t="shared" si="5"/>
        <v>46.299999999999955</v>
      </c>
      <c r="R60">
        <f t="shared" si="6"/>
        <v>57.299999999999955</v>
      </c>
      <c r="S60">
        <f t="shared" si="7"/>
        <v>0.80802792321116912</v>
      </c>
      <c r="T60" t="str">
        <f t="shared" si="8"/>
        <v>UP</v>
      </c>
      <c r="U60" t="str">
        <f t="shared" si="9"/>
        <v>UP</v>
      </c>
      <c r="V60">
        <v>744.12399815698927</v>
      </c>
      <c r="W60">
        <v>723.6469536768933</v>
      </c>
      <c r="X60">
        <f t="shared" si="10"/>
        <v>20.477044480095969</v>
      </c>
      <c r="Y60">
        <v>15.536933826527747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794</v>
      </c>
      <c r="D61">
        <v>795</v>
      </c>
      <c r="E61">
        <v>765.4</v>
      </c>
      <c r="F61">
        <v>775</v>
      </c>
      <c r="G61">
        <f>_xll.TA_TYPPRICE(D61,E61,F61)</f>
        <v>778.4666666666667</v>
      </c>
      <c r="H61">
        <v>770.41092942993851</v>
      </c>
      <c r="I61" t="str">
        <f t="shared" si="0"/>
        <v>UP</v>
      </c>
      <c r="J61">
        <v>771.70718631763486</v>
      </c>
      <c r="K61">
        <v>738.73460024083329</v>
      </c>
      <c r="L61" t="str">
        <f t="shared" si="1"/>
        <v>UP</v>
      </c>
      <c r="M61" t="str">
        <f t="shared" si="2"/>
        <v>UP</v>
      </c>
      <c r="N61">
        <v>66.369744622985635</v>
      </c>
      <c r="O61" t="str">
        <f t="shared" si="3"/>
        <v>UP</v>
      </c>
      <c r="P61" t="str">
        <f t="shared" si="4"/>
        <v>UP</v>
      </c>
      <c r="Q61">
        <f t="shared" si="5"/>
        <v>9.6000000000000227</v>
      </c>
      <c r="R61">
        <f t="shared" si="6"/>
        <v>29.600000000000023</v>
      </c>
      <c r="S61">
        <f t="shared" si="7"/>
        <v>0.32432432432432484</v>
      </c>
      <c r="T61" t="str">
        <f t="shared" si="8"/>
        <v>No Indication</v>
      </c>
      <c r="U61" t="str">
        <f t="shared" si="9"/>
        <v>No T+M+I</v>
      </c>
      <c r="V61">
        <v>748.87415228668328</v>
      </c>
      <c r="W61">
        <v>727.45088303416048</v>
      </c>
      <c r="X61">
        <f t="shared" si="10"/>
        <v>21.4232692525228</v>
      </c>
      <c r="Y61">
        <v>16.714200911726756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775</v>
      </c>
      <c r="D62">
        <v>796</v>
      </c>
      <c r="E62">
        <v>769</v>
      </c>
      <c r="F62">
        <v>774</v>
      </c>
      <c r="G62">
        <f>_xll.TA_TYPPRICE(D62,E62,F62)</f>
        <v>779.66666666666663</v>
      </c>
      <c r="H62">
        <v>775.03879804830262</v>
      </c>
      <c r="I62" t="str">
        <f t="shared" si="0"/>
        <v>DOWN</v>
      </c>
      <c r="J62">
        <v>777.1055893581605</v>
      </c>
      <c r="K62">
        <v>745.46024463175922</v>
      </c>
      <c r="L62" t="str">
        <f t="shared" si="1"/>
        <v>No Confirmation</v>
      </c>
      <c r="M62" t="str">
        <f t="shared" si="2"/>
        <v>No Trend</v>
      </c>
      <c r="N62">
        <v>65.267798516884739</v>
      </c>
      <c r="O62" t="str">
        <f t="shared" si="3"/>
        <v>UP</v>
      </c>
      <c r="P62" t="str">
        <f t="shared" si="4"/>
        <v>No Trend + Momentum</v>
      </c>
      <c r="Q62">
        <f t="shared" si="5"/>
        <v>5</v>
      </c>
      <c r="R62">
        <f t="shared" si="6"/>
        <v>27</v>
      </c>
      <c r="S62">
        <f t="shared" si="7"/>
        <v>0.18518518518518517</v>
      </c>
      <c r="T62" t="str">
        <f t="shared" si="8"/>
        <v>DOWN</v>
      </c>
      <c r="U62" t="str">
        <f t="shared" si="9"/>
        <v>No T+M+I</v>
      </c>
      <c r="V62">
        <v>752.73966731950122</v>
      </c>
      <c r="W62">
        <v>730.89896577237084</v>
      </c>
      <c r="X62">
        <f t="shared" si="10"/>
        <v>21.840701547130379</v>
      </c>
      <c r="Y62">
        <v>17.739501038807482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782.75</v>
      </c>
      <c r="D63">
        <v>782.8</v>
      </c>
      <c r="E63">
        <v>762</v>
      </c>
      <c r="F63">
        <v>768</v>
      </c>
      <c r="G63">
        <f>_xll.TA_TYPPRICE(D63,E63,F63)</f>
        <v>770.93333333333339</v>
      </c>
      <c r="H63">
        <v>772.98606569081801</v>
      </c>
      <c r="I63" t="str">
        <f t="shared" si="0"/>
        <v>DOWN</v>
      </c>
      <c r="J63">
        <v>778.37101394523597</v>
      </c>
      <c r="K63">
        <v>749.13574582470164</v>
      </c>
      <c r="L63" t="str">
        <f t="shared" si="1"/>
        <v>No Confirmation</v>
      </c>
      <c r="M63" t="str">
        <f t="shared" si="2"/>
        <v>No Trend</v>
      </c>
      <c r="N63">
        <v>58.040401983405253</v>
      </c>
      <c r="O63" t="str">
        <f t="shared" si="3"/>
        <v>No Momentum</v>
      </c>
      <c r="P63" t="str">
        <f t="shared" si="4"/>
        <v>No Trend + Momentum</v>
      </c>
      <c r="Q63">
        <f t="shared" si="5"/>
        <v>6</v>
      </c>
      <c r="R63">
        <f t="shared" si="6"/>
        <v>20.799999999999955</v>
      </c>
      <c r="S63">
        <f t="shared" si="7"/>
        <v>0.2884615384615391</v>
      </c>
      <c r="T63" t="str">
        <f t="shared" si="8"/>
        <v>No Indication</v>
      </c>
      <c r="U63" t="str">
        <f t="shared" si="9"/>
        <v>No T+M+I</v>
      </c>
      <c r="V63">
        <v>755.08741080880873</v>
      </c>
      <c r="W63">
        <v>733.64719052997305</v>
      </c>
      <c r="X63">
        <f t="shared" si="10"/>
        <v>21.440220278835682</v>
      </c>
      <c r="Y63">
        <v>18.479644886813123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773</v>
      </c>
      <c r="D64">
        <v>783</v>
      </c>
      <c r="E64">
        <v>757</v>
      </c>
      <c r="F64">
        <v>773</v>
      </c>
      <c r="G64">
        <f>_xll.TA_TYPPRICE(D64,E64,F64)</f>
        <v>771</v>
      </c>
      <c r="H64">
        <v>771.99303284540906</v>
      </c>
      <c r="I64" t="str">
        <f t="shared" si="0"/>
        <v>UP</v>
      </c>
      <c r="J64">
        <v>779.39967751296126</v>
      </c>
      <c r="K64">
        <v>750.88335786365678</v>
      </c>
      <c r="L64" t="str">
        <f t="shared" si="1"/>
        <v>No Confirmation</v>
      </c>
      <c r="M64" t="str">
        <f t="shared" si="2"/>
        <v>No Trend</v>
      </c>
      <c r="N64">
        <v>62.379829560988419</v>
      </c>
      <c r="O64" t="str">
        <f t="shared" si="3"/>
        <v>UP</v>
      </c>
      <c r="P64" t="str">
        <f t="shared" si="4"/>
        <v>No Trend + Momentum</v>
      </c>
      <c r="Q64">
        <f t="shared" si="5"/>
        <v>16</v>
      </c>
      <c r="R64">
        <f t="shared" si="6"/>
        <v>26</v>
      </c>
      <c r="S64">
        <f t="shared" si="7"/>
        <v>0.61538461538461542</v>
      </c>
      <c r="T64" t="str">
        <f t="shared" si="8"/>
        <v>No Indication</v>
      </c>
      <c r="U64" t="str">
        <f t="shared" si="9"/>
        <v>No T+M+I</v>
      </c>
      <c r="V64">
        <v>757.84319376129974</v>
      </c>
      <c r="W64">
        <v>736.56221345367874</v>
      </c>
      <c r="X64">
        <f t="shared" si="10"/>
        <v>21.280980307621007</v>
      </c>
      <c r="Y64">
        <v>19.0399119709747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756</v>
      </c>
      <c r="D65">
        <v>784</v>
      </c>
      <c r="E65">
        <v>756</v>
      </c>
      <c r="F65">
        <v>781</v>
      </c>
      <c r="G65">
        <f>_xll.TA_TYPPRICE(D65,E65,F65)</f>
        <v>773.66666666666663</v>
      </c>
      <c r="H65">
        <v>772.8298497560379</v>
      </c>
      <c r="I65" t="str">
        <f t="shared" si="0"/>
        <v>UP</v>
      </c>
      <c r="J65">
        <v>780.42197139896984</v>
      </c>
      <c r="K65">
        <v>752.02038944951084</v>
      </c>
      <c r="L65" t="str">
        <f t="shared" si="1"/>
        <v>UP</v>
      </c>
      <c r="M65" t="str">
        <f t="shared" si="2"/>
        <v>UP</v>
      </c>
      <c r="N65">
        <v>68.827499063162861</v>
      </c>
      <c r="O65" t="str">
        <f t="shared" si="3"/>
        <v>UP</v>
      </c>
      <c r="P65" t="str">
        <f t="shared" si="4"/>
        <v>UP</v>
      </c>
      <c r="Q65">
        <f t="shared" si="5"/>
        <v>25</v>
      </c>
      <c r="R65">
        <f t="shared" si="6"/>
        <v>28</v>
      </c>
      <c r="S65">
        <f t="shared" si="7"/>
        <v>0.8928571428571429</v>
      </c>
      <c r="T65" t="str">
        <f t="shared" si="8"/>
        <v>UP</v>
      </c>
      <c r="U65" t="str">
        <f t="shared" si="9"/>
        <v>UP</v>
      </c>
      <c r="V65">
        <v>761.40577933648444</v>
      </c>
      <c r="W65">
        <v>739.85390134599879</v>
      </c>
      <c r="X65">
        <f t="shared" si="10"/>
        <v>21.55187799048565</v>
      </c>
      <c r="Y65">
        <v>19.542305174876891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776.6</v>
      </c>
      <c r="D66">
        <v>779.9</v>
      </c>
      <c r="E66">
        <v>768.8</v>
      </c>
      <c r="F66">
        <v>769.6</v>
      </c>
      <c r="G66">
        <f>_xll.TA_TYPPRICE(D66,E66,F66)</f>
        <v>772.76666666666654</v>
      </c>
      <c r="H66">
        <v>772.79825821135228</v>
      </c>
      <c r="I66" t="str">
        <f t="shared" si="0"/>
        <v>DOWN</v>
      </c>
      <c r="J66">
        <v>780.30597775475428</v>
      </c>
      <c r="K66">
        <v>755.74919179406402</v>
      </c>
      <c r="L66" t="str">
        <f t="shared" si="1"/>
        <v>No Confirmation</v>
      </c>
      <c r="M66" t="str">
        <f t="shared" si="2"/>
        <v>No Trend</v>
      </c>
      <c r="N66">
        <v>52.729822533837087</v>
      </c>
      <c r="O66" t="str">
        <f t="shared" si="3"/>
        <v>No Momentum</v>
      </c>
      <c r="P66" t="str">
        <f t="shared" si="4"/>
        <v>No Trend + Momentum</v>
      </c>
      <c r="Q66">
        <f t="shared" si="5"/>
        <v>0.80000000000006821</v>
      </c>
      <c r="R66">
        <f t="shared" si="6"/>
        <v>11.100000000000023</v>
      </c>
      <c r="S66">
        <f t="shared" si="7"/>
        <v>7.2072072072078067E-2</v>
      </c>
      <c r="T66" t="str">
        <f t="shared" si="8"/>
        <v>DOWN</v>
      </c>
      <c r="U66" t="str">
        <f t="shared" si="9"/>
        <v>No T+M+I</v>
      </c>
      <c r="V66">
        <v>762.66642866933296</v>
      </c>
      <c r="W66">
        <v>742.05731606110999</v>
      </c>
      <c r="X66">
        <f t="shared" si="10"/>
        <v>20.609112608222972</v>
      </c>
      <c r="Y66">
        <v>19.755666661546108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777.95</v>
      </c>
      <c r="D67">
        <v>790</v>
      </c>
      <c r="E67">
        <v>770.35</v>
      </c>
      <c r="F67">
        <v>770.4</v>
      </c>
      <c r="G67">
        <f>_xll.TA_TYPPRICE(D67,E67,F67)</f>
        <v>776.91666666666663</v>
      </c>
      <c r="H67">
        <v>774.8574624390094</v>
      </c>
      <c r="I67" t="str">
        <f t="shared" ref="I67:I84" si="20">IF(F67&gt;H67,"UP","DOWN")</f>
        <v>DOWN</v>
      </c>
      <c r="J67">
        <v>782.46020492036439</v>
      </c>
      <c r="K67">
        <v>758.99381583982756</v>
      </c>
      <c r="L67" t="str">
        <f t="shared" ref="L67:L84" si="21">IF(F67&gt;J67,"UP",IF(F67&lt;K67,"DOWN","No Confirmation"))</f>
        <v>No Confirmation</v>
      </c>
      <c r="M67" t="str">
        <f t="shared" ref="M67:M84" si="22">IF(AND(I67="UP",L67="UP"),"UP",IF(AND(I67="DOWN",L67="DOWN"),"DOWN","No Trend"))</f>
        <v>No Trend</v>
      </c>
      <c r="N67">
        <v>53.680129027186695</v>
      </c>
      <c r="O67" t="str">
        <f t="shared" ref="O67:O84" si="23">IF(N67&gt;60,"UP",IF(N67&lt;40,"DOWN","No Momentum"))</f>
        <v>No Momentum</v>
      </c>
      <c r="P67" t="str">
        <f t="shared" ref="P67:P84" si="24">IF(AND(M67="UP",O67="UP"),"UP",IF(AND(M67="DOWN",O67="DOWN"),"DOWN","No Trend + Momentum"))</f>
        <v>No Trend + Momentum</v>
      </c>
      <c r="Q67">
        <f t="shared" ref="Q67:Q84" si="25">F67-E67</f>
        <v>4.9999999999954525E-2</v>
      </c>
      <c r="R67">
        <f t="shared" ref="R67:R84" si="26">D67-E67</f>
        <v>19.649999999999977</v>
      </c>
      <c r="S67">
        <f t="shared" ref="S67:S84" si="27">Q67/R67</f>
        <v>2.5445292620842027E-3</v>
      </c>
      <c r="T67" t="str">
        <f t="shared" ref="T67:T84" si="28">IF(S67&gt;0.8,"UP",IF(S67&lt;0.2,"DOWN","No Indication"))</f>
        <v>DOWN</v>
      </c>
      <c r="U67" t="str">
        <f t="shared" ref="U67:U84" si="29">IF(AND(P67="UP",T67="UP"),"UP",IF(AND(P67="DOWN",T67="DOWN"),"DOWN","No T+M+I"))</f>
        <v>No T+M+I</v>
      </c>
      <c r="V67">
        <v>763.85620887405094</v>
      </c>
      <c r="W67">
        <v>744.15677413065737</v>
      </c>
      <c r="X67">
        <f t="shared" ref="X67:X84" si="30">V67-W67</f>
        <v>19.699434743393567</v>
      </c>
      <c r="Y67">
        <v>19.744420277915602</v>
      </c>
      <c r="Z67" t="str">
        <f t="shared" ref="Z67:Z84" si="31">IF(X67&gt;Y67,"UP",IF(X67&lt;Y67,"DOWN","No Indication"))</f>
        <v>DOWN</v>
      </c>
      <c r="AA67" t="str">
        <f t="shared" ref="AA67:AA84" si="32">IF(AND(U67="UP",Z67="UP"),"UP",IF(AND(U67="DOWN",Z67="DOWN"),"DOWN","No TMIM"))</f>
        <v>No TMIM</v>
      </c>
      <c r="AB67" t="str">
        <f t="shared" ref="AB67:AB84" si="33">IF(H67&gt;J67,"UP",IF(H67&lt;K67,"DOWN","No Confirmation"))</f>
        <v>No Confirmation</v>
      </c>
      <c r="AC67" t="str">
        <f t="shared" ref="AC67:AC84" si="34">IF(AND(AA67="UP",AB67="UP"),"UP",IF(AND(AA67="DOWN",AB67="DOWN"),"DOWN","No Alert"))</f>
        <v>No Alert</v>
      </c>
      <c r="AD67" t="str">
        <f t="shared" ref="AD67:AD84" si="35">IF(AC67="UP",MROUND(D67-((D67-E67)*0.886),0.05),IF(AC67="DOWN",MROUND(E67+((D67-E67)*0.886),0.05),"No Alert"))</f>
        <v>No Alert</v>
      </c>
      <c r="AE67" t="str">
        <f t="shared" ref="AE67:AE84" si="36">IF(AC67="UP",MROUND(D67-((D67-E67)*0.618),0.05),IF(AC67="DOWN",MROUND(E67+((D67-E67)*0.618),0.05),"No Alert"))</f>
        <v>No Alert</v>
      </c>
      <c r="AF67" t="str">
        <f t="shared" ref="AF67:AF84" si="37">IF(AC67="UP",MROUND(D67-((D67-E67)*0.5),0.05),IF(AC67="DOWN",MROUND(E67+((D67-E67)*0.5),0.05),"No Alert"))</f>
        <v>No Alert</v>
      </c>
      <c r="AG67" t="str">
        <f t="shared" ref="AG67:AG8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777</v>
      </c>
      <c r="D68">
        <v>779.15</v>
      </c>
      <c r="E68">
        <v>751.6</v>
      </c>
      <c r="F68">
        <v>753.1</v>
      </c>
      <c r="G68">
        <f>_xll.TA_TYPPRICE(D68,E68,F68)</f>
        <v>761.2833333333333</v>
      </c>
      <c r="H68">
        <v>768.07039788617135</v>
      </c>
      <c r="I68" t="str">
        <f t="shared" si="20"/>
        <v>DOWN</v>
      </c>
      <c r="J68">
        <v>781.7246038269501</v>
      </c>
      <c r="K68">
        <v>757.35074565319917</v>
      </c>
      <c r="L68" t="str">
        <f t="shared" si="21"/>
        <v>DOWN</v>
      </c>
      <c r="M68" t="str">
        <f t="shared" si="22"/>
        <v>DOWN</v>
      </c>
      <c r="N68">
        <v>34.779791294510183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27.549999999999955</v>
      </c>
      <c r="S68">
        <f t="shared" si="27"/>
        <v>5.4446460980036387E-2</v>
      </c>
      <c r="T68" t="str">
        <f t="shared" si="28"/>
        <v>DOWN</v>
      </c>
      <c r="U68" t="str">
        <f t="shared" si="29"/>
        <v>DOWN</v>
      </c>
      <c r="V68">
        <v>762.20140750881228</v>
      </c>
      <c r="W68">
        <v>744.81923530616427</v>
      </c>
      <c r="X68">
        <f t="shared" si="30"/>
        <v>17.382172202648007</v>
      </c>
      <c r="Y68">
        <v>19.271970662862081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759</v>
      </c>
      <c r="D69">
        <v>760.05</v>
      </c>
      <c r="E69">
        <v>747.25</v>
      </c>
      <c r="F69">
        <v>755.75</v>
      </c>
      <c r="G69">
        <f>_xll.TA_TYPPRICE(D69,E69,F69)</f>
        <v>754.35</v>
      </c>
      <c r="H69">
        <v>761.21019894308574</v>
      </c>
      <c r="I69" t="str">
        <f t="shared" si="20"/>
        <v>DOWN</v>
      </c>
      <c r="J69">
        <v>776.90802519873898</v>
      </c>
      <c r="K69">
        <v>755.10613550804385</v>
      </c>
      <c r="L69" t="str">
        <f t="shared" si="21"/>
        <v>No Confirmation</v>
      </c>
      <c r="M69" t="str">
        <f t="shared" si="22"/>
        <v>No Trend</v>
      </c>
      <c r="N69">
        <v>38.899002834032068</v>
      </c>
      <c r="O69" t="str">
        <f t="shared" si="23"/>
        <v>DOWN</v>
      </c>
      <c r="P69" t="str">
        <f t="shared" si="24"/>
        <v>No Trend + Momentum</v>
      </c>
      <c r="Q69">
        <f t="shared" si="25"/>
        <v>8.5</v>
      </c>
      <c r="R69">
        <f t="shared" si="26"/>
        <v>12.799999999999955</v>
      </c>
      <c r="S69">
        <f t="shared" si="27"/>
        <v>0.66406250000000233</v>
      </c>
      <c r="T69" t="str">
        <f t="shared" si="28"/>
        <v>No Indication</v>
      </c>
      <c r="U69" t="str">
        <f t="shared" si="29"/>
        <v>No T+M+I</v>
      </c>
      <c r="V69">
        <v>761.20888327668729</v>
      </c>
      <c r="W69">
        <v>745.62892157978172</v>
      </c>
      <c r="X69">
        <f t="shared" si="30"/>
        <v>15.579961696905571</v>
      </c>
      <c r="Y69">
        <v>18.533568869670781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760</v>
      </c>
      <c r="D70">
        <v>774</v>
      </c>
      <c r="E70">
        <v>751.1</v>
      </c>
      <c r="F70">
        <v>768</v>
      </c>
      <c r="G70">
        <f>_xll.TA_TYPPRICE(D70,E70,F70)</f>
        <v>764.36666666666667</v>
      </c>
      <c r="H70">
        <v>762.78843280487627</v>
      </c>
      <c r="I70" t="str">
        <f t="shared" si="20"/>
        <v>UP</v>
      </c>
      <c r="J70">
        <v>776.26179737679695</v>
      </c>
      <c r="K70">
        <v>754.21588317292299</v>
      </c>
      <c r="L70" t="str">
        <f t="shared" si="21"/>
        <v>No Confirmation</v>
      </c>
      <c r="M70" t="str">
        <f t="shared" si="22"/>
        <v>No Trend</v>
      </c>
      <c r="N70">
        <v>55.235691126931343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16.899999999999977</v>
      </c>
      <c r="R70">
        <f t="shared" si="26"/>
        <v>22.899999999999977</v>
      </c>
      <c r="S70">
        <f t="shared" si="27"/>
        <v>0.73799126637554557</v>
      </c>
      <c r="T70" t="str">
        <f t="shared" si="28"/>
        <v>No Indication</v>
      </c>
      <c r="U70" t="str">
        <f t="shared" si="29"/>
        <v>No T+M+I</v>
      </c>
      <c r="V70">
        <v>762.2536704648893</v>
      </c>
      <c r="W70">
        <v>747.28603849979788</v>
      </c>
      <c r="X70">
        <f t="shared" si="30"/>
        <v>14.967631965091414</v>
      </c>
      <c r="Y70">
        <v>17.820381488754908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769.15</v>
      </c>
      <c r="D71">
        <v>775</v>
      </c>
      <c r="E71">
        <v>750.1</v>
      </c>
      <c r="F71">
        <v>769.7</v>
      </c>
      <c r="G71">
        <f>_xll.TA_TYPPRICE(D71,E71,F71)</f>
        <v>764.93333333333339</v>
      </c>
      <c r="H71">
        <v>763.86088306910483</v>
      </c>
      <c r="I71" t="str">
        <f t="shared" si="20"/>
        <v>UP</v>
      </c>
      <c r="J71">
        <v>775.981397959731</v>
      </c>
      <c r="K71">
        <v>753.30124246782896</v>
      </c>
      <c r="L71" t="str">
        <f t="shared" si="21"/>
        <v>No Confirmation</v>
      </c>
      <c r="M71" t="str">
        <f t="shared" si="22"/>
        <v>No Trend</v>
      </c>
      <c r="N71">
        <v>57.219869342022413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19.600000000000023</v>
      </c>
      <c r="R71">
        <f t="shared" si="26"/>
        <v>24.899999999999977</v>
      </c>
      <c r="S71">
        <f t="shared" si="27"/>
        <v>0.78714859437751172</v>
      </c>
      <c r="T71" t="str">
        <f t="shared" si="28"/>
        <v>No Indication</v>
      </c>
      <c r="U71" t="str">
        <f t="shared" si="29"/>
        <v>No T+M+I</v>
      </c>
      <c r="V71">
        <v>763.39925962413713</v>
      </c>
      <c r="W71">
        <v>748.94633194425728</v>
      </c>
      <c r="X71">
        <f t="shared" si="30"/>
        <v>14.452927679879849</v>
      </c>
      <c r="Y71">
        <v>17.146890726979898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761.3</v>
      </c>
      <c r="D72">
        <v>770</v>
      </c>
      <c r="E72">
        <v>750.05</v>
      </c>
      <c r="F72">
        <v>766.05</v>
      </c>
      <c r="G72">
        <f>_xll.TA_TYPPRICE(D72,E72,F72)</f>
        <v>762.0333333333333</v>
      </c>
      <c r="H72">
        <v>762.94710820121907</v>
      </c>
      <c r="I72" t="str">
        <f t="shared" si="20"/>
        <v>UP</v>
      </c>
      <c r="J72">
        <v>774.6521984131241</v>
      </c>
      <c r="K72">
        <v>752.57874414164473</v>
      </c>
      <c r="L72" t="str">
        <f t="shared" si="21"/>
        <v>No Confirmation</v>
      </c>
      <c r="M72" t="str">
        <f t="shared" si="22"/>
        <v>No Trend</v>
      </c>
      <c r="N72">
        <v>51.136630633864733</v>
      </c>
      <c r="O72" t="str">
        <f t="shared" si="23"/>
        <v>No Momentum</v>
      </c>
      <c r="P72" t="str">
        <f t="shared" si="24"/>
        <v>No Trend + Momentum</v>
      </c>
      <c r="Q72">
        <f t="shared" si="25"/>
        <v>16</v>
      </c>
      <c r="R72">
        <f t="shared" si="26"/>
        <v>19.950000000000045</v>
      </c>
      <c r="S72">
        <f t="shared" si="27"/>
        <v>0.8020050125313265</v>
      </c>
      <c r="T72" t="str">
        <f t="shared" si="28"/>
        <v>UP</v>
      </c>
      <c r="U72" t="str">
        <f t="shared" si="29"/>
        <v>No T+M+I</v>
      </c>
      <c r="V72">
        <v>763.80706583580832</v>
      </c>
      <c r="W72">
        <v>750.21327031875671</v>
      </c>
      <c r="X72">
        <f t="shared" si="30"/>
        <v>13.593795517051603</v>
      </c>
      <c r="Y72">
        <v>16.436271684994239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760</v>
      </c>
      <c r="D73">
        <v>760</v>
      </c>
      <c r="E73">
        <v>732.05</v>
      </c>
      <c r="F73">
        <v>754</v>
      </c>
      <c r="G73">
        <f>_xll.TA_TYPPRICE(D73,E73,F73)</f>
        <v>748.68333333333339</v>
      </c>
      <c r="H73">
        <v>755.81522076727629</v>
      </c>
      <c r="I73" t="str">
        <f t="shared" si="20"/>
        <v>DOWN</v>
      </c>
      <c r="J73">
        <v>771.3961543213187</v>
      </c>
      <c r="K73">
        <v>748.01680099905695</v>
      </c>
      <c r="L73" t="str">
        <f t="shared" si="21"/>
        <v>No Confirmation</v>
      </c>
      <c r="M73" t="str">
        <f t="shared" si="22"/>
        <v>No Trend</v>
      </c>
      <c r="N73">
        <v>35.543024182863739</v>
      </c>
      <c r="O73" t="str">
        <f t="shared" si="23"/>
        <v>DOWN</v>
      </c>
      <c r="P73" t="str">
        <f t="shared" si="24"/>
        <v>No Trend + Momentum</v>
      </c>
      <c r="Q73">
        <f t="shared" si="25"/>
        <v>21.950000000000045</v>
      </c>
      <c r="R73">
        <f t="shared" si="26"/>
        <v>27.950000000000045</v>
      </c>
      <c r="S73">
        <f t="shared" si="27"/>
        <v>0.78533094812164617</v>
      </c>
      <c r="T73" t="str">
        <f t="shared" si="28"/>
        <v>No Indication</v>
      </c>
      <c r="U73" t="str">
        <f t="shared" si="29"/>
        <v>No T+M+I</v>
      </c>
      <c r="V73">
        <v>762.2982864764532</v>
      </c>
      <c r="W73">
        <v>750.49376881366368</v>
      </c>
      <c r="X73">
        <f t="shared" si="30"/>
        <v>11.804517662789522</v>
      </c>
      <c r="Y73">
        <v>15.509920880553295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744.4</v>
      </c>
      <c r="D74">
        <v>770.95</v>
      </c>
      <c r="E74">
        <v>744</v>
      </c>
      <c r="F74">
        <v>765</v>
      </c>
      <c r="G74">
        <f>_xll.TA_TYPPRICE(D74,E74,F74)</f>
        <v>759.98333333333323</v>
      </c>
      <c r="H74">
        <v>757.89927705030482</v>
      </c>
      <c r="I74" t="str">
        <f t="shared" si="20"/>
        <v>UP</v>
      </c>
      <c r="J74">
        <v>771.29700891658126</v>
      </c>
      <c r="K74">
        <v>747.12417855482204</v>
      </c>
      <c r="L74" t="str">
        <f t="shared" si="21"/>
        <v>No Confirmation</v>
      </c>
      <c r="M74" t="str">
        <f t="shared" si="22"/>
        <v>No Trend</v>
      </c>
      <c r="N74">
        <v>52.18185585706204</v>
      </c>
      <c r="O74" t="str">
        <f t="shared" si="23"/>
        <v>No Momentum</v>
      </c>
      <c r="P74" t="str">
        <f t="shared" si="24"/>
        <v>No Trend + Momentum</v>
      </c>
      <c r="Q74">
        <f t="shared" si="25"/>
        <v>21</v>
      </c>
      <c r="R74">
        <f t="shared" si="26"/>
        <v>26.950000000000045</v>
      </c>
      <c r="S74">
        <f t="shared" si="27"/>
        <v>0.77922077922077793</v>
      </c>
      <c r="T74" t="str">
        <f t="shared" si="28"/>
        <v>No Indication</v>
      </c>
      <c r="U74" t="str">
        <f t="shared" si="29"/>
        <v>No T+M+I</v>
      </c>
      <c r="V74">
        <v>762.71393471084502</v>
      </c>
      <c r="W74">
        <v>751.56830445709602</v>
      </c>
      <c r="X74">
        <f t="shared" si="30"/>
        <v>11.145630253749005</v>
      </c>
      <c r="Y74">
        <v>14.637062755192437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779</v>
      </c>
      <c r="D75">
        <v>824</v>
      </c>
      <c r="E75">
        <v>770</v>
      </c>
      <c r="F75">
        <v>795.8</v>
      </c>
      <c r="G75">
        <f>_xll.TA_TYPPRICE(D75,E75,F75)</f>
        <v>796.6</v>
      </c>
      <c r="H75">
        <v>777.24963852515248</v>
      </c>
      <c r="I75" t="str">
        <f t="shared" si="20"/>
        <v>UP</v>
      </c>
      <c r="J75">
        <v>783.0087847128965</v>
      </c>
      <c r="K75">
        <v>752.20769443152824</v>
      </c>
      <c r="L75" t="str">
        <f t="shared" si="21"/>
        <v>UP</v>
      </c>
      <c r="M75" t="str">
        <f t="shared" si="22"/>
        <v>UP</v>
      </c>
      <c r="N75">
        <v>74.87863360196134</v>
      </c>
      <c r="O75" t="str">
        <f t="shared" si="23"/>
        <v>UP</v>
      </c>
      <c r="P75" t="str">
        <f t="shared" si="24"/>
        <v>UP</v>
      </c>
      <c r="Q75">
        <f t="shared" si="25"/>
        <v>25.799999999999955</v>
      </c>
      <c r="R75">
        <f t="shared" si="26"/>
        <v>54</v>
      </c>
      <c r="S75">
        <f t="shared" si="27"/>
        <v>0.47777777777777691</v>
      </c>
      <c r="T75" t="str">
        <f t="shared" si="28"/>
        <v>No Indication</v>
      </c>
      <c r="U75" t="str">
        <f t="shared" si="29"/>
        <v>No T+M+I</v>
      </c>
      <c r="V75">
        <v>767.80409860148427</v>
      </c>
      <c r="W75">
        <v>754.84472634916301</v>
      </c>
      <c r="X75">
        <f t="shared" si="30"/>
        <v>12.959372252321259</v>
      </c>
      <c r="Y75">
        <v>14.301524654618202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809</v>
      </c>
      <c r="D76">
        <v>830</v>
      </c>
      <c r="E76">
        <v>796.6</v>
      </c>
      <c r="F76">
        <v>823.55</v>
      </c>
      <c r="G76">
        <f>_xll.TA_TYPPRICE(D76,E76,F76)</f>
        <v>816.71666666666658</v>
      </c>
      <c r="H76">
        <v>796.98315259590959</v>
      </c>
      <c r="I76" t="str">
        <f t="shared" si="20"/>
        <v>UP</v>
      </c>
      <c r="J76">
        <v>793.45127699891952</v>
      </c>
      <c r="K76">
        <v>762.07265122452202</v>
      </c>
      <c r="L76" t="str">
        <f t="shared" si="21"/>
        <v>UP</v>
      </c>
      <c r="M76" t="str">
        <f t="shared" si="22"/>
        <v>UP</v>
      </c>
      <c r="N76">
        <v>83.6295612257817</v>
      </c>
      <c r="O76" t="str">
        <f t="shared" si="23"/>
        <v>UP</v>
      </c>
      <c r="P76" t="str">
        <f t="shared" si="24"/>
        <v>UP</v>
      </c>
      <c r="Q76">
        <f t="shared" si="25"/>
        <v>26.949999999999932</v>
      </c>
      <c r="R76">
        <f t="shared" si="26"/>
        <v>33.399999999999977</v>
      </c>
      <c r="S76">
        <f t="shared" si="27"/>
        <v>0.80688622754490869</v>
      </c>
      <c r="T76" t="str">
        <f t="shared" si="28"/>
        <v>UP</v>
      </c>
      <c r="U76" t="str">
        <f t="shared" si="29"/>
        <v>UP</v>
      </c>
      <c r="V76">
        <v>776.38039112433285</v>
      </c>
      <c r="W76">
        <v>759.93400587885469</v>
      </c>
      <c r="X76">
        <f t="shared" si="30"/>
        <v>16.446385245478155</v>
      </c>
      <c r="Y76">
        <v>14.730496772790193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800.40000000000009</v>
      </c>
      <c r="AE76">
        <f t="shared" si="36"/>
        <v>809.35</v>
      </c>
      <c r="AF76">
        <f t="shared" si="37"/>
        <v>813.30000000000007</v>
      </c>
      <c r="AG76">
        <f t="shared" si="38"/>
        <v>817.25</v>
      </c>
    </row>
    <row r="77" spans="1:33" x14ac:dyDescent="0.25">
      <c r="A77" t="s">
        <v>5</v>
      </c>
      <c r="B77" s="1">
        <v>42964</v>
      </c>
      <c r="C77">
        <v>828.95</v>
      </c>
      <c r="D77">
        <v>862</v>
      </c>
      <c r="E77">
        <v>814</v>
      </c>
      <c r="F77">
        <v>824.05</v>
      </c>
      <c r="G77">
        <f>_xll.TA_TYPPRICE(D77,E77,F77)</f>
        <v>833.35</v>
      </c>
      <c r="H77">
        <v>815.16657629795486</v>
      </c>
      <c r="I77" t="str">
        <f t="shared" si="20"/>
        <v>UP</v>
      </c>
      <c r="J77">
        <v>808.6843265547152</v>
      </c>
      <c r="K77">
        <v>773.6120620635171</v>
      </c>
      <c r="L77" t="str">
        <f t="shared" si="21"/>
        <v>UP</v>
      </c>
      <c r="M77" t="str">
        <f t="shared" si="22"/>
        <v>UP</v>
      </c>
      <c r="N77">
        <v>83.756997823008376</v>
      </c>
      <c r="O77" t="str">
        <f t="shared" si="23"/>
        <v>UP</v>
      </c>
      <c r="P77" t="str">
        <f t="shared" si="24"/>
        <v>UP</v>
      </c>
      <c r="Q77">
        <f t="shared" si="25"/>
        <v>10.049999999999955</v>
      </c>
      <c r="R77">
        <f t="shared" si="26"/>
        <v>48</v>
      </c>
      <c r="S77">
        <f t="shared" si="27"/>
        <v>0.20937499999999906</v>
      </c>
      <c r="T77" t="str">
        <f t="shared" si="28"/>
        <v>No Indication</v>
      </c>
      <c r="U77" t="str">
        <f t="shared" si="29"/>
        <v>No T+M+I</v>
      </c>
      <c r="V77">
        <v>783.71417710520473</v>
      </c>
      <c r="W77">
        <v>764.68333877671728</v>
      </c>
      <c r="X77">
        <f t="shared" si="30"/>
        <v>19.030838328487448</v>
      </c>
      <c r="Y77">
        <v>15.590565083929643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820</v>
      </c>
      <c r="D78">
        <v>845</v>
      </c>
      <c r="E78">
        <v>807.65</v>
      </c>
      <c r="F78">
        <v>827.2</v>
      </c>
      <c r="G78">
        <f>_xll.TA_TYPPRICE(D78,E78,F78)</f>
        <v>826.61666666666679</v>
      </c>
      <c r="H78">
        <v>820.89162148231082</v>
      </c>
      <c r="I78" t="str">
        <f t="shared" si="20"/>
        <v>UP</v>
      </c>
      <c r="J78">
        <v>816.75447620922296</v>
      </c>
      <c r="K78">
        <v>781.17604827162438</v>
      </c>
      <c r="L78" t="str">
        <f t="shared" si="21"/>
        <v>UP</v>
      </c>
      <c r="M78" t="str">
        <f t="shared" si="22"/>
        <v>UP</v>
      </c>
      <c r="N78">
        <v>84.695231818543945</v>
      </c>
      <c r="O78" t="str">
        <f t="shared" si="23"/>
        <v>UP</v>
      </c>
      <c r="P78" t="str">
        <f t="shared" si="24"/>
        <v>UP</v>
      </c>
      <c r="Q78">
        <f t="shared" si="25"/>
        <v>19.550000000000068</v>
      </c>
      <c r="R78">
        <f t="shared" si="26"/>
        <v>37.350000000000023</v>
      </c>
      <c r="S78">
        <f t="shared" si="27"/>
        <v>0.52342704149933217</v>
      </c>
      <c r="T78" t="str">
        <f t="shared" si="28"/>
        <v>No Indication</v>
      </c>
      <c r="U78" t="str">
        <f t="shared" si="29"/>
        <v>No T+M+I</v>
      </c>
      <c r="V78">
        <v>790.40430370440401</v>
      </c>
      <c r="W78">
        <v>769.31420257103457</v>
      </c>
      <c r="X78">
        <f t="shared" si="30"/>
        <v>21.090101133369444</v>
      </c>
      <c r="Y78">
        <v>16.690472293817603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835</v>
      </c>
      <c r="D79">
        <v>836.4</v>
      </c>
      <c r="E79">
        <v>801.1</v>
      </c>
      <c r="F79">
        <v>804</v>
      </c>
      <c r="G79">
        <f>_xll.TA_TYPPRICE(D79,E79,F79)</f>
        <v>813.83333333333337</v>
      </c>
      <c r="H79">
        <v>817.3624774078221</v>
      </c>
      <c r="I79" t="str">
        <f t="shared" si="20"/>
        <v>DOWN</v>
      </c>
      <c r="J79">
        <v>821.12014816272892</v>
      </c>
      <c r="K79">
        <v>785.60359310015235</v>
      </c>
      <c r="L79" t="str">
        <f t="shared" si="21"/>
        <v>No Confirmation</v>
      </c>
      <c r="M79" t="str">
        <f t="shared" si="22"/>
        <v>No Trend</v>
      </c>
      <c r="N79">
        <v>55.292020424185736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35.299999999999955</v>
      </c>
      <c r="S79">
        <f t="shared" si="27"/>
        <v>8.2152974504248757E-2</v>
      </c>
      <c r="T79" t="str">
        <f t="shared" si="28"/>
        <v>DOWN</v>
      </c>
      <c r="U79" t="str">
        <f t="shared" si="29"/>
        <v>No T+M+I</v>
      </c>
      <c r="V79">
        <v>792.49594928834188</v>
      </c>
      <c r="W79">
        <v>771.88352089910609</v>
      </c>
      <c r="X79">
        <f t="shared" si="30"/>
        <v>20.612428389235788</v>
      </c>
      <c r="Y79">
        <v>17.474863512901241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815.8</v>
      </c>
      <c r="D80">
        <v>815.8</v>
      </c>
      <c r="E80">
        <v>796.6</v>
      </c>
      <c r="F80">
        <v>796.7</v>
      </c>
      <c r="G80">
        <f>_xll.TA_TYPPRICE(D80,E80,F80)</f>
        <v>803.03333333333342</v>
      </c>
      <c r="H80">
        <v>810.1979053705777</v>
      </c>
      <c r="I80" t="str">
        <f t="shared" si="20"/>
        <v>DOWN</v>
      </c>
      <c r="J80">
        <v>819.93789301545587</v>
      </c>
      <c r="K80">
        <v>788.04723907789628</v>
      </c>
      <c r="L80" t="str">
        <f t="shared" si="21"/>
        <v>No Confirmation</v>
      </c>
      <c r="M80" t="str">
        <f t="shared" si="22"/>
        <v>No Trend</v>
      </c>
      <c r="N80">
        <v>48.649147726319569</v>
      </c>
      <c r="O80" t="str">
        <f t="shared" si="23"/>
        <v>No Momentum</v>
      </c>
      <c r="P80" t="str">
        <f t="shared" si="24"/>
        <v>No Trend + Momentum</v>
      </c>
      <c r="Q80">
        <f t="shared" si="25"/>
        <v>0.10000000000002274</v>
      </c>
      <c r="R80">
        <f t="shared" si="26"/>
        <v>19.199999999999932</v>
      </c>
      <c r="S80">
        <f t="shared" si="27"/>
        <v>5.2083333333345361E-3</v>
      </c>
      <c r="T80" t="str">
        <f t="shared" si="28"/>
        <v>DOWN</v>
      </c>
      <c r="U80" t="str">
        <f t="shared" si="29"/>
        <v>No T+M+I</v>
      </c>
      <c r="V80">
        <v>793.14272632090467</v>
      </c>
      <c r="W80">
        <v>773.72177861028342</v>
      </c>
      <c r="X80">
        <f t="shared" si="30"/>
        <v>19.420947710621249</v>
      </c>
      <c r="Y80">
        <v>17.864080352445242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799.2</v>
      </c>
      <c r="D81">
        <v>813.85</v>
      </c>
      <c r="E81">
        <v>786.15</v>
      </c>
      <c r="F81">
        <v>808</v>
      </c>
      <c r="G81">
        <f>_xll.TA_TYPPRICE(D81,E81,F81)</f>
        <v>802.66666666666663</v>
      </c>
      <c r="H81">
        <v>806.43228601862211</v>
      </c>
      <c r="I81" t="str">
        <f t="shared" si="20"/>
        <v>UP</v>
      </c>
      <c r="J81">
        <v>818.58502790091018</v>
      </c>
      <c r="K81">
        <v>787.62563039391932</v>
      </c>
      <c r="L81" t="str">
        <f t="shared" si="21"/>
        <v>No Confirmation</v>
      </c>
      <c r="M81" t="str">
        <f t="shared" si="22"/>
        <v>No Trend</v>
      </c>
      <c r="N81">
        <v>58.334866301524514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21.850000000000023</v>
      </c>
      <c r="R81">
        <f t="shared" si="26"/>
        <v>27.700000000000045</v>
      </c>
      <c r="S81">
        <f t="shared" si="27"/>
        <v>0.78880866425992735</v>
      </c>
      <c r="T81" t="str">
        <f t="shared" si="28"/>
        <v>No Indication</v>
      </c>
      <c r="U81" t="str">
        <f t="shared" si="29"/>
        <v>No T+M+I</v>
      </c>
      <c r="V81">
        <v>795.42846073307317</v>
      </c>
      <c r="W81">
        <v>776.26090612063285</v>
      </c>
      <c r="X81">
        <f t="shared" si="30"/>
        <v>19.167554612440313</v>
      </c>
      <c r="Y81">
        <v>18.124775204444255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/>
      <c r="G82">
        <f>_xll.TA_TYPPRICE(D82,E82,F82)</f>
        <v>0</v>
      </c>
      <c r="H82">
        <v>403.21614300931105</v>
      </c>
      <c r="I82" t="str">
        <f t="shared" si="20"/>
        <v>DOWN</v>
      </c>
      <c r="J82">
        <v>636.67724392293019</v>
      </c>
      <c r="K82">
        <v>612.59771252860389</v>
      </c>
      <c r="L82" t="str">
        <f t="shared" si="21"/>
        <v>DOWN</v>
      </c>
      <c r="M82" t="str">
        <f t="shared" si="22"/>
        <v>DOWN</v>
      </c>
      <c r="N82">
        <v>3.2664461066322814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0</v>
      </c>
      <c r="S82" t="e">
        <f t="shared" si="27"/>
        <v>#DIV/0!</v>
      </c>
      <c r="T82" t="e">
        <f t="shared" si="28"/>
        <v>#DIV/0!</v>
      </c>
      <c r="U82" t="e">
        <f t="shared" si="29"/>
        <v>#DIV/0!</v>
      </c>
      <c r="V82">
        <v>673.05485138952349</v>
      </c>
      <c r="W82">
        <v>718.76009825984522</v>
      </c>
      <c r="X82">
        <f t="shared" si="30"/>
        <v>-45.70524687032173</v>
      </c>
      <c r="Y82">
        <v>5.3587707894910572</v>
      </c>
      <c r="Z82" t="str">
        <f t="shared" si="31"/>
        <v>DOWN</v>
      </c>
      <c r="AA82" t="e">
        <f t="shared" si="32"/>
        <v>#DIV/0!</v>
      </c>
      <c r="AB82" t="str">
        <f t="shared" si="33"/>
        <v>DOWN</v>
      </c>
      <c r="AC82" t="e">
        <f t="shared" si="34"/>
        <v>#DIV/0!</v>
      </c>
      <c r="AD82" t="e">
        <f t="shared" si="35"/>
        <v>#DIV/0!</v>
      </c>
      <c r="AE82" t="e">
        <f t="shared" si="36"/>
        <v>#DIV/0!</v>
      </c>
      <c r="AF82" t="e">
        <f t="shared" si="37"/>
        <v>#DIV/0!</v>
      </c>
      <c r="AG82" t="e">
        <f t="shared" si="38"/>
        <v>#DIV/0!</v>
      </c>
    </row>
    <row r="83" spans="1:33" x14ac:dyDescent="0.25">
      <c r="A83" t="s">
        <v>5</v>
      </c>
      <c r="B83" s="1"/>
      <c r="G83">
        <f>_xll.TA_TYPPRICE(D83,E83,F83)</f>
        <v>0</v>
      </c>
      <c r="H83">
        <v>201.60807150465553</v>
      </c>
      <c r="I83" t="str">
        <f t="shared" si="20"/>
        <v>DOWN</v>
      </c>
      <c r="J83">
        <v>495.19341194005682</v>
      </c>
      <c r="K83">
        <v>476.46488752224747</v>
      </c>
      <c r="L83" t="str">
        <f t="shared" si="21"/>
        <v>DOWN</v>
      </c>
      <c r="M83" t="str">
        <f t="shared" si="22"/>
        <v>DOWN</v>
      </c>
      <c r="N83">
        <v>3.2664461066322805</v>
      </c>
      <c r="O83" t="str">
        <f t="shared" si="23"/>
        <v>DOWN</v>
      </c>
      <c r="P83" t="str">
        <f t="shared" si="24"/>
        <v>DOWN</v>
      </c>
      <c r="Q83">
        <f t="shared" si="25"/>
        <v>0</v>
      </c>
      <c r="R83">
        <f t="shared" si="26"/>
        <v>0</v>
      </c>
      <c r="S83" t="e">
        <f t="shared" si="27"/>
        <v>#DIV/0!</v>
      </c>
      <c r="T83" t="e">
        <f t="shared" si="28"/>
        <v>#DIV/0!</v>
      </c>
      <c r="U83" t="e">
        <f t="shared" si="29"/>
        <v>#DIV/0!</v>
      </c>
      <c r="V83">
        <v>569.50795117575069</v>
      </c>
      <c r="W83">
        <v>665.51860949985667</v>
      </c>
      <c r="X83">
        <f t="shared" si="30"/>
        <v>-96.010658324105975</v>
      </c>
      <c r="Y83">
        <v>-14.91511503322835</v>
      </c>
      <c r="Z83" t="str">
        <f t="shared" si="31"/>
        <v>DOWN</v>
      </c>
      <c r="AA83" t="e">
        <f t="shared" si="32"/>
        <v>#DIV/0!</v>
      </c>
      <c r="AB83" t="str">
        <f t="shared" si="33"/>
        <v>DOWN</v>
      </c>
      <c r="AC83" t="e">
        <f t="shared" si="34"/>
        <v>#DIV/0!</v>
      </c>
      <c r="AD83" t="e">
        <f t="shared" si="35"/>
        <v>#DIV/0!</v>
      </c>
      <c r="AE83" t="e">
        <f t="shared" si="36"/>
        <v>#DIV/0!</v>
      </c>
      <c r="AF83" t="e">
        <f t="shared" si="37"/>
        <v>#DIV/0!</v>
      </c>
      <c r="AG83" t="e">
        <f t="shared" si="38"/>
        <v>#DIV/0!</v>
      </c>
    </row>
    <row r="84" spans="1:33" x14ac:dyDescent="0.25">
      <c r="A84" t="s">
        <v>5</v>
      </c>
      <c r="B84" s="1"/>
      <c r="G84">
        <f>_xll.TA_TYPPRICE(D84,E84,F84)</f>
        <v>0</v>
      </c>
      <c r="H84">
        <v>100.80403575232776</v>
      </c>
      <c r="I84" t="str">
        <f t="shared" si="20"/>
        <v>DOWN</v>
      </c>
      <c r="J84">
        <v>385.15043150893308</v>
      </c>
      <c r="K84">
        <v>370.58380140619249</v>
      </c>
      <c r="L84" t="str">
        <f t="shared" si="21"/>
        <v>DOWN</v>
      </c>
      <c r="M84" t="str">
        <f t="shared" si="22"/>
        <v>DOWN</v>
      </c>
      <c r="N84">
        <v>3.2664461066322814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0</v>
      </c>
      <c r="S84" t="e">
        <f t="shared" si="27"/>
        <v>#DIV/0!</v>
      </c>
      <c r="T84" t="e">
        <f t="shared" si="28"/>
        <v>#DIV/0!</v>
      </c>
      <c r="U84" t="e">
        <f t="shared" si="29"/>
        <v>#DIV/0!</v>
      </c>
      <c r="V84">
        <v>481.89134330255825</v>
      </c>
      <c r="W84">
        <v>616.22093472208951</v>
      </c>
      <c r="X84">
        <f t="shared" si="30"/>
        <v>-134.32959141953125</v>
      </c>
      <c r="Y84">
        <v>-38.798010310488934</v>
      </c>
      <c r="Z84" t="str">
        <f t="shared" si="31"/>
        <v>DOWN</v>
      </c>
      <c r="AA84" t="e">
        <f t="shared" si="32"/>
        <v>#DIV/0!</v>
      </c>
      <c r="AB84" t="str">
        <f t="shared" si="33"/>
        <v>DOWN</v>
      </c>
      <c r="AC84" t="e">
        <f t="shared" si="34"/>
        <v>#DIV/0!</v>
      </c>
      <c r="AD84" t="e">
        <f t="shared" si="35"/>
        <v>#DIV/0!</v>
      </c>
      <c r="AE84" t="e">
        <f t="shared" si="36"/>
        <v>#DIV/0!</v>
      </c>
      <c r="AF84" t="e">
        <f t="shared" si="37"/>
        <v>#DIV/0!</v>
      </c>
      <c r="AG84" t="e">
        <f t="shared" si="38"/>
        <v>#DIV/0!</v>
      </c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2017-07-05T09:02:49Z</dcterms:created>
  <dcterms:modified xsi:type="dcterms:W3CDTF">2017-08-26T06:08:48Z</dcterms:modified>
</cp:coreProperties>
</file>