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S7" i="1" s="1"/>
  <c r="T7" i="1" s="1"/>
  <c r="R8" i="1"/>
  <c r="R9" i="1"/>
  <c r="S9" i="1" s="1"/>
  <c r="T9" i="1" s="1"/>
  <c r="R10" i="1"/>
  <c r="R11" i="1"/>
  <c r="R12" i="1"/>
  <c r="R13" i="1"/>
  <c r="S13" i="1" s="1"/>
  <c r="T13" i="1" s="1"/>
  <c r="R14" i="1"/>
  <c r="R15" i="1"/>
  <c r="S15" i="1" s="1"/>
  <c r="T15" i="1" s="1"/>
  <c r="R16" i="1"/>
  <c r="R17" i="1"/>
  <c r="R18" i="1"/>
  <c r="R19" i="1"/>
  <c r="R20" i="1"/>
  <c r="R21" i="1"/>
  <c r="R22" i="1"/>
  <c r="R23" i="1"/>
  <c r="S23" i="1" s="1"/>
  <c r="T23" i="1" s="1"/>
  <c r="R24" i="1"/>
  <c r="R25" i="1"/>
  <c r="S25" i="1" s="1"/>
  <c r="T25" i="1" s="1"/>
  <c r="R26" i="1"/>
  <c r="R27" i="1"/>
  <c r="S27" i="1" s="1"/>
  <c r="T27" i="1" s="1"/>
  <c r="R28" i="1"/>
  <c r="R29" i="1"/>
  <c r="S29" i="1" s="1"/>
  <c r="T29" i="1" s="1"/>
  <c r="R30" i="1"/>
  <c r="R31" i="1"/>
  <c r="S31" i="1" s="1"/>
  <c r="T31" i="1" s="1"/>
  <c r="R32" i="1"/>
  <c r="R33" i="1"/>
  <c r="S33" i="1" s="1"/>
  <c r="T33" i="1" s="1"/>
  <c r="R34" i="1"/>
  <c r="R35" i="1"/>
  <c r="S35" i="1" s="1"/>
  <c r="T35" i="1" s="1"/>
  <c r="R36" i="1"/>
  <c r="R37" i="1"/>
  <c r="S37" i="1" s="1"/>
  <c r="T37" i="1" s="1"/>
  <c r="R38" i="1"/>
  <c r="R39" i="1"/>
  <c r="S39" i="1" s="1"/>
  <c r="T39" i="1" s="1"/>
  <c r="R40" i="1"/>
  <c r="R41" i="1"/>
  <c r="R42" i="1"/>
  <c r="R43" i="1"/>
  <c r="R44" i="1"/>
  <c r="R45" i="1"/>
  <c r="S45" i="1" s="1"/>
  <c r="T45" i="1" s="1"/>
  <c r="R46" i="1"/>
  <c r="R47" i="1"/>
  <c r="S47" i="1" s="1"/>
  <c r="T47" i="1" s="1"/>
  <c r="R48" i="1"/>
  <c r="R49" i="1"/>
  <c r="S49" i="1" s="1"/>
  <c r="T49" i="1" s="1"/>
  <c r="R50" i="1"/>
  <c r="R51" i="1"/>
  <c r="S51" i="1" s="1"/>
  <c r="T51" i="1" s="1"/>
  <c r="R52" i="1"/>
  <c r="R53" i="1"/>
  <c r="S53" i="1" s="1"/>
  <c r="T53" i="1" s="1"/>
  <c r="R54" i="1"/>
  <c r="R55" i="1"/>
  <c r="S55" i="1" s="1"/>
  <c r="T55" i="1" s="1"/>
  <c r="R56" i="1"/>
  <c r="R2" i="1"/>
  <c r="Q3" i="1"/>
  <c r="Q4" i="1"/>
  <c r="S4" i="1" s="1"/>
  <c r="T4" i="1" s="1"/>
  <c r="Q5" i="1"/>
  <c r="Q6" i="1"/>
  <c r="S6" i="1" s="1"/>
  <c r="T6" i="1" s="1"/>
  <c r="Q7" i="1"/>
  <c r="Q8" i="1"/>
  <c r="S8" i="1" s="1"/>
  <c r="T8" i="1" s="1"/>
  <c r="Q9" i="1"/>
  <c r="Q10" i="1"/>
  <c r="S10" i="1" s="1"/>
  <c r="T10" i="1" s="1"/>
  <c r="Q11" i="1"/>
  <c r="Q12" i="1"/>
  <c r="S12" i="1" s="1"/>
  <c r="T12" i="1" s="1"/>
  <c r="Q13" i="1"/>
  <c r="Q14" i="1"/>
  <c r="S14" i="1" s="1"/>
  <c r="T14" i="1" s="1"/>
  <c r="Q15" i="1"/>
  <c r="Q16" i="1"/>
  <c r="S16" i="1" s="1"/>
  <c r="T16" i="1" s="1"/>
  <c r="Q17" i="1"/>
  <c r="Q18" i="1"/>
  <c r="S18" i="1" s="1"/>
  <c r="T18" i="1" s="1"/>
  <c r="Q19" i="1"/>
  <c r="Q20" i="1"/>
  <c r="S20" i="1" s="1"/>
  <c r="T20" i="1" s="1"/>
  <c r="Q21" i="1"/>
  <c r="Q22" i="1"/>
  <c r="S22" i="1" s="1"/>
  <c r="T22" i="1" s="1"/>
  <c r="Q23" i="1"/>
  <c r="Q24" i="1"/>
  <c r="S24" i="1" s="1"/>
  <c r="T24" i="1" s="1"/>
  <c r="Q25" i="1"/>
  <c r="Q26" i="1"/>
  <c r="S26" i="1" s="1"/>
  <c r="T26" i="1" s="1"/>
  <c r="Q27" i="1"/>
  <c r="Q28" i="1"/>
  <c r="S28" i="1" s="1"/>
  <c r="T28" i="1" s="1"/>
  <c r="Q29" i="1"/>
  <c r="Q30" i="1"/>
  <c r="S30" i="1" s="1"/>
  <c r="T30" i="1" s="1"/>
  <c r="Q31" i="1"/>
  <c r="Q32" i="1"/>
  <c r="S32" i="1" s="1"/>
  <c r="T32" i="1" s="1"/>
  <c r="Q33" i="1"/>
  <c r="Q34" i="1"/>
  <c r="S34" i="1" s="1"/>
  <c r="T34" i="1" s="1"/>
  <c r="Q35" i="1"/>
  <c r="Q36" i="1"/>
  <c r="S36" i="1" s="1"/>
  <c r="T36" i="1" s="1"/>
  <c r="Q37" i="1"/>
  <c r="Q38" i="1"/>
  <c r="S38" i="1" s="1"/>
  <c r="T38" i="1" s="1"/>
  <c r="Q39" i="1"/>
  <c r="Q40" i="1"/>
  <c r="S40" i="1" s="1"/>
  <c r="T40" i="1" s="1"/>
  <c r="Q41" i="1"/>
  <c r="Q42" i="1"/>
  <c r="S42" i="1" s="1"/>
  <c r="T42" i="1" s="1"/>
  <c r="Q43" i="1"/>
  <c r="Q44" i="1"/>
  <c r="S44" i="1" s="1"/>
  <c r="T44" i="1" s="1"/>
  <c r="Q45" i="1"/>
  <c r="Q46" i="1"/>
  <c r="S46" i="1" s="1"/>
  <c r="T46" i="1" s="1"/>
  <c r="Q47" i="1"/>
  <c r="Q48" i="1"/>
  <c r="S48" i="1" s="1"/>
  <c r="T48" i="1" s="1"/>
  <c r="Q49" i="1"/>
  <c r="Q50" i="1"/>
  <c r="S50" i="1" s="1"/>
  <c r="T50" i="1" s="1"/>
  <c r="Q51" i="1"/>
  <c r="Q52" i="1"/>
  <c r="S52" i="1" s="1"/>
  <c r="T52" i="1" s="1"/>
  <c r="Q53" i="1"/>
  <c r="Q54" i="1"/>
  <c r="S54" i="1" s="1"/>
  <c r="T54" i="1" s="1"/>
  <c r="Q55" i="1"/>
  <c r="Q56" i="1"/>
  <c r="S56" i="1" s="1"/>
  <c r="T56" i="1" s="1"/>
  <c r="Q2" i="1"/>
  <c r="K2" i="1" a="1"/>
  <c r="J2" i="1" a="1"/>
  <c r="W2" i="1" a="1"/>
  <c r="N2" i="1" a="1"/>
  <c r="V2" i="1" a="1"/>
  <c r="S2" i="1" l="1"/>
  <c r="T2" i="1" s="1"/>
  <c r="S43" i="1"/>
  <c r="T43" i="1" s="1"/>
  <c r="S41" i="1"/>
  <c r="T41" i="1" s="1"/>
  <c r="S21" i="1"/>
  <c r="T21" i="1" s="1"/>
  <c r="S19" i="1"/>
  <c r="T19" i="1" s="1"/>
  <c r="S17" i="1"/>
  <c r="T17" i="1" s="1"/>
  <c r="S11" i="1"/>
  <c r="T11" i="1" s="1"/>
  <c r="S5" i="1"/>
  <c r="T5" i="1" s="1"/>
  <c r="S3" i="1"/>
  <c r="T3" i="1" s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J3" i="1"/>
  <c r="L3" i="1" s="1"/>
  <c r="J5" i="1"/>
  <c r="L5" i="1" s="1"/>
  <c r="J7" i="1"/>
  <c r="L7" i="1" s="1"/>
  <c r="J9" i="1"/>
  <c r="J11" i="1"/>
  <c r="L11" i="1" s="1"/>
  <c r="J13" i="1"/>
  <c r="J15" i="1"/>
  <c r="L15" i="1" s="1"/>
  <c r="J17" i="1"/>
  <c r="J19" i="1"/>
  <c r="L19" i="1" s="1"/>
  <c r="J21" i="1"/>
  <c r="J23" i="1"/>
  <c r="L23" i="1" s="1"/>
  <c r="J25" i="1"/>
  <c r="J27" i="1"/>
  <c r="L27" i="1" s="1"/>
  <c r="J29" i="1"/>
  <c r="J31" i="1"/>
  <c r="L31" i="1" s="1"/>
  <c r="J33" i="1"/>
  <c r="J35" i="1"/>
  <c r="L35" i="1" s="1"/>
  <c r="J37" i="1"/>
  <c r="J39" i="1"/>
  <c r="L39" i="1" s="1"/>
  <c r="J41" i="1"/>
  <c r="J43" i="1"/>
  <c r="L43" i="1" s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2" i="1"/>
  <c r="L2" i="1" s="1"/>
  <c r="J4" i="1"/>
  <c r="L4" i="1" s="1"/>
  <c r="J6" i="1"/>
  <c r="L6" i="1" s="1"/>
  <c r="J8" i="1"/>
  <c r="L8" i="1" s="1"/>
  <c r="J10" i="1"/>
  <c r="J12" i="1"/>
  <c r="L12" i="1" s="1"/>
  <c r="J14" i="1"/>
  <c r="J16" i="1"/>
  <c r="L16" i="1" s="1"/>
  <c r="J18" i="1"/>
  <c r="J20" i="1"/>
  <c r="L20" i="1" s="1"/>
  <c r="J22" i="1"/>
  <c r="J24" i="1"/>
  <c r="L24" i="1" s="1"/>
  <c r="J26" i="1"/>
  <c r="J28" i="1"/>
  <c r="L28" i="1" s="1"/>
  <c r="J30" i="1"/>
  <c r="J32" i="1"/>
  <c r="L32" i="1" s="1"/>
  <c r="J34" i="1"/>
  <c r="J36" i="1"/>
  <c r="L36" i="1" s="1"/>
  <c r="J38" i="1"/>
  <c r="J40" i="1"/>
  <c r="L40" i="1" s="1"/>
  <c r="J42" i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2" i="1" s="1" a="1"/>
  <c r="L42" i="1" l="1"/>
  <c r="L38" i="1"/>
  <c r="L34" i="1"/>
  <c r="L30" i="1"/>
  <c r="L26" i="1"/>
  <c r="L22" i="1"/>
  <c r="L18" i="1"/>
  <c r="L14" i="1"/>
  <c r="L10" i="1"/>
  <c r="L41" i="1"/>
  <c r="L37" i="1"/>
  <c r="L33" i="1"/>
  <c r="L29" i="1"/>
  <c r="L25" i="1"/>
  <c r="L21" i="1"/>
  <c r="L17" i="1"/>
  <c r="L13" i="1"/>
  <c r="L9" i="1"/>
  <c r="X55" i="1"/>
  <c r="X51" i="1"/>
  <c r="X47" i="1"/>
  <c r="X43" i="1"/>
  <c r="X39" i="1"/>
  <c r="X35" i="1"/>
  <c r="X31" i="1"/>
  <c r="X27" i="1"/>
  <c r="X23" i="1"/>
  <c r="X19" i="1"/>
  <c r="X15" i="1"/>
  <c r="X11" i="1"/>
  <c r="X7" i="1"/>
  <c r="X3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2" i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X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4" i="1"/>
  <c r="H5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Y2" i="1" a="1"/>
  <c r="Y3" i="1" l="1"/>
  <c r="Z3" i="1" s="1"/>
  <c r="Y11" i="1"/>
  <c r="Z11" i="1" s="1"/>
  <c r="Y19" i="1"/>
  <c r="Z19" i="1" s="1"/>
  <c r="Y27" i="1"/>
  <c r="Z27" i="1" s="1"/>
  <c r="Y35" i="1"/>
  <c r="Z35" i="1" s="1"/>
  <c r="Y43" i="1"/>
  <c r="Z43" i="1" s="1"/>
  <c r="Y53" i="1"/>
  <c r="Z53" i="1" s="1"/>
  <c r="Y6" i="1"/>
  <c r="Z6" i="1" s="1"/>
  <c r="Y14" i="1"/>
  <c r="Z14" i="1" s="1"/>
  <c r="Y22" i="1"/>
  <c r="Z22" i="1" s="1"/>
  <c r="Y30" i="1"/>
  <c r="Z30" i="1" s="1"/>
  <c r="Y38" i="1"/>
  <c r="Z38" i="1" s="1"/>
  <c r="Y46" i="1"/>
  <c r="Z46" i="1" s="1"/>
  <c r="Y54" i="1"/>
  <c r="Z54" i="1" s="1"/>
  <c r="Y5" i="1"/>
  <c r="Z5" i="1" s="1"/>
  <c r="Y13" i="1"/>
  <c r="Z13" i="1" s="1"/>
  <c r="Y21" i="1"/>
  <c r="Z21" i="1" s="1"/>
  <c r="Y29" i="1"/>
  <c r="Z29" i="1" s="1"/>
  <c r="Y37" i="1"/>
  <c r="Z37" i="1" s="1"/>
  <c r="Y45" i="1"/>
  <c r="Z45" i="1" s="1"/>
  <c r="Y55" i="1"/>
  <c r="Z55" i="1" s="1"/>
  <c r="Y8" i="1"/>
  <c r="Z8" i="1" s="1"/>
  <c r="Y16" i="1"/>
  <c r="Z16" i="1" s="1"/>
  <c r="Y24" i="1"/>
  <c r="Z24" i="1" s="1"/>
  <c r="Y32" i="1"/>
  <c r="Z32" i="1" s="1"/>
  <c r="Y40" i="1"/>
  <c r="Z40" i="1" s="1"/>
  <c r="Y48" i="1"/>
  <c r="Z48" i="1" s="1"/>
  <c r="Y56" i="1"/>
  <c r="Z56" i="1" s="1"/>
  <c r="Y7" i="1"/>
  <c r="Z7" i="1" s="1"/>
  <c r="Y15" i="1"/>
  <c r="Z15" i="1" s="1"/>
  <c r="Y23" i="1"/>
  <c r="Z23" i="1" s="1"/>
  <c r="Y31" i="1"/>
  <c r="Z31" i="1" s="1"/>
  <c r="Y39" i="1"/>
  <c r="Z39" i="1" s="1"/>
  <c r="Y47" i="1"/>
  <c r="Z47" i="1" s="1"/>
  <c r="Y2" i="1"/>
  <c r="Z2" i="1" s="1"/>
  <c r="Y10" i="1"/>
  <c r="Z10" i="1" s="1"/>
  <c r="Y18" i="1"/>
  <c r="Z18" i="1" s="1"/>
  <c r="Y26" i="1"/>
  <c r="Z26" i="1" s="1"/>
  <c r="Y34" i="1"/>
  <c r="Z34" i="1" s="1"/>
  <c r="Y42" i="1"/>
  <c r="Z42" i="1" s="1"/>
  <c r="Y50" i="1"/>
  <c r="Z50" i="1" s="1"/>
  <c r="Y49" i="1"/>
  <c r="Z49" i="1" s="1"/>
  <c r="Y9" i="1"/>
  <c r="Z9" i="1" s="1"/>
  <c r="Y17" i="1"/>
  <c r="Z17" i="1" s="1"/>
  <c r="Y25" i="1"/>
  <c r="Z25" i="1" s="1"/>
  <c r="Y33" i="1"/>
  <c r="Z33" i="1" s="1"/>
  <c r="Y41" i="1"/>
  <c r="Z41" i="1" s="1"/>
  <c r="Y51" i="1"/>
  <c r="Z51" i="1" s="1"/>
  <c r="Y4" i="1"/>
  <c r="Z4" i="1" s="1"/>
  <c r="Y12" i="1"/>
  <c r="Z12" i="1" s="1"/>
  <c r="Y20" i="1"/>
  <c r="Z20" i="1" s="1"/>
  <c r="Y28" i="1"/>
  <c r="Z28" i="1" s="1"/>
  <c r="Y36" i="1"/>
  <c r="Z36" i="1" s="1"/>
  <c r="Y44" i="1"/>
  <c r="Z44" i="1" s="1"/>
  <c r="Y52" i="1"/>
  <c r="Z52" i="1" s="1"/>
  <c r="AB52" i="1"/>
  <c r="I52" i="1"/>
  <c r="M52" i="1" s="1"/>
  <c r="P52" i="1" s="1"/>
  <c r="U52" i="1" s="1"/>
  <c r="AA52" i="1" s="1"/>
  <c r="AB48" i="1"/>
  <c r="I48" i="1"/>
  <c r="M48" i="1" s="1"/>
  <c r="P48" i="1" s="1"/>
  <c r="U48" i="1" s="1"/>
  <c r="AA48" i="1" s="1"/>
  <c r="AB44" i="1"/>
  <c r="I44" i="1"/>
  <c r="M44" i="1" s="1"/>
  <c r="P44" i="1" s="1"/>
  <c r="U44" i="1" s="1"/>
  <c r="AB40" i="1"/>
  <c r="I40" i="1"/>
  <c r="M40" i="1" s="1"/>
  <c r="P40" i="1" s="1"/>
  <c r="U40" i="1" s="1"/>
  <c r="AB36" i="1"/>
  <c r="I36" i="1"/>
  <c r="M36" i="1" s="1"/>
  <c r="P36" i="1" s="1"/>
  <c r="U36" i="1" s="1"/>
  <c r="AA36" i="1" s="1"/>
  <c r="AB32" i="1"/>
  <c r="I32" i="1"/>
  <c r="M32" i="1" s="1"/>
  <c r="P32" i="1" s="1"/>
  <c r="U32" i="1" s="1"/>
  <c r="AA32" i="1" s="1"/>
  <c r="AB28" i="1"/>
  <c r="I28" i="1"/>
  <c r="M28" i="1" s="1"/>
  <c r="P28" i="1" s="1"/>
  <c r="U28" i="1" s="1"/>
  <c r="AB24" i="1"/>
  <c r="I24" i="1"/>
  <c r="M24" i="1" s="1"/>
  <c r="P24" i="1" s="1"/>
  <c r="U24" i="1" s="1"/>
  <c r="AB20" i="1"/>
  <c r="I20" i="1"/>
  <c r="M20" i="1" s="1"/>
  <c r="P20" i="1" s="1"/>
  <c r="U20" i="1" s="1"/>
  <c r="AA20" i="1" s="1"/>
  <c r="AB16" i="1"/>
  <c r="I16" i="1"/>
  <c r="M16" i="1" s="1"/>
  <c r="P16" i="1" s="1"/>
  <c r="U16" i="1" s="1"/>
  <c r="AA16" i="1" s="1"/>
  <c r="AB8" i="1"/>
  <c r="I8" i="1"/>
  <c r="M8" i="1" s="1"/>
  <c r="P8" i="1" s="1"/>
  <c r="U8" i="1" s="1"/>
  <c r="AB4" i="1"/>
  <c r="I4" i="1"/>
  <c r="M4" i="1" s="1"/>
  <c r="P4" i="1" s="1"/>
  <c r="U4" i="1" s="1"/>
  <c r="AA4" i="1" s="1"/>
  <c r="AB56" i="1"/>
  <c r="I56" i="1"/>
  <c r="M56" i="1" s="1"/>
  <c r="P56" i="1" s="1"/>
  <c r="U56" i="1" s="1"/>
  <c r="AB55" i="1"/>
  <c r="I55" i="1"/>
  <c r="M55" i="1" s="1"/>
  <c r="P55" i="1" s="1"/>
  <c r="U55" i="1" s="1"/>
  <c r="AA55" i="1" s="1"/>
  <c r="AB51" i="1"/>
  <c r="I51" i="1"/>
  <c r="M51" i="1" s="1"/>
  <c r="P51" i="1" s="1"/>
  <c r="U51" i="1" s="1"/>
  <c r="AB47" i="1"/>
  <c r="I47" i="1"/>
  <c r="M47" i="1" s="1"/>
  <c r="P47" i="1" s="1"/>
  <c r="U47" i="1" s="1"/>
  <c r="AB43" i="1"/>
  <c r="I43" i="1"/>
  <c r="M43" i="1" s="1"/>
  <c r="P43" i="1" s="1"/>
  <c r="U43" i="1" s="1"/>
  <c r="AB39" i="1"/>
  <c r="I39" i="1"/>
  <c r="M39" i="1" s="1"/>
  <c r="P39" i="1" s="1"/>
  <c r="U39" i="1" s="1"/>
  <c r="AA39" i="1" s="1"/>
  <c r="AB31" i="1"/>
  <c r="I31" i="1"/>
  <c r="M31" i="1" s="1"/>
  <c r="P31" i="1" s="1"/>
  <c r="U31" i="1" s="1"/>
  <c r="AB27" i="1"/>
  <c r="I27" i="1"/>
  <c r="M27" i="1" s="1"/>
  <c r="P27" i="1" s="1"/>
  <c r="U27" i="1" s="1"/>
  <c r="AB23" i="1"/>
  <c r="I23" i="1"/>
  <c r="M23" i="1" s="1"/>
  <c r="P23" i="1" s="1"/>
  <c r="U23" i="1" s="1"/>
  <c r="AA23" i="1" s="1"/>
  <c r="AB19" i="1"/>
  <c r="I19" i="1"/>
  <c r="M19" i="1" s="1"/>
  <c r="P19" i="1" s="1"/>
  <c r="U19" i="1" s="1"/>
  <c r="AA19" i="1" s="1"/>
  <c r="AB11" i="1"/>
  <c r="I11" i="1"/>
  <c r="M11" i="1" s="1"/>
  <c r="P11" i="1" s="1"/>
  <c r="U11" i="1" s="1"/>
  <c r="AB7" i="1"/>
  <c r="I7" i="1"/>
  <c r="M7" i="1" s="1"/>
  <c r="P7" i="1" s="1"/>
  <c r="U7" i="1" s="1"/>
  <c r="AA7" i="1" s="1"/>
  <c r="AB50" i="1"/>
  <c r="I50" i="1"/>
  <c r="M50" i="1" s="1"/>
  <c r="P50" i="1" s="1"/>
  <c r="U50" i="1" s="1"/>
  <c r="AA50" i="1" s="1"/>
  <c r="AB46" i="1"/>
  <c r="I46" i="1"/>
  <c r="M46" i="1" s="1"/>
  <c r="P46" i="1" s="1"/>
  <c r="U46" i="1" s="1"/>
  <c r="AA46" i="1" s="1"/>
  <c r="AB42" i="1"/>
  <c r="I42" i="1"/>
  <c r="M42" i="1" s="1"/>
  <c r="P42" i="1" s="1"/>
  <c r="U42" i="1" s="1"/>
  <c r="AB38" i="1"/>
  <c r="I38" i="1"/>
  <c r="M38" i="1" s="1"/>
  <c r="P38" i="1" s="1"/>
  <c r="U38" i="1" s="1"/>
  <c r="AB34" i="1"/>
  <c r="I34" i="1"/>
  <c r="M34" i="1" s="1"/>
  <c r="P34" i="1" s="1"/>
  <c r="U34" i="1" s="1"/>
  <c r="AA34" i="1" s="1"/>
  <c r="AB30" i="1"/>
  <c r="I30" i="1"/>
  <c r="M30" i="1" s="1"/>
  <c r="P30" i="1" s="1"/>
  <c r="U30" i="1" s="1"/>
  <c r="AA30" i="1" s="1"/>
  <c r="AB26" i="1"/>
  <c r="I26" i="1"/>
  <c r="M26" i="1" s="1"/>
  <c r="P26" i="1" s="1"/>
  <c r="U26" i="1" s="1"/>
  <c r="AB22" i="1"/>
  <c r="I22" i="1"/>
  <c r="M22" i="1" s="1"/>
  <c r="P22" i="1" s="1"/>
  <c r="U22" i="1" s="1"/>
  <c r="AB18" i="1"/>
  <c r="I18" i="1"/>
  <c r="M18" i="1" s="1"/>
  <c r="P18" i="1" s="1"/>
  <c r="U18" i="1" s="1"/>
  <c r="AA18" i="1" s="1"/>
  <c r="AB14" i="1"/>
  <c r="I14" i="1"/>
  <c r="M14" i="1" s="1"/>
  <c r="P14" i="1" s="1"/>
  <c r="U14" i="1" s="1"/>
  <c r="AA14" i="1" s="1"/>
  <c r="AB10" i="1"/>
  <c r="I10" i="1"/>
  <c r="M10" i="1" s="1"/>
  <c r="P10" i="1" s="1"/>
  <c r="U10" i="1" s="1"/>
  <c r="AB6" i="1"/>
  <c r="I6" i="1"/>
  <c r="M6" i="1" s="1"/>
  <c r="P6" i="1" s="1"/>
  <c r="U6" i="1" s="1"/>
  <c r="I2" i="1"/>
  <c r="M2" i="1" s="1"/>
  <c r="P2" i="1" s="1"/>
  <c r="U2" i="1" s="1"/>
  <c r="AA2" i="1" s="1"/>
  <c r="AB2" i="1"/>
  <c r="AB54" i="1"/>
  <c r="I54" i="1"/>
  <c r="M54" i="1" s="1"/>
  <c r="P54" i="1" s="1"/>
  <c r="U54" i="1" s="1"/>
  <c r="I53" i="1"/>
  <c r="M53" i="1" s="1"/>
  <c r="P53" i="1" s="1"/>
  <c r="U53" i="1" s="1"/>
  <c r="AA53" i="1" s="1"/>
  <c r="AB53" i="1"/>
  <c r="I49" i="1"/>
  <c r="M49" i="1" s="1"/>
  <c r="P49" i="1" s="1"/>
  <c r="U49" i="1" s="1"/>
  <c r="AA49" i="1" s="1"/>
  <c r="AB49" i="1"/>
  <c r="I45" i="1"/>
  <c r="M45" i="1" s="1"/>
  <c r="P45" i="1" s="1"/>
  <c r="U45" i="1" s="1"/>
  <c r="AA45" i="1" s="1"/>
  <c r="AB45" i="1"/>
  <c r="I41" i="1"/>
  <c r="M41" i="1" s="1"/>
  <c r="P41" i="1" s="1"/>
  <c r="U41" i="1" s="1"/>
  <c r="AA41" i="1" s="1"/>
  <c r="AB41" i="1"/>
  <c r="I37" i="1"/>
  <c r="M37" i="1" s="1"/>
  <c r="P37" i="1" s="1"/>
  <c r="U37" i="1" s="1"/>
  <c r="AA37" i="1" s="1"/>
  <c r="AB37" i="1"/>
  <c r="I33" i="1"/>
  <c r="M33" i="1" s="1"/>
  <c r="P33" i="1" s="1"/>
  <c r="U33" i="1" s="1"/>
  <c r="AA33" i="1" s="1"/>
  <c r="AB33" i="1"/>
  <c r="I29" i="1"/>
  <c r="M29" i="1" s="1"/>
  <c r="P29" i="1" s="1"/>
  <c r="U29" i="1" s="1"/>
  <c r="AA29" i="1" s="1"/>
  <c r="AB29" i="1"/>
  <c r="I25" i="1"/>
  <c r="M25" i="1" s="1"/>
  <c r="P25" i="1" s="1"/>
  <c r="U25" i="1" s="1"/>
  <c r="AA25" i="1" s="1"/>
  <c r="AB25" i="1"/>
  <c r="I21" i="1"/>
  <c r="M21" i="1" s="1"/>
  <c r="P21" i="1" s="1"/>
  <c r="U21" i="1" s="1"/>
  <c r="AA21" i="1" s="1"/>
  <c r="AB21" i="1"/>
  <c r="I17" i="1"/>
  <c r="M17" i="1" s="1"/>
  <c r="P17" i="1" s="1"/>
  <c r="U17" i="1" s="1"/>
  <c r="AA17" i="1" s="1"/>
  <c r="AB17" i="1"/>
  <c r="I13" i="1"/>
  <c r="M13" i="1" s="1"/>
  <c r="P13" i="1" s="1"/>
  <c r="U13" i="1" s="1"/>
  <c r="AA13" i="1" s="1"/>
  <c r="AB13" i="1"/>
  <c r="I9" i="1"/>
  <c r="M9" i="1" s="1"/>
  <c r="P9" i="1" s="1"/>
  <c r="U9" i="1" s="1"/>
  <c r="AA9" i="1" s="1"/>
  <c r="AB9" i="1"/>
  <c r="I5" i="1"/>
  <c r="M5" i="1" s="1"/>
  <c r="P5" i="1" s="1"/>
  <c r="U5" i="1" s="1"/>
  <c r="AA5" i="1" s="1"/>
  <c r="AB5" i="1"/>
  <c r="AB12" i="1"/>
  <c r="I12" i="1"/>
  <c r="M12" i="1" s="1"/>
  <c r="P12" i="1" s="1"/>
  <c r="U12" i="1" s="1"/>
  <c r="AB35" i="1"/>
  <c r="I35" i="1"/>
  <c r="M35" i="1" s="1"/>
  <c r="P35" i="1" s="1"/>
  <c r="U35" i="1" s="1"/>
  <c r="AA35" i="1" s="1"/>
  <c r="AB15" i="1"/>
  <c r="I15" i="1"/>
  <c r="M15" i="1" s="1"/>
  <c r="P15" i="1" s="1"/>
  <c r="U15" i="1" s="1"/>
  <c r="AB3" i="1"/>
  <c r="I3" i="1"/>
  <c r="M3" i="1" s="1"/>
  <c r="P3" i="1" s="1"/>
  <c r="U3" i="1" s="1"/>
  <c r="AA3" i="1" s="1"/>
  <c r="AC3" i="1" l="1"/>
  <c r="AA15" i="1"/>
  <c r="AC15" i="1" s="1"/>
  <c r="AH15" i="1" s="1"/>
  <c r="AC35" i="1"/>
  <c r="AA12" i="1"/>
  <c r="AC12" i="1" s="1"/>
  <c r="AG12" i="1" s="1"/>
  <c r="AA54" i="1"/>
  <c r="AC54" i="1" s="1"/>
  <c r="AA6" i="1"/>
  <c r="AC6" i="1" s="1"/>
  <c r="AG6" i="1" s="1"/>
  <c r="AA10" i="1"/>
  <c r="AC10" i="1" s="1"/>
  <c r="AC14" i="1"/>
  <c r="AG14" i="1" s="1"/>
  <c r="AC18" i="1"/>
  <c r="AA22" i="1"/>
  <c r="AC22" i="1" s="1"/>
  <c r="AG22" i="1" s="1"/>
  <c r="AA26" i="1"/>
  <c r="AC26" i="1" s="1"/>
  <c r="AC30" i="1"/>
  <c r="AG30" i="1" s="1"/>
  <c r="AC34" i="1"/>
  <c r="AA38" i="1"/>
  <c r="AC38" i="1" s="1"/>
  <c r="AG38" i="1" s="1"/>
  <c r="AA42" i="1"/>
  <c r="AC42" i="1" s="1"/>
  <c r="AC46" i="1"/>
  <c r="AG46" i="1" s="1"/>
  <c r="AC50" i="1"/>
  <c r="AC7" i="1"/>
  <c r="AH7" i="1" s="1"/>
  <c r="AA11" i="1"/>
  <c r="AC11" i="1" s="1"/>
  <c r="AC19" i="1"/>
  <c r="AH19" i="1" s="1"/>
  <c r="AC23" i="1"/>
  <c r="AA27" i="1"/>
  <c r="AC27" i="1" s="1"/>
  <c r="AH27" i="1" s="1"/>
  <c r="AA31" i="1"/>
  <c r="AC31" i="1" s="1"/>
  <c r="AC39" i="1"/>
  <c r="AH39" i="1" s="1"/>
  <c r="AA43" i="1"/>
  <c r="AC43" i="1" s="1"/>
  <c r="AA47" i="1"/>
  <c r="AC47" i="1" s="1"/>
  <c r="AH47" i="1" s="1"/>
  <c r="AA51" i="1"/>
  <c r="AC51" i="1" s="1"/>
  <c r="AC55" i="1"/>
  <c r="AH55" i="1" s="1"/>
  <c r="AA56" i="1"/>
  <c r="AC56" i="1" s="1"/>
  <c r="AC4" i="1"/>
  <c r="AG4" i="1" s="1"/>
  <c r="AA8" i="1"/>
  <c r="AC8" i="1" s="1"/>
  <c r="AC16" i="1"/>
  <c r="AG16" i="1" s="1"/>
  <c r="AC20" i="1"/>
  <c r="AA24" i="1"/>
  <c r="AC24" i="1" s="1"/>
  <c r="AG24" i="1" s="1"/>
  <c r="AA28" i="1"/>
  <c r="AC28" i="1" s="1"/>
  <c r="AC32" i="1"/>
  <c r="AG32" i="1" s="1"/>
  <c r="AC36" i="1"/>
  <c r="AA40" i="1"/>
  <c r="AC40" i="1" s="1"/>
  <c r="AG40" i="1" s="1"/>
  <c r="AA44" i="1"/>
  <c r="AC44" i="1" s="1"/>
  <c r="AC48" i="1"/>
  <c r="AG48" i="1" s="1"/>
  <c r="AC52" i="1"/>
  <c r="AH3" i="1"/>
  <c r="AF3" i="1"/>
  <c r="AE3" i="1"/>
  <c r="AG3" i="1"/>
  <c r="AD3" i="1"/>
  <c r="AH35" i="1"/>
  <c r="AF35" i="1"/>
  <c r="AE35" i="1"/>
  <c r="AG35" i="1"/>
  <c r="AD35" i="1"/>
  <c r="AG54" i="1"/>
  <c r="AF54" i="1"/>
  <c r="AD54" i="1"/>
  <c r="AH54" i="1"/>
  <c r="AE54" i="1"/>
  <c r="AG10" i="1"/>
  <c r="AF10" i="1"/>
  <c r="AD10" i="1"/>
  <c r="AH10" i="1"/>
  <c r="AE10" i="1"/>
  <c r="AG18" i="1"/>
  <c r="AF18" i="1"/>
  <c r="AD18" i="1"/>
  <c r="AH18" i="1"/>
  <c r="AE18" i="1"/>
  <c r="AG26" i="1"/>
  <c r="AF26" i="1"/>
  <c r="AD26" i="1"/>
  <c r="AH26" i="1"/>
  <c r="AE26" i="1"/>
  <c r="AG34" i="1"/>
  <c r="AF34" i="1"/>
  <c r="AD34" i="1"/>
  <c r="AH34" i="1"/>
  <c r="AE34" i="1"/>
  <c r="AG42" i="1"/>
  <c r="AF42" i="1"/>
  <c r="AD42" i="1"/>
  <c r="AH42" i="1"/>
  <c r="AE42" i="1"/>
  <c r="AG50" i="1"/>
  <c r="AF50" i="1"/>
  <c r="AD50" i="1"/>
  <c r="AH50" i="1"/>
  <c r="AE50" i="1"/>
  <c r="AH11" i="1"/>
  <c r="AF11" i="1"/>
  <c r="AE11" i="1"/>
  <c r="AG11" i="1"/>
  <c r="AD11" i="1"/>
  <c r="AH23" i="1"/>
  <c r="AF23" i="1"/>
  <c r="AE23" i="1"/>
  <c r="AG23" i="1"/>
  <c r="AD23" i="1"/>
  <c r="AH31" i="1"/>
  <c r="AF31" i="1"/>
  <c r="AE31" i="1"/>
  <c r="AG31" i="1"/>
  <c r="AD31" i="1"/>
  <c r="AH43" i="1"/>
  <c r="AF43" i="1"/>
  <c r="AE43" i="1"/>
  <c r="AG43" i="1"/>
  <c r="AD43" i="1"/>
  <c r="AH51" i="1"/>
  <c r="AF51" i="1"/>
  <c r="AE51" i="1"/>
  <c r="AG51" i="1"/>
  <c r="AD51" i="1"/>
  <c r="AG56" i="1"/>
  <c r="AH56" i="1"/>
  <c r="AD56" i="1"/>
  <c r="AF56" i="1"/>
  <c r="AE56" i="1"/>
  <c r="AG8" i="1"/>
  <c r="AH8" i="1"/>
  <c r="AD8" i="1"/>
  <c r="AF8" i="1"/>
  <c r="AE8" i="1"/>
  <c r="AG20" i="1"/>
  <c r="AH20" i="1"/>
  <c r="AD20" i="1"/>
  <c r="AE20" i="1"/>
  <c r="AF20" i="1"/>
  <c r="AG28" i="1"/>
  <c r="AH28" i="1"/>
  <c r="AD28" i="1"/>
  <c r="AE28" i="1"/>
  <c r="AF28" i="1"/>
  <c r="AG36" i="1"/>
  <c r="AH36" i="1"/>
  <c r="AD36" i="1"/>
  <c r="AE36" i="1"/>
  <c r="AF36" i="1"/>
  <c r="AG44" i="1"/>
  <c r="AH44" i="1"/>
  <c r="AD44" i="1"/>
  <c r="AE44" i="1"/>
  <c r="AF44" i="1"/>
  <c r="AG52" i="1"/>
  <c r="AH52" i="1"/>
  <c r="AD52" i="1"/>
  <c r="AE52" i="1"/>
  <c r="AF52" i="1"/>
  <c r="AC5" i="1"/>
  <c r="AC9" i="1"/>
  <c r="AC13" i="1"/>
  <c r="AC17" i="1"/>
  <c r="AC21" i="1"/>
  <c r="AC25" i="1"/>
  <c r="AC29" i="1"/>
  <c r="AC33" i="1"/>
  <c r="AC37" i="1"/>
  <c r="AC41" i="1"/>
  <c r="AC45" i="1"/>
  <c r="AC49" i="1"/>
  <c r="AC53" i="1"/>
  <c r="AC2" i="1"/>
  <c r="AH48" i="1" l="1"/>
  <c r="AF40" i="1"/>
  <c r="AH32" i="1"/>
  <c r="AF24" i="1"/>
  <c r="AH16" i="1"/>
  <c r="AD4" i="1"/>
  <c r="AF55" i="1"/>
  <c r="AG47" i="1"/>
  <c r="AF39" i="1"/>
  <c r="AG27" i="1"/>
  <c r="AF19" i="1"/>
  <c r="AG7" i="1"/>
  <c r="AF46" i="1"/>
  <c r="AH38" i="1"/>
  <c r="AF30" i="1"/>
  <c r="AH22" i="1"/>
  <c r="AF14" i="1"/>
  <c r="AD6" i="1"/>
  <c r="AH12" i="1"/>
  <c r="AG15" i="1"/>
  <c r="AF48" i="1"/>
  <c r="AH40" i="1"/>
  <c r="AF32" i="1"/>
  <c r="AH24" i="1"/>
  <c r="AF16" i="1"/>
  <c r="AE4" i="1"/>
  <c r="AG55" i="1"/>
  <c r="AF47" i="1"/>
  <c r="AG39" i="1"/>
  <c r="AF27" i="1"/>
  <c r="AG19" i="1"/>
  <c r="AF7" i="1"/>
  <c r="AH46" i="1"/>
  <c r="AF38" i="1"/>
  <c r="AH30" i="1"/>
  <c r="AF22" i="1"/>
  <c r="AH14" i="1"/>
  <c r="AE6" i="1"/>
  <c r="AE12" i="1"/>
  <c r="AF15" i="1"/>
  <c r="AE48" i="1"/>
  <c r="AD48" i="1"/>
  <c r="AE40" i="1"/>
  <c r="AD40" i="1"/>
  <c r="AE32" i="1"/>
  <c r="AD32" i="1"/>
  <c r="AE24" i="1"/>
  <c r="AD24" i="1"/>
  <c r="AE16" i="1"/>
  <c r="AD16" i="1"/>
  <c r="AF4" i="1"/>
  <c r="AH4" i="1"/>
  <c r="AD55" i="1"/>
  <c r="AE55" i="1"/>
  <c r="AD47" i="1"/>
  <c r="AE47" i="1"/>
  <c r="AD39" i="1"/>
  <c r="AE39" i="1"/>
  <c r="AD27" i="1"/>
  <c r="AE27" i="1"/>
  <c r="AD19" i="1"/>
  <c r="AE19" i="1"/>
  <c r="AD7" i="1"/>
  <c r="AE7" i="1"/>
  <c r="AE46" i="1"/>
  <c r="AD46" i="1"/>
  <c r="AE38" i="1"/>
  <c r="AD38" i="1"/>
  <c r="AE30" i="1"/>
  <c r="AD30" i="1"/>
  <c r="AE22" i="1"/>
  <c r="AD22" i="1"/>
  <c r="AE14" i="1"/>
  <c r="AD14" i="1"/>
  <c r="AH6" i="1"/>
  <c r="AF6" i="1"/>
  <c r="AF12" i="1"/>
  <c r="AD12" i="1"/>
  <c r="AD15" i="1"/>
  <c r="AE15" i="1"/>
  <c r="AH53" i="1"/>
  <c r="AF53" i="1"/>
  <c r="AG53" i="1"/>
  <c r="AE53" i="1"/>
  <c r="AD53" i="1"/>
  <c r="AH45" i="1"/>
  <c r="AF45" i="1"/>
  <c r="AG45" i="1"/>
  <c r="AE45" i="1"/>
  <c r="AD45" i="1"/>
  <c r="AH37" i="1"/>
  <c r="AF37" i="1"/>
  <c r="AG37" i="1"/>
  <c r="AE37" i="1"/>
  <c r="AD37" i="1"/>
  <c r="AH29" i="1"/>
  <c r="AF29" i="1"/>
  <c r="AG29" i="1"/>
  <c r="AE29" i="1"/>
  <c r="AD29" i="1"/>
  <c r="AH21" i="1"/>
  <c r="AF21" i="1"/>
  <c r="AG21" i="1"/>
  <c r="AE21" i="1"/>
  <c r="AD21" i="1"/>
  <c r="AH13" i="1"/>
  <c r="AF13" i="1"/>
  <c r="AG13" i="1"/>
  <c r="AE13" i="1"/>
  <c r="AD13" i="1"/>
  <c r="AH5" i="1"/>
  <c r="AF5" i="1"/>
  <c r="AG5" i="1"/>
  <c r="AD5" i="1"/>
  <c r="AE5" i="1"/>
  <c r="AH2" i="1"/>
  <c r="AF2" i="1"/>
  <c r="AG2" i="1"/>
  <c r="AE2" i="1"/>
  <c r="AD2" i="1"/>
  <c r="AH49" i="1"/>
  <c r="AF49" i="1"/>
  <c r="AG49" i="1"/>
  <c r="AE49" i="1"/>
  <c r="AD49" i="1"/>
  <c r="AH41" i="1"/>
  <c r="AF41" i="1"/>
  <c r="AG41" i="1"/>
  <c r="AE41" i="1"/>
  <c r="AD41" i="1"/>
  <c r="AH33" i="1"/>
  <c r="AF33" i="1"/>
  <c r="AG33" i="1"/>
  <c r="AE33" i="1"/>
  <c r="AD33" i="1"/>
  <c r="AH25" i="1"/>
  <c r="AF25" i="1"/>
  <c r="AG25" i="1"/>
  <c r="AE25" i="1"/>
  <c r="AD25" i="1"/>
  <c r="AH17" i="1"/>
  <c r="AF17" i="1"/>
  <c r="AG17" i="1"/>
  <c r="AE17" i="1"/>
  <c r="AD17" i="1"/>
  <c r="AH9" i="1"/>
  <c r="AF9" i="1"/>
  <c r="AG9" i="1"/>
  <c r="AE9" i="1"/>
  <c r="AD9" i="1"/>
</calcChain>
</file>

<file path=xl/sharedStrings.xml><?xml version="1.0" encoding="utf-8"?>
<sst xmlns="http://schemas.openxmlformats.org/spreadsheetml/2006/main" count="89" uniqueCount="35">
  <si>
    <t>Scrip</t>
  </si>
  <si>
    <t>Date</t>
  </si>
  <si>
    <t>Open</t>
  </si>
  <si>
    <t>High</t>
  </si>
  <si>
    <t>Low</t>
  </si>
  <si>
    <t>VIDEOIND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</si>
  <si>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</si>
  <si>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</si>
  <si>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</si>
  <si>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</si>
  <si>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</si>
  <si>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</si>
  <si>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</si>
  <si>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</si>
  <si>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</si>
  <si>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</si>
  <si>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</si>
  <si>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</si>
  <si>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</si>
  <si>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</si>
  <si>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</si>
  <si>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</si>
  <si>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</si>
  <si>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</si>
  <si>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</si>
  <si>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</si>
  <si>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</si>
  <si>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</si>
  <si>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</si>
  <si>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0.618 Entry</t>
  </si>
  <si>
    <t>0.886 SL</t>
  </si>
  <si>
    <t>0.382 Target</t>
  </si>
  <si>
    <t>0.5 Entry</t>
  </si>
  <si>
    <t>0.382 Entry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</si>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</sst>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5</v>
      </c>
      <c r="B2" s="1">
        <v>42857</v>
      </c>
      <c r="C2">
        <v>103.9</v>
      </c>
      <c r="D2">
        <v>104.4</v>
      </c>
      <c r="E2">
        <v>103.55</v>
      </c>
      <c r="F2">
        <v>104</v>
      </c>
      <c r="G2">
        <f>_xll.TA_TYPPRICE(D2,E2,F2)</f>
        <v>103.98333333333333</v>
      </c>
      <c r="H2" t="e">
        <f t="array" ref="H2:H56">_xll.TA_EMA(G2:G56,3)</f>
        <v>#N/A</v>
      </c>
      <c r="I2" t="e">
        <f>IF(F2&gt;H2,"UP","DOWN")</f>
        <v>#N/A</v>
      </c>
      <c r="J2" t="e">
        <f t="array" ref="J2:J56">_xll.TA_EMA(D2:D56,8)</f>
        <v>#N/A</v>
      </c>
      <c r="K2" t="e">
        <f t="array" ref="K2:K56">_xll.TA_EMA(E2:E56,8)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56">_xll.TA_RSI(F2:F56,5)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0.85000000000000853</v>
      </c>
      <c r="S2">
        <f>Q2/R2</f>
        <v>0.52941176470588036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56">_xll.TA_EMA(F2:F56,12)</f>
        <v>#N/A</v>
      </c>
      <c r="W2" t="e">
        <f t="array" ref="W2:W56">_xll.TA_EMA(F2:F56,26)</f>
        <v>#N/A</v>
      </c>
      <c r="X2" t="e">
        <f>V2-W2</f>
        <v>#N/A</v>
      </c>
      <c r="Y2" t="e">
        <f t="array" ref="Y2:Y56">_xll.TA_EMA(X2:X56,9)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IF(AC2="UP",MROUND(D2-((D2-E2)*0.618),0.05),IF(AC2="DOWN",MROUND(E2+((D2-E2)*0.618),0.05),"No Alert"))</f>
        <v>#N/A</v>
      </c>
      <c r="AE2" t="e">
        <f>IF(AC2="UP",MROUND(D2-((D2-E2)*0.886),0.05),IF(AC2="DOWN",MROUND(E2+((D2-E2)*0.886),0.05),"No Alert"))</f>
        <v>#N/A</v>
      </c>
      <c r="AF2" t="e">
        <f>IF(AC2="UP",MROUND(D2+((D2-E2)*0.382),0.05),IF(AC2="DOWN",MROUND(E2-((D2-E2)*0.382),0.05),"No Alert"))</f>
        <v>#N/A</v>
      </c>
      <c r="AG2" t="e">
        <f>IF(AC2="UP",MROUND(D2-((D2-E2)*0.5),0.05),IF(AC2="DOWN",MROUND(E2+((D2-E2)*0.5),0.05),"No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</v>
      </c>
      <c r="D3">
        <v>104.2</v>
      </c>
      <c r="E3">
        <v>103.4</v>
      </c>
      <c r="F3">
        <v>103</v>
      </c>
      <c r="G3">
        <f>_xll.TA_TYPPRICE(D3,E3,F3)</f>
        <v>103.53333333333335</v>
      </c>
      <c r="H3" t="e">
        <v>#N/A</v>
      </c>
      <c r="I3" t="e">
        <f t="shared" ref="I3:I56" si="0">IF(F3&gt;H3,"UP","DOWN")</f>
        <v>#N/A</v>
      </c>
      <c r="J3" t="e">
        <v>#N/A</v>
      </c>
      <c r="K3" t="e">
        <v>#N/A</v>
      </c>
      <c r="L3" t="e">
        <f t="shared" ref="L3:L56" si="1">IF(F3&gt;J3,"UP",IF(F3&lt;K3,"DOWN","No Confirmation"))</f>
        <v>#N/A</v>
      </c>
      <c r="M3" t="e">
        <f t="shared" ref="M3:M56" si="2">IF(AND(I3="UP",L3="UP"),"UP",IF(AND(I3="DOWN",L3="DOWN"),"DOWN","No Trend"))</f>
        <v>#N/A</v>
      </c>
      <c r="N3" t="e">
        <v>#N/A</v>
      </c>
      <c r="O3" t="e">
        <f t="shared" ref="O3:O56" si="3">IF(N3&gt;60,"UP",IF(N3&lt;40,"DOWN","No Momentum"))</f>
        <v>#N/A</v>
      </c>
      <c r="P3" t="e">
        <f t="shared" ref="P3:P56" si="4">IF(AND(M3="UP",O3="UP"),"UP",IF(AND(M3="DOWN",O3="DOWN"),"DOWN","No Trend + Momentum"))</f>
        <v>#N/A</v>
      </c>
      <c r="Q3">
        <f t="shared" ref="Q3:Q56" si="5">F3-E3</f>
        <v>-0.40000000000000568</v>
      </c>
      <c r="R3">
        <f t="shared" ref="R3:R56" si="6">D3-E3</f>
        <v>0.79999999999999716</v>
      </c>
      <c r="S3">
        <f t="shared" ref="S3:S56" si="7">Q3/R3</f>
        <v>-0.50000000000000888</v>
      </c>
      <c r="T3" t="str">
        <f t="shared" ref="T3:T56" si="8">IF(S3&gt;0.8,"UP",IF(S3&lt;0.2,"DOWN","No Indication"))</f>
        <v>DOWN</v>
      </c>
      <c r="U3" t="e">
        <f t="shared" ref="U3:U5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56" si="10">V3-W3</f>
        <v>#N/A</v>
      </c>
      <c r="Y3" t="e">
        <v>#N/A</v>
      </c>
      <c r="Z3" t="e">
        <f t="shared" ref="Z3:Z56" si="11">IF(X3&gt;Y3,"UP",IF(X3&lt;Y3,"DOWN","No Indication"))</f>
        <v>#N/A</v>
      </c>
      <c r="AA3" t="e">
        <f t="shared" ref="AA3:AA56" si="12">IF(AND(U3="UP",Z3="UP"),"UP",IF(AND(U3="DOWN",Z3="DOWN"),"DOWN","No TMIM"))</f>
        <v>#N/A</v>
      </c>
      <c r="AB3" t="e">
        <f t="shared" ref="AB3:AB56" si="13">IF(H3&gt;J3,"UP",IF(H3&lt;K3,"DOWN","No Confirmation"))</f>
        <v>#N/A</v>
      </c>
      <c r="AC3" t="e">
        <f t="shared" ref="AC3:AC56" si="14">IF(AND(AA3="UP",AB3="UP"),"UP",IF(AND(AA3="DOWN",AB3="DOWN"),"DOWN","No Alert"))</f>
        <v>#N/A</v>
      </c>
      <c r="AD3" t="e">
        <f t="shared" ref="AD3:AD56" si="15">IF(AC3="UP",MROUND(D3-((D3-E3)*0.618),0.05),IF(AC3="DOWN",MROUND(E3+((D3-E3)*0.618),0.05),"No Alert"))</f>
        <v>#N/A</v>
      </c>
      <c r="AE3" t="e">
        <f t="shared" ref="AE3:AE56" si="16">IF(AC3="UP",MROUND(D3-((D3-E3)*0.886),0.05),IF(AC3="DOWN",MROUND(E3+((D3-E3)*0.886),0.05),"No Alert"))</f>
        <v>#N/A</v>
      </c>
      <c r="AF3" t="e">
        <f t="shared" ref="AF3:AF56" si="17">IF(AC3="UP",MROUND(D3+((D3-E3)*0.382),0.05),IF(AC3="DOWN",MROUND(E3-((D3-E3)*0.382),0.05),"No Alert"))</f>
        <v>#N/A</v>
      </c>
      <c r="AG3" t="e">
        <f t="shared" ref="AG3:AG56" si="18">IF(AC3="UP",MROUND(D3-((D3-E3)*0.5),0.05),IF(AC3="DOWN",MROUND(E3+((D3-E3)*0.5),0.05),"No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103.75</v>
      </c>
      <c r="D4">
        <v>103.8</v>
      </c>
      <c r="E4">
        <v>102.7</v>
      </c>
      <c r="F4">
        <v>103</v>
      </c>
      <c r="G4">
        <f>_xll.TA_TYPPRICE(D4,E4,F4)</f>
        <v>103.16666666666667</v>
      </c>
      <c r="H4">
        <v>103.56111111111112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0.29999999999999716</v>
      </c>
      <c r="R4">
        <f t="shared" si="6"/>
        <v>1.0999999999999943</v>
      </c>
      <c r="S4">
        <f t="shared" si="7"/>
        <v>0.27272727272727154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103.6</v>
      </c>
      <c r="D5">
        <v>103.85</v>
      </c>
      <c r="E5">
        <v>103.15</v>
      </c>
      <c r="F5">
        <v>103</v>
      </c>
      <c r="G5">
        <f>_xll.TA_TYPPRICE(D5,E5,F5)</f>
        <v>103.33333333333333</v>
      </c>
      <c r="H5">
        <v>103.44722222222222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-0.15000000000000568</v>
      </c>
      <c r="R5">
        <f t="shared" si="6"/>
        <v>0.69999999999998863</v>
      </c>
      <c r="S5">
        <f t="shared" si="7"/>
        <v>-0.21428571428572588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103.85</v>
      </c>
      <c r="D6">
        <v>104</v>
      </c>
      <c r="E6">
        <v>103.35</v>
      </c>
      <c r="F6">
        <v>104</v>
      </c>
      <c r="G6">
        <f>_xll.TA_TYPPRICE(D6,E6,F6)</f>
        <v>103.78333333333335</v>
      </c>
      <c r="H6">
        <v>103.61527777777778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0.65000000000000568</v>
      </c>
      <c r="R6">
        <f t="shared" si="6"/>
        <v>0.65000000000000568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103.8</v>
      </c>
      <c r="D7">
        <v>104.2</v>
      </c>
      <c r="E7">
        <v>103.5</v>
      </c>
      <c r="F7">
        <v>104</v>
      </c>
      <c r="G7">
        <f>_xll.TA_TYPPRICE(D7,E7,F7)</f>
        <v>103.89999999999999</v>
      </c>
      <c r="H7">
        <v>103.75763888888889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0.5</v>
      </c>
      <c r="R7">
        <f t="shared" si="6"/>
        <v>0.70000000000000284</v>
      </c>
      <c r="S7">
        <f t="shared" si="7"/>
        <v>0.71428571428571141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103.5</v>
      </c>
      <c r="D8">
        <v>103.5</v>
      </c>
      <c r="E8">
        <v>100</v>
      </c>
      <c r="F8">
        <v>100</v>
      </c>
      <c r="G8">
        <f>_xll.TA_TYPPRICE(D8,E8,F8)</f>
        <v>101.16666666666667</v>
      </c>
      <c r="H8">
        <v>102.46215277777779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14.285714285714288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3.5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</v>
      </c>
      <c r="D9">
        <v>102.1</v>
      </c>
      <c r="E9">
        <v>99</v>
      </c>
      <c r="F9">
        <v>100</v>
      </c>
      <c r="G9">
        <f>_xll.TA_TYPPRICE(D9,E9,F9)</f>
        <v>100.36666666666667</v>
      </c>
      <c r="H9">
        <v>101.41440972222223</v>
      </c>
      <c r="I9" t="str">
        <f t="shared" si="0"/>
        <v>DOWN</v>
      </c>
      <c r="J9">
        <v>103.75625000000001</v>
      </c>
      <c r="K9">
        <v>102.33125</v>
      </c>
      <c r="L9" t="str">
        <f t="shared" si="1"/>
        <v>DOWN</v>
      </c>
      <c r="M9" t="str">
        <f t="shared" si="2"/>
        <v>DOWN</v>
      </c>
      <c r="N9">
        <v>14.285714285714285</v>
      </c>
      <c r="O9" t="str">
        <f t="shared" si="3"/>
        <v>DOWN</v>
      </c>
      <c r="P9" t="str">
        <f t="shared" si="4"/>
        <v>DOWN</v>
      </c>
      <c r="Q9">
        <f t="shared" si="5"/>
        <v>1</v>
      </c>
      <c r="R9">
        <f t="shared" si="6"/>
        <v>3.0999999999999943</v>
      </c>
      <c r="S9">
        <f t="shared" si="7"/>
        <v>0.32258064516129092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100.2</v>
      </c>
      <c r="D10">
        <v>100.85</v>
      </c>
      <c r="E10">
        <v>99</v>
      </c>
      <c r="F10">
        <v>100</v>
      </c>
      <c r="G10">
        <f>_xll.TA_TYPPRICE(D10,E10,F10)</f>
        <v>99.95</v>
      </c>
      <c r="H10">
        <v>100.68220486111112</v>
      </c>
      <c r="I10" t="str">
        <f t="shared" si="0"/>
        <v>DOWN</v>
      </c>
      <c r="J10">
        <v>103.11041666666667</v>
      </c>
      <c r="K10">
        <v>101.59097222222222</v>
      </c>
      <c r="L10" t="str">
        <f t="shared" si="1"/>
        <v>DOWN</v>
      </c>
      <c r="M10" t="str">
        <f t="shared" si="2"/>
        <v>DOWN</v>
      </c>
      <c r="N10">
        <v>14.285714285714285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1.8499999999999943</v>
      </c>
      <c r="S10">
        <f t="shared" si="7"/>
        <v>0.54054054054054224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100.9</v>
      </c>
      <c r="D11">
        <v>101</v>
      </c>
      <c r="E11">
        <v>100</v>
      </c>
      <c r="F11">
        <v>100</v>
      </c>
      <c r="G11">
        <f>_xll.TA_TYPPRICE(D11,E11,F11)</f>
        <v>100.33333333333333</v>
      </c>
      <c r="H11">
        <v>100.50776909722222</v>
      </c>
      <c r="I11" t="str">
        <f t="shared" si="0"/>
        <v>DOWN</v>
      </c>
      <c r="J11">
        <v>102.64143518518519</v>
      </c>
      <c r="K11">
        <v>101.23742283950617</v>
      </c>
      <c r="L11" t="str">
        <f t="shared" si="1"/>
        <v>DOWN</v>
      </c>
      <c r="M11" t="str">
        <f t="shared" si="2"/>
        <v>DOWN</v>
      </c>
      <c r="N11">
        <v>14.285714285714285</v>
      </c>
      <c r="O11" t="str">
        <f t="shared" si="3"/>
        <v>DOWN</v>
      </c>
      <c r="P11" t="str">
        <f t="shared" si="4"/>
        <v>DOWN</v>
      </c>
      <c r="Q11">
        <f t="shared" si="5"/>
        <v>0</v>
      </c>
      <c r="R11">
        <f t="shared" si="6"/>
        <v>1</v>
      </c>
      <c r="S11">
        <f t="shared" si="7"/>
        <v>0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100.1</v>
      </c>
      <c r="D12">
        <v>100.65</v>
      </c>
      <c r="E12">
        <v>100</v>
      </c>
      <c r="F12">
        <v>100</v>
      </c>
      <c r="G12">
        <f>_xll.TA_TYPPRICE(D12,E12,F12)</f>
        <v>100.21666666666665</v>
      </c>
      <c r="H12">
        <v>100.36221788194445</v>
      </c>
      <c r="I12" t="str">
        <f t="shared" si="0"/>
        <v>DOWN</v>
      </c>
      <c r="J12">
        <v>102.19889403292181</v>
      </c>
      <c r="K12">
        <v>100.96243998628258</v>
      </c>
      <c r="L12" t="str">
        <f t="shared" si="1"/>
        <v>DOWN</v>
      </c>
      <c r="M12" t="str">
        <f t="shared" si="2"/>
        <v>DOWN</v>
      </c>
      <c r="N12">
        <v>14.285714285714288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0.65000000000000568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100.6</v>
      </c>
      <c r="D13">
        <v>100.9</v>
      </c>
      <c r="E13">
        <v>99.3</v>
      </c>
      <c r="F13">
        <v>100</v>
      </c>
      <c r="G13">
        <f>_xll.TA_TYPPRICE(D13,E13,F13)</f>
        <v>100.06666666666666</v>
      </c>
      <c r="H13">
        <v>100.21444227430555</v>
      </c>
      <c r="I13" t="str">
        <f t="shared" si="0"/>
        <v>DOWN</v>
      </c>
      <c r="J13">
        <v>101.91025091449474</v>
      </c>
      <c r="K13">
        <v>100.59300887821978</v>
      </c>
      <c r="L13" t="str">
        <f t="shared" si="1"/>
        <v>DOWN</v>
      </c>
      <c r="M13" t="str">
        <f t="shared" si="2"/>
        <v>DOWN</v>
      </c>
      <c r="N13">
        <v>14.285714285714288</v>
      </c>
      <c r="O13" t="str">
        <f t="shared" si="3"/>
        <v>DOWN</v>
      </c>
      <c r="P13" t="str">
        <f t="shared" si="4"/>
        <v>DOWN</v>
      </c>
      <c r="Q13">
        <f t="shared" si="5"/>
        <v>0.70000000000000284</v>
      </c>
      <c r="R13">
        <f t="shared" si="6"/>
        <v>1.6000000000000085</v>
      </c>
      <c r="S13">
        <f t="shared" si="7"/>
        <v>0.43749999999999944</v>
      </c>
      <c r="T13" t="str">
        <f t="shared" si="8"/>
        <v>No Indication</v>
      </c>
      <c r="U13" t="str">
        <f t="shared" si="9"/>
        <v>No T+M+I</v>
      </c>
      <c r="V13">
        <v>101.75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100.45</v>
      </c>
      <c r="D14">
        <v>100.6</v>
      </c>
      <c r="E14">
        <v>100.1</v>
      </c>
      <c r="F14">
        <v>100</v>
      </c>
      <c r="G14">
        <f>_xll.TA_TYPPRICE(D14,E14,F14)</f>
        <v>100.23333333333333</v>
      </c>
      <c r="H14">
        <v>100.22388780381945</v>
      </c>
      <c r="I14" t="str">
        <f t="shared" si="0"/>
        <v>DOWN</v>
      </c>
      <c r="J14">
        <v>101.61908404460702</v>
      </c>
      <c r="K14">
        <v>100.48345134972649</v>
      </c>
      <c r="L14" t="str">
        <f t="shared" si="1"/>
        <v>DOWN</v>
      </c>
      <c r="M14" t="str">
        <f t="shared" si="2"/>
        <v>DOWN</v>
      </c>
      <c r="N14">
        <v>14.285714285714288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0.5</v>
      </c>
      <c r="S14">
        <f t="shared" si="7"/>
        <v>-0.19999999999998863</v>
      </c>
      <c r="T14" t="str">
        <f t="shared" si="8"/>
        <v>DOWN</v>
      </c>
      <c r="U14" t="str">
        <f t="shared" si="9"/>
        <v>DOWN</v>
      </c>
      <c r="V14">
        <v>101.48076923076923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100.45</v>
      </c>
      <c r="D15">
        <v>100.9</v>
      </c>
      <c r="E15">
        <v>100.35</v>
      </c>
      <c r="F15">
        <v>101</v>
      </c>
      <c r="G15">
        <f>_xll.TA_TYPPRICE(D15,E15,F15)</f>
        <v>100.75</v>
      </c>
      <c r="H15">
        <v>100.48694390190973</v>
      </c>
      <c r="I15" t="str">
        <f t="shared" si="0"/>
        <v>UP</v>
      </c>
      <c r="J15">
        <v>101.4592875902499</v>
      </c>
      <c r="K15">
        <v>100.45379549423171</v>
      </c>
      <c r="L15" t="str">
        <f t="shared" si="1"/>
        <v>No Confirmation</v>
      </c>
      <c r="M15" t="str">
        <f t="shared" si="2"/>
        <v>No Trend</v>
      </c>
      <c r="N15">
        <v>53.705362871846063</v>
      </c>
      <c r="O15" t="str">
        <f t="shared" si="3"/>
        <v>No Momentum</v>
      </c>
      <c r="P15" t="str">
        <f t="shared" si="4"/>
        <v>No Trend + Momentum</v>
      </c>
      <c r="Q15">
        <f t="shared" si="5"/>
        <v>0.65000000000000568</v>
      </c>
      <c r="R15">
        <f t="shared" si="6"/>
        <v>0.55000000000001137</v>
      </c>
      <c r="S15">
        <f t="shared" si="7"/>
        <v>1.1818181818181677</v>
      </c>
      <c r="T15" t="str">
        <f t="shared" si="8"/>
        <v>UP</v>
      </c>
      <c r="U15" t="str">
        <f t="shared" si="9"/>
        <v>No T+M+I</v>
      </c>
      <c r="V15">
        <v>101.40680473372781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100.8</v>
      </c>
      <c r="D16">
        <v>100.8</v>
      </c>
      <c r="E16">
        <v>80.5</v>
      </c>
      <c r="F16">
        <v>80</v>
      </c>
      <c r="G16">
        <f>_xll.TA_TYPPRICE(D16,E16,F16)</f>
        <v>87.100000000000009</v>
      </c>
      <c r="H16">
        <v>93.793471950954867</v>
      </c>
      <c r="I16" t="str">
        <f t="shared" si="0"/>
        <v>DOWN</v>
      </c>
      <c r="J16">
        <v>101.31277923686103</v>
      </c>
      <c r="K16">
        <v>96.019618717735781</v>
      </c>
      <c r="L16" t="str">
        <f t="shared" si="1"/>
        <v>DOWN</v>
      </c>
      <c r="M16" t="str">
        <f t="shared" si="2"/>
        <v>DOWN</v>
      </c>
      <c r="N16">
        <v>4.108343358708785</v>
      </c>
      <c r="O16" t="str">
        <f t="shared" si="3"/>
        <v>DOWN</v>
      </c>
      <c r="P16" t="str">
        <f t="shared" si="4"/>
        <v>DOWN</v>
      </c>
      <c r="Q16">
        <f t="shared" si="5"/>
        <v>-0.5</v>
      </c>
      <c r="R16">
        <f t="shared" si="6"/>
        <v>20.299999999999997</v>
      </c>
      <c r="S16">
        <f t="shared" si="7"/>
        <v>-2.4630541871921187E-2</v>
      </c>
      <c r="T16" t="str">
        <f t="shared" si="8"/>
        <v>DOWN</v>
      </c>
      <c r="U16" t="str">
        <f t="shared" si="9"/>
        <v>DOWN</v>
      </c>
      <c r="V16">
        <v>98.113450159308144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65.599999999999994</v>
      </c>
      <c r="D17">
        <v>65.599999999999994</v>
      </c>
      <c r="E17">
        <v>65.599999999999994</v>
      </c>
      <c r="F17">
        <v>66</v>
      </c>
      <c r="G17">
        <f>_xll.TA_TYPPRICE(D17,E17,F17)</f>
        <v>65.733333333333334</v>
      </c>
      <c r="H17">
        <v>79.763402642144101</v>
      </c>
      <c r="I17" t="str">
        <f t="shared" si="0"/>
        <v>DOWN</v>
      </c>
      <c r="J17">
        <v>93.376606073114132</v>
      </c>
      <c r="K17">
        <v>89.259703447127833</v>
      </c>
      <c r="L17" t="str">
        <f t="shared" si="1"/>
        <v>DOWN</v>
      </c>
      <c r="M17" t="str">
        <f t="shared" si="2"/>
        <v>DOWN</v>
      </c>
      <c r="N17">
        <v>2.3216420894323293</v>
      </c>
      <c r="O17" t="str">
        <f t="shared" si="3"/>
        <v>DOWN</v>
      </c>
      <c r="P17" t="str">
        <f t="shared" si="4"/>
        <v>DOWN</v>
      </c>
      <c r="Q17">
        <f t="shared" si="5"/>
        <v>0.40000000000000568</v>
      </c>
      <c r="R17">
        <f t="shared" si="6"/>
        <v>0</v>
      </c>
      <c r="S17" t="e">
        <f t="shared" si="7"/>
        <v>#DIV/0!</v>
      </c>
      <c r="T17" t="e">
        <f t="shared" si="8"/>
        <v>#DIV/0!</v>
      </c>
      <c r="U17" t="e">
        <f t="shared" si="9"/>
        <v>#DIV/0!</v>
      </c>
      <c r="V17">
        <v>93.172919365568433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#DIV/0!</v>
      </c>
      <c r="AB17" t="str">
        <f t="shared" si="13"/>
        <v>DOWN</v>
      </c>
      <c r="AC17" t="e">
        <f t="shared" si="14"/>
        <v>#DIV/0!</v>
      </c>
      <c r="AD17" t="e">
        <f t="shared" si="15"/>
        <v>#DIV/0!</v>
      </c>
      <c r="AE17" t="e">
        <f t="shared" si="16"/>
        <v>#DIV/0!</v>
      </c>
      <c r="AF17" t="e">
        <f t="shared" si="17"/>
        <v>#DIV/0!</v>
      </c>
      <c r="AG17" t="e">
        <f t="shared" si="18"/>
        <v>#DIV/0!</v>
      </c>
      <c r="AH17" t="e">
        <f t="shared" si="19"/>
        <v>#DIV/0!</v>
      </c>
    </row>
    <row r="18" spans="1:34" x14ac:dyDescent="0.25">
      <c r="A18" t="s">
        <v>5</v>
      </c>
      <c r="B18" s="1">
        <v>42879</v>
      </c>
      <c r="C18">
        <v>59.05</v>
      </c>
      <c r="D18">
        <v>59.05</v>
      </c>
      <c r="E18">
        <v>59.05</v>
      </c>
      <c r="F18">
        <v>59</v>
      </c>
      <c r="G18">
        <f>_xll.TA_TYPPRICE(D18,E18,F18)</f>
        <v>59.033333333333331</v>
      </c>
      <c r="H18">
        <v>69.398367987738709</v>
      </c>
      <c r="I18" t="str">
        <f t="shared" si="0"/>
        <v>DOWN</v>
      </c>
      <c r="J18">
        <v>85.748471390199882</v>
      </c>
      <c r="K18">
        <v>82.546436014432757</v>
      </c>
      <c r="L18" t="str">
        <f t="shared" si="1"/>
        <v>DOWN</v>
      </c>
      <c r="M18" t="str">
        <f t="shared" si="2"/>
        <v>DOWN</v>
      </c>
      <c r="N18">
        <v>1.825463173176219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0</v>
      </c>
      <c r="S18" t="e">
        <f t="shared" si="7"/>
        <v>#DIV/0!</v>
      </c>
      <c r="T18" t="e">
        <f t="shared" si="8"/>
        <v>#DIV/0!</v>
      </c>
      <c r="U18" t="e">
        <f t="shared" si="9"/>
        <v>#DIV/0!</v>
      </c>
      <c r="V18">
        <v>87.915547155480979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#DIV/0!</v>
      </c>
      <c r="AB18" t="str">
        <f t="shared" si="13"/>
        <v>DOWN</v>
      </c>
      <c r="AC18" t="e">
        <f t="shared" si="14"/>
        <v>#DIV/0!</v>
      </c>
      <c r="AD18" t="e">
        <f t="shared" si="15"/>
        <v>#DIV/0!</v>
      </c>
      <c r="AE18" t="e">
        <f t="shared" si="16"/>
        <v>#DIV/0!</v>
      </c>
      <c r="AF18" t="e">
        <f t="shared" si="17"/>
        <v>#DIV/0!</v>
      </c>
      <c r="AG18" t="e">
        <f t="shared" si="18"/>
        <v>#DIV/0!</v>
      </c>
      <c r="AH18" t="e">
        <f t="shared" si="19"/>
        <v>#DIV/0!</v>
      </c>
    </row>
    <row r="19" spans="1:34" x14ac:dyDescent="0.25">
      <c r="A19" t="s">
        <v>5</v>
      </c>
      <c r="B19" s="1">
        <v>42880</v>
      </c>
      <c r="C19">
        <v>53.15</v>
      </c>
      <c r="D19">
        <v>53.15</v>
      </c>
      <c r="E19">
        <v>53.15</v>
      </c>
      <c r="F19">
        <v>53</v>
      </c>
      <c r="G19">
        <f>_xll.TA_TYPPRICE(D19,E19,F19)</f>
        <v>53.1</v>
      </c>
      <c r="H19">
        <v>61.249183993869352</v>
      </c>
      <c r="I19" t="str">
        <f t="shared" si="0"/>
        <v>DOWN</v>
      </c>
      <c r="J19">
        <v>78.504366636822127</v>
      </c>
      <c r="K19">
        <v>76.013894677892139</v>
      </c>
      <c r="L19" t="str">
        <f t="shared" si="1"/>
        <v>DOWN</v>
      </c>
      <c r="M19" t="str">
        <f t="shared" si="2"/>
        <v>DOWN</v>
      </c>
      <c r="N19">
        <v>1.4853426027861123</v>
      </c>
      <c r="O19" t="str">
        <f t="shared" si="3"/>
        <v>DOWN</v>
      </c>
      <c r="P19" t="str">
        <f t="shared" si="4"/>
        <v>DOWN</v>
      </c>
      <c r="Q19">
        <f t="shared" si="5"/>
        <v>-0.14999999999999858</v>
      </c>
      <c r="R19">
        <f t="shared" si="6"/>
        <v>0</v>
      </c>
      <c r="S19" t="e">
        <f t="shared" si="7"/>
        <v>#DIV/0!</v>
      </c>
      <c r="T19" t="e">
        <f t="shared" si="8"/>
        <v>#DIV/0!</v>
      </c>
      <c r="U19" t="e">
        <f t="shared" si="9"/>
        <v>#DIV/0!</v>
      </c>
      <c r="V19">
        <v>82.543924516176219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#DIV/0!</v>
      </c>
      <c r="AB19" t="str">
        <f t="shared" si="13"/>
        <v>DOWN</v>
      </c>
      <c r="AC19" t="e">
        <f t="shared" si="14"/>
        <v>#DIV/0!</v>
      </c>
      <c r="AD19" t="e">
        <f t="shared" si="15"/>
        <v>#DIV/0!</v>
      </c>
      <c r="AE19" t="e">
        <f t="shared" si="16"/>
        <v>#DIV/0!</v>
      </c>
      <c r="AF19" t="e">
        <f t="shared" si="17"/>
        <v>#DIV/0!</v>
      </c>
      <c r="AG19" t="e">
        <f t="shared" si="18"/>
        <v>#DIV/0!</v>
      </c>
      <c r="AH19" t="e">
        <f t="shared" si="19"/>
        <v>#DIV/0!</v>
      </c>
    </row>
    <row r="20" spans="1:34" x14ac:dyDescent="0.25">
      <c r="A20" t="s">
        <v>5</v>
      </c>
      <c r="B20" s="1">
        <v>42881</v>
      </c>
      <c r="C20">
        <v>47.85</v>
      </c>
      <c r="D20">
        <v>47.85</v>
      </c>
      <c r="E20">
        <v>47.85</v>
      </c>
      <c r="F20">
        <v>48</v>
      </c>
      <c r="G20">
        <f>_xll.TA_TYPPRICE(D20,E20,F20)</f>
        <v>47.9</v>
      </c>
      <c r="H20">
        <v>54.574591996934672</v>
      </c>
      <c r="I20" t="str">
        <f t="shared" si="0"/>
        <v>DOWN</v>
      </c>
      <c r="J20">
        <v>71.692285161972762</v>
      </c>
      <c r="K20">
        <v>69.755251416138336</v>
      </c>
      <c r="L20" t="str">
        <f t="shared" si="1"/>
        <v>DOWN</v>
      </c>
      <c r="M20" t="str">
        <f t="shared" si="2"/>
        <v>DOWN</v>
      </c>
      <c r="N20">
        <v>1.243918550972952</v>
      </c>
      <c r="O20" t="str">
        <f t="shared" si="3"/>
        <v>DOWN</v>
      </c>
      <c r="P20" t="str">
        <f t="shared" si="4"/>
        <v>DOWN</v>
      </c>
      <c r="Q20">
        <f t="shared" si="5"/>
        <v>0.14999999999999858</v>
      </c>
      <c r="R20">
        <f t="shared" si="6"/>
        <v>0</v>
      </c>
      <c r="S20" t="e">
        <f t="shared" si="7"/>
        <v>#DIV/0!</v>
      </c>
      <c r="T20" t="e">
        <f t="shared" si="8"/>
        <v>#DIV/0!</v>
      </c>
      <c r="U20" t="e">
        <f t="shared" si="9"/>
        <v>#DIV/0!</v>
      </c>
      <c r="V20">
        <v>77.22947459061065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#DIV/0!</v>
      </c>
      <c r="AB20" t="str">
        <f t="shared" si="13"/>
        <v>DOWN</v>
      </c>
      <c r="AC20" t="e">
        <f t="shared" si="14"/>
        <v>#DIV/0!</v>
      </c>
      <c r="AD20" t="e">
        <f t="shared" si="15"/>
        <v>#DIV/0!</v>
      </c>
      <c r="AE20" t="e">
        <f t="shared" si="16"/>
        <v>#DIV/0!</v>
      </c>
      <c r="AF20" t="e">
        <f t="shared" si="17"/>
        <v>#DIV/0!</v>
      </c>
      <c r="AG20" t="e">
        <f t="shared" si="18"/>
        <v>#DIV/0!</v>
      </c>
      <c r="AH20" t="e">
        <f t="shared" si="19"/>
        <v>#DIV/0!</v>
      </c>
    </row>
    <row r="21" spans="1:34" x14ac:dyDescent="0.25">
      <c r="A21" t="s">
        <v>5</v>
      </c>
      <c r="B21" s="1">
        <v>42884</v>
      </c>
      <c r="C21">
        <v>45.5</v>
      </c>
      <c r="D21">
        <v>45.5</v>
      </c>
      <c r="E21">
        <v>45.5</v>
      </c>
      <c r="F21">
        <v>46</v>
      </c>
      <c r="G21">
        <f>_xll.TA_TYPPRICE(D21,E21,F21)</f>
        <v>45.666666666666664</v>
      </c>
      <c r="H21">
        <v>50.120629331800671</v>
      </c>
      <c r="I21" t="str">
        <f t="shared" si="0"/>
        <v>DOWN</v>
      </c>
      <c r="J21">
        <v>65.871777348201036</v>
      </c>
      <c r="K21">
        <v>64.365195545885371</v>
      </c>
      <c r="L21" t="str">
        <f t="shared" si="1"/>
        <v>DOWN</v>
      </c>
      <c r="M21" t="str">
        <f t="shared" si="2"/>
        <v>DOWN</v>
      </c>
      <c r="N21">
        <v>1.1504248891334741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0</v>
      </c>
      <c r="S21" t="e">
        <f t="shared" si="7"/>
        <v>#DIV/0!</v>
      </c>
      <c r="T21" t="e">
        <f t="shared" si="8"/>
        <v>#DIV/0!</v>
      </c>
      <c r="U21" t="e">
        <f t="shared" si="9"/>
        <v>#DIV/0!</v>
      </c>
      <c r="V21">
        <v>72.424940038209016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#DIV/0!</v>
      </c>
      <c r="AB21" t="str">
        <f t="shared" si="13"/>
        <v>DOWN</v>
      </c>
      <c r="AC21" t="e">
        <f t="shared" si="14"/>
        <v>#DIV/0!</v>
      </c>
      <c r="AD21" t="e">
        <f t="shared" si="15"/>
        <v>#DIV/0!</v>
      </c>
      <c r="AE21" t="e">
        <f t="shared" si="16"/>
        <v>#DIV/0!</v>
      </c>
      <c r="AF21" t="e">
        <f t="shared" si="17"/>
        <v>#DIV/0!</v>
      </c>
      <c r="AG21" t="e">
        <f t="shared" si="18"/>
        <v>#DIV/0!</v>
      </c>
      <c r="AH21" t="e">
        <f t="shared" si="19"/>
        <v>#DIV/0!</v>
      </c>
    </row>
    <row r="22" spans="1:34" x14ac:dyDescent="0.25">
      <c r="A22" t="s">
        <v>5</v>
      </c>
      <c r="B22" s="1">
        <v>42885</v>
      </c>
      <c r="C22">
        <v>43.25</v>
      </c>
      <c r="D22">
        <v>43.25</v>
      </c>
      <c r="E22">
        <v>43.25</v>
      </c>
      <c r="F22">
        <v>43</v>
      </c>
      <c r="G22">
        <f>_xll.TA_TYPPRICE(D22,E22,F22)</f>
        <v>43.166666666666664</v>
      </c>
      <c r="H22">
        <v>46.643647999233664</v>
      </c>
      <c r="I22" t="str">
        <f t="shared" si="0"/>
        <v>DOWN</v>
      </c>
      <c r="J22">
        <v>60.844715715267469</v>
      </c>
      <c r="K22">
        <v>59.672929869021957</v>
      </c>
      <c r="L22" t="str">
        <f t="shared" si="1"/>
        <v>DOWN</v>
      </c>
      <c r="M22" t="str">
        <f t="shared" si="2"/>
        <v>DOWN</v>
      </c>
      <c r="N22">
        <v>1.0083254894293623</v>
      </c>
      <c r="O22" t="str">
        <f t="shared" si="3"/>
        <v>DOWN</v>
      </c>
      <c r="P22" t="str">
        <f t="shared" si="4"/>
        <v>DOWN</v>
      </c>
      <c r="Q22">
        <f t="shared" si="5"/>
        <v>-0.25</v>
      </c>
      <c r="R22">
        <f t="shared" si="6"/>
        <v>0</v>
      </c>
      <c r="S22" t="e">
        <f t="shared" si="7"/>
        <v>#DIV/0!</v>
      </c>
      <c r="T22" t="e">
        <f t="shared" si="8"/>
        <v>#DIV/0!</v>
      </c>
      <c r="U22" t="e">
        <f t="shared" si="9"/>
        <v>#DIV/0!</v>
      </c>
      <c r="V22">
        <v>67.898026186176864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#DIV/0!</v>
      </c>
      <c r="AB22" t="str">
        <f t="shared" si="13"/>
        <v>DOWN</v>
      </c>
      <c r="AC22" t="e">
        <f t="shared" si="14"/>
        <v>#DIV/0!</v>
      </c>
      <c r="AD22" t="e">
        <f t="shared" si="15"/>
        <v>#DIV/0!</v>
      </c>
      <c r="AE22" t="e">
        <f t="shared" si="16"/>
        <v>#DIV/0!</v>
      </c>
      <c r="AF22" t="e">
        <f t="shared" si="17"/>
        <v>#DIV/0!</v>
      </c>
      <c r="AG22" t="e">
        <f t="shared" si="18"/>
        <v>#DIV/0!</v>
      </c>
      <c r="AH22" t="e">
        <f t="shared" si="19"/>
        <v>#DIV/0!</v>
      </c>
    </row>
    <row r="23" spans="1:34" x14ac:dyDescent="0.25">
      <c r="A23" t="s">
        <v>5</v>
      </c>
      <c r="B23" s="1">
        <v>42886</v>
      </c>
      <c r="C23">
        <v>41.1</v>
      </c>
      <c r="D23">
        <v>41.1</v>
      </c>
      <c r="E23">
        <v>41.1</v>
      </c>
      <c r="F23">
        <v>41</v>
      </c>
      <c r="G23">
        <f>_xll.TA_TYPPRICE(D23,E23,F23)</f>
        <v>41.06666666666667</v>
      </c>
      <c r="H23">
        <v>43.855157332950171</v>
      </c>
      <c r="I23" t="str">
        <f t="shared" si="0"/>
        <v>DOWN</v>
      </c>
      <c r="J23">
        <v>56.457001111874696</v>
      </c>
      <c r="K23">
        <v>55.545612120350413</v>
      </c>
      <c r="L23" t="str">
        <f t="shared" si="1"/>
        <v>DOWN</v>
      </c>
      <c r="M23" t="str">
        <f t="shared" si="2"/>
        <v>DOWN</v>
      </c>
      <c r="N23">
        <v>0.91422226157487207</v>
      </c>
      <c r="O23" t="str">
        <f t="shared" si="3"/>
        <v>DOWN</v>
      </c>
      <c r="P23" t="str">
        <f t="shared" si="4"/>
        <v>DOWN</v>
      </c>
      <c r="Q23">
        <f t="shared" si="5"/>
        <v>-0.10000000000000142</v>
      </c>
      <c r="R23">
        <f t="shared" si="6"/>
        <v>0</v>
      </c>
      <c r="S23" t="e">
        <f t="shared" si="7"/>
        <v>#DIV/0!</v>
      </c>
      <c r="T23" t="e">
        <f t="shared" si="8"/>
        <v>#DIV/0!</v>
      </c>
      <c r="U23" t="e">
        <f t="shared" si="9"/>
        <v>#DIV/0!</v>
      </c>
      <c r="V23">
        <v>63.759868311380423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#DIV/0!</v>
      </c>
      <c r="AB23" t="str">
        <f t="shared" si="13"/>
        <v>DOWN</v>
      </c>
      <c r="AC23" t="e">
        <f t="shared" si="14"/>
        <v>#DIV/0!</v>
      </c>
      <c r="AD23" t="e">
        <f t="shared" si="15"/>
        <v>#DIV/0!</v>
      </c>
      <c r="AE23" t="e">
        <f t="shared" si="16"/>
        <v>#DIV/0!</v>
      </c>
      <c r="AF23" t="e">
        <f t="shared" si="17"/>
        <v>#DIV/0!</v>
      </c>
      <c r="AG23" t="e">
        <f t="shared" si="18"/>
        <v>#DIV/0!</v>
      </c>
      <c r="AH23" t="e">
        <f t="shared" si="19"/>
        <v>#DIV/0!</v>
      </c>
    </row>
    <row r="24" spans="1:34" x14ac:dyDescent="0.25">
      <c r="A24" t="s">
        <v>5</v>
      </c>
      <c r="B24" s="1">
        <v>42887</v>
      </c>
      <c r="C24">
        <v>39.049999999999997</v>
      </c>
      <c r="D24">
        <v>39.049999999999997</v>
      </c>
      <c r="E24">
        <v>39.049999999999997</v>
      </c>
      <c r="F24">
        <v>39</v>
      </c>
      <c r="G24">
        <f>_xll.TA_TYPPRICE(D24,E24,F24)</f>
        <v>39.033333333333331</v>
      </c>
      <c r="H24">
        <v>41.444245333141751</v>
      </c>
      <c r="I24" t="str">
        <f t="shared" si="0"/>
        <v>DOWN</v>
      </c>
      <c r="J24">
        <v>52.58877864256921</v>
      </c>
      <c r="K24">
        <v>51.879920538050321</v>
      </c>
      <c r="L24" t="str">
        <f t="shared" si="1"/>
        <v>DOWN</v>
      </c>
      <c r="M24" t="str">
        <f t="shared" si="2"/>
        <v>DOWN</v>
      </c>
      <c r="N24">
        <v>0.81871300261065449</v>
      </c>
      <c r="O24" t="str">
        <f t="shared" si="3"/>
        <v>DOWN</v>
      </c>
      <c r="P24" t="str">
        <f t="shared" si="4"/>
        <v>DOWN</v>
      </c>
      <c r="Q24">
        <f t="shared" si="5"/>
        <v>-4.9999999999997158E-2</v>
      </c>
      <c r="R24">
        <f t="shared" si="6"/>
        <v>0</v>
      </c>
      <c r="S24" t="e">
        <f t="shared" si="7"/>
        <v>#DIV/0!</v>
      </c>
      <c r="T24" t="e">
        <f t="shared" si="8"/>
        <v>#DIV/0!</v>
      </c>
      <c r="U24" t="e">
        <f t="shared" si="9"/>
        <v>#DIV/0!</v>
      </c>
      <c r="V24">
        <v>59.950657801937282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#DIV/0!</v>
      </c>
      <c r="AB24" t="str">
        <f t="shared" si="13"/>
        <v>DOWN</v>
      </c>
      <c r="AC24" t="e">
        <f t="shared" si="14"/>
        <v>#DIV/0!</v>
      </c>
      <c r="AD24" t="e">
        <f t="shared" si="15"/>
        <v>#DIV/0!</v>
      </c>
      <c r="AE24" t="e">
        <f t="shared" si="16"/>
        <v>#DIV/0!</v>
      </c>
      <c r="AF24" t="e">
        <f t="shared" si="17"/>
        <v>#DIV/0!</v>
      </c>
      <c r="AG24" t="e">
        <f t="shared" si="18"/>
        <v>#DIV/0!</v>
      </c>
      <c r="AH24" t="e">
        <f t="shared" si="19"/>
        <v>#DIV/0!</v>
      </c>
    </row>
    <row r="25" spans="1:34" x14ac:dyDescent="0.25">
      <c r="A25" t="s">
        <v>5</v>
      </c>
      <c r="B25" s="1">
        <v>42888</v>
      </c>
      <c r="C25">
        <v>37.1</v>
      </c>
      <c r="D25">
        <v>37.1</v>
      </c>
      <c r="E25">
        <v>37.1</v>
      </c>
      <c r="F25">
        <v>37</v>
      </c>
      <c r="G25">
        <f>_xll.TA_TYPPRICE(D25,E25,F25)</f>
        <v>37.06666666666667</v>
      </c>
      <c r="H25">
        <v>39.255455999904214</v>
      </c>
      <c r="I25" t="str">
        <f t="shared" si="0"/>
        <v>DOWN</v>
      </c>
      <c r="J25">
        <v>49.146827833109384</v>
      </c>
      <c r="K25">
        <v>48.595493751816917</v>
      </c>
      <c r="L25" t="str">
        <f t="shared" si="1"/>
        <v>DOWN</v>
      </c>
      <c r="M25" t="str">
        <f t="shared" si="2"/>
        <v>DOWN</v>
      </c>
      <c r="N25">
        <v>0.72414788581465717</v>
      </c>
      <c r="O25" t="str">
        <f t="shared" si="3"/>
        <v>DOWN</v>
      </c>
      <c r="P25" t="str">
        <f t="shared" si="4"/>
        <v>DOWN</v>
      </c>
      <c r="Q25">
        <f t="shared" si="5"/>
        <v>-0.10000000000000142</v>
      </c>
      <c r="R25">
        <f t="shared" si="6"/>
        <v>0</v>
      </c>
      <c r="S25" t="e">
        <f t="shared" si="7"/>
        <v>#DIV/0!</v>
      </c>
      <c r="T25" t="e">
        <f t="shared" si="8"/>
        <v>#DIV/0!</v>
      </c>
      <c r="U25" t="e">
        <f t="shared" si="9"/>
        <v>#DIV/0!</v>
      </c>
      <c r="V25">
        <v>56.419787370870012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#DIV/0!</v>
      </c>
      <c r="AB25" t="str">
        <f t="shared" si="13"/>
        <v>DOWN</v>
      </c>
      <c r="AC25" t="e">
        <f t="shared" si="14"/>
        <v>#DIV/0!</v>
      </c>
      <c r="AD25" t="e">
        <f t="shared" si="15"/>
        <v>#DIV/0!</v>
      </c>
      <c r="AE25" t="e">
        <f t="shared" si="16"/>
        <v>#DIV/0!</v>
      </c>
      <c r="AF25" t="e">
        <f t="shared" si="17"/>
        <v>#DIV/0!</v>
      </c>
      <c r="AG25" t="e">
        <f t="shared" si="18"/>
        <v>#DIV/0!</v>
      </c>
      <c r="AH25" t="e">
        <f t="shared" si="19"/>
        <v>#DIV/0!</v>
      </c>
    </row>
    <row r="26" spans="1:34" x14ac:dyDescent="0.25">
      <c r="A26" t="s">
        <v>5</v>
      </c>
      <c r="B26" s="1">
        <v>42891</v>
      </c>
      <c r="C26">
        <v>35.25</v>
      </c>
      <c r="D26">
        <v>35.25</v>
      </c>
      <c r="E26">
        <v>35.25</v>
      </c>
      <c r="F26">
        <v>35</v>
      </c>
      <c r="G26">
        <f>_xll.TA_TYPPRICE(D26,E26,F26)</f>
        <v>35.166666666666664</v>
      </c>
      <c r="H26">
        <v>37.211061333285443</v>
      </c>
      <c r="I26" t="str">
        <f t="shared" si="0"/>
        <v>DOWN</v>
      </c>
      <c r="J26">
        <v>46.058643870196185</v>
      </c>
      <c r="K26">
        <v>45.629828473635378</v>
      </c>
      <c r="L26" t="str">
        <f t="shared" si="1"/>
        <v>DOWN</v>
      </c>
      <c r="M26" t="str">
        <f t="shared" si="2"/>
        <v>DOWN</v>
      </c>
      <c r="N26">
        <v>0.63278579866293683</v>
      </c>
      <c r="O26" t="str">
        <f t="shared" si="3"/>
        <v>DOWN</v>
      </c>
      <c r="P26" t="str">
        <f t="shared" si="4"/>
        <v>DOWN</v>
      </c>
      <c r="Q26">
        <f t="shared" si="5"/>
        <v>-0.25</v>
      </c>
      <c r="R26">
        <f t="shared" si="6"/>
        <v>0</v>
      </c>
      <c r="S26" t="e">
        <f t="shared" si="7"/>
        <v>#DIV/0!</v>
      </c>
      <c r="T26" t="e">
        <f t="shared" si="8"/>
        <v>#DIV/0!</v>
      </c>
      <c r="U26" t="e">
        <f t="shared" si="9"/>
        <v>#DIV/0!</v>
      </c>
      <c r="V26">
        <v>53.124435467659239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#DIV/0!</v>
      </c>
      <c r="AB26" t="str">
        <f t="shared" si="13"/>
        <v>DOWN</v>
      </c>
      <c r="AC26" t="e">
        <f t="shared" si="14"/>
        <v>#DIV/0!</v>
      </c>
      <c r="AD26" t="e">
        <f t="shared" si="15"/>
        <v>#DIV/0!</v>
      </c>
      <c r="AE26" t="e">
        <f t="shared" si="16"/>
        <v>#DIV/0!</v>
      </c>
      <c r="AF26" t="e">
        <f t="shared" si="17"/>
        <v>#DIV/0!</v>
      </c>
      <c r="AG26" t="e">
        <f t="shared" si="18"/>
        <v>#DIV/0!</v>
      </c>
      <c r="AH26" t="e">
        <f t="shared" si="19"/>
        <v>#DIV/0!</v>
      </c>
    </row>
    <row r="27" spans="1:34" x14ac:dyDescent="0.25">
      <c r="A27" t="s">
        <v>5</v>
      </c>
      <c r="B27" s="1">
        <v>42892</v>
      </c>
      <c r="C27">
        <v>33.5</v>
      </c>
      <c r="D27">
        <v>33.5</v>
      </c>
      <c r="E27">
        <v>33.5</v>
      </c>
      <c r="F27">
        <v>34</v>
      </c>
      <c r="G27">
        <f>_xll.TA_TYPPRICE(D27,E27,F27)</f>
        <v>33.666666666666664</v>
      </c>
      <c r="H27">
        <v>35.43886399997605</v>
      </c>
      <c r="I27" t="str">
        <f t="shared" si="0"/>
        <v>DOWN</v>
      </c>
      <c r="J27">
        <v>43.267834121263697</v>
      </c>
      <c r="K27">
        <v>42.934311035049738</v>
      </c>
      <c r="L27" t="str">
        <f t="shared" si="1"/>
        <v>DOWN</v>
      </c>
      <c r="M27" t="str">
        <f t="shared" si="2"/>
        <v>DOWN</v>
      </c>
      <c r="N27">
        <v>0.58653564569896832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0</v>
      </c>
      <c r="S27" t="e">
        <f t="shared" si="7"/>
        <v>#DIV/0!</v>
      </c>
      <c r="T27" t="e">
        <f t="shared" si="8"/>
        <v>#DIV/0!</v>
      </c>
      <c r="U27" t="e">
        <f t="shared" si="9"/>
        <v>#DIV/0!</v>
      </c>
      <c r="V27">
        <v>50.182214626480892</v>
      </c>
      <c r="W27">
        <v>77.038461538461533</v>
      </c>
      <c r="X27">
        <f t="shared" si="10"/>
        <v>-26.856246911980641</v>
      </c>
      <c r="Y27" t="e">
        <v>#N/A</v>
      </c>
      <c r="Z27" t="e">
        <f t="shared" si="11"/>
        <v>#N/A</v>
      </c>
      <c r="AA27" t="e">
        <f t="shared" si="12"/>
        <v>#DIV/0!</v>
      </c>
      <c r="AB27" t="str">
        <f t="shared" si="13"/>
        <v>DOWN</v>
      </c>
      <c r="AC27" t="e">
        <f t="shared" si="14"/>
        <v>#DIV/0!</v>
      </c>
      <c r="AD27" t="e">
        <f t="shared" si="15"/>
        <v>#DIV/0!</v>
      </c>
      <c r="AE27" t="e">
        <f t="shared" si="16"/>
        <v>#DIV/0!</v>
      </c>
      <c r="AF27" t="e">
        <f t="shared" si="17"/>
        <v>#DIV/0!</v>
      </c>
      <c r="AG27" t="e">
        <f t="shared" si="18"/>
        <v>#DIV/0!</v>
      </c>
      <c r="AH27" t="e">
        <f t="shared" si="19"/>
        <v>#DIV/0!</v>
      </c>
    </row>
    <row r="28" spans="1:34" x14ac:dyDescent="0.25">
      <c r="A28" t="s">
        <v>5</v>
      </c>
      <c r="B28" s="1">
        <v>42893</v>
      </c>
      <c r="C28">
        <v>31.85</v>
      </c>
      <c r="D28">
        <v>31.85</v>
      </c>
      <c r="E28">
        <v>31.85</v>
      </c>
      <c r="F28">
        <v>32</v>
      </c>
      <c r="G28">
        <f>_xll.TA_TYPPRICE(D28,E28,F28)</f>
        <v>31.900000000000002</v>
      </c>
      <c r="H28">
        <v>33.669431999988028</v>
      </c>
      <c r="I28" t="str">
        <f t="shared" si="0"/>
        <v>DOWN</v>
      </c>
      <c r="J28">
        <v>40.730537649871764</v>
      </c>
      <c r="K28">
        <v>40.471130805038683</v>
      </c>
      <c r="L28" t="str">
        <f t="shared" si="1"/>
        <v>DOWN</v>
      </c>
      <c r="M28" t="str">
        <f t="shared" si="2"/>
        <v>DOWN</v>
      </c>
      <c r="N28">
        <v>0.49591913695871315</v>
      </c>
      <c r="O28" t="str">
        <f t="shared" si="3"/>
        <v>DOWN</v>
      </c>
      <c r="P28" t="str">
        <f t="shared" si="4"/>
        <v>DOWN</v>
      </c>
      <c r="Q28">
        <f t="shared" si="5"/>
        <v>0.14999999999999858</v>
      </c>
      <c r="R28">
        <f t="shared" si="6"/>
        <v>0</v>
      </c>
      <c r="S28" t="e">
        <f t="shared" si="7"/>
        <v>#DIV/0!</v>
      </c>
      <c r="T28" t="e">
        <f t="shared" si="8"/>
        <v>#DIV/0!</v>
      </c>
      <c r="U28" t="e">
        <f t="shared" si="9"/>
        <v>#DIV/0!</v>
      </c>
      <c r="V28">
        <v>47.384950837791521</v>
      </c>
      <c r="W28">
        <v>73.7022792022792</v>
      </c>
      <c r="X28">
        <f t="shared" si="10"/>
        <v>-26.317328364487679</v>
      </c>
      <c r="Y28" t="e">
        <v>#N/A</v>
      </c>
      <c r="Z28" t="e">
        <f t="shared" si="11"/>
        <v>#N/A</v>
      </c>
      <c r="AA28" t="e">
        <f t="shared" si="12"/>
        <v>#DIV/0!</v>
      </c>
      <c r="AB28" t="str">
        <f t="shared" si="13"/>
        <v>DOWN</v>
      </c>
      <c r="AC28" t="e">
        <f t="shared" si="14"/>
        <v>#DIV/0!</v>
      </c>
      <c r="AD28" t="e">
        <f t="shared" si="15"/>
        <v>#DIV/0!</v>
      </c>
      <c r="AE28" t="e">
        <f t="shared" si="16"/>
        <v>#DIV/0!</v>
      </c>
      <c r="AF28" t="e">
        <f t="shared" si="17"/>
        <v>#DIV/0!</v>
      </c>
      <c r="AG28" t="e">
        <f t="shared" si="18"/>
        <v>#DIV/0!</v>
      </c>
      <c r="AH28" t="e">
        <f t="shared" si="19"/>
        <v>#DIV/0!</v>
      </c>
    </row>
    <row r="29" spans="1:34" x14ac:dyDescent="0.25">
      <c r="A29" t="s">
        <v>5</v>
      </c>
      <c r="B29" s="1">
        <v>42894</v>
      </c>
      <c r="C29">
        <v>30.3</v>
      </c>
      <c r="D29">
        <v>30.3</v>
      </c>
      <c r="E29">
        <v>30.3</v>
      </c>
      <c r="F29">
        <v>30</v>
      </c>
      <c r="G29">
        <f>_xll.TA_TYPPRICE(D29,E29,F29)</f>
        <v>30.2</v>
      </c>
      <c r="H29">
        <v>31.934715999994012</v>
      </c>
      <c r="I29" t="str">
        <f t="shared" si="0"/>
        <v>DOWN</v>
      </c>
      <c r="J29">
        <v>38.412640394344706</v>
      </c>
      <c r="K29">
        <v>38.210879515030086</v>
      </c>
      <c r="L29" t="str">
        <f t="shared" si="1"/>
        <v>DOWN</v>
      </c>
      <c r="M29" t="str">
        <f t="shared" si="2"/>
        <v>DOWN</v>
      </c>
      <c r="N29">
        <v>0.41564967169974448</v>
      </c>
      <c r="O29" t="str">
        <f t="shared" si="3"/>
        <v>DOWN</v>
      </c>
      <c r="P29" t="str">
        <f t="shared" si="4"/>
        <v>DOWN</v>
      </c>
      <c r="Q29">
        <f t="shared" si="5"/>
        <v>-0.30000000000000071</v>
      </c>
      <c r="R29">
        <f t="shared" si="6"/>
        <v>0</v>
      </c>
      <c r="S29" t="e">
        <f t="shared" si="7"/>
        <v>#DIV/0!</v>
      </c>
      <c r="T29" t="e">
        <f t="shared" si="8"/>
        <v>#DIV/0!</v>
      </c>
      <c r="U29" t="e">
        <f t="shared" si="9"/>
        <v>#DIV/0!</v>
      </c>
      <c r="V29">
        <v>44.710343016592823</v>
      </c>
      <c r="W29">
        <v>70.465073335443705</v>
      </c>
      <c r="X29">
        <f t="shared" si="10"/>
        <v>-25.754730318850882</v>
      </c>
      <c r="Y29" t="e">
        <v>#N/A</v>
      </c>
      <c r="Z29" t="e">
        <f t="shared" si="11"/>
        <v>#N/A</v>
      </c>
      <c r="AA29" t="e">
        <f t="shared" si="12"/>
        <v>#DIV/0!</v>
      </c>
      <c r="AB29" t="str">
        <f t="shared" si="13"/>
        <v>DOWN</v>
      </c>
      <c r="AC29" t="e">
        <f t="shared" si="14"/>
        <v>#DIV/0!</v>
      </c>
      <c r="AD29" t="e">
        <f t="shared" si="15"/>
        <v>#DIV/0!</v>
      </c>
      <c r="AE29" t="e">
        <f t="shared" si="16"/>
        <v>#DIV/0!</v>
      </c>
      <c r="AF29" t="e">
        <f t="shared" si="17"/>
        <v>#DIV/0!</v>
      </c>
      <c r="AG29" t="e">
        <f t="shared" si="18"/>
        <v>#DIV/0!</v>
      </c>
      <c r="AH29" t="e">
        <f t="shared" si="19"/>
        <v>#DIV/0!</v>
      </c>
    </row>
    <row r="30" spans="1:34" x14ac:dyDescent="0.25">
      <c r="A30" t="s">
        <v>5</v>
      </c>
      <c r="B30" s="1">
        <v>42895</v>
      </c>
      <c r="C30">
        <v>28.8</v>
      </c>
      <c r="D30">
        <v>28.8</v>
      </c>
      <c r="E30">
        <v>28.8</v>
      </c>
      <c r="F30">
        <v>29</v>
      </c>
      <c r="G30">
        <f>_xll.TA_TYPPRICE(D30,E30,F30)</f>
        <v>28.866666666666664</v>
      </c>
      <c r="H30">
        <v>30.400691333330336</v>
      </c>
      <c r="I30" t="str">
        <f t="shared" si="0"/>
        <v>DOWN</v>
      </c>
      <c r="J30">
        <v>36.276498084490328</v>
      </c>
      <c r="K30">
        <v>36.119572956134512</v>
      </c>
      <c r="L30" t="str">
        <f t="shared" si="1"/>
        <v>DOWN</v>
      </c>
      <c r="M30" t="str">
        <f t="shared" si="2"/>
        <v>DOWN</v>
      </c>
      <c r="N30">
        <v>0.3774644293394992</v>
      </c>
      <c r="O30" t="str">
        <f t="shared" si="3"/>
        <v>DOWN</v>
      </c>
      <c r="P30" t="str">
        <f t="shared" si="4"/>
        <v>DOWN</v>
      </c>
      <c r="Q30">
        <f t="shared" si="5"/>
        <v>0.19999999999999929</v>
      </c>
      <c r="R30">
        <f t="shared" si="6"/>
        <v>0</v>
      </c>
      <c r="S30" t="e">
        <f t="shared" si="7"/>
        <v>#DIV/0!</v>
      </c>
      <c r="T30" t="e">
        <f t="shared" si="8"/>
        <v>#DIV/0!</v>
      </c>
      <c r="U30" t="e">
        <f t="shared" si="9"/>
        <v>#DIV/0!</v>
      </c>
      <c r="V30">
        <v>42.293367167886231</v>
      </c>
      <c r="W30">
        <v>67.393586421707141</v>
      </c>
      <c r="X30">
        <f t="shared" si="10"/>
        <v>-25.10021925382091</v>
      </c>
      <c r="Y30" t="e">
        <v>#N/A</v>
      </c>
      <c r="Z30" t="e">
        <f t="shared" si="11"/>
        <v>#N/A</v>
      </c>
      <c r="AA30" t="e">
        <f t="shared" si="12"/>
        <v>#DIV/0!</v>
      </c>
      <c r="AB30" t="str">
        <f t="shared" si="13"/>
        <v>DOWN</v>
      </c>
      <c r="AC30" t="e">
        <f t="shared" si="14"/>
        <v>#DIV/0!</v>
      </c>
      <c r="AD30" t="e">
        <f t="shared" si="15"/>
        <v>#DIV/0!</v>
      </c>
      <c r="AE30" t="e">
        <f t="shared" si="16"/>
        <v>#DIV/0!</v>
      </c>
      <c r="AF30" t="e">
        <f t="shared" si="17"/>
        <v>#DIV/0!</v>
      </c>
      <c r="AG30" t="e">
        <f t="shared" si="18"/>
        <v>#DIV/0!</v>
      </c>
      <c r="AH30" t="e">
        <f t="shared" si="19"/>
        <v>#DIV/0!</v>
      </c>
    </row>
    <row r="31" spans="1:34" x14ac:dyDescent="0.25">
      <c r="A31" t="s">
        <v>5</v>
      </c>
      <c r="B31" s="1">
        <v>42898</v>
      </c>
      <c r="C31">
        <v>27.4</v>
      </c>
      <c r="D31">
        <v>27.4</v>
      </c>
      <c r="E31">
        <v>27.4</v>
      </c>
      <c r="F31">
        <v>27</v>
      </c>
      <c r="G31">
        <f>_xll.TA_TYPPRICE(D31,E31,F31)</f>
        <v>27.266666666666666</v>
      </c>
      <c r="H31">
        <v>28.833678999998501</v>
      </c>
      <c r="I31" t="str">
        <f t="shared" si="0"/>
        <v>DOWN</v>
      </c>
      <c r="J31">
        <v>34.303942954603585</v>
      </c>
      <c r="K31">
        <v>34.181890076993511</v>
      </c>
      <c r="L31" t="str">
        <f t="shared" si="1"/>
        <v>DOWN</v>
      </c>
      <c r="M31" t="str">
        <f t="shared" si="2"/>
        <v>DOWN</v>
      </c>
      <c r="N31">
        <v>0.3069634980950719</v>
      </c>
      <c r="O31" t="str">
        <f t="shared" si="3"/>
        <v>DOWN</v>
      </c>
      <c r="P31" t="str">
        <f t="shared" si="4"/>
        <v>DOWN</v>
      </c>
      <c r="Q31">
        <f t="shared" si="5"/>
        <v>-0.39999999999999858</v>
      </c>
      <c r="R31">
        <f t="shared" si="6"/>
        <v>0</v>
      </c>
      <c r="S31" t="e">
        <f t="shared" si="7"/>
        <v>#DIV/0!</v>
      </c>
      <c r="T31" t="e">
        <f t="shared" si="8"/>
        <v>#DIV/0!</v>
      </c>
      <c r="U31" t="e">
        <f t="shared" si="9"/>
        <v>#DIV/0!</v>
      </c>
      <c r="V31">
        <v>39.940541449749887</v>
      </c>
      <c r="W31">
        <v>64.401468908988093</v>
      </c>
      <c r="X31">
        <f t="shared" si="10"/>
        <v>-24.460927459238206</v>
      </c>
      <c r="Y31" t="e">
        <v>#N/A</v>
      </c>
      <c r="Z31" t="e">
        <f t="shared" si="11"/>
        <v>#N/A</v>
      </c>
      <c r="AA31" t="e">
        <f t="shared" si="12"/>
        <v>#DIV/0!</v>
      </c>
      <c r="AB31" t="str">
        <f t="shared" si="13"/>
        <v>DOWN</v>
      </c>
      <c r="AC31" t="e">
        <f t="shared" si="14"/>
        <v>#DIV/0!</v>
      </c>
      <c r="AD31" t="e">
        <f t="shared" si="15"/>
        <v>#DIV/0!</v>
      </c>
      <c r="AE31" t="e">
        <f t="shared" si="16"/>
        <v>#DIV/0!</v>
      </c>
      <c r="AF31" t="e">
        <f t="shared" si="17"/>
        <v>#DIV/0!</v>
      </c>
      <c r="AG31" t="e">
        <f t="shared" si="18"/>
        <v>#DIV/0!</v>
      </c>
      <c r="AH31" t="e">
        <f t="shared" si="19"/>
        <v>#DIV/0!</v>
      </c>
    </row>
    <row r="32" spans="1:34" x14ac:dyDescent="0.25">
      <c r="A32" t="s">
        <v>5</v>
      </c>
      <c r="B32" s="1">
        <v>42899</v>
      </c>
      <c r="C32">
        <v>26.05</v>
      </c>
      <c r="D32">
        <v>26.05</v>
      </c>
      <c r="E32">
        <v>26.05</v>
      </c>
      <c r="F32">
        <v>26</v>
      </c>
      <c r="G32">
        <f>_xll.TA_TYPPRICE(D32,E32,F32)</f>
        <v>26.033333333333331</v>
      </c>
      <c r="H32">
        <v>27.433506166665914</v>
      </c>
      <c r="I32" t="str">
        <f t="shared" si="0"/>
        <v>DOWN</v>
      </c>
      <c r="J32">
        <v>32.469733409136118</v>
      </c>
      <c r="K32">
        <v>32.374803393217178</v>
      </c>
      <c r="L32" t="str">
        <f t="shared" si="1"/>
        <v>DOWN</v>
      </c>
      <c r="M32" t="str">
        <f t="shared" si="2"/>
        <v>DOWN</v>
      </c>
      <c r="N32">
        <v>0.2748760128625628</v>
      </c>
      <c r="O32" t="str">
        <f t="shared" si="3"/>
        <v>DOWN</v>
      </c>
      <c r="P32" t="str">
        <f t="shared" si="4"/>
        <v>DOWN</v>
      </c>
      <c r="Q32">
        <f t="shared" si="5"/>
        <v>-5.0000000000000711E-2</v>
      </c>
      <c r="R32">
        <f t="shared" si="6"/>
        <v>0</v>
      </c>
      <c r="S32" t="e">
        <f t="shared" si="7"/>
        <v>#DIV/0!</v>
      </c>
      <c r="T32" t="e">
        <f t="shared" si="8"/>
        <v>#DIV/0!</v>
      </c>
      <c r="U32" t="e">
        <f t="shared" si="9"/>
        <v>#DIV/0!</v>
      </c>
      <c r="V32">
        <v>37.795842765172978</v>
      </c>
      <c r="W32">
        <v>61.556915656470458</v>
      </c>
      <c r="X32">
        <f t="shared" si="10"/>
        <v>-23.761072891297481</v>
      </c>
      <c r="Y32" t="e">
        <v>#N/A</v>
      </c>
      <c r="Z32" t="e">
        <f t="shared" si="11"/>
        <v>#N/A</v>
      </c>
      <c r="AA32" t="e">
        <f t="shared" si="12"/>
        <v>#DIV/0!</v>
      </c>
      <c r="AB32" t="str">
        <f t="shared" si="13"/>
        <v>DOWN</v>
      </c>
      <c r="AC32" t="e">
        <f t="shared" si="14"/>
        <v>#DIV/0!</v>
      </c>
      <c r="AD32" t="e">
        <f t="shared" si="15"/>
        <v>#DIV/0!</v>
      </c>
      <c r="AE32" t="e">
        <f t="shared" si="16"/>
        <v>#DIV/0!</v>
      </c>
      <c r="AF32" t="e">
        <f t="shared" si="17"/>
        <v>#DIV/0!</v>
      </c>
      <c r="AG32" t="e">
        <f t="shared" si="18"/>
        <v>#DIV/0!</v>
      </c>
      <c r="AH32" t="e">
        <f t="shared" si="19"/>
        <v>#DIV/0!</v>
      </c>
    </row>
    <row r="33" spans="1:34" x14ac:dyDescent="0.25">
      <c r="A33" t="s">
        <v>5</v>
      </c>
      <c r="B33" s="1">
        <v>42900</v>
      </c>
      <c r="C33">
        <v>24.75</v>
      </c>
      <c r="D33">
        <v>24.75</v>
      </c>
      <c r="E33">
        <v>24.75</v>
      </c>
      <c r="F33">
        <v>25</v>
      </c>
      <c r="G33">
        <f>_xll.TA_TYPPRICE(D33,E33,F33)</f>
        <v>24.833333333333332</v>
      </c>
      <c r="H33">
        <v>26.133419749999625</v>
      </c>
      <c r="I33" t="str">
        <f t="shared" si="0"/>
        <v>DOWN</v>
      </c>
      <c r="J33">
        <v>30.75423709599476</v>
      </c>
      <c r="K33">
        <v>30.680402639168918</v>
      </c>
      <c r="L33" t="str">
        <f t="shared" si="1"/>
        <v>DOWN</v>
      </c>
      <c r="M33" t="str">
        <f t="shared" si="2"/>
        <v>DOWN</v>
      </c>
      <c r="N33">
        <v>0.24311005981519709</v>
      </c>
      <c r="O33" t="str">
        <f t="shared" si="3"/>
        <v>DOWN</v>
      </c>
      <c r="P33" t="str">
        <f t="shared" si="4"/>
        <v>DOWN</v>
      </c>
      <c r="Q33">
        <f t="shared" si="5"/>
        <v>0.25</v>
      </c>
      <c r="R33">
        <f t="shared" si="6"/>
        <v>0</v>
      </c>
      <c r="S33" t="e">
        <f t="shared" si="7"/>
        <v>#DIV/0!</v>
      </c>
      <c r="T33" t="e">
        <f t="shared" si="8"/>
        <v>#DIV/0!</v>
      </c>
      <c r="U33" t="e">
        <f t="shared" si="9"/>
        <v>#DIV/0!</v>
      </c>
      <c r="V33">
        <v>35.827251570530983</v>
      </c>
      <c r="W33">
        <v>58.848995978213388</v>
      </c>
      <c r="X33">
        <f t="shared" si="10"/>
        <v>-23.021744407682405</v>
      </c>
      <c r="Y33" t="e">
        <v>#N/A</v>
      </c>
      <c r="Z33" t="e">
        <f t="shared" si="11"/>
        <v>#N/A</v>
      </c>
      <c r="AA33" t="e">
        <f t="shared" si="12"/>
        <v>#DIV/0!</v>
      </c>
      <c r="AB33" t="str">
        <f t="shared" si="13"/>
        <v>DOWN</v>
      </c>
      <c r="AC33" t="e">
        <f t="shared" si="14"/>
        <v>#DIV/0!</v>
      </c>
      <c r="AD33" t="e">
        <f t="shared" si="15"/>
        <v>#DIV/0!</v>
      </c>
      <c r="AE33" t="e">
        <f t="shared" si="16"/>
        <v>#DIV/0!</v>
      </c>
      <c r="AF33" t="e">
        <f t="shared" si="17"/>
        <v>#DIV/0!</v>
      </c>
      <c r="AG33" t="e">
        <f t="shared" si="18"/>
        <v>#DIV/0!</v>
      </c>
      <c r="AH33" t="e">
        <f t="shared" si="19"/>
        <v>#DIV/0!</v>
      </c>
    </row>
    <row r="34" spans="1:34" x14ac:dyDescent="0.25">
      <c r="A34" t="s">
        <v>5</v>
      </c>
      <c r="B34" s="1">
        <v>42901</v>
      </c>
      <c r="C34">
        <v>23.55</v>
      </c>
      <c r="D34">
        <v>23.55</v>
      </c>
      <c r="E34">
        <v>23.55</v>
      </c>
      <c r="F34">
        <v>24</v>
      </c>
      <c r="G34">
        <f>_xll.TA_TYPPRICE(D34,E34,F34)</f>
        <v>23.7</v>
      </c>
      <c r="H34">
        <v>24.91670987499981</v>
      </c>
      <c r="I34" t="str">
        <f t="shared" si="0"/>
        <v>DOWN</v>
      </c>
      <c r="J34">
        <v>29.153295519107036</v>
      </c>
      <c r="K34">
        <v>29.095868719353604</v>
      </c>
      <c r="L34" t="str">
        <f t="shared" si="1"/>
        <v>DOWN</v>
      </c>
      <c r="M34" t="str">
        <f t="shared" si="2"/>
        <v>DOWN</v>
      </c>
      <c r="N34">
        <v>0.21242415340856566</v>
      </c>
      <c r="O34" t="str">
        <f t="shared" si="3"/>
        <v>DOWN</v>
      </c>
      <c r="P34" t="str">
        <f t="shared" si="4"/>
        <v>DOWN</v>
      </c>
      <c r="Q34">
        <f t="shared" si="5"/>
        <v>0.44999999999999929</v>
      </c>
      <c r="R34">
        <f t="shared" si="6"/>
        <v>0</v>
      </c>
      <c r="S34" t="e">
        <f t="shared" si="7"/>
        <v>#DIV/0!</v>
      </c>
      <c r="T34" t="e">
        <f t="shared" si="8"/>
        <v>#DIV/0!</v>
      </c>
      <c r="U34" t="e">
        <f t="shared" si="9"/>
        <v>#DIV/0!</v>
      </c>
      <c r="V34">
        <v>34.00767440583391</v>
      </c>
      <c r="W34">
        <v>56.267588868716103</v>
      </c>
      <c r="X34">
        <f t="shared" si="10"/>
        <v>-22.259914462882193</v>
      </c>
      <c r="Y34" t="e">
        <v>#N/A</v>
      </c>
      <c r="Z34" t="e">
        <f t="shared" si="11"/>
        <v>#N/A</v>
      </c>
      <c r="AA34" t="e">
        <f t="shared" si="12"/>
        <v>#DIV/0!</v>
      </c>
      <c r="AB34" t="str">
        <f t="shared" si="13"/>
        <v>DOWN</v>
      </c>
      <c r="AC34" t="e">
        <f t="shared" si="14"/>
        <v>#DIV/0!</v>
      </c>
      <c r="AD34" t="e">
        <f t="shared" si="15"/>
        <v>#DIV/0!</v>
      </c>
      <c r="AE34" t="e">
        <f t="shared" si="16"/>
        <v>#DIV/0!</v>
      </c>
      <c r="AF34" t="e">
        <f t="shared" si="17"/>
        <v>#DIV/0!</v>
      </c>
      <c r="AG34" t="e">
        <f t="shared" si="18"/>
        <v>#DIV/0!</v>
      </c>
      <c r="AH34" t="e">
        <f t="shared" si="19"/>
        <v>#DIV/0!</v>
      </c>
    </row>
    <row r="35" spans="1:34" x14ac:dyDescent="0.25">
      <c r="A35" t="s">
        <v>5</v>
      </c>
      <c r="B35" s="1">
        <v>42902</v>
      </c>
      <c r="C35">
        <v>22.4</v>
      </c>
      <c r="D35">
        <v>22.4</v>
      </c>
      <c r="E35">
        <v>22.4</v>
      </c>
      <c r="F35">
        <v>22</v>
      </c>
      <c r="G35">
        <f>_xll.TA_TYPPRICE(D35,E35,F35)</f>
        <v>22.266666666666666</v>
      </c>
      <c r="H35">
        <v>23.591688270833238</v>
      </c>
      <c r="I35" t="str">
        <f t="shared" si="0"/>
        <v>DOWN</v>
      </c>
      <c r="J35">
        <v>27.652563181527693</v>
      </c>
      <c r="K35">
        <v>27.607897892830579</v>
      </c>
      <c r="L35" t="str">
        <f t="shared" si="1"/>
        <v>DOWN</v>
      </c>
      <c r="M35" t="str">
        <f t="shared" si="2"/>
        <v>DOWN</v>
      </c>
      <c r="N35">
        <v>0.16147104436636928</v>
      </c>
      <c r="O35" t="str">
        <f t="shared" si="3"/>
        <v>DOWN</v>
      </c>
      <c r="P35" t="str">
        <f t="shared" si="4"/>
        <v>DOWN</v>
      </c>
      <c r="Q35">
        <f t="shared" si="5"/>
        <v>-0.39999999999999858</v>
      </c>
      <c r="R35">
        <f t="shared" si="6"/>
        <v>0</v>
      </c>
      <c r="S35" t="e">
        <f t="shared" si="7"/>
        <v>#DIV/0!</v>
      </c>
      <c r="T35" t="e">
        <f t="shared" si="8"/>
        <v>#DIV/0!</v>
      </c>
      <c r="U35" t="e">
        <f t="shared" si="9"/>
        <v>#DIV/0!</v>
      </c>
      <c r="V35">
        <v>32.160339881859464</v>
      </c>
      <c r="W35">
        <v>53.729248952514908</v>
      </c>
      <c r="X35">
        <f t="shared" si="10"/>
        <v>-21.568909070655444</v>
      </c>
      <c r="Y35">
        <v>-24.344565904543984</v>
      </c>
      <c r="Z35" t="str">
        <f t="shared" si="11"/>
        <v>UP</v>
      </c>
      <c r="AA35" t="e">
        <f t="shared" si="12"/>
        <v>#DIV/0!</v>
      </c>
      <c r="AB35" t="str">
        <f t="shared" si="13"/>
        <v>DOWN</v>
      </c>
      <c r="AC35" t="e">
        <f t="shared" si="14"/>
        <v>#DIV/0!</v>
      </c>
      <c r="AD35" t="e">
        <f t="shared" si="15"/>
        <v>#DIV/0!</v>
      </c>
      <c r="AE35" t="e">
        <f t="shared" si="16"/>
        <v>#DIV/0!</v>
      </c>
      <c r="AF35" t="e">
        <f t="shared" si="17"/>
        <v>#DIV/0!</v>
      </c>
      <c r="AG35" t="e">
        <f t="shared" si="18"/>
        <v>#DIV/0!</v>
      </c>
      <c r="AH35" t="e">
        <f t="shared" si="19"/>
        <v>#DIV/0!</v>
      </c>
    </row>
    <row r="36" spans="1:34" x14ac:dyDescent="0.25">
      <c r="A36" t="s">
        <v>5</v>
      </c>
      <c r="B36" s="1">
        <v>42905</v>
      </c>
      <c r="C36">
        <v>21.3</v>
      </c>
      <c r="D36">
        <v>21.3</v>
      </c>
      <c r="E36">
        <v>21.3</v>
      </c>
      <c r="F36">
        <v>21</v>
      </c>
      <c r="G36">
        <f>_xll.TA_TYPPRICE(D36,E36,F36)</f>
        <v>21.2</v>
      </c>
      <c r="H36">
        <v>22.395844135416617</v>
      </c>
      <c r="I36" t="str">
        <f t="shared" si="0"/>
        <v>DOWN</v>
      </c>
      <c r="J36">
        <v>26.240882474521538</v>
      </c>
      <c r="K36">
        <v>26.206142805534896</v>
      </c>
      <c r="L36" t="str">
        <f t="shared" si="1"/>
        <v>DOWN</v>
      </c>
      <c r="M36" t="str">
        <f t="shared" si="2"/>
        <v>DOWN</v>
      </c>
      <c r="N36">
        <v>0.14041991012225244</v>
      </c>
      <c r="O36" t="str">
        <f t="shared" si="3"/>
        <v>DOWN</v>
      </c>
      <c r="P36" t="str">
        <f t="shared" si="4"/>
        <v>DOWN</v>
      </c>
      <c r="Q36">
        <f t="shared" si="5"/>
        <v>-0.30000000000000071</v>
      </c>
      <c r="R36">
        <f t="shared" si="6"/>
        <v>0</v>
      </c>
      <c r="S36" t="e">
        <f t="shared" si="7"/>
        <v>#DIV/0!</v>
      </c>
      <c r="T36" t="e">
        <f t="shared" si="8"/>
        <v>#DIV/0!</v>
      </c>
      <c r="U36" t="e">
        <f t="shared" si="9"/>
        <v>#DIV/0!</v>
      </c>
      <c r="V36">
        <v>30.443364515419546</v>
      </c>
      <c r="W36">
        <v>51.30486014121751</v>
      </c>
      <c r="X36">
        <f t="shared" si="10"/>
        <v>-20.861495625797964</v>
      </c>
      <c r="Y36">
        <v>-23.647951848794779</v>
      </c>
      <c r="Z36" t="str">
        <f t="shared" si="11"/>
        <v>UP</v>
      </c>
      <c r="AA36" t="e">
        <f t="shared" si="12"/>
        <v>#DIV/0!</v>
      </c>
      <c r="AB36" t="str">
        <f t="shared" si="13"/>
        <v>DOWN</v>
      </c>
      <c r="AC36" t="e">
        <f t="shared" si="14"/>
        <v>#DIV/0!</v>
      </c>
      <c r="AD36" t="e">
        <f t="shared" si="15"/>
        <v>#DIV/0!</v>
      </c>
      <c r="AE36" t="e">
        <f t="shared" si="16"/>
        <v>#DIV/0!</v>
      </c>
      <c r="AF36" t="e">
        <f t="shared" si="17"/>
        <v>#DIV/0!</v>
      </c>
      <c r="AG36" t="e">
        <f t="shared" si="18"/>
        <v>#DIV/0!</v>
      </c>
      <c r="AH36" t="e">
        <f t="shared" si="19"/>
        <v>#DIV/0!</v>
      </c>
    </row>
    <row r="37" spans="1:34" x14ac:dyDescent="0.25">
      <c r="A37" t="s">
        <v>5</v>
      </c>
      <c r="B37" s="1">
        <v>42906</v>
      </c>
      <c r="C37">
        <v>20.25</v>
      </c>
      <c r="D37">
        <v>20.25</v>
      </c>
      <c r="E37">
        <v>20.25</v>
      </c>
      <c r="F37">
        <v>20</v>
      </c>
      <c r="G37">
        <f>_xll.TA_TYPPRICE(D37,E37,F37)</f>
        <v>20.166666666666668</v>
      </c>
      <c r="H37">
        <v>21.281255401041641</v>
      </c>
      <c r="I37" t="str">
        <f t="shared" si="0"/>
        <v>DOWN</v>
      </c>
      <c r="J37">
        <v>24.909575257961198</v>
      </c>
      <c r="K37">
        <v>24.88255551541603</v>
      </c>
      <c r="L37" t="str">
        <f t="shared" si="1"/>
        <v>DOWN</v>
      </c>
      <c r="M37" t="str">
        <f t="shared" si="2"/>
        <v>DOWN</v>
      </c>
      <c r="N37">
        <v>0.12074315895733176</v>
      </c>
      <c r="O37" t="str">
        <f t="shared" si="3"/>
        <v>DOWN</v>
      </c>
      <c r="P37" t="str">
        <f t="shared" si="4"/>
        <v>DOWN</v>
      </c>
      <c r="Q37">
        <f t="shared" si="5"/>
        <v>-0.25</v>
      </c>
      <c r="R37">
        <f t="shared" si="6"/>
        <v>0</v>
      </c>
      <c r="S37" t="e">
        <f t="shared" si="7"/>
        <v>#DIV/0!</v>
      </c>
      <c r="T37" t="e">
        <f t="shared" si="8"/>
        <v>#DIV/0!</v>
      </c>
      <c r="U37" t="e">
        <f t="shared" si="9"/>
        <v>#DIV/0!</v>
      </c>
      <c r="V37">
        <v>28.836693051508846</v>
      </c>
      <c r="W37">
        <v>48.985981612238433</v>
      </c>
      <c r="X37">
        <f t="shared" si="10"/>
        <v>-20.149288560729588</v>
      </c>
      <c r="Y37">
        <v>-22.948219191181742</v>
      </c>
      <c r="Z37" t="str">
        <f t="shared" si="11"/>
        <v>UP</v>
      </c>
      <c r="AA37" t="e">
        <f t="shared" si="12"/>
        <v>#DIV/0!</v>
      </c>
      <c r="AB37" t="str">
        <f t="shared" si="13"/>
        <v>DOWN</v>
      </c>
      <c r="AC37" t="e">
        <f t="shared" si="14"/>
        <v>#DIV/0!</v>
      </c>
      <c r="AD37" t="e">
        <f t="shared" si="15"/>
        <v>#DIV/0!</v>
      </c>
      <c r="AE37" t="e">
        <f t="shared" si="16"/>
        <v>#DIV/0!</v>
      </c>
      <c r="AF37" t="e">
        <f t="shared" si="17"/>
        <v>#DIV/0!</v>
      </c>
      <c r="AG37" t="e">
        <f t="shared" si="18"/>
        <v>#DIV/0!</v>
      </c>
      <c r="AH37" t="e">
        <f t="shared" si="19"/>
        <v>#DIV/0!</v>
      </c>
    </row>
    <row r="38" spans="1:34" x14ac:dyDescent="0.25">
      <c r="A38" t="s">
        <v>5</v>
      </c>
      <c r="B38" s="1">
        <v>42907</v>
      </c>
      <c r="C38">
        <v>19.25</v>
      </c>
      <c r="D38">
        <v>19.25</v>
      </c>
      <c r="E38">
        <v>19.25</v>
      </c>
      <c r="F38">
        <v>19</v>
      </c>
      <c r="G38">
        <f>_xll.TA_TYPPRICE(D38,E38,F38)</f>
        <v>19.166666666666668</v>
      </c>
      <c r="H38">
        <v>20.223961033854152</v>
      </c>
      <c r="I38" t="str">
        <f t="shared" si="0"/>
        <v>DOWN</v>
      </c>
      <c r="J38">
        <v>23.651891867303153</v>
      </c>
      <c r="K38">
        <v>23.630876511990245</v>
      </c>
      <c r="L38" t="str">
        <f t="shared" si="1"/>
        <v>DOWN</v>
      </c>
      <c r="M38" t="str">
        <f t="shared" si="2"/>
        <v>DOWN</v>
      </c>
      <c r="N38">
        <v>0.10274615210209131</v>
      </c>
      <c r="O38" t="str">
        <f t="shared" si="3"/>
        <v>DOWN</v>
      </c>
      <c r="P38" t="str">
        <f t="shared" si="4"/>
        <v>DOWN</v>
      </c>
      <c r="Q38">
        <f t="shared" si="5"/>
        <v>-0.25</v>
      </c>
      <c r="R38">
        <f t="shared" si="6"/>
        <v>0</v>
      </c>
      <c r="S38" t="e">
        <f t="shared" si="7"/>
        <v>#DIV/0!</v>
      </c>
      <c r="T38" t="e">
        <f t="shared" si="8"/>
        <v>#DIV/0!</v>
      </c>
      <c r="U38" t="e">
        <f t="shared" si="9"/>
        <v>#DIV/0!</v>
      </c>
      <c r="V38">
        <v>27.323355658969025</v>
      </c>
      <c r="W38">
        <v>46.764797789109657</v>
      </c>
      <c r="X38">
        <f t="shared" si="10"/>
        <v>-19.441442130140633</v>
      </c>
      <c r="Y38">
        <v>-22.24686377897352</v>
      </c>
      <c r="Z38" t="str">
        <f t="shared" si="11"/>
        <v>UP</v>
      </c>
      <c r="AA38" t="e">
        <f t="shared" si="12"/>
        <v>#DIV/0!</v>
      </c>
      <c r="AB38" t="str">
        <f t="shared" si="13"/>
        <v>DOWN</v>
      </c>
      <c r="AC38" t="e">
        <f t="shared" si="14"/>
        <v>#DIV/0!</v>
      </c>
      <c r="AD38" t="e">
        <f t="shared" si="15"/>
        <v>#DIV/0!</v>
      </c>
      <c r="AE38" t="e">
        <f t="shared" si="16"/>
        <v>#DIV/0!</v>
      </c>
      <c r="AF38" t="e">
        <f t="shared" si="17"/>
        <v>#DIV/0!</v>
      </c>
      <c r="AG38" t="e">
        <f t="shared" si="18"/>
        <v>#DIV/0!</v>
      </c>
      <c r="AH38" t="e">
        <f t="shared" si="19"/>
        <v>#DIV/0!</v>
      </c>
    </row>
    <row r="39" spans="1:34" x14ac:dyDescent="0.25">
      <c r="A39" t="s">
        <v>5</v>
      </c>
      <c r="B39" s="1">
        <v>42908</v>
      </c>
      <c r="C39">
        <v>18.3</v>
      </c>
      <c r="D39">
        <v>18.3</v>
      </c>
      <c r="E39">
        <v>18.3</v>
      </c>
      <c r="F39">
        <v>18</v>
      </c>
      <c r="G39">
        <f>_xll.TA_TYPPRICE(D39,E39,F39)</f>
        <v>18.2</v>
      </c>
      <c r="H39">
        <v>19.211980516927078</v>
      </c>
      <c r="I39" t="str">
        <f t="shared" si="0"/>
        <v>DOWN</v>
      </c>
      <c r="J39">
        <v>22.462582563458007</v>
      </c>
      <c r="K39">
        <v>22.446237287103525</v>
      </c>
      <c r="L39" t="str">
        <f t="shared" si="1"/>
        <v>DOWN</v>
      </c>
      <c r="M39" t="str">
        <f t="shared" si="2"/>
        <v>DOWN</v>
      </c>
      <c r="N39">
        <v>8.6609504490843356E-2</v>
      </c>
      <c r="O39" t="str">
        <f t="shared" si="3"/>
        <v>DOWN</v>
      </c>
      <c r="P39" t="str">
        <f t="shared" si="4"/>
        <v>DOWN</v>
      </c>
      <c r="Q39">
        <f t="shared" si="5"/>
        <v>-0.30000000000000071</v>
      </c>
      <c r="R39">
        <f t="shared" si="6"/>
        <v>0</v>
      </c>
      <c r="S39" t="e">
        <f t="shared" si="7"/>
        <v>#DIV/0!</v>
      </c>
      <c r="T39" t="e">
        <f t="shared" si="8"/>
        <v>#DIV/0!</v>
      </c>
      <c r="U39" t="e">
        <f t="shared" si="9"/>
        <v>#DIV/0!</v>
      </c>
      <c r="V39">
        <v>25.888993249896867</v>
      </c>
      <c r="W39">
        <v>44.634072026953383</v>
      </c>
      <c r="X39">
        <f t="shared" si="10"/>
        <v>-18.745078777056516</v>
      </c>
      <c r="Y39">
        <v>-21.546506778590118</v>
      </c>
      <c r="Z39" t="str">
        <f t="shared" si="11"/>
        <v>UP</v>
      </c>
      <c r="AA39" t="e">
        <f t="shared" si="12"/>
        <v>#DIV/0!</v>
      </c>
      <c r="AB39" t="str">
        <f t="shared" si="13"/>
        <v>DOWN</v>
      </c>
      <c r="AC39" t="e">
        <f t="shared" si="14"/>
        <v>#DIV/0!</v>
      </c>
      <c r="AD39" t="e">
        <f t="shared" si="15"/>
        <v>#DIV/0!</v>
      </c>
      <c r="AE39" t="e">
        <f t="shared" si="16"/>
        <v>#DIV/0!</v>
      </c>
      <c r="AF39" t="e">
        <f t="shared" si="17"/>
        <v>#DIV/0!</v>
      </c>
      <c r="AG39" t="e">
        <f t="shared" si="18"/>
        <v>#DIV/0!</v>
      </c>
      <c r="AH39" t="e">
        <f t="shared" si="19"/>
        <v>#DIV/0!</v>
      </c>
    </row>
    <row r="40" spans="1:34" x14ac:dyDescent="0.25">
      <c r="A40" t="s">
        <v>5</v>
      </c>
      <c r="B40" s="1">
        <v>42909</v>
      </c>
      <c r="C40">
        <v>17.399999999999999</v>
      </c>
      <c r="D40">
        <v>17.399999999999999</v>
      </c>
      <c r="E40">
        <v>17.399999999999999</v>
      </c>
      <c r="F40">
        <v>17</v>
      </c>
      <c r="G40">
        <f>_xll.TA_TYPPRICE(D40,E40,F40)</f>
        <v>17.266666666666666</v>
      </c>
      <c r="H40">
        <v>18.239323591796872</v>
      </c>
      <c r="I40" t="str">
        <f t="shared" si="0"/>
        <v>DOWN</v>
      </c>
      <c r="J40">
        <v>21.337564216022894</v>
      </c>
      <c r="K40">
        <v>21.324851223302741</v>
      </c>
      <c r="L40" t="str">
        <f t="shared" si="1"/>
        <v>DOWN</v>
      </c>
      <c r="M40" t="str">
        <f t="shared" si="2"/>
        <v>DOWN</v>
      </c>
      <c r="N40">
        <v>7.2396788896331235E-2</v>
      </c>
      <c r="O40" t="str">
        <f t="shared" si="3"/>
        <v>DOWN</v>
      </c>
      <c r="P40" t="str">
        <f t="shared" si="4"/>
        <v>DOWN</v>
      </c>
      <c r="Q40">
        <f t="shared" si="5"/>
        <v>-0.39999999999999858</v>
      </c>
      <c r="R40">
        <f t="shared" si="6"/>
        <v>0</v>
      </c>
      <c r="S40" t="e">
        <f t="shared" si="7"/>
        <v>#DIV/0!</v>
      </c>
      <c r="T40" t="e">
        <f t="shared" si="8"/>
        <v>#DIV/0!</v>
      </c>
      <c r="U40" t="e">
        <f t="shared" si="9"/>
        <v>#DIV/0!</v>
      </c>
      <c r="V40">
        <v>24.521455826835812</v>
      </c>
      <c r="W40">
        <v>42.587103728660537</v>
      </c>
      <c r="X40">
        <f t="shared" si="10"/>
        <v>-18.065647901824725</v>
      </c>
      <c r="Y40">
        <v>-20.850335003237038</v>
      </c>
      <c r="Z40" t="str">
        <f t="shared" si="11"/>
        <v>UP</v>
      </c>
      <c r="AA40" t="e">
        <f t="shared" si="12"/>
        <v>#DIV/0!</v>
      </c>
      <c r="AB40" t="str">
        <f t="shared" si="13"/>
        <v>DOWN</v>
      </c>
      <c r="AC40" t="e">
        <f t="shared" si="14"/>
        <v>#DIV/0!</v>
      </c>
      <c r="AD40" t="e">
        <f t="shared" si="15"/>
        <v>#DIV/0!</v>
      </c>
      <c r="AE40" t="e">
        <f t="shared" si="16"/>
        <v>#DIV/0!</v>
      </c>
      <c r="AF40" t="e">
        <f t="shared" si="17"/>
        <v>#DIV/0!</v>
      </c>
      <c r="AG40" t="e">
        <f t="shared" si="18"/>
        <v>#DIV/0!</v>
      </c>
      <c r="AH40" t="e">
        <f t="shared" si="19"/>
        <v>#DIV/0!</v>
      </c>
    </row>
    <row r="41" spans="1:34" x14ac:dyDescent="0.25">
      <c r="A41" t="s">
        <v>5</v>
      </c>
      <c r="B41" s="1">
        <v>42913</v>
      </c>
      <c r="C41">
        <v>16.55</v>
      </c>
      <c r="D41">
        <v>18.25</v>
      </c>
      <c r="E41">
        <v>16.55</v>
      </c>
      <c r="F41">
        <v>18</v>
      </c>
      <c r="G41">
        <f>_xll.TA_TYPPRICE(D41,E41,F41)</f>
        <v>17.599999999999998</v>
      </c>
      <c r="H41">
        <v>17.919661795898435</v>
      </c>
      <c r="I41" t="str">
        <f t="shared" si="0"/>
        <v>UP</v>
      </c>
      <c r="J41">
        <v>20.651438834684473</v>
      </c>
      <c r="K41">
        <v>20.263773173679908</v>
      </c>
      <c r="L41" t="str">
        <f t="shared" si="1"/>
        <v>DOWN</v>
      </c>
      <c r="M41" t="str">
        <f t="shared" si="2"/>
        <v>No Trend</v>
      </c>
      <c r="N41">
        <v>17.08122523776542</v>
      </c>
      <c r="O41" t="str">
        <f t="shared" si="3"/>
        <v>DOWN</v>
      </c>
      <c r="P41" t="str">
        <f t="shared" si="4"/>
        <v>No Trend + Momentum</v>
      </c>
      <c r="Q41">
        <f t="shared" si="5"/>
        <v>1.4499999999999993</v>
      </c>
      <c r="R41">
        <f t="shared" si="6"/>
        <v>1.6999999999999993</v>
      </c>
      <c r="S41">
        <f t="shared" si="7"/>
        <v>0.8529411764705882</v>
      </c>
      <c r="T41" t="str">
        <f t="shared" si="8"/>
        <v>UP</v>
      </c>
      <c r="U41" t="str">
        <f t="shared" si="9"/>
        <v>No T+M+I</v>
      </c>
      <c r="V41">
        <v>23.518154930399533</v>
      </c>
      <c r="W41">
        <v>40.765836785796793</v>
      </c>
      <c r="X41">
        <f t="shared" si="10"/>
        <v>-17.247681855397261</v>
      </c>
      <c r="Y41">
        <v>-20.129804373669081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19.149999999999999</v>
      </c>
      <c r="D42">
        <v>19.149999999999999</v>
      </c>
      <c r="E42">
        <v>19.149999999999999</v>
      </c>
      <c r="F42">
        <v>19</v>
      </c>
      <c r="G42">
        <f>_xll.TA_TYPPRICE(D42,E42,F42)</f>
        <v>19.099999999999998</v>
      </c>
      <c r="H42">
        <v>18.509830897949215</v>
      </c>
      <c r="I42" t="str">
        <f t="shared" si="0"/>
        <v>UP</v>
      </c>
      <c r="J42">
        <v>20.317785760310144</v>
      </c>
      <c r="K42">
        <v>20.016268023973261</v>
      </c>
      <c r="L42" t="str">
        <f t="shared" si="1"/>
        <v>DOWN</v>
      </c>
      <c r="M42" t="str">
        <f t="shared" si="2"/>
        <v>No Trend</v>
      </c>
      <c r="N42">
        <v>31.628290348510212</v>
      </c>
      <c r="O42" t="str">
        <f t="shared" si="3"/>
        <v>DOWN</v>
      </c>
      <c r="P42" t="str">
        <f t="shared" si="4"/>
        <v>No Trend + Momentum</v>
      </c>
      <c r="Q42">
        <f t="shared" si="5"/>
        <v>-0.14999999999999858</v>
      </c>
      <c r="R42">
        <f t="shared" si="6"/>
        <v>0</v>
      </c>
      <c r="S42" t="e">
        <f t="shared" si="7"/>
        <v>#DIV/0!</v>
      </c>
      <c r="T42" t="e">
        <f t="shared" si="8"/>
        <v>#DIV/0!</v>
      </c>
      <c r="U42" t="e">
        <f t="shared" si="9"/>
        <v>#DIV/0!</v>
      </c>
      <c r="V42">
        <v>22.823054171876528</v>
      </c>
      <c r="W42">
        <v>39.153552579441474</v>
      </c>
      <c r="X42">
        <f t="shared" si="10"/>
        <v>-16.330498407564946</v>
      </c>
      <c r="Y42">
        <v>-19.369943180448253</v>
      </c>
      <c r="Z42" t="str">
        <f t="shared" si="11"/>
        <v>UP</v>
      </c>
      <c r="AA42" t="e">
        <f t="shared" si="12"/>
        <v>#DIV/0!</v>
      </c>
      <c r="AB42" t="str">
        <f t="shared" si="13"/>
        <v>DOWN</v>
      </c>
      <c r="AC42" t="e">
        <f t="shared" si="14"/>
        <v>#DIV/0!</v>
      </c>
      <c r="AD42" t="e">
        <f t="shared" si="15"/>
        <v>#DIV/0!</v>
      </c>
      <c r="AE42" t="e">
        <f t="shared" si="16"/>
        <v>#DIV/0!</v>
      </c>
      <c r="AF42" t="e">
        <f t="shared" si="17"/>
        <v>#DIV/0!</v>
      </c>
      <c r="AG42" t="e">
        <f t="shared" si="18"/>
        <v>#DIV/0!</v>
      </c>
      <c r="AH42" t="e">
        <f t="shared" si="19"/>
        <v>#DIV/0!</v>
      </c>
    </row>
    <row r="43" spans="1:34" x14ac:dyDescent="0.25">
      <c r="A43" t="s">
        <v>5</v>
      </c>
      <c r="B43" s="1">
        <v>42915</v>
      </c>
      <c r="C43">
        <v>20.100000000000001</v>
      </c>
      <c r="D43">
        <v>20.100000000000001</v>
      </c>
      <c r="E43">
        <v>18.55</v>
      </c>
      <c r="F43">
        <v>20</v>
      </c>
      <c r="G43">
        <f>_xll.TA_TYPPRICE(D43,E43,F43)</f>
        <v>19.55</v>
      </c>
      <c r="H43">
        <v>19.029915448974606</v>
      </c>
      <c r="I43" t="str">
        <f t="shared" si="0"/>
        <v>UP</v>
      </c>
      <c r="J43">
        <v>20.269388924685668</v>
      </c>
      <c r="K43">
        <v>19.690430685312535</v>
      </c>
      <c r="L43" t="str">
        <f t="shared" si="1"/>
        <v>No Confirmation</v>
      </c>
      <c r="M43" t="str">
        <f t="shared" si="2"/>
        <v>No Trend</v>
      </c>
      <c r="N43">
        <v>43.925299173274965</v>
      </c>
      <c r="O43" t="str">
        <f t="shared" si="3"/>
        <v>No Momentum</v>
      </c>
      <c r="P43" t="str">
        <f t="shared" si="4"/>
        <v>No Trend + Momentum</v>
      </c>
      <c r="Q43">
        <f t="shared" si="5"/>
        <v>1.4499999999999993</v>
      </c>
      <c r="R43">
        <f t="shared" si="6"/>
        <v>1.5500000000000007</v>
      </c>
      <c r="S43">
        <f t="shared" si="7"/>
        <v>0.93548387096774099</v>
      </c>
      <c r="T43" t="str">
        <f t="shared" si="8"/>
        <v>UP</v>
      </c>
      <c r="U43" t="str">
        <f t="shared" si="9"/>
        <v>No T+M+I</v>
      </c>
      <c r="V43">
        <v>22.388738145433987</v>
      </c>
      <c r="W43">
        <v>37.734770906890255</v>
      </c>
      <c r="X43">
        <f t="shared" si="10"/>
        <v>-15.346032761456268</v>
      </c>
      <c r="Y43">
        <v>-18.565161096649856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</v>
      </c>
      <c r="D44">
        <v>21.1</v>
      </c>
      <c r="E44">
        <v>19.75</v>
      </c>
      <c r="F44">
        <v>21</v>
      </c>
      <c r="G44">
        <f>_xll.TA_TYPPRICE(D44,E44,F44)</f>
        <v>20.616666666666667</v>
      </c>
      <c r="H44">
        <v>19.823291057820636</v>
      </c>
      <c r="I44" t="str">
        <f t="shared" si="0"/>
        <v>UP</v>
      </c>
      <c r="J44">
        <v>20.453969163644409</v>
      </c>
      <c r="K44">
        <v>19.703668310798637</v>
      </c>
      <c r="L44" t="str">
        <f t="shared" si="1"/>
        <v>UP</v>
      </c>
      <c r="M44" t="str">
        <f t="shared" si="2"/>
        <v>UP</v>
      </c>
      <c r="N44">
        <v>54.217970386347083</v>
      </c>
      <c r="O44" t="str">
        <f t="shared" si="3"/>
        <v>No Momentum</v>
      </c>
      <c r="P44" t="str">
        <f t="shared" si="4"/>
        <v>No Trend + Momentum</v>
      </c>
      <c r="Q44">
        <f t="shared" si="5"/>
        <v>1.25</v>
      </c>
      <c r="R44">
        <f t="shared" si="6"/>
        <v>1.3500000000000014</v>
      </c>
      <c r="S44">
        <f t="shared" si="7"/>
        <v>0.92592592592592493</v>
      </c>
      <c r="T44" t="str">
        <f t="shared" si="8"/>
        <v>UP</v>
      </c>
      <c r="U44" t="str">
        <f t="shared" si="9"/>
        <v>No T+M+I</v>
      </c>
      <c r="V44">
        <v>22.175086123059526</v>
      </c>
      <c r="W44">
        <v>36.495158247120607</v>
      </c>
      <c r="X44">
        <f t="shared" si="10"/>
        <v>-14.320072124061081</v>
      </c>
      <c r="Y44">
        <v>-17.7161433021321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21.7</v>
      </c>
      <c r="D45">
        <v>22.15</v>
      </c>
      <c r="E45">
        <v>21.6</v>
      </c>
      <c r="F45">
        <v>22</v>
      </c>
      <c r="G45">
        <f>_xll.TA_TYPPRICE(D45,E45,F45)</f>
        <v>21.916666666666668</v>
      </c>
      <c r="H45">
        <v>20.869978862243652</v>
      </c>
      <c r="I45" t="str">
        <f t="shared" si="0"/>
        <v>UP</v>
      </c>
      <c r="J45">
        <v>20.830864905056764</v>
      </c>
      <c r="K45">
        <v>20.125075352843385</v>
      </c>
      <c r="L45" t="str">
        <f t="shared" si="1"/>
        <v>UP</v>
      </c>
      <c r="M45" t="str">
        <f t="shared" si="2"/>
        <v>UP</v>
      </c>
      <c r="N45">
        <v>62.761915997904794</v>
      </c>
      <c r="O45" t="str">
        <f t="shared" si="3"/>
        <v>UP</v>
      </c>
      <c r="P45" t="str">
        <f t="shared" si="4"/>
        <v>UP</v>
      </c>
      <c r="Q45">
        <f t="shared" si="5"/>
        <v>0.39999999999999858</v>
      </c>
      <c r="R45">
        <f t="shared" si="6"/>
        <v>0.54999999999999716</v>
      </c>
      <c r="S45">
        <f t="shared" si="7"/>
        <v>0.7272727272727284</v>
      </c>
      <c r="T45" t="str">
        <f t="shared" si="8"/>
        <v>No Indication</v>
      </c>
      <c r="U45" t="str">
        <f t="shared" si="9"/>
        <v>No T+M+I</v>
      </c>
      <c r="V45">
        <v>22.148149796434982</v>
      </c>
      <c r="W45">
        <v>35.421442821407972</v>
      </c>
      <c r="X45">
        <f t="shared" si="10"/>
        <v>-13.27329302497299</v>
      </c>
      <c r="Y45">
        <v>-16.827573246700279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23.25</v>
      </c>
      <c r="D46">
        <v>23.25</v>
      </c>
      <c r="E46">
        <v>23.25</v>
      </c>
      <c r="F46">
        <v>23</v>
      </c>
      <c r="G46">
        <f>_xll.TA_TYPPRICE(D46,E46,F46)</f>
        <v>23.166666666666668</v>
      </c>
      <c r="H46">
        <v>22.01832276445516</v>
      </c>
      <c r="I46" t="str">
        <f t="shared" si="0"/>
        <v>UP</v>
      </c>
      <c r="J46">
        <v>21.368450481710816</v>
      </c>
      <c r="K46">
        <v>20.819503052211523</v>
      </c>
      <c r="L46" t="str">
        <f t="shared" si="1"/>
        <v>UP</v>
      </c>
      <c r="M46" t="str">
        <f t="shared" si="2"/>
        <v>UP</v>
      </c>
      <c r="N46">
        <v>69.805599816582472</v>
      </c>
      <c r="O46" t="str">
        <f t="shared" si="3"/>
        <v>UP</v>
      </c>
      <c r="P46" t="str">
        <f t="shared" si="4"/>
        <v>UP</v>
      </c>
      <c r="Q46">
        <f t="shared" si="5"/>
        <v>-0.25</v>
      </c>
      <c r="R46">
        <f t="shared" si="6"/>
        <v>0</v>
      </c>
      <c r="S46" t="e">
        <f t="shared" si="7"/>
        <v>#DIV/0!</v>
      </c>
      <c r="T46" t="e">
        <f t="shared" si="8"/>
        <v>#DIV/0!</v>
      </c>
      <c r="U46" t="e">
        <f t="shared" si="9"/>
        <v>#DIV/0!</v>
      </c>
      <c r="V46">
        <v>22.279203673906522</v>
      </c>
      <c r="W46">
        <v>34.501335945748124</v>
      </c>
      <c r="X46">
        <f t="shared" si="10"/>
        <v>-12.222132271841602</v>
      </c>
      <c r="Y46">
        <v>-15.906485051728543</v>
      </c>
      <c r="Z46" t="str">
        <f t="shared" si="11"/>
        <v>UP</v>
      </c>
      <c r="AA46" t="e">
        <f t="shared" si="12"/>
        <v>#DIV/0!</v>
      </c>
      <c r="AB46" t="str">
        <f t="shared" si="13"/>
        <v>UP</v>
      </c>
      <c r="AC46" t="e">
        <f t="shared" si="14"/>
        <v>#DIV/0!</v>
      </c>
      <c r="AD46" t="e">
        <f t="shared" si="15"/>
        <v>#DIV/0!</v>
      </c>
      <c r="AE46" t="e">
        <f t="shared" si="16"/>
        <v>#DIV/0!</v>
      </c>
      <c r="AF46" t="e">
        <f t="shared" si="17"/>
        <v>#DIV/0!</v>
      </c>
      <c r="AG46" t="e">
        <f t="shared" si="18"/>
        <v>#DIV/0!</v>
      </c>
      <c r="AH46" t="e">
        <f t="shared" si="19"/>
        <v>#DIV/0!</v>
      </c>
    </row>
    <row r="47" spans="1:34" x14ac:dyDescent="0.25">
      <c r="A47" t="s">
        <v>5</v>
      </c>
      <c r="B47" s="1">
        <v>42921</v>
      </c>
      <c r="C47">
        <v>24.4</v>
      </c>
      <c r="D47">
        <v>24.4</v>
      </c>
      <c r="E47">
        <v>24.4</v>
      </c>
      <c r="F47">
        <v>24</v>
      </c>
      <c r="G47">
        <f>_xll.TA_TYPPRICE(D47,E47,F47)</f>
        <v>24.266666666666666</v>
      </c>
      <c r="H47">
        <v>23.142494715560915</v>
      </c>
      <c r="I47" t="str">
        <f t="shared" si="0"/>
        <v>UP</v>
      </c>
      <c r="J47">
        <v>22.042128152441745</v>
      </c>
      <c r="K47">
        <v>21.615169040608961</v>
      </c>
      <c r="L47" t="str">
        <f t="shared" si="1"/>
        <v>UP</v>
      </c>
      <c r="M47" t="str">
        <f t="shared" si="2"/>
        <v>UP</v>
      </c>
      <c r="N47">
        <v>75.579584070192467</v>
      </c>
      <c r="O47" t="str">
        <f t="shared" si="3"/>
        <v>UP</v>
      </c>
      <c r="P47" t="str">
        <f t="shared" si="4"/>
        <v>UP</v>
      </c>
      <c r="Q47">
        <f t="shared" si="5"/>
        <v>-0.39999999999999858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22.543941570228597</v>
      </c>
      <c r="W47">
        <v>33.723459209026039</v>
      </c>
      <c r="X47">
        <f t="shared" si="10"/>
        <v>-11.179517638797442</v>
      </c>
      <c r="Y47">
        <v>-14.961091569142322</v>
      </c>
      <c r="Z47" t="str">
        <f t="shared" si="11"/>
        <v>UP</v>
      </c>
      <c r="AA47" t="e">
        <f t="shared" si="12"/>
        <v>#DIV/0!</v>
      </c>
      <c r="AB47" t="str">
        <f t="shared" si="13"/>
        <v>UP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25</v>
      </c>
      <c r="D48">
        <v>25.6</v>
      </c>
      <c r="E48">
        <v>24.45</v>
      </c>
      <c r="F48">
        <v>26</v>
      </c>
      <c r="G48">
        <f>_xll.TA_TYPPRICE(D48,E48,F48)</f>
        <v>25.349999999999998</v>
      </c>
      <c r="H48">
        <v>24.246247357780454</v>
      </c>
      <c r="I48" t="str">
        <f t="shared" si="0"/>
        <v>UP</v>
      </c>
      <c r="J48">
        <v>22.832766340788023</v>
      </c>
      <c r="K48">
        <v>22.245131476029194</v>
      </c>
      <c r="L48" t="str">
        <f t="shared" si="1"/>
        <v>UP</v>
      </c>
      <c r="M48" t="str">
        <f t="shared" si="2"/>
        <v>UP</v>
      </c>
      <c r="N48">
        <v>83.478145379533899</v>
      </c>
      <c r="O48" t="str">
        <f t="shared" si="3"/>
        <v>UP</v>
      </c>
      <c r="P48" t="str">
        <f t="shared" si="4"/>
        <v>UP</v>
      </c>
      <c r="Q48">
        <f t="shared" si="5"/>
        <v>1.5500000000000007</v>
      </c>
      <c r="R48">
        <f t="shared" si="6"/>
        <v>1.1500000000000021</v>
      </c>
      <c r="S48">
        <f t="shared" si="7"/>
        <v>1.34782608695652</v>
      </c>
      <c r="T48" t="str">
        <f t="shared" si="8"/>
        <v>UP</v>
      </c>
      <c r="U48" t="str">
        <f t="shared" si="9"/>
        <v>UP</v>
      </c>
      <c r="V48">
        <v>23.075642867116507</v>
      </c>
      <c r="W48">
        <v>33.151351119468558</v>
      </c>
      <c r="X48">
        <f t="shared" si="10"/>
        <v>-10.075708252352051</v>
      </c>
      <c r="Y48">
        <v>-13.984014905784267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24.900000000000002</v>
      </c>
      <c r="AE48">
        <f t="shared" si="16"/>
        <v>24.6</v>
      </c>
      <c r="AF48">
        <f t="shared" si="17"/>
        <v>26.05</v>
      </c>
      <c r="AG48">
        <f t="shared" si="18"/>
        <v>25</v>
      </c>
      <c r="AH48">
        <f t="shared" si="19"/>
        <v>25.150000000000002</v>
      </c>
    </row>
    <row r="49" spans="1:34" x14ac:dyDescent="0.25">
      <c r="A49" t="s">
        <v>5</v>
      </c>
      <c r="B49" s="1">
        <v>42923</v>
      </c>
      <c r="C49">
        <v>26.85</v>
      </c>
      <c r="D49">
        <v>26.85</v>
      </c>
      <c r="E49">
        <v>26.85</v>
      </c>
      <c r="F49">
        <v>27</v>
      </c>
      <c r="G49">
        <f>_xll.TA_TYPPRICE(D49,E49,F49)</f>
        <v>26.900000000000002</v>
      </c>
      <c r="H49">
        <v>25.573123678890227</v>
      </c>
      <c r="I49" t="str">
        <f t="shared" si="0"/>
        <v>UP</v>
      </c>
      <c r="J49">
        <v>23.725484931724019</v>
      </c>
      <c r="K49">
        <v>23.268435592467149</v>
      </c>
      <c r="L49" t="str">
        <f t="shared" si="1"/>
        <v>UP</v>
      </c>
      <c r="M49" t="str">
        <f t="shared" si="2"/>
        <v>UP</v>
      </c>
      <c r="N49">
        <v>86.256418176786426</v>
      </c>
      <c r="O49" t="str">
        <f t="shared" si="3"/>
        <v>UP</v>
      </c>
      <c r="P49" t="str">
        <f t="shared" si="4"/>
        <v>UP</v>
      </c>
      <c r="Q49">
        <f t="shared" si="5"/>
        <v>0.14999999999999858</v>
      </c>
      <c r="R49">
        <f t="shared" si="6"/>
        <v>0</v>
      </c>
      <c r="S49" t="e">
        <f t="shared" si="7"/>
        <v>#DIV/0!</v>
      </c>
      <c r="T49" t="e">
        <f t="shared" si="8"/>
        <v>#DIV/0!</v>
      </c>
      <c r="U49" t="e">
        <f t="shared" si="9"/>
        <v>#DIV/0!</v>
      </c>
      <c r="V49">
        <v>23.679390118329351</v>
      </c>
      <c r="W49">
        <v>32.695695480989407</v>
      </c>
      <c r="X49">
        <f t="shared" si="10"/>
        <v>-9.0163053626600558</v>
      </c>
      <c r="Y49">
        <v>-12.990472997159426</v>
      </c>
      <c r="Z49" t="str">
        <f t="shared" si="11"/>
        <v>UP</v>
      </c>
      <c r="AA49" t="e">
        <f t="shared" si="12"/>
        <v>#DIV/0!</v>
      </c>
      <c r="AB49" t="str">
        <f t="shared" si="13"/>
        <v>UP</v>
      </c>
      <c r="AC49" t="e">
        <f t="shared" si="14"/>
        <v>#DIV/0!</v>
      </c>
      <c r="AD49" t="e">
        <f t="shared" si="15"/>
        <v>#DIV/0!</v>
      </c>
      <c r="AE49" t="e">
        <f t="shared" si="16"/>
        <v>#DIV/0!</v>
      </c>
      <c r="AF49" t="e">
        <f t="shared" si="17"/>
        <v>#DIV/0!</v>
      </c>
      <c r="AG49" t="e">
        <f t="shared" si="18"/>
        <v>#DIV/0!</v>
      </c>
      <c r="AH49" t="e">
        <f t="shared" si="19"/>
        <v>#DIV/0!</v>
      </c>
    </row>
    <row r="50" spans="1:34" x14ac:dyDescent="0.25">
      <c r="A50" t="s">
        <v>5</v>
      </c>
      <c r="B50" s="1">
        <v>42926</v>
      </c>
      <c r="C50">
        <v>26</v>
      </c>
      <c r="D50">
        <v>28.15</v>
      </c>
      <c r="E50">
        <v>26</v>
      </c>
      <c r="F50">
        <v>28</v>
      </c>
      <c r="G50">
        <f>_xll.TA_TYPPRICE(D50,E50,F50)</f>
        <v>27.383333333333336</v>
      </c>
      <c r="H50">
        <v>26.478228506111783</v>
      </c>
      <c r="I50" t="str">
        <f t="shared" si="0"/>
        <v>UP</v>
      </c>
      <c r="J50">
        <v>24.708710502452014</v>
      </c>
      <c r="K50">
        <v>23.875449905252228</v>
      </c>
      <c r="L50" t="str">
        <f t="shared" si="1"/>
        <v>UP</v>
      </c>
      <c r="M50" t="str">
        <f t="shared" si="2"/>
        <v>UP</v>
      </c>
      <c r="N50">
        <v>88.643515000338695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2.1499999999999986</v>
      </c>
      <c r="S50">
        <f t="shared" si="7"/>
        <v>0.93023255813953554</v>
      </c>
      <c r="T50" t="str">
        <f t="shared" si="8"/>
        <v>UP</v>
      </c>
      <c r="U50" t="str">
        <f t="shared" si="9"/>
        <v>UP</v>
      </c>
      <c r="V50">
        <v>24.344099330894068</v>
      </c>
      <c r="W50">
        <v>32.347866186101299</v>
      </c>
      <c r="X50">
        <f t="shared" si="10"/>
        <v>-8.0037668552072319</v>
      </c>
      <c r="Y50">
        <v>-11.993131768768986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26.8</v>
      </c>
      <c r="AE50">
        <f t="shared" si="16"/>
        <v>26.25</v>
      </c>
      <c r="AF50">
        <f t="shared" si="17"/>
        <v>28.950000000000003</v>
      </c>
      <c r="AG50">
        <f t="shared" si="18"/>
        <v>27.1</v>
      </c>
      <c r="AH50">
        <f t="shared" si="19"/>
        <v>27.35</v>
      </c>
    </row>
    <row r="51" spans="1:34" x14ac:dyDescent="0.25">
      <c r="A51" t="s">
        <v>5</v>
      </c>
      <c r="B51" s="1">
        <v>42927</v>
      </c>
      <c r="C51">
        <v>29.55</v>
      </c>
      <c r="D51">
        <v>29.55</v>
      </c>
      <c r="E51">
        <v>29.55</v>
      </c>
      <c r="F51">
        <v>30</v>
      </c>
      <c r="G51">
        <f>_xll.TA_TYPPRICE(D51,E51,F51)</f>
        <v>29.7</v>
      </c>
      <c r="H51">
        <v>28.089114253055889</v>
      </c>
      <c r="I51" t="str">
        <f t="shared" si="0"/>
        <v>UP</v>
      </c>
      <c r="J51">
        <v>25.784552613018235</v>
      </c>
      <c r="K51">
        <v>25.1364610374184</v>
      </c>
      <c r="L51" t="str">
        <f t="shared" si="1"/>
        <v>UP</v>
      </c>
      <c r="M51" t="str">
        <f t="shared" si="2"/>
        <v>UP</v>
      </c>
      <c r="N51">
        <v>92.08177077549189</v>
      </c>
      <c r="O51" t="str">
        <f t="shared" si="3"/>
        <v>UP</v>
      </c>
      <c r="P51" t="str">
        <f t="shared" si="4"/>
        <v>UP</v>
      </c>
      <c r="Q51">
        <f t="shared" si="5"/>
        <v>0.44999999999999929</v>
      </c>
      <c r="R51">
        <f t="shared" si="6"/>
        <v>0</v>
      </c>
      <c r="S51" t="e">
        <f t="shared" si="7"/>
        <v>#DIV/0!</v>
      </c>
      <c r="T51" t="e">
        <f t="shared" si="8"/>
        <v>#DIV/0!</v>
      </c>
      <c r="U51" t="e">
        <f t="shared" si="9"/>
        <v>#DIV/0!</v>
      </c>
      <c r="V51">
        <v>25.214237895371902</v>
      </c>
      <c r="W51">
        <v>32.173950172316019</v>
      </c>
      <c r="X51">
        <f t="shared" si="10"/>
        <v>-6.9597122769441171</v>
      </c>
      <c r="Y51">
        <v>-10.986447870404012</v>
      </c>
      <c r="Z51" t="str">
        <f t="shared" si="11"/>
        <v>UP</v>
      </c>
      <c r="AA51" t="e">
        <f t="shared" si="12"/>
        <v>#DIV/0!</v>
      </c>
      <c r="AB51" t="str">
        <f t="shared" si="13"/>
        <v>UP</v>
      </c>
      <c r="AC51" t="e">
        <f t="shared" si="14"/>
        <v>#DIV/0!</v>
      </c>
      <c r="AD51" t="e">
        <f t="shared" si="15"/>
        <v>#DIV/0!</v>
      </c>
      <c r="AE51" t="e">
        <f t="shared" si="16"/>
        <v>#DIV/0!</v>
      </c>
      <c r="AF51" t="e">
        <f t="shared" si="17"/>
        <v>#DIV/0!</v>
      </c>
      <c r="AG51" t="e">
        <f t="shared" si="18"/>
        <v>#DIV/0!</v>
      </c>
      <c r="AH51" t="e">
        <f t="shared" si="19"/>
        <v>#DIV/0!</v>
      </c>
    </row>
    <row r="52" spans="1:34" x14ac:dyDescent="0.25">
      <c r="A52" t="s">
        <v>5</v>
      </c>
      <c r="B52" s="1">
        <v>42928</v>
      </c>
      <c r="C52">
        <v>30</v>
      </c>
      <c r="D52">
        <v>31</v>
      </c>
      <c r="E52">
        <v>28.35</v>
      </c>
      <c r="F52">
        <v>31</v>
      </c>
      <c r="G52">
        <f>_xll.TA_TYPPRICE(D52,E52,F52)</f>
        <v>30.116666666666664</v>
      </c>
      <c r="H52">
        <v>29.102890459861278</v>
      </c>
      <c r="I52" t="str">
        <f t="shared" si="0"/>
        <v>UP</v>
      </c>
      <c r="J52">
        <v>26.943540921236405</v>
      </c>
      <c r="K52">
        <v>25.850580806880977</v>
      </c>
      <c r="L52" t="str">
        <f t="shared" si="1"/>
        <v>UP</v>
      </c>
      <c r="M52" t="str">
        <f t="shared" si="2"/>
        <v>UP</v>
      </c>
      <c r="N52">
        <v>93.341679206720713</v>
      </c>
      <c r="O52" t="str">
        <f t="shared" si="3"/>
        <v>UP</v>
      </c>
      <c r="P52" t="str">
        <f t="shared" si="4"/>
        <v>UP</v>
      </c>
      <c r="Q52">
        <f t="shared" si="5"/>
        <v>2.6499999999999986</v>
      </c>
      <c r="R52">
        <f t="shared" si="6"/>
        <v>2.6499999999999986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26.104355142237765</v>
      </c>
      <c r="W52">
        <v>32.086990900292612</v>
      </c>
      <c r="X52">
        <f t="shared" si="10"/>
        <v>-5.9826357580548475</v>
      </c>
      <c r="Y52">
        <v>-9.9856854479341788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29.35</v>
      </c>
      <c r="AE52">
        <f t="shared" si="16"/>
        <v>28.650000000000002</v>
      </c>
      <c r="AF52">
        <f t="shared" si="17"/>
        <v>32</v>
      </c>
      <c r="AG52">
        <f t="shared" si="18"/>
        <v>29.700000000000003</v>
      </c>
      <c r="AH52">
        <f t="shared" si="19"/>
        <v>30</v>
      </c>
    </row>
    <row r="53" spans="1:34" x14ac:dyDescent="0.25">
      <c r="A53" t="s">
        <v>5</v>
      </c>
      <c r="B53" s="1">
        <v>42929</v>
      </c>
      <c r="C53">
        <v>32.549999999999997</v>
      </c>
      <c r="D53">
        <v>32.549999999999997</v>
      </c>
      <c r="E53">
        <v>32.1</v>
      </c>
      <c r="F53">
        <v>33</v>
      </c>
      <c r="G53">
        <f>_xll.TA_TYPPRICE(D53,E53,F53)</f>
        <v>32.550000000000004</v>
      </c>
      <c r="H53">
        <v>30.826445229930641</v>
      </c>
      <c r="I53" t="str">
        <f t="shared" si="0"/>
        <v>UP</v>
      </c>
      <c r="J53">
        <v>28.189420716517205</v>
      </c>
      <c r="K53">
        <v>27.239340627574094</v>
      </c>
      <c r="L53" t="str">
        <f t="shared" si="1"/>
        <v>UP</v>
      </c>
      <c r="M53" t="str">
        <f t="shared" si="2"/>
        <v>UP</v>
      </c>
      <c r="N53">
        <v>95.236527931861076</v>
      </c>
      <c r="O53" t="str">
        <f t="shared" si="3"/>
        <v>UP</v>
      </c>
      <c r="P53" t="str">
        <f t="shared" si="4"/>
        <v>UP</v>
      </c>
      <c r="Q53">
        <f t="shared" si="5"/>
        <v>0.89999999999999858</v>
      </c>
      <c r="R53">
        <f t="shared" si="6"/>
        <v>0.44999999999999574</v>
      </c>
      <c r="S53">
        <f t="shared" si="7"/>
        <v>2.000000000000016</v>
      </c>
      <c r="T53" t="str">
        <f t="shared" si="8"/>
        <v>UP</v>
      </c>
      <c r="U53" t="str">
        <f t="shared" si="9"/>
        <v>UP</v>
      </c>
      <c r="V53">
        <v>27.165223581893493</v>
      </c>
      <c r="W53">
        <v>32.154621203974642</v>
      </c>
      <c r="X53">
        <f t="shared" si="10"/>
        <v>-4.9893976220811496</v>
      </c>
      <c r="Y53">
        <v>-8.9864278827635733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32.25</v>
      </c>
      <c r="AE53">
        <f t="shared" si="16"/>
        <v>32.15</v>
      </c>
      <c r="AF53">
        <f t="shared" si="17"/>
        <v>32.700000000000003</v>
      </c>
      <c r="AG53">
        <f t="shared" si="18"/>
        <v>32.35</v>
      </c>
      <c r="AH53">
        <f t="shared" si="19"/>
        <v>32.4</v>
      </c>
    </row>
    <row r="54" spans="1:34" x14ac:dyDescent="0.25">
      <c r="A54" t="s">
        <v>5</v>
      </c>
      <c r="B54" s="1">
        <v>42930</v>
      </c>
      <c r="C54">
        <v>34.15</v>
      </c>
      <c r="D54">
        <v>34.15</v>
      </c>
      <c r="E54">
        <v>30.95</v>
      </c>
      <c r="F54">
        <v>31</v>
      </c>
      <c r="G54">
        <f>_xll.TA_TYPPRICE(D54,E54,F54)</f>
        <v>32.033333333333331</v>
      </c>
      <c r="H54">
        <v>31.429889281631986</v>
      </c>
      <c r="I54" t="str">
        <f t="shared" si="0"/>
        <v>DOWN</v>
      </c>
      <c r="J54">
        <v>29.513993890624491</v>
      </c>
      <c r="K54">
        <v>28.063931599224297</v>
      </c>
      <c r="L54" t="str">
        <f t="shared" si="1"/>
        <v>UP</v>
      </c>
      <c r="M54" t="str">
        <f t="shared" si="2"/>
        <v>No Trend</v>
      </c>
      <c r="N54">
        <v>70.247442616776183</v>
      </c>
      <c r="O54" t="str">
        <f t="shared" si="3"/>
        <v>UP</v>
      </c>
      <c r="P54" t="str">
        <f t="shared" si="4"/>
        <v>No Trend + Momentum</v>
      </c>
      <c r="Q54">
        <f t="shared" si="5"/>
        <v>5.0000000000000711E-2</v>
      </c>
      <c r="R54">
        <f t="shared" si="6"/>
        <v>3.1999999999999993</v>
      </c>
      <c r="S54">
        <f t="shared" si="7"/>
        <v>1.5625000000000226E-2</v>
      </c>
      <c r="T54" t="str">
        <f t="shared" si="8"/>
        <v>DOWN</v>
      </c>
      <c r="U54" t="str">
        <f t="shared" si="9"/>
        <v>No T+M+I</v>
      </c>
      <c r="V54">
        <v>27.755189184679111</v>
      </c>
      <c r="W54">
        <v>32.069093707383928</v>
      </c>
      <c r="X54">
        <f t="shared" si="10"/>
        <v>-4.3139045227048172</v>
      </c>
      <c r="Y54">
        <v>-8.0519232107518217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29.45</v>
      </c>
      <c r="D55">
        <v>29.45</v>
      </c>
      <c r="E55">
        <v>29.45</v>
      </c>
      <c r="F55">
        <v>29</v>
      </c>
      <c r="G55">
        <f>_xll.TA_TYPPRICE(D55,E55,F55)</f>
        <v>29.3</v>
      </c>
      <c r="H55">
        <v>30.364944640815992</v>
      </c>
      <c r="I55" t="str">
        <f t="shared" si="0"/>
        <v>DOWN</v>
      </c>
      <c r="J55">
        <v>29.499773026041272</v>
      </c>
      <c r="K55">
        <v>28.371946799396675</v>
      </c>
      <c r="L55" t="str">
        <f t="shared" si="1"/>
        <v>No Confirmation</v>
      </c>
      <c r="M55" t="str">
        <f t="shared" si="2"/>
        <v>No Trend</v>
      </c>
      <c r="N55">
        <v>52.897682798633006</v>
      </c>
      <c r="O55" t="str">
        <f t="shared" si="3"/>
        <v>No Momentum</v>
      </c>
      <c r="P55" t="str">
        <f t="shared" si="4"/>
        <v>No Trend + Momentum</v>
      </c>
      <c r="Q55">
        <f t="shared" si="5"/>
        <v>-0.44999999999999929</v>
      </c>
      <c r="R55">
        <f t="shared" si="6"/>
        <v>0</v>
      </c>
      <c r="S55" t="e">
        <f t="shared" si="7"/>
        <v>#DIV/0!</v>
      </c>
      <c r="T55" t="e">
        <f t="shared" si="8"/>
        <v>#DIV/0!</v>
      </c>
      <c r="U55" t="e">
        <f t="shared" si="9"/>
        <v>#DIV/0!</v>
      </c>
      <c r="V55">
        <v>27.946698540882323</v>
      </c>
      <c r="W55">
        <v>31.841753432762896</v>
      </c>
      <c r="X55">
        <f t="shared" si="10"/>
        <v>-3.895054891880573</v>
      </c>
      <c r="Y55">
        <v>-7.2205495469775718</v>
      </c>
      <c r="Z55" t="str">
        <f t="shared" si="11"/>
        <v>UP</v>
      </c>
      <c r="AA55" t="e">
        <f t="shared" si="12"/>
        <v>#DIV/0!</v>
      </c>
      <c r="AB55" t="str">
        <f t="shared" si="13"/>
        <v>UP</v>
      </c>
      <c r="AC55" t="e">
        <f t="shared" si="14"/>
        <v>#DIV/0!</v>
      </c>
      <c r="AD55" t="e">
        <f t="shared" si="15"/>
        <v>#DIV/0!</v>
      </c>
      <c r="AE55" t="e">
        <f t="shared" si="16"/>
        <v>#DIV/0!</v>
      </c>
      <c r="AF55" t="e">
        <f t="shared" si="17"/>
        <v>#DIV/0!</v>
      </c>
      <c r="AG55" t="e">
        <f t="shared" si="18"/>
        <v>#DIV/0!</v>
      </c>
      <c r="AH55" t="e">
        <f t="shared" si="19"/>
        <v>#DIV/0!</v>
      </c>
    </row>
    <row r="56" spans="1:34" x14ac:dyDescent="0.25">
      <c r="A56" t="s">
        <v>5</v>
      </c>
      <c r="B56" s="1">
        <v>42934</v>
      </c>
      <c r="C56">
        <v>28</v>
      </c>
      <c r="D56">
        <v>28</v>
      </c>
      <c r="E56">
        <v>28</v>
      </c>
      <c r="F56">
        <v>28</v>
      </c>
      <c r="G56">
        <f>_xll.TA_TYPPRICE(D56,E56,F56)</f>
        <v>28</v>
      </c>
      <c r="H56">
        <v>29.182472320407996</v>
      </c>
      <c r="I56" t="str">
        <f t="shared" si="0"/>
        <v>DOWN</v>
      </c>
      <c r="J56">
        <v>29.166490131365432</v>
      </c>
      <c r="K56">
        <v>28.289291955086302</v>
      </c>
      <c r="L56" t="str">
        <f t="shared" si="1"/>
        <v>DOWN</v>
      </c>
      <c r="M56" t="str">
        <f t="shared" si="2"/>
        <v>DOWN</v>
      </c>
      <c r="N56">
        <v>45.82413571529343</v>
      </c>
      <c r="O56" t="str">
        <f t="shared" si="3"/>
        <v>No Momentum</v>
      </c>
      <c r="P56" t="str">
        <f t="shared" si="4"/>
        <v>No Trend + Momentum</v>
      </c>
      <c r="Q56">
        <f t="shared" si="5"/>
        <v>0</v>
      </c>
      <c r="R56">
        <f t="shared" si="6"/>
        <v>0</v>
      </c>
      <c r="S56" t="e">
        <f t="shared" si="7"/>
        <v>#DIV/0!</v>
      </c>
      <c r="T56" t="e">
        <f t="shared" si="8"/>
        <v>#DIV/0!</v>
      </c>
      <c r="U56" t="e">
        <f t="shared" si="9"/>
        <v>#DIV/0!</v>
      </c>
      <c r="V56">
        <v>27.954898765361968</v>
      </c>
      <c r="W56">
        <v>31.557179104410089</v>
      </c>
      <c r="X56">
        <f t="shared" si="10"/>
        <v>-3.6022803390481215</v>
      </c>
      <c r="Y56">
        <v>-6.4968957053916814</v>
      </c>
      <c r="Z56" t="str">
        <f t="shared" si="11"/>
        <v>UP</v>
      </c>
      <c r="AA56" t="e">
        <f t="shared" si="12"/>
        <v>#DIV/0!</v>
      </c>
      <c r="AB56" t="str">
        <f t="shared" si="13"/>
        <v>UP</v>
      </c>
      <c r="AC56" t="e">
        <f t="shared" si="14"/>
        <v>#DIV/0!</v>
      </c>
      <c r="AD56" t="e">
        <f t="shared" si="15"/>
        <v>#DIV/0!</v>
      </c>
      <c r="AE56" t="e">
        <f t="shared" si="16"/>
        <v>#DIV/0!</v>
      </c>
      <c r="AF56" t="e">
        <f t="shared" si="17"/>
        <v>#DIV/0!</v>
      </c>
      <c r="AG56" t="e">
        <f t="shared" si="18"/>
        <v>#DIV/0!</v>
      </c>
      <c r="AH56" t="e">
        <f t="shared" si="19"/>
        <v>#DIV/0!</v>
      </c>
    </row>
    <row r="57" spans="1:34" x14ac:dyDescent="0.25">
      <c r="B57" s="1"/>
    </row>
    <row r="58" spans="1:34" x14ac:dyDescent="0.25">
      <c r="B58" s="1"/>
    </row>
    <row r="59" spans="1:34" x14ac:dyDescent="0.25">
      <c r="B59" s="1"/>
    </row>
    <row r="60" spans="1:34" x14ac:dyDescent="0.25">
      <c r="B60" s="1"/>
    </row>
    <row r="61" spans="1:34" x14ac:dyDescent="0.25">
      <c r="B61" s="1"/>
    </row>
    <row r="62" spans="1:34" x14ac:dyDescent="0.25">
      <c r="B62" s="1"/>
    </row>
    <row r="63" spans="1:34" x14ac:dyDescent="0.25">
      <c r="B63" s="1"/>
    </row>
    <row r="64" spans="1:34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2017-07-05T09:06:19Z</dcterms:created>
  <dcterms:modified xsi:type="dcterms:W3CDTF">2017-07-31T12:43:36Z</dcterms:modified>
</cp:coreProperties>
</file>