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W3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1" i="1"/>
  <c r="N43" i="1"/>
  <c r="N45" i="1"/>
  <c r="N47" i="1"/>
  <c r="N49" i="1"/>
  <c r="N51" i="1"/>
  <c r="N53" i="1"/>
  <c r="N55" i="1"/>
  <c r="N57" i="1"/>
  <c r="N59" i="1"/>
  <c r="N61" i="1"/>
  <c r="N63" i="1"/>
  <c r="N65" i="1"/>
  <c r="N67" i="1"/>
  <c r="N69" i="1"/>
  <c r="N71" i="1"/>
  <c r="N73" i="1"/>
  <c r="N75" i="1"/>
  <c r="N77" i="1"/>
  <c r="N79" i="1"/>
  <c r="N81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K3" i="1"/>
  <c r="K5" i="1"/>
  <c r="K7" i="1"/>
  <c r="K9" i="1"/>
  <c r="K11" i="1"/>
  <c r="K13" i="1"/>
  <c r="K15" i="1"/>
  <c r="K17" i="1"/>
  <c r="K19" i="1"/>
  <c r="K21" i="1"/>
  <c r="K23" i="1"/>
  <c r="K25" i="1"/>
  <c r="K27" i="1"/>
  <c r="K29" i="1"/>
  <c r="K31" i="1"/>
  <c r="K33" i="1"/>
  <c r="K35" i="1"/>
  <c r="K37" i="1"/>
  <c r="K39" i="1"/>
  <c r="K43" i="1"/>
  <c r="K49" i="1"/>
  <c r="K55" i="1"/>
  <c r="K65" i="1"/>
  <c r="K81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K41" i="1"/>
  <c r="K45" i="1"/>
  <c r="K47" i="1"/>
  <c r="K51" i="1"/>
  <c r="K53" i="1"/>
  <c r="K57" i="1"/>
  <c r="K59" i="1"/>
  <c r="K61" i="1"/>
  <c r="K63" i="1"/>
  <c r="K67" i="1"/>
  <c r="K69" i="1"/>
  <c r="K71" i="1"/>
  <c r="K73" i="1"/>
  <c r="K75" i="1"/>
  <c r="K77" i="1"/>
  <c r="K79" i="1"/>
  <c r="J3" i="1"/>
  <c r="J5" i="1"/>
  <c r="J7" i="1"/>
  <c r="J9" i="1"/>
  <c r="J11" i="1"/>
  <c r="J13" i="1"/>
  <c r="J15" i="1"/>
  <c r="J17" i="1"/>
  <c r="J19" i="1"/>
  <c r="J21" i="1"/>
  <c r="J23" i="1"/>
  <c r="J25" i="1"/>
  <c r="J27" i="1"/>
  <c r="J29" i="1"/>
  <c r="J31" i="1"/>
  <c r="J35" i="1"/>
  <c r="J39" i="1"/>
  <c r="J45" i="1"/>
  <c r="J53" i="1"/>
  <c r="J61" i="1"/>
  <c r="J69" i="1"/>
  <c r="J81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J33" i="1"/>
  <c r="J37" i="1"/>
  <c r="J41" i="1"/>
  <c r="J43" i="1"/>
  <c r="J47" i="1"/>
  <c r="J49" i="1"/>
  <c r="J51" i="1"/>
  <c r="J55" i="1"/>
  <c r="J57" i="1"/>
  <c r="J59" i="1"/>
  <c r="J63" i="1"/>
  <c r="J65" i="1"/>
  <c r="J67" i="1"/>
  <c r="J71" i="1"/>
  <c r="J73" i="1"/>
  <c r="J75" i="1"/>
  <c r="J77" i="1"/>
  <c r="J79" i="1"/>
  <c r="H2" i="1" a="1"/>
  <c r="G33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3" i="1"/>
  <c r="G5" i="1"/>
  <c r="G7" i="1"/>
  <c r="G9" i="1"/>
  <c r="G11" i="1"/>
  <c r="G13" i="1"/>
  <c r="G15" i="1"/>
  <c r="G17" i="1"/>
  <c r="G19" i="1"/>
  <c r="G21" i="1"/>
  <c r="G23" i="1"/>
  <c r="G25" i="1"/>
  <c r="G27" i="1"/>
  <c r="G29" i="1"/>
  <c r="G31" i="1"/>
  <c r="G35" i="1"/>
  <c r="G37" i="1"/>
  <c r="G39" i="1"/>
  <c r="G41" i="1"/>
  <c r="G43" i="1"/>
  <c r="G45" i="1"/>
  <c r="G47" i="1"/>
  <c r="G49" i="1"/>
  <c r="G51" i="1"/>
  <c r="G53" i="1"/>
  <c r="G55" i="1"/>
  <c r="G57" i="1"/>
  <c r="G59" i="1"/>
  <c r="G61" i="1"/>
  <c r="G63" i="1"/>
  <c r="G65" i="1"/>
  <c r="G67" i="1"/>
  <c r="G69" i="1"/>
  <c r="G71" i="1"/>
  <c r="G73" i="1"/>
  <c r="G75" i="1"/>
  <c r="G77" i="1"/>
  <c r="G79" i="1"/>
  <c r="G81" i="1"/>
  <c r="G2" i="1"/>
  <c r="H2" i="1" l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H3" i="1"/>
  <c r="H5" i="1"/>
  <c r="H7" i="1"/>
  <c r="H9" i="1"/>
  <c r="H11" i="1"/>
  <c r="H13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1" i="1"/>
  <c r="H43" i="1"/>
  <c r="H45" i="1"/>
  <c r="H47" i="1"/>
  <c r="H49" i="1"/>
  <c r="H51" i="1"/>
  <c r="H53" i="1"/>
  <c r="H55" i="1"/>
  <c r="H57" i="1"/>
  <c r="H59" i="1"/>
  <c r="H61" i="1"/>
  <c r="H63" i="1"/>
  <c r="H65" i="1"/>
  <c r="H67" i="1"/>
  <c r="H69" i="1"/>
  <c r="H71" i="1"/>
  <c r="H73" i="1"/>
  <c r="H75" i="1"/>
  <c r="H77" i="1"/>
  <c r="H79" i="1"/>
  <c r="H81" i="1"/>
  <c r="AH13" i="1" l="1"/>
  <c r="AH26" i="1" l="1"/>
  <c r="AH29" i="1"/>
  <c r="AH33" i="1"/>
  <c r="AH51" i="1"/>
  <c r="AH28" i="1"/>
  <c r="AH2" i="1"/>
  <c r="AH21" i="1"/>
  <c r="AH17" i="1"/>
  <c r="AH49" i="1"/>
  <c r="AH11" i="1"/>
  <c r="AH19" i="1"/>
  <c r="AH23" i="1"/>
  <c r="AH35" i="1"/>
  <c r="AH22" i="1"/>
  <c r="AH42" i="1"/>
  <c r="AH46" i="1"/>
  <c r="AH6" i="1"/>
  <c r="AH45" i="1"/>
  <c r="AH30" i="1"/>
  <c r="AH9" i="1"/>
  <c r="AH27" i="1"/>
  <c r="AH50" i="1"/>
  <c r="AH34" i="1"/>
  <c r="AH5" i="1"/>
  <c r="AH43" i="1"/>
  <c r="AH41" i="1"/>
  <c r="AH25" i="1"/>
  <c r="AH53" i="1"/>
  <c r="AH54" i="1"/>
  <c r="AH10" i="1"/>
  <c r="AH3" i="1" l="1"/>
  <c r="AH15" i="1"/>
  <c r="AH40" i="1"/>
  <c r="AH18" i="1"/>
  <c r="AH38" i="1"/>
  <c r="AH8" i="1"/>
  <c r="AH56" i="1"/>
  <c r="AH48" i="1"/>
  <c r="AH24" i="1"/>
  <c r="AH32" i="1"/>
  <c r="AH37" i="1"/>
  <c r="AH20" i="1"/>
  <c r="AH14" i="1"/>
  <c r="AH52" i="1"/>
  <c r="AH44" i="1"/>
  <c r="AH16" i="1"/>
  <c r="AH36" i="1"/>
  <c r="AH12" i="1"/>
  <c r="AH4" i="1"/>
  <c r="AH55" i="1"/>
  <c r="AH47" i="1"/>
  <c r="AH39" i="1"/>
  <c r="AH31" i="1"/>
  <c r="AH7" i="1"/>
</calcChain>
</file>

<file path=xl/sharedStrings.xml><?xml version="1.0" encoding="utf-8"?>
<sst xmlns="http://schemas.openxmlformats.org/spreadsheetml/2006/main" count="115" uniqueCount="35">
  <si>
    <t>Scrip</t>
  </si>
  <si>
    <t>Date</t>
  </si>
  <si>
    <t>Open</t>
  </si>
  <si>
    <t>High</t>
  </si>
  <si>
    <t>Low</t>
  </si>
  <si>
    <t>VTL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</si>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</sst>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1290.05</v>
      </c>
      <c r="D2">
        <v>1337.35</v>
      </c>
      <c r="E2">
        <v>1289.95</v>
      </c>
      <c r="F2">
        <v>1326</v>
      </c>
      <c r="G2">
        <f>_xll.TA_TYPPRICE(D2,E2,F2)</f>
        <v>1317.7666666666667</v>
      </c>
      <c r="H2" t="e">
        <f t="array" ref="H2:H82">_xll.TA_EMA(G2:G82,3)</f>
        <v>#N/A</v>
      </c>
      <c r="I2" t="e">
        <f>IF(F2&gt;H2,"UP","DOWN")</f>
        <v>#N/A</v>
      </c>
      <c r="J2" t="e">
        <f t="array" ref="J2:J82">_xll.TA_EMA(D2:D82,8)</f>
        <v>#N/A</v>
      </c>
      <c r="K2" t="e">
        <f t="array" ref="K2:K82">_xll.TA_EMA(E2:E82,8)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82">_xll.TA_RSI(F2:F82,5)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36.049999999999955</v>
      </c>
      <c r="R2">
        <f>D2-E2</f>
        <v>47.399999999999864</v>
      </c>
      <c r="S2">
        <f>Q2/R2</f>
        <v>0.76054852320675226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82">_xll.TA_EMA(F2:F82,12)</f>
        <v>#N/A</v>
      </c>
      <c r="W2" t="e">
        <f t="array" ref="W2:W82">_xll.TA_EMA(F2:F82,26)</f>
        <v>#N/A</v>
      </c>
      <c r="X2" t="e">
        <f>V2-W2</f>
        <v>#N/A</v>
      </c>
      <c r="Y2" t="e">
        <f t="array" ref="Y2:Y82">_xll.TA_EMA(X2:X82,9)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1338.25</v>
      </c>
      <c r="D3">
        <v>1343.95</v>
      </c>
      <c r="E3">
        <v>1300.25</v>
      </c>
      <c r="F3">
        <v>1332</v>
      </c>
      <c r="G3">
        <f>_xll.TA_TYPPRICE(D3,E3,F3)</f>
        <v>1325.3999999999999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31.75</v>
      </c>
      <c r="R3">
        <f t="shared" ref="R3:R66" si="6">D3-E3</f>
        <v>43.700000000000045</v>
      </c>
      <c r="S3">
        <f t="shared" ref="S3:S66" si="7">Q3/R3</f>
        <v>0.72654462242562856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1339.95</v>
      </c>
      <c r="D4">
        <v>1344.9</v>
      </c>
      <c r="E4">
        <v>1315</v>
      </c>
      <c r="F4">
        <v>1315</v>
      </c>
      <c r="G4">
        <f>_xll.TA_TYPPRICE(D4,E4,F4)</f>
        <v>1324.9666666666667</v>
      </c>
      <c r="H4">
        <v>1322.711111111111</v>
      </c>
      <c r="I4" t="str">
        <f t="shared" si="0"/>
        <v>DOWN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0</v>
      </c>
      <c r="R4">
        <f t="shared" si="6"/>
        <v>29.900000000000091</v>
      </c>
      <c r="S4">
        <f t="shared" si="7"/>
        <v>0</v>
      </c>
      <c r="T4" t="str">
        <f t="shared" si="8"/>
        <v>DOWN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1305.05</v>
      </c>
      <c r="D5">
        <v>1338.45</v>
      </c>
      <c r="E5">
        <v>1305.05</v>
      </c>
      <c r="F5">
        <v>1325</v>
      </c>
      <c r="G5">
        <f>_xll.TA_TYPPRICE(D5,E5,F5)</f>
        <v>1322.8333333333333</v>
      </c>
      <c r="H5">
        <v>1322.7722222222221</v>
      </c>
      <c r="I5" t="str">
        <f t="shared" si="0"/>
        <v>UP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19.950000000000045</v>
      </c>
      <c r="R5">
        <f t="shared" si="6"/>
        <v>33.400000000000091</v>
      </c>
      <c r="S5">
        <f t="shared" si="7"/>
        <v>0.59730538922155663</v>
      </c>
      <c r="T5" t="str">
        <f t="shared" si="8"/>
        <v>No Indication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1323.05</v>
      </c>
      <c r="D6">
        <v>1347</v>
      </c>
      <c r="E6">
        <v>1321.95</v>
      </c>
      <c r="F6">
        <v>1328</v>
      </c>
      <c r="G6">
        <f>_xll.TA_TYPPRICE(D6,E6,F6)</f>
        <v>1332.3166666666666</v>
      </c>
      <c r="H6">
        <v>1327.5444444444443</v>
      </c>
      <c r="I6" t="str">
        <f t="shared" si="0"/>
        <v>UP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6.0499999999999545</v>
      </c>
      <c r="R6">
        <f t="shared" si="6"/>
        <v>25.049999999999955</v>
      </c>
      <c r="S6">
        <f t="shared" si="7"/>
        <v>0.24151696606786288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1337.9</v>
      </c>
      <c r="D7">
        <v>1338</v>
      </c>
      <c r="E7">
        <v>1300</v>
      </c>
      <c r="F7">
        <v>1326</v>
      </c>
      <c r="G7">
        <f>_xll.TA_TYPPRICE(D7,E7,F7)</f>
        <v>1321.3333333333333</v>
      </c>
      <c r="H7">
        <v>1324.4388888888889</v>
      </c>
      <c r="I7" t="str">
        <f t="shared" si="0"/>
        <v>UP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50</v>
      </c>
      <c r="O7" t="str">
        <f t="shared" si="3"/>
        <v>No Momentum</v>
      </c>
      <c r="P7" t="e">
        <f t="shared" si="4"/>
        <v>#N/A</v>
      </c>
      <c r="Q7">
        <f t="shared" si="5"/>
        <v>26</v>
      </c>
      <c r="R7">
        <f t="shared" si="6"/>
        <v>38</v>
      </c>
      <c r="S7">
        <f t="shared" si="7"/>
        <v>0.68421052631578949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1330</v>
      </c>
      <c r="D8">
        <v>1347</v>
      </c>
      <c r="E8">
        <v>1330</v>
      </c>
      <c r="F8">
        <v>1335</v>
      </c>
      <c r="G8">
        <f>_xll.TA_TYPPRICE(D8,E8,F8)</f>
        <v>1337.3333333333333</v>
      </c>
      <c r="H8">
        <v>1330.8861111111109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61.421319796954307</v>
      </c>
      <c r="O8" t="str">
        <f t="shared" si="3"/>
        <v>UP</v>
      </c>
      <c r="P8" t="e">
        <f t="shared" si="4"/>
        <v>#N/A</v>
      </c>
      <c r="Q8">
        <f t="shared" si="5"/>
        <v>5</v>
      </c>
      <c r="R8">
        <f t="shared" si="6"/>
        <v>17</v>
      </c>
      <c r="S8">
        <f t="shared" si="7"/>
        <v>0.29411764705882354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1326.05</v>
      </c>
      <c r="D9">
        <v>1349.85</v>
      </c>
      <c r="E9">
        <v>1313.6</v>
      </c>
      <c r="F9">
        <v>1330</v>
      </c>
      <c r="G9">
        <f>_xll.TA_TYPPRICE(D9,E9,F9)</f>
        <v>1331.1499999999999</v>
      </c>
      <c r="H9">
        <v>1331.0180555555553</v>
      </c>
      <c r="I9" t="str">
        <f t="shared" si="0"/>
        <v>DOWN</v>
      </c>
      <c r="J9">
        <v>1343.3125000000002</v>
      </c>
      <c r="K9">
        <v>1309.4750000000001</v>
      </c>
      <c r="L9" t="str">
        <f t="shared" si="1"/>
        <v>No Confirmation</v>
      </c>
      <c r="M9" t="str">
        <f t="shared" si="2"/>
        <v>No Trend</v>
      </c>
      <c r="N9">
        <v>53.012048192771076</v>
      </c>
      <c r="O9" t="str">
        <f t="shared" si="3"/>
        <v>No Momentum</v>
      </c>
      <c r="P9" t="str">
        <f t="shared" si="4"/>
        <v>No Trend + Momentum</v>
      </c>
      <c r="Q9">
        <f t="shared" si="5"/>
        <v>16.400000000000091</v>
      </c>
      <c r="R9">
        <f t="shared" si="6"/>
        <v>36.25</v>
      </c>
      <c r="S9">
        <f t="shared" si="7"/>
        <v>0.45241379310345081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1341</v>
      </c>
      <c r="D10">
        <v>1341</v>
      </c>
      <c r="E10">
        <v>1310.0999999999999</v>
      </c>
      <c r="F10">
        <v>1310</v>
      </c>
      <c r="G10">
        <f>_xll.TA_TYPPRICE(D10,E10,F10)</f>
        <v>1320.3666666666666</v>
      </c>
      <c r="H10">
        <v>1325.692361111111</v>
      </c>
      <c r="I10" t="str">
        <f t="shared" si="0"/>
        <v>DOWN</v>
      </c>
      <c r="J10">
        <v>1342.7986111111113</v>
      </c>
      <c r="K10">
        <v>1309.6138888888891</v>
      </c>
      <c r="L10" t="str">
        <f t="shared" si="1"/>
        <v>No Confirmation</v>
      </c>
      <c r="M10" t="str">
        <f t="shared" si="2"/>
        <v>No Trend</v>
      </c>
      <c r="N10">
        <v>31.469440832249674</v>
      </c>
      <c r="O10" t="str">
        <f t="shared" si="3"/>
        <v>DOWN</v>
      </c>
      <c r="P10" t="str">
        <f t="shared" si="4"/>
        <v>No Trend + Momentum</v>
      </c>
      <c r="Q10">
        <f t="shared" si="5"/>
        <v>-9.9999999999909051E-2</v>
      </c>
      <c r="R10">
        <f t="shared" si="6"/>
        <v>30.900000000000091</v>
      </c>
      <c r="S10">
        <f t="shared" si="7"/>
        <v>-3.2362459546896039E-3</v>
      </c>
      <c r="T10" t="str">
        <f t="shared" si="8"/>
        <v>DOWN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1325.05</v>
      </c>
      <c r="D11">
        <v>1340</v>
      </c>
      <c r="E11">
        <v>1325</v>
      </c>
      <c r="F11">
        <v>1334</v>
      </c>
      <c r="G11">
        <f>_xll.TA_TYPPRICE(D11,E11,F11)</f>
        <v>1333</v>
      </c>
      <c r="H11">
        <v>1329.3461805555555</v>
      </c>
      <c r="I11" t="str">
        <f t="shared" si="0"/>
        <v>UP</v>
      </c>
      <c r="J11">
        <v>1342.1766975308644</v>
      </c>
      <c r="K11">
        <v>1313.0330246913582</v>
      </c>
      <c r="L11" t="str">
        <f t="shared" si="1"/>
        <v>No Confirmation</v>
      </c>
      <c r="M11" t="str">
        <f t="shared" si="2"/>
        <v>No Trend</v>
      </c>
      <c r="N11">
        <v>57.422742880226217</v>
      </c>
      <c r="O11" t="str">
        <f t="shared" si="3"/>
        <v>No Momentum</v>
      </c>
      <c r="P11" t="str">
        <f t="shared" si="4"/>
        <v>No Trend + Momentum</v>
      </c>
      <c r="Q11">
        <f t="shared" si="5"/>
        <v>9</v>
      </c>
      <c r="R11">
        <f t="shared" si="6"/>
        <v>15</v>
      </c>
      <c r="S11">
        <f t="shared" si="7"/>
        <v>0.6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1333.95</v>
      </c>
      <c r="D12">
        <v>1333.95</v>
      </c>
      <c r="E12">
        <v>1305.05</v>
      </c>
      <c r="F12">
        <v>1310</v>
      </c>
      <c r="G12">
        <f>_xll.TA_TYPPRICE(D12,E12,F12)</f>
        <v>1316.3333333333333</v>
      </c>
      <c r="H12">
        <v>1322.8397569444444</v>
      </c>
      <c r="I12" t="str">
        <f t="shared" si="0"/>
        <v>DOWN</v>
      </c>
      <c r="J12">
        <v>1340.3485425240058</v>
      </c>
      <c r="K12">
        <v>1311.2590192043897</v>
      </c>
      <c r="L12" t="str">
        <f t="shared" si="1"/>
        <v>DOWN</v>
      </c>
      <c r="M12" t="str">
        <f t="shared" si="2"/>
        <v>DOWN</v>
      </c>
      <c r="N12">
        <v>38.97323417526303</v>
      </c>
      <c r="O12" t="str">
        <f t="shared" si="3"/>
        <v>DOWN</v>
      </c>
      <c r="P12" t="str">
        <f t="shared" si="4"/>
        <v>DOWN</v>
      </c>
      <c r="Q12">
        <f t="shared" si="5"/>
        <v>4.9500000000000455</v>
      </c>
      <c r="R12">
        <f t="shared" si="6"/>
        <v>28.900000000000091</v>
      </c>
      <c r="S12">
        <f t="shared" si="7"/>
        <v>0.17128027681661004</v>
      </c>
      <c r="T12" t="str">
        <f t="shared" si="8"/>
        <v>DOWN</v>
      </c>
      <c r="U12" t="str">
        <f t="shared" si="9"/>
        <v>DOWN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1304</v>
      </c>
      <c r="D13">
        <v>1313.05</v>
      </c>
      <c r="E13">
        <v>1251</v>
      </c>
      <c r="F13">
        <v>1273</v>
      </c>
      <c r="G13">
        <f>_xll.TA_TYPPRICE(D13,E13,F13)</f>
        <v>1279.0166666666667</v>
      </c>
      <c r="H13">
        <v>1300.9282118055555</v>
      </c>
      <c r="I13" t="str">
        <f t="shared" si="0"/>
        <v>DOWN</v>
      </c>
      <c r="J13">
        <v>1334.2821997408935</v>
      </c>
      <c r="K13">
        <v>1297.8681260478586</v>
      </c>
      <c r="L13" t="str">
        <f t="shared" si="1"/>
        <v>DOWN</v>
      </c>
      <c r="M13" t="str">
        <f t="shared" si="2"/>
        <v>DOWN</v>
      </c>
      <c r="N13">
        <v>24.070065012934457</v>
      </c>
      <c r="O13" t="str">
        <f t="shared" si="3"/>
        <v>DOWN</v>
      </c>
      <c r="P13" t="str">
        <f t="shared" si="4"/>
        <v>DOWN</v>
      </c>
      <c r="Q13">
        <f t="shared" si="5"/>
        <v>22</v>
      </c>
      <c r="R13">
        <f t="shared" si="6"/>
        <v>62.049999999999955</v>
      </c>
      <c r="S13">
        <f t="shared" si="7"/>
        <v>0.35455278001611629</v>
      </c>
      <c r="T13" t="str">
        <f t="shared" si="8"/>
        <v>No Indication</v>
      </c>
      <c r="U13" t="str">
        <f t="shared" si="9"/>
        <v>No T+M+I</v>
      </c>
      <c r="V13">
        <v>1320.3333333333333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1273.55</v>
      </c>
      <c r="D14">
        <v>1295.05</v>
      </c>
      <c r="E14">
        <v>1260</v>
      </c>
      <c r="F14">
        <v>1287</v>
      </c>
      <c r="G14">
        <f>_xll.TA_TYPPRICE(D14,E14,F14)</f>
        <v>1280.6833333333334</v>
      </c>
      <c r="H14">
        <v>1290.8057725694443</v>
      </c>
      <c r="I14" t="str">
        <f t="shared" si="0"/>
        <v>DOWN</v>
      </c>
      <c r="J14">
        <v>1325.5639331318059</v>
      </c>
      <c r="K14">
        <v>1289.4529869261123</v>
      </c>
      <c r="L14" t="str">
        <f t="shared" si="1"/>
        <v>DOWN</v>
      </c>
      <c r="M14" t="str">
        <f t="shared" si="2"/>
        <v>DOWN</v>
      </c>
      <c r="N14">
        <v>35.699596228176866</v>
      </c>
      <c r="O14" t="str">
        <f t="shared" si="3"/>
        <v>DOWN</v>
      </c>
      <c r="P14" t="str">
        <f t="shared" si="4"/>
        <v>DOWN</v>
      </c>
      <c r="Q14">
        <f t="shared" si="5"/>
        <v>27</v>
      </c>
      <c r="R14">
        <f t="shared" si="6"/>
        <v>35.049999999999955</v>
      </c>
      <c r="S14">
        <f t="shared" si="7"/>
        <v>0.77032810271041474</v>
      </c>
      <c r="T14" t="str">
        <f t="shared" si="8"/>
        <v>No Indication</v>
      </c>
      <c r="U14" t="str">
        <f t="shared" si="9"/>
        <v>No T+M+I</v>
      </c>
      <c r="V14">
        <v>1315.2051282051282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1263</v>
      </c>
      <c r="D15">
        <v>1308.95</v>
      </c>
      <c r="E15">
        <v>1263</v>
      </c>
      <c r="F15">
        <v>1296</v>
      </c>
      <c r="G15">
        <f>_xll.TA_TYPPRICE(D15,E15,F15)</f>
        <v>1289.3166666666666</v>
      </c>
      <c r="H15">
        <v>1290.0612196180555</v>
      </c>
      <c r="I15" t="str">
        <f t="shared" si="0"/>
        <v>UP</v>
      </c>
      <c r="J15">
        <v>1321.8719479914046</v>
      </c>
      <c r="K15">
        <v>1283.5745453869763</v>
      </c>
      <c r="L15" t="str">
        <f t="shared" si="1"/>
        <v>No Confirmation</v>
      </c>
      <c r="M15" t="str">
        <f t="shared" si="2"/>
        <v>No Trend</v>
      </c>
      <c r="N15">
        <v>42.746173014176023</v>
      </c>
      <c r="O15" t="str">
        <f t="shared" si="3"/>
        <v>No Momentum</v>
      </c>
      <c r="P15" t="str">
        <f t="shared" si="4"/>
        <v>No Trend + Momentum</v>
      </c>
      <c r="Q15">
        <f t="shared" si="5"/>
        <v>33</v>
      </c>
      <c r="R15">
        <f t="shared" si="6"/>
        <v>45.950000000000045</v>
      </c>
      <c r="S15">
        <f t="shared" si="7"/>
        <v>0.71817192600652813</v>
      </c>
      <c r="T15" t="str">
        <f t="shared" si="8"/>
        <v>No Indication</v>
      </c>
      <c r="U15" t="str">
        <f t="shared" si="9"/>
        <v>No T+M+I</v>
      </c>
      <c r="V15">
        <v>1312.250493096647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1285</v>
      </c>
      <c r="D16">
        <v>1305.8</v>
      </c>
      <c r="E16">
        <v>1285</v>
      </c>
      <c r="F16">
        <v>1300</v>
      </c>
      <c r="G16">
        <f>_xll.TA_TYPPRICE(D16,E16,F16)</f>
        <v>1296.9333333333334</v>
      </c>
      <c r="H16">
        <v>1293.4972764756944</v>
      </c>
      <c r="I16" t="str">
        <f t="shared" si="0"/>
        <v>UP</v>
      </c>
      <c r="J16">
        <v>1318.3004039933146</v>
      </c>
      <c r="K16">
        <v>1283.8913130787594</v>
      </c>
      <c r="L16" t="str">
        <f t="shared" si="1"/>
        <v>No Confirmation</v>
      </c>
      <c r="M16" t="str">
        <f t="shared" si="2"/>
        <v>No Trend</v>
      </c>
      <c r="N16">
        <v>46.031883151955618</v>
      </c>
      <c r="O16" t="str">
        <f t="shared" si="3"/>
        <v>No Momentum</v>
      </c>
      <c r="P16" t="str">
        <f t="shared" si="4"/>
        <v>No Trend + Momentum</v>
      </c>
      <c r="Q16">
        <f t="shared" si="5"/>
        <v>15</v>
      </c>
      <c r="R16">
        <f t="shared" si="6"/>
        <v>20.799999999999955</v>
      </c>
      <c r="S16">
        <f t="shared" si="7"/>
        <v>0.7211538461538477</v>
      </c>
      <c r="T16" t="str">
        <f t="shared" si="8"/>
        <v>No Indication</v>
      </c>
      <c r="U16" t="str">
        <f t="shared" si="9"/>
        <v>No T+M+I</v>
      </c>
      <c r="V16">
        <v>1310.3658018510091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1279</v>
      </c>
      <c r="D17">
        <v>1321.95</v>
      </c>
      <c r="E17">
        <v>1279</v>
      </c>
      <c r="F17">
        <v>1306</v>
      </c>
      <c r="G17">
        <f>_xll.TA_TYPPRICE(D17,E17,F17)</f>
        <v>1302.3166666666666</v>
      </c>
      <c r="H17">
        <v>1297.9069715711805</v>
      </c>
      <c r="I17" t="str">
        <f t="shared" si="0"/>
        <v>UP</v>
      </c>
      <c r="J17">
        <v>1319.1114253281337</v>
      </c>
      <c r="K17">
        <v>1282.8043546168128</v>
      </c>
      <c r="L17" t="str">
        <f t="shared" si="1"/>
        <v>No Confirmation</v>
      </c>
      <c r="M17" t="str">
        <f t="shared" si="2"/>
        <v>No Trend</v>
      </c>
      <c r="N17">
        <v>51.274872580223494</v>
      </c>
      <c r="O17" t="str">
        <f t="shared" si="3"/>
        <v>No Momentum</v>
      </c>
      <c r="P17" t="str">
        <f t="shared" si="4"/>
        <v>No Trend + Momentum</v>
      </c>
      <c r="Q17">
        <f t="shared" si="5"/>
        <v>27</v>
      </c>
      <c r="R17">
        <f t="shared" si="6"/>
        <v>42.950000000000045</v>
      </c>
      <c r="S17">
        <f t="shared" si="7"/>
        <v>0.62863795110593645</v>
      </c>
      <c r="T17" t="str">
        <f t="shared" si="8"/>
        <v>No Indication</v>
      </c>
      <c r="U17" t="str">
        <f t="shared" si="9"/>
        <v>No T+M+I</v>
      </c>
      <c r="V17">
        <v>1309.6941400277769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No Confirmation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1319.75</v>
      </c>
      <c r="D18">
        <v>1319.75</v>
      </c>
      <c r="E18">
        <v>1283.0999999999999</v>
      </c>
      <c r="F18">
        <v>1300</v>
      </c>
      <c r="G18">
        <f>_xll.TA_TYPPRICE(D18,E18,F18)</f>
        <v>1300.95</v>
      </c>
      <c r="H18">
        <v>1299.4284857855903</v>
      </c>
      <c r="I18" t="str">
        <f t="shared" si="0"/>
        <v>UP</v>
      </c>
      <c r="J18">
        <v>1319.2533308107706</v>
      </c>
      <c r="K18">
        <v>1282.8700535908545</v>
      </c>
      <c r="L18" t="str">
        <f t="shared" si="1"/>
        <v>No Confirmation</v>
      </c>
      <c r="M18" t="str">
        <f t="shared" si="2"/>
        <v>No Trend</v>
      </c>
      <c r="N18">
        <v>45.722464674345474</v>
      </c>
      <c r="O18" t="str">
        <f t="shared" si="3"/>
        <v>No Momentum</v>
      </c>
      <c r="P18" t="str">
        <f t="shared" si="4"/>
        <v>No Trend + Momentum</v>
      </c>
      <c r="Q18">
        <f t="shared" si="5"/>
        <v>16.900000000000091</v>
      </c>
      <c r="R18">
        <f t="shared" si="6"/>
        <v>36.650000000000091</v>
      </c>
      <c r="S18">
        <f t="shared" si="7"/>
        <v>0.46111869031378033</v>
      </c>
      <c r="T18" t="str">
        <f t="shared" si="8"/>
        <v>No Indication</v>
      </c>
      <c r="U18" t="str">
        <f t="shared" si="9"/>
        <v>No T+M+I</v>
      </c>
      <c r="V18">
        <v>1308.2027338696573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No Confirmation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1301.95</v>
      </c>
      <c r="D19">
        <v>1304.95</v>
      </c>
      <c r="E19">
        <v>1291.0999999999999</v>
      </c>
      <c r="F19">
        <v>1301</v>
      </c>
      <c r="G19">
        <f>_xll.TA_TYPPRICE(D19,E19,F19)</f>
        <v>1299.0166666666667</v>
      </c>
      <c r="H19">
        <v>1299.2225762261285</v>
      </c>
      <c r="I19" t="str">
        <f t="shared" si="0"/>
        <v>UP</v>
      </c>
      <c r="J19">
        <v>1316.0748128528217</v>
      </c>
      <c r="K19">
        <v>1284.6989305706645</v>
      </c>
      <c r="L19" t="str">
        <f t="shared" si="1"/>
        <v>No Confirmation</v>
      </c>
      <c r="M19" t="str">
        <f t="shared" si="2"/>
        <v>No Trend</v>
      </c>
      <c r="N19">
        <v>46.919940993485071</v>
      </c>
      <c r="O19" t="str">
        <f t="shared" si="3"/>
        <v>No Momentum</v>
      </c>
      <c r="P19" t="str">
        <f t="shared" si="4"/>
        <v>No Trend + Momentum</v>
      </c>
      <c r="Q19">
        <f t="shared" si="5"/>
        <v>9.9000000000000909</v>
      </c>
      <c r="R19">
        <f t="shared" si="6"/>
        <v>13.850000000000136</v>
      </c>
      <c r="S19">
        <f t="shared" si="7"/>
        <v>0.7148014440433208</v>
      </c>
      <c r="T19" t="str">
        <f t="shared" si="8"/>
        <v>No Indication</v>
      </c>
      <c r="U19" t="str">
        <f t="shared" si="9"/>
        <v>No T+M+I</v>
      </c>
      <c r="V19">
        <v>1307.0946209666331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No Confirmation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1291.05</v>
      </c>
      <c r="D20">
        <v>1314</v>
      </c>
      <c r="E20">
        <v>1285</v>
      </c>
      <c r="F20">
        <v>1300</v>
      </c>
      <c r="G20">
        <f>_xll.TA_TYPPRICE(D20,E20,F20)</f>
        <v>1299.6666666666667</v>
      </c>
      <c r="H20">
        <v>1299.4446214463976</v>
      </c>
      <c r="I20" t="str">
        <f t="shared" si="0"/>
        <v>UP</v>
      </c>
      <c r="J20">
        <v>1315.6137433299723</v>
      </c>
      <c r="K20">
        <v>1284.7658348882946</v>
      </c>
      <c r="L20" t="str">
        <f t="shared" si="1"/>
        <v>No Confirmation</v>
      </c>
      <c r="M20" t="str">
        <f t="shared" si="2"/>
        <v>No Trend</v>
      </c>
      <c r="N20">
        <v>45.660726693272196</v>
      </c>
      <c r="O20" t="str">
        <f t="shared" si="3"/>
        <v>No Momentum</v>
      </c>
      <c r="P20" t="str">
        <f t="shared" si="4"/>
        <v>No Trend + Momentum</v>
      </c>
      <c r="Q20">
        <f t="shared" si="5"/>
        <v>15</v>
      </c>
      <c r="R20">
        <f t="shared" si="6"/>
        <v>29</v>
      </c>
      <c r="S20">
        <f t="shared" si="7"/>
        <v>0.51724137931034486</v>
      </c>
      <c r="T20" t="str">
        <f t="shared" si="8"/>
        <v>No Indication</v>
      </c>
      <c r="U20" t="str">
        <f t="shared" si="9"/>
        <v>No T+M+I</v>
      </c>
      <c r="V20">
        <v>1306.0031408179202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1282.55</v>
      </c>
      <c r="D21">
        <v>1307.8</v>
      </c>
      <c r="E21">
        <v>1282.55</v>
      </c>
      <c r="F21">
        <v>1308</v>
      </c>
      <c r="G21">
        <f>_xll.TA_TYPPRICE(D21,E21,F21)</f>
        <v>1299.45</v>
      </c>
      <c r="H21">
        <v>1299.4473107231988</v>
      </c>
      <c r="I21" t="str">
        <f t="shared" si="0"/>
        <v>UP</v>
      </c>
      <c r="J21">
        <v>1313.8773559233118</v>
      </c>
      <c r="K21">
        <v>1284.2734271353402</v>
      </c>
      <c r="L21" t="str">
        <f t="shared" si="1"/>
        <v>No Confirmation</v>
      </c>
      <c r="M21" t="str">
        <f t="shared" si="2"/>
        <v>No Trend</v>
      </c>
      <c r="N21">
        <v>57.158356320231704</v>
      </c>
      <c r="O21" t="str">
        <f t="shared" si="3"/>
        <v>No Momentum</v>
      </c>
      <c r="P21" t="str">
        <f t="shared" si="4"/>
        <v>No Trend + Momentum</v>
      </c>
      <c r="Q21">
        <f t="shared" si="5"/>
        <v>25.450000000000045</v>
      </c>
      <c r="R21">
        <f t="shared" si="6"/>
        <v>25.25</v>
      </c>
      <c r="S21">
        <f t="shared" si="7"/>
        <v>1.0079207920792097</v>
      </c>
      <c r="T21" t="str">
        <f t="shared" si="8"/>
        <v>UP</v>
      </c>
      <c r="U21" t="str">
        <f t="shared" si="9"/>
        <v>No T+M+I</v>
      </c>
      <c r="V21">
        <v>1306.3103499228555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1291.05</v>
      </c>
      <c r="D22">
        <v>1304</v>
      </c>
      <c r="E22">
        <v>1291.05</v>
      </c>
      <c r="F22">
        <v>1300</v>
      </c>
      <c r="G22">
        <f>_xll.TA_TYPPRICE(D22,E22,F22)</f>
        <v>1298.3500000000001</v>
      </c>
      <c r="H22">
        <v>1298.8986553615996</v>
      </c>
      <c r="I22" t="str">
        <f t="shared" si="0"/>
        <v>UP</v>
      </c>
      <c r="J22">
        <v>1311.6823879403537</v>
      </c>
      <c r="K22">
        <v>1285.7793322163757</v>
      </c>
      <c r="L22" t="str">
        <f t="shared" si="1"/>
        <v>No Confirmation</v>
      </c>
      <c r="M22" t="str">
        <f t="shared" si="2"/>
        <v>No Trend</v>
      </c>
      <c r="N22">
        <v>45.202798934558828</v>
      </c>
      <c r="O22" t="str">
        <f t="shared" si="3"/>
        <v>No Momentum</v>
      </c>
      <c r="P22" t="str">
        <f t="shared" si="4"/>
        <v>No Trend + Momentum</v>
      </c>
      <c r="Q22">
        <f t="shared" si="5"/>
        <v>8.9500000000000455</v>
      </c>
      <c r="R22">
        <f t="shared" si="6"/>
        <v>12.950000000000045</v>
      </c>
      <c r="S22">
        <f t="shared" si="7"/>
        <v>0.69111969111969218</v>
      </c>
      <c r="T22" t="str">
        <f t="shared" si="8"/>
        <v>No Indication</v>
      </c>
      <c r="U22" t="str">
        <f t="shared" si="9"/>
        <v>No T+M+I</v>
      </c>
      <c r="V22">
        <v>1305.3395268578008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1290</v>
      </c>
      <c r="D23">
        <v>1314.9</v>
      </c>
      <c r="E23">
        <v>1290</v>
      </c>
      <c r="F23">
        <v>1292</v>
      </c>
      <c r="G23">
        <f>_xll.TA_TYPPRICE(D23,E23,F23)</f>
        <v>1298.9666666666667</v>
      </c>
      <c r="H23">
        <v>1298.9326610141331</v>
      </c>
      <c r="I23" t="str">
        <f t="shared" si="0"/>
        <v>DOWN</v>
      </c>
      <c r="J23">
        <v>1312.3974128424973</v>
      </c>
      <c r="K23">
        <v>1286.7172583905144</v>
      </c>
      <c r="L23" t="str">
        <f t="shared" si="1"/>
        <v>No Confirmation</v>
      </c>
      <c r="M23" t="str">
        <f t="shared" si="2"/>
        <v>No Trend</v>
      </c>
      <c r="N23">
        <v>35.833803663615946</v>
      </c>
      <c r="O23" t="str">
        <f t="shared" si="3"/>
        <v>DOWN</v>
      </c>
      <c r="P23" t="str">
        <f t="shared" si="4"/>
        <v>No Trend + Momentum</v>
      </c>
      <c r="Q23">
        <f t="shared" si="5"/>
        <v>2</v>
      </c>
      <c r="R23">
        <f t="shared" si="6"/>
        <v>24.900000000000091</v>
      </c>
      <c r="S23">
        <f t="shared" si="7"/>
        <v>8.0321285140561957E-2</v>
      </c>
      <c r="T23" t="str">
        <f t="shared" si="8"/>
        <v>DOWN</v>
      </c>
      <c r="U23" t="str">
        <f t="shared" si="9"/>
        <v>No T+M+I</v>
      </c>
      <c r="V23">
        <v>1303.2872919566007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1283.1500000000001</v>
      </c>
      <c r="D24">
        <v>1309</v>
      </c>
      <c r="E24">
        <v>1283.1500000000001</v>
      </c>
      <c r="F24">
        <v>1298</v>
      </c>
      <c r="G24">
        <f>_xll.TA_TYPPRICE(D24,E24,F24)</f>
        <v>1296.7166666666667</v>
      </c>
      <c r="H24">
        <v>1297.8246638403998</v>
      </c>
      <c r="I24" t="str">
        <f t="shared" si="0"/>
        <v>UP</v>
      </c>
      <c r="J24">
        <v>1311.6424322108312</v>
      </c>
      <c r="K24">
        <v>1285.9245343037335</v>
      </c>
      <c r="L24" t="str">
        <f t="shared" si="1"/>
        <v>No Confirmation</v>
      </c>
      <c r="M24" t="str">
        <f t="shared" si="2"/>
        <v>No Trend</v>
      </c>
      <c r="N24">
        <v>46.273493002222764</v>
      </c>
      <c r="O24" t="str">
        <f t="shared" si="3"/>
        <v>No Momentum</v>
      </c>
      <c r="P24" t="str">
        <f t="shared" si="4"/>
        <v>No Trend + Momentum</v>
      </c>
      <c r="Q24">
        <f t="shared" si="5"/>
        <v>14.849999999999909</v>
      </c>
      <c r="R24">
        <f t="shared" si="6"/>
        <v>25.849999999999909</v>
      </c>
      <c r="S24">
        <f t="shared" si="7"/>
        <v>0.57446808510638148</v>
      </c>
      <c r="T24" t="str">
        <f t="shared" si="8"/>
        <v>No Indication</v>
      </c>
      <c r="U24" t="str">
        <f t="shared" si="9"/>
        <v>No T+M+I</v>
      </c>
      <c r="V24">
        <v>1302.4738624248159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1298.1500000000001</v>
      </c>
      <c r="D25">
        <v>1306.55</v>
      </c>
      <c r="E25">
        <v>1294.05</v>
      </c>
      <c r="F25">
        <v>1300</v>
      </c>
      <c r="G25">
        <f>_xll.TA_TYPPRICE(D25,E25,F25)</f>
        <v>1300.2</v>
      </c>
      <c r="H25">
        <v>1299.0123319201998</v>
      </c>
      <c r="I25" t="str">
        <f t="shared" si="0"/>
        <v>UP</v>
      </c>
      <c r="J25">
        <v>1310.5107806084243</v>
      </c>
      <c r="K25">
        <v>1287.7301933473482</v>
      </c>
      <c r="L25" t="str">
        <f t="shared" si="1"/>
        <v>No Confirmation</v>
      </c>
      <c r="M25" t="str">
        <f t="shared" si="2"/>
        <v>No Trend</v>
      </c>
      <c r="N25">
        <v>49.684420709465869</v>
      </c>
      <c r="O25" t="str">
        <f t="shared" si="3"/>
        <v>No Momentum</v>
      </c>
      <c r="P25" t="str">
        <f t="shared" si="4"/>
        <v>No Trend + Momentum</v>
      </c>
      <c r="Q25">
        <f t="shared" si="5"/>
        <v>5.9500000000000455</v>
      </c>
      <c r="R25">
        <f t="shared" si="6"/>
        <v>12.5</v>
      </c>
      <c r="S25">
        <f t="shared" si="7"/>
        <v>0.47600000000000364</v>
      </c>
      <c r="T25" t="str">
        <f t="shared" si="8"/>
        <v>No Indication</v>
      </c>
      <c r="U25" t="str">
        <f t="shared" si="9"/>
        <v>No T+M+I</v>
      </c>
      <c r="V25">
        <v>1302.0932682056134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1315</v>
      </c>
      <c r="D26">
        <v>1315</v>
      </c>
      <c r="E26">
        <v>1274</v>
      </c>
      <c r="F26">
        <v>1278</v>
      </c>
      <c r="G26">
        <f>_xll.TA_TYPPRICE(D26,E26,F26)</f>
        <v>1289</v>
      </c>
      <c r="H26">
        <v>1294.0061659600999</v>
      </c>
      <c r="I26" t="str">
        <f t="shared" si="0"/>
        <v>DOWN</v>
      </c>
      <c r="J26">
        <v>1311.5083849176633</v>
      </c>
      <c r="K26">
        <v>1284.6790392701596</v>
      </c>
      <c r="L26" t="str">
        <f t="shared" si="1"/>
        <v>DOWN</v>
      </c>
      <c r="M26" t="str">
        <f t="shared" si="2"/>
        <v>DOWN</v>
      </c>
      <c r="N26">
        <v>26.527439600343527</v>
      </c>
      <c r="O26" t="str">
        <f t="shared" si="3"/>
        <v>DOWN</v>
      </c>
      <c r="P26" t="str">
        <f t="shared" si="4"/>
        <v>DOWN</v>
      </c>
      <c r="Q26">
        <f t="shared" si="5"/>
        <v>4</v>
      </c>
      <c r="R26">
        <f t="shared" si="6"/>
        <v>41</v>
      </c>
      <c r="S26">
        <f t="shared" si="7"/>
        <v>9.7560975609756101E-2</v>
      </c>
      <c r="T26" t="str">
        <f t="shared" si="8"/>
        <v>DOWN</v>
      </c>
      <c r="U26" t="str">
        <f t="shared" si="9"/>
        <v>DOWN</v>
      </c>
      <c r="V26">
        <v>1298.3866115585959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1291</v>
      </c>
      <c r="D27">
        <v>1299.5999999999999</v>
      </c>
      <c r="E27">
        <v>1267</v>
      </c>
      <c r="F27">
        <v>1272</v>
      </c>
      <c r="G27">
        <f>_xll.TA_TYPPRICE(D27,E27,F27)</f>
        <v>1279.5333333333333</v>
      </c>
      <c r="H27">
        <v>1286.7697496467167</v>
      </c>
      <c r="I27" t="str">
        <f t="shared" si="0"/>
        <v>DOWN</v>
      </c>
      <c r="J27">
        <v>1308.8620771581825</v>
      </c>
      <c r="K27">
        <v>1280.7503638767907</v>
      </c>
      <c r="L27" t="str">
        <f t="shared" si="1"/>
        <v>DOWN</v>
      </c>
      <c r="M27" t="str">
        <f t="shared" si="2"/>
        <v>DOWN</v>
      </c>
      <c r="N27">
        <v>22.890359203165911</v>
      </c>
      <c r="O27" t="str">
        <f t="shared" si="3"/>
        <v>DOWN</v>
      </c>
      <c r="P27" t="str">
        <f t="shared" si="4"/>
        <v>DOWN</v>
      </c>
      <c r="Q27">
        <f t="shared" si="5"/>
        <v>5</v>
      </c>
      <c r="R27">
        <f t="shared" si="6"/>
        <v>32.599999999999909</v>
      </c>
      <c r="S27">
        <f t="shared" si="7"/>
        <v>0.15337423312883477</v>
      </c>
      <c r="T27" t="str">
        <f t="shared" si="8"/>
        <v>DOWN</v>
      </c>
      <c r="U27" t="str">
        <f t="shared" si="9"/>
        <v>DOWN</v>
      </c>
      <c r="V27">
        <v>1294.3271328572735</v>
      </c>
      <c r="W27">
        <v>1307</v>
      </c>
      <c r="X27">
        <f t="shared" si="10"/>
        <v>-12.672867142726545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1277</v>
      </c>
      <c r="D28">
        <v>1297</v>
      </c>
      <c r="E28">
        <v>1270.05</v>
      </c>
      <c r="F28">
        <v>1284</v>
      </c>
      <c r="G28">
        <f>_xll.TA_TYPPRICE(D28,E28,F28)</f>
        <v>1283.6833333333334</v>
      </c>
      <c r="H28">
        <v>1285.2265414900251</v>
      </c>
      <c r="I28" t="str">
        <f t="shared" si="0"/>
        <v>DOWN</v>
      </c>
      <c r="J28">
        <v>1306.2260600119198</v>
      </c>
      <c r="K28">
        <v>1278.3725052375039</v>
      </c>
      <c r="L28" t="str">
        <f t="shared" si="1"/>
        <v>No Confirmation</v>
      </c>
      <c r="M28" t="str">
        <f t="shared" si="2"/>
        <v>No Trend</v>
      </c>
      <c r="N28">
        <v>42.574023999566442</v>
      </c>
      <c r="O28" t="str">
        <f t="shared" si="3"/>
        <v>No Momentum</v>
      </c>
      <c r="P28" t="str">
        <f t="shared" si="4"/>
        <v>No Trend + Momentum</v>
      </c>
      <c r="Q28">
        <f t="shared" si="5"/>
        <v>13.950000000000045</v>
      </c>
      <c r="R28">
        <f t="shared" si="6"/>
        <v>26.950000000000045</v>
      </c>
      <c r="S28">
        <f t="shared" si="7"/>
        <v>0.517625231910947</v>
      </c>
      <c r="T28" t="str">
        <f t="shared" si="8"/>
        <v>No Indication</v>
      </c>
      <c r="U28" t="str">
        <f t="shared" si="9"/>
        <v>No T+M+I</v>
      </c>
      <c r="V28">
        <v>1292.7383431869237</v>
      </c>
      <c r="W28">
        <v>1305.2962962962963</v>
      </c>
      <c r="X28">
        <f t="shared" si="10"/>
        <v>-12.557953109372647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1270</v>
      </c>
      <c r="D29">
        <v>1286</v>
      </c>
      <c r="E29">
        <v>1270</v>
      </c>
      <c r="F29">
        <v>1276</v>
      </c>
      <c r="G29">
        <f>_xll.TA_TYPPRICE(D29,E29,F29)</f>
        <v>1277.3333333333333</v>
      </c>
      <c r="H29">
        <v>1281.2799374116792</v>
      </c>
      <c r="I29" t="str">
        <f t="shared" si="0"/>
        <v>DOWN</v>
      </c>
      <c r="J29">
        <v>1301.7313800092709</v>
      </c>
      <c r="K29">
        <v>1276.5119485180585</v>
      </c>
      <c r="L29" t="str">
        <f t="shared" si="1"/>
        <v>DOWN</v>
      </c>
      <c r="M29" t="str">
        <f t="shared" si="2"/>
        <v>DOWN</v>
      </c>
      <c r="N29">
        <v>35.106117999486933</v>
      </c>
      <c r="O29" t="str">
        <f t="shared" si="3"/>
        <v>DOWN</v>
      </c>
      <c r="P29" t="str">
        <f t="shared" si="4"/>
        <v>DOWN</v>
      </c>
      <c r="Q29">
        <f t="shared" si="5"/>
        <v>6</v>
      </c>
      <c r="R29">
        <f t="shared" si="6"/>
        <v>16</v>
      </c>
      <c r="S29">
        <f t="shared" si="7"/>
        <v>0.375</v>
      </c>
      <c r="T29" t="str">
        <f t="shared" si="8"/>
        <v>No Indication</v>
      </c>
      <c r="U29" t="str">
        <f t="shared" si="9"/>
        <v>No T+M+I</v>
      </c>
      <c r="V29">
        <v>1290.1632134658585</v>
      </c>
      <c r="W29">
        <v>1303.1262002743483</v>
      </c>
      <c r="X29">
        <f t="shared" si="10"/>
        <v>-12.962986808489859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1285</v>
      </c>
      <c r="D30">
        <v>1305.95</v>
      </c>
      <c r="E30">
        <v>1276</v>
      </c>
      <c r="F30">
        <v>1281</v>
      </c>
      <c r="G30">
        <f>_xll.TA_TYPPRICE(D30,E30,F30)</f>
        <v>1287.6499999999999</v>
      </c>
      <c r="H30">
        <v>1284.4649687058395</v>
      </c>
      <c r="I30" t="str">
        <f t="shared" si="0"/>
        <v>DOWN</v>
      </c>
      <c r="J30">
        <v>1302.6688511183218</v>
      </c>
      <c r="K30">
        <v>1276.3981821807122</v>
      </c>
      <c r="L30" t="str">
        <f t="shared" si="1"/>
        <v>No Confirmation</v>
      </c>
      <c r="M30" t="str">
        <f t="shared" si="2"/>
        <v>No Trend</v>
      </c>
      <c r="N30">
        <v>42.927303152243269</v>
      </c>
      <c r="O30" t="str">
        <f t="shared" si="3"/>
        <v>No Momentum</v>
      </c>
      <c r="P30" t="str">
        <f t="shared" si="4"/>
        <v>No Trend + Momentum</v>
      </c>
      <c r="Q30">
        <f t="shared" si="5"/>
        <v>5</v>
      </c>
      <c r="R30">
        <f t="shared" si="6"/>
        <v>29.950000000000045</v>
      </c>
      <c r="S30">
        <f t="shared" si="7"/>
        <v>0.16694490818030025</v>
      </c>
      <c r="T30" t="str">
        <f t="shared" si="8"/>
        <v>DOWN</v>
      </c>
      <c r="U30" t="str">
        <f t="shared" si="9"/>
        <v>No T+M+I</v>
      </c>
      <c r="V30">
        <v>1288.7534883172648</v>
      </c>
      <c r="W30">
        <v>1301.4872224762485</v>
      </c>
      <c r="X30">
        <f t="shared" si="10"/>
        <v>-12.73373415898368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1299.95</v>
      </c>
      <c r="D31">
        <v>1299.95</v>
      </c>
      <c r="E31">
        <v>1265</v>
      </c>
      <c r="F31">
        <v>1273</v>
      </c>
      <c r="G31">
        <f>_xll.TA_TYPPRICE(D31,E31,F31)</f>
        <v>1279.3166666666666</v>
      </c>
      <c r="H31">
        <v>1281.8908176862531</v>
      </c>
      <c r="I31" t="str">
        <f t="shared" si="0"/>
        <v>DOWN</v>
      </c>
      <c r="J31">
        <v>1302.064661980917</v>
      </c>
      <c r="K31">
        <v>1273.8652528072205</v>
      </c>
      <c r="L31" t="str">
        <f t="shared" si="1"/>
        <v>DOWN</v>
      </c>
      <c r="M31" t="str">
        <f t="shared" si="2"/>
        <v>DOWN</v>
      </c>
      <c r="N31">
        <v>34.589632191681943</v>
      </c>
      <c r="O31" t="str">
        <f t="shared" si="3"/>
        <v>DOWN</v>
      </c>
      <c r="P31" t="str">
        <f t="shared" si="4"/>
        <v>DOWN</v>
      </c>
      <c r="Q31">
        <f t="shared" si="5"/>
        <v>8</v>
      </c>
      <c r="R31">
        <f t="shared" si="6"/>
        <v>34.950000000000045</v>
      </c>
      <c r="S31">
        <f t="shared" si="7"/>
        <v>0.22889842632331872</v>
      </c>
      <c r="T31" t="str">
        <f t="shared" si="8"/>
        <v>No Indication</v>
      </c>
      <c r="U31" t="str">
        <f t="shared" si="9"/>
        <v>No T+M+I</v>
      </c>
      <c r="V31">
        <v>1286.3298747299932</v>
      </c>
      <c r="W31">
        <v>1299.3770578483782</v>
      </c>
      <c r="X31">
        <f t="shared" si="10"/>
        <v>-13.047183118384964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1270</v>
      </c>
      <c r="D32">
        <v>1282.45</v>
      </c>
      <c r="E32">
        <v>1253</v>
      </c>
      <c r="F32">
        <v>1257</v>
      </c>
      <c r="G32">
        <f>_xll.TA_TYPPRICE(D32,E32,F32)</f>
        <v>1264.1499999999999</v>
      </c>
      <c r="H32">
        <v>1273.0204088431265</v>
      </c>
      <c r="I32" t="str">
        <f t="shared" si="0"/>
        <v>DOWN</v>
      </c>
      <c r="J32">
        <v>1297.7058482073799</v>
      </c>
      <c r="K32">
        <v>1269.2285299611715</v>
      </c>
      <c r="L32" t="str">
        <f t="shared" si="1"/>
        <v>DOWN</v>
      </c>
      <c r="M32" t="str">
        <f t="shared" si="2"/>
        <v>DOWN</v>
      </c>
      <c r="N32">
        <v>23.283756533891815</v>
      </c>
      <c r="O32" t="str">
        <f t="shared" si="3"/>
        <v>DOWN</v>
      </c>
      <c r="P32" t="str">
        <f t="shared" si="4"/>
        <v>DOWN</v>
      </c>
      <c r="Q32">
        <f t="shared" si="5"/>
        <v>4</v>
      </c>
      <c r="R32">
        <f t="shared" si="6"/>
        <v>29.450000000000045</v>
      </c>
      <c r="S32">
        <f t="shared" si="7"/>
        <v>0.13582342954159571</v>
      </c>
      <c r="T32" t="str">
        <f t="shared" si="8"/>
        <v>DOWN</v>
      </c>
      <c r="U32" t="str">
        <f t="shared" si="9"/>
        <v>DOWN</v>
      </c>
      <c r="V32">
        <v>1281.8175863099943</v>
      </c>
      <c r="W32">
        <v>1296.2380165262762</v>
      </c>
      <c r="X32">
        <f t="shared" si="10"/>
        <v>-14.420430216281829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1269.95</v>
      </c>
      <c r="D33">
        <v>1270</v>
      </c>
      <c r="E33">
        <v>1250</v>
      </c>
      <c r="F33">
        <v>1250</v>
      </c>
      <c r="G33">
        <f>_xll.TA_TYPPRICE(D33,E33,F33)</f>
        <v>1256.6666666666667</v>
      </c>
      <c r="H33">
        <v>1264.8435377548967</v>
      </c>
      <c r="I33" t="str">
        <f t="shared" si="0"/>
        <v>DOWN</v>
      </c>
      <c r="J33">
        <v>1291.5489930501844</v>
      </c>
      <c r="K33">
        <v>1264.9555233031333</v>
      </c>
      <c r="L33" t="str">
        <f t="shared" si="1"/>
        <v>DOWN</v>
      </c>
      <c r="M33" t="str">
        <f t="shared" si="2"/>
        <v>DOWN</v>
      </c>
      <c r="N33">
        <v>19.752919831911083</v>
      </c>
      <c r="O33" t="str">
        <f t="shared" si="3"/>
        <v>DOWN</v>
      </c>
      <c r="P33" t="str">
        <f t="shared" si="4"/>
        <v>DOWN</v>
      </c>
      <c r="Q33">
        <f t="shared" si="5"/>
        <v>0</v>
      </c>
      <c r="R33">
        <f t="shared" si="6"/>
        <v>20</v>
      </c>
      <c r="S33">
        <f t="shared" si="7"/>
        <v>0</v>
      </c>
      <c r="T33" t="str">
        <f t="shared" si="8"/>
        <v>DOWN</v>
      </c>
      <c r="U33" t="str">
        <f t="shared" si="9"/>
        <v>DOWN</v>
      </c>
      <c r="V33">
        <v>1276.9225730315336</v>
      </c>
      <c r="W33">
        <v>1292.8129782650706</v>
      </c>
      <c r="X33">
        <f t="shared" si="10"/>
        <v>-15.890405233536967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DOWN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1253.45</v>
      </c>
      <c r="D34">
        <v>1267.45</v>
      </c>
      <c r="E34">
        <v>1230.7</v>
      </c>
      <c r="F34">
        <v>1235</v>
      </c>
      <c r="G34">
        <f>_xll.TA_TYPPRICE(D34,E34,F34)</f>
        <v>1244.3833333333334</v>
      </c>
      <c r="H34">
        <v>1254.613435544115</v>
      </c>
      <c r="I34" t="str">
        <f t="shared" si="0"/>
        <v>DOWN</v>
      </c>
      <c r="J34">
        <v>1286.1936612612546</v>
      </c>
      <c r="K34">
        <v>1257.3431847913259</v>
      </c>
      <c r="L34" t="str">
        <f t="shared" si="1"/>
        <v>DOWN</v>
      </c>
      <c r="M34" t="str">
        <f t="shared" si="2"/>
        <v>DOWN</v>
      </c>
      <c r="N34">
        <v>14.047133309184931</v>
      </c>
      <c r="O34" t="str">
        <f t="shared" si="3"/>
        <v>DOWN</v>
      </c>
      <c r="P34" t="str">
        <f t="shared" si="4"/>
        <v>DOWN</v>
      </c>
      <c r="Q34">
        <f t="shared" si="5"/>
        <v>4.2999999999999545</v>
      </c>
      <c r="R34">
        <f t="shared" si="6"/>
        <v>36.75</v>
      </c>
      <c r="S34">
        <f t="shared" si="7"/>
        <v>0.1170068027210872</v>
      </c>
      <c r="T34" t="str">
        <f t="shared" si="8"/>
        <v>DOWN</v>
      </c>
      <c r="U34" t="str">
        <f t="shared" si="9"/>
        <v>DOWN</v>
      </c>
      <c r="V34">
        <v>1270.4729464112977</v>
      </c>
      <c r="W34">
        <v>1288.5305354306208</v>
      </c>
      <c r="X34">
        <f t="shared" si="10"/>
        <v>-18.057589019323132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DOWN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1243.0999999999999</v>
      </c>
      <c r="D35">
        <v>1273.4000000000001</v>
      </c>
      <c r="E35">
        <v>1225.0999999999999</v>
      </c>
      <c r="F35">
        <v>1239</v>
      </c>
      <c r="G35">
        <f>_xll.TA_TYPPRICE(D35,E35,F35)</f>
        <v>1245.8333333333333</v>
      </c>
      <c r="H35">
        <v>1250.2233844387242</v>
      </c>
      <c r="I35" t="str">
        <f t="shared" si="0"/>
        <v>DOWN</v>
      </c>
      <c r="J35">
        <v>1283.3506254254203</v>
      </c>
      <c r="K35">
        <v>1250.1780326154758</v>
      </c>
      <c r="L35" t="str">
        <f t="shared" si="1"/>
        <v>DOWN</v>
      </c>
      <c r="M35" t="str">
        <f t="shared" si="2"/>
        <v>DOWN</v>
      </c>
      <c r="N35">
        <v>21.596308026957558</v>
      </c>
      <c r="O35" t="str">
        <f t="shared" si="3"/>
        <v>DOWN</v>
      </c>
      <c r="P35" t="str">
        <f t="shared" si="4"/>
        <v>DOWN</v>
      </c>
      <c r="Q35">
        <f t="shared" si="5"/>
        <v>13.900000000000091</v>
      </c>
      <c r="R35">
        <f t="shared" si="6"/>
        <v>48.300000000000182</v>
      </c>
      <c r="S35">
        <f t="shared" si="7"/>
        <v>0.28778467908902772</v>
      </c>
      <c r="T35" t="str">
        <f t="shared" si="8"/>
        <v>No Indication</v>
      </c>
      <c r="U35" t="str">
        <f t="shared" si="9"/>
        <v>No T+M+I</v>
      </c>
      <c r="V35">
        <v>1265.6309546557134</v>
      </c>
      <c r="W35">
        <v>1284.8616068802044</v>
      </c>
      <c r="X35">
        <f t="shared" si="10"/>
        <v>-19.230652224490996</v>
      </c>
      <c r="Y35">
        <v>-14.619311225732291</v>
      </c>
      <c r="Z35" t="str">
        <f t="shared" si="11"/>
        <v>DOWN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1241.5999999999999</v>
      </c>
      <c r="D36">
        <v>1268.25</v>
      </c>
      <c r="E36">
        <v>1169</v>
      </c>
      <c r="F36">
        <v>1185</v>
      </c>
      <c r="G36">
        <f>_xll.TA_TYPPRICE(D36,E36,F36)</f>
        <v>1207.4166666666667</v>
      </c>
      <c r="H36">
        <v>1228.8200255526954</v>
      </c>
      <c r="I36" t="str">
        <f t="shared" si="0"/>
        <v>DOWN</v>
      </c>
      <c r="J36">
        <v>1279.9949308864379</v>
      </c>
      <c r="K36">
        <v>1232.1384698120366</v>
      </c>
      <c r="L36" t="str">
        <f t="shared" si="1"/>
        <v>DOWN</v>
      </c>
      <c r="M36" t="str">
        <f t="shared" si="2"/>
        <v>DOWN</v>
      </c>
      <c r="N36">
        <v>8.7007566675946038</v>
      </c>
      <c r="O36" t="str">
        <f t="shared" si="3"/>
        <v>DOWN</v>
      </c>
      <c r="P36" t="str">
        <f t="shared" si="4"/>
        <v>DOWN</v>
      </c>
      <c r="Q36">
        <f t="shared" si="5"/>
        <v>16</v>
      </c>
      <c r="R36">
        <f t="shared" si="6"/>
        <v>99.25</v>
      </c>
      <c r="S36">
        <f t="shared" si="7"/>
        <v>0.16120906801007556</v>
      </c>
      <c r="T36" t="str">
        <f t="shared" si="8"/>
        <v>DOWN</v>
      </c>
      <c r="U36" t="str">
        <f t="shared" si="9"/>
        <v>DOWN</v>
      </c>
      <c r="V36">
        <v>1253.2261924009883</v>
      </c>
      <c r="W36">
        <v>1277.4644508150041</v>
      </c>
      <c r="X36">
        <f t="shared" si="10"/>
        <v>-24.238258414015718</v>
      </c>
      <c r="Y36">
        <v>-16.543100663388977</v>
      </c>
      <c r="Z36" t="str">
        <f t="shared" si="11"/>
        <v>DOWN</v>
      </c>
      <c r="AA36" t="str">
        <f t="shared" si="12"/>
        <v>DOWN</v>
      </c>
      <c r="AB36" t="str">
        <f t="shared" si="13"/>
        <v>DOWN</v>
      </c>
      <c r="AC36" t="str">
        <f t="shared" si="14"/>
        <v>DOWN</v>
      </c>
      <c r="AD36">
        <f t="shared" si="15"/>
        <v>1256.95</v>
      </c>
      <c r="AE36">
        <f t="shared" si="16"/>
        <v>1230.3500000000001</v>
      </c>
      <c r="AF36">
        <f t="shared" si="17"/>
        <v>1218.6500000000001</v>
      </c>
      <c r="AG36">
        <f t="shared" si="18"/>
        <v>1206.9000000000001</v>
      </c>
      <c r="AH36">
        <f t="shared" si="19"/>
        <v>1206.9000000000001</v>
      </c>
    </row>
    <row r="37" spans="1:34" x14ac:dyDescent="0.25">
      <c r="A37" t="s">
        <v>5</v>
      </c>
      <c r="B37" s="1">
        <v>42906</v>
      </c>
      <c r="C37">
        <v>1185</v>
      </c>
      <c r="D37">
        <v>1211</v>
      </c>
      <c r="E37">
        <v>1185</v>
      </c>
      <c r="F37">
        <v>1193</v>
      </c>
      <c r="G37">
        <f>_xll.TA_TYPPRICE(D37,E37,F37)</f>
        <v>1196.3333333333333</v>
      </c>
      <c r="H37">
        <v>1212.5766794430142</v>
      </c>
      <c r="I37" t="str">
        <f t="shared" si="0"/>
        <v>DOWN</v>
      </c>
      <c r="J37">
        <v>1264.6627240227851</v>
      </c>
      <c r="K37">
        <v>1221.6632542982506</v>
      </c>
      <c r="L37" t="str">
        <f t="shared" si="1"/>
        <v>DOWN</v>
      </c>
      <c r="M37" t="str">
        <f t="shared" si="2"/>
        <v>DOWN</v>
      </c>
      <c r="N37">
        <v>17.791197879229909</v>
      </c>
      <c r="O37" t="str">
        <f t="shared" si="3"/>
        <v>DOWN</v>
      </c>
      <c r="P37" t="str">
        <f t="shared" si="4"/>
        <v>DOWN</v>
      </c>
      <c r="Q37">
        <f t="shared" si="5"/>
        <v>8</v>
      </c>
      <c r="R37">
        <f t="shared" si="6"/>
        <v>26</v>
      </c>
      <c r="S37">
        <f t="shared" si="7"/>
        <v>0.30769230769230771</v>
      </c>
      <c r="T37" t="str">
        <f t="shared" si="8"/>
        <v>No Indication</v>
      </c>
      <c r="U37" t="str">
        <f t="shared" si="9"/>
        <v>No T+M+I</v>
      </c>
      <c r="V37">
        <v>1243.9606243392977</v>
      </c>
      <c r="W37">
        <v>1271.2078248287075</v>
      </c>
      <c r="X37">
        <f t="shared" si="10"/>
        <v>-27.247200489409806</v>
      </c>
      <c r="Y37">
        <v>-18.683920628593143</v>
      </c>
      <c r="Z37" t="str">
        <f t="shared" si="11"/>
        <v>DOWN</v>
      </c>
      <c r="AA37" t="str">
        <f t="shared" si="12"/>
        <v>No TMIM</v>
      </c>
      <c r="AB37" t="str">
        <f t="shared" si="13"/>
        <v>DOWN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1209.95</v>
      </c>
      <c r="D38">
        <v>1210</v>
      </c>
      <c r="E38">
        <v>1169</v>
      </c>
      <c r="F38">
        <v>1184</v>
      </c>
      <c r="G38">
        <f>_xll.TA_TYPPRICE(D38,E38,F38)</f>
        <v>1187.6666666666667</v>
      </c>
      <c r="H38">
        <v>1200.1216730548404</v>
      </c>
      <c r="I38" t="str">
        <f t="shared" si="0"/>
        <v>DOWN</v>
      </c>
      <c r="J38">
        <v>1252.5154520177218</v>
      </c>
      <c r="K38">
        <v>1209.9603088986394</v>
      </c>
      <c r="L38" t="str">
        <f t="shared" si="1"/>
        <v>DOWN</v>
      </c>
      <c r="M38" t="str">
        <f t="shared" si="2"/>
        <v>DOWN</v>
      </c>
      <c r="N38">
        <v>15.606083186055585</v>
      </c>
      <c r="O38" t="str">
        <f t="shared" si="3"/>
        <v>DOWN</v>
      </c>
      <c r="P38" t="str">
        <f t="shared" si="4"/>
        <v>DOWN</v>
      </c>
      <c r="Q38">
        <f t="shared" si="5"/>
        <v>15</v>
      </c>
      <c r="R38">
        <f t="shared" si="6"/>
        <v>41</v>
      </c>
      <c r="S38">
        <f t="shared" si="7"/>
        <v>0.36585365853658536</v>
      </c>
      <c r="T38" t="str">
        <f t="shared" si="8"/>
        <v>No Indication</v>
      </c>
      <c r="U38" t="str">
        <f t="shared" si="9"/>
        <v>No T+M+I</v>
      </c>
      <c r="V38">
        <v>1234.7359129024826</v>
      </c>
      <c r="W38">
        <v>1264.747985952507</v>
      </c>
      <c r="X38">
        <f t="shared" si="10"/>
        <v>-30.012073050024355</v>
      </c>
      <c r="Y38">
        <v>-20.949551112879384</v>
      </c>
      <c r="Z38" t="str">
        <f t="shared" si="11"/>
        <v>DOWN</v>
      </c>
      <c r="AA38" t="str">
        <f t="shared" si="12"/>
        <v>No TMIM</v>
      </c>
      <c r="AB38" t="str">
        <f t="shared" si="13"/>
        <v>DOWN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1201</v>
      </c>
      <c r="D39">
        <v>1201</v>
      </c>
      <c r="E39">
        <v>1170.05</v>
      </c>
      <c r="F39">
        <v>1173</v>
      </c>
      <c r="G39">
        <f>_xll.TA_TYPPRICE(D39,E39,F39)</f>
        <v>1181.3500000000001</v>
      </c>
      <c r="H39">
        <v>1190.7358365274204</v>
      </c>
      <c r="I39" t="str">
        <f t="shared" si="0"/>
        <v>DOWN</v>
      </c>
      <c r="J39">
        <v>1241.0675737915615</v>
      </c>
      <c r="K39">
        <v>1201.0913513656085</v>
      </c>
      <c r="L39" t="str">
        <f t="shared" si="1"/>
        <v>DOWN</v>
      </c>
      <c r="M39" t="str">
        <f t="shared" si="2"/>
        <v>DOWN</v>
      </c>
      <c r="N39">
        <v>13.140397380791752</v>
      </c>
      <c r="O39" t="str">
        <f t="shared" si="3"/>
        <v>DOWN</v>
      </c>
      <c r="P39" t="str">
        <f t="shared" si="4"/>
        <v>DOWN</v>
      </c>
      <c r="Q39">
        <f t="shared" si="5"/>
        <v>2.9500000000000455</v>
      </c>
      <c r="R39">
        <f t="shared" si="6"/>
        <v>30.950000000000045</v>
      </c>
      <c r="S39">
        <f t="shared" si="7"/>
        <v>9.5315024232634604E-2</v>
      </c>
      <c r="T39" t="str">
        <f t="shared" si="8"/>
        <v>DOWN</v>
      </c>
      <c r="U39" t="str">
        <f t="shared" si="9"/>
        <v>DOWN</v>
      </c>
      <c r="V39">
        <v>1225.2380801482545</v>
      </c>
      <c r="W39">
        <v>1257.9518388449139</v>
      </c>
      <c r="X39">
        <f t="shared" si="10"/>
        <v>-32.713758696659397</v>
      </c>
      <c r="Y39">
        <v>-23.302392629635385</v>
      </c>
      <c r="Z39" t="str">
        <f t="shared" si="11"/>
        <v>DOWN</v>
      </c>
      <c r="AA39" t="str">
        <f t="shared" si="12"/>
        <v>DOWN</v>
      </c>
      <c r="AB39" t="str">
        <f t="shared" si="13"/>
        <v>DOWN</v>
      </c>
      <c r="AC39" t="str">
        <f t="shared" si="14"/>
        <v>DOWN</v>
      </c>
      <c r="AD39">
        <f t="shared" si="15"/>
        <v>1197.45</v>
      </c>
      <c r="AE39">
        <f t="shared" si="16"/>
        <v>1189.2</v>
      </c>
      <c r="AF39">
        <f t="shared" si="17"/>
        <v>1185.55</v>
      </c>
      <c r="AG39">
        <f t="shared" si="18"/>
        <v>1181.8500000000001</v>
      </c>
      <c r="AH39">
        <f t="shared" si="19"/>
        <v>1181.8500000000001</v>
      </c>
    </row>
    <row r="40" spans="1:34" x14ac:dyDescent="0.25">
      <c r="A40" t="s">
        <v>5</v>
      </c>
      <c r="B40" s="1">
        <v>42909</v>
      </c>
      <c r="C40">
        <v>1181.2</v>
      </c>
      <c r="D40">
        <v>1181.2</v>
      </c>
      <c r="E40">
        <v>1160</v>
      </c>
      <c r="F40">
        <v>1168</v>
      </c>
      <c r="G40">
        <f>_xll.TA_TYPPRICE(D40,E40,F40)</f>
        <v>1169.7333333333333</v>
      </c>
      <c r="H40">
        <v>1180.234584930377</v>
      </c>
      <c r="I40" t="str">
        <f t="shared" si="0"/>
        <v>DOWN</v>
      </c>
      <c r="J40">
        <v>1227.7636685045479</v>
      </c>
      <c r="K40">
        <v>1191.9599399510289</v>
      </c>
      <c r="L40" t="str">
        <f t="shared" si="1"/>
        <v>DOWN</v>
      </c>
      <c r="M40" t="str">
        <f t="shared" si="2"/>
        <v>DOWN</v>
      </c>
      <c r="N40">
        <v>12.057954952966893</v>
      </c>
      <c r="O40" t="str">
        <f t="shared" si="3"/>
        <v>DOWN</v>
      </c>
      <c r="P40" t="str">
        <f t="shared" si="4"/>
        <v>DOWN</v>
      </c>
      <c r="Q40">
        <f t="shared" si="5"/>
        <v>8</v>
      </c>
      <c r="R40">
        <f t="shared" si="6"/>
        <v>21.200000000000045</v>
      </c>
      <c r="S40">
        <f t="shared" si="7"/>
        <v>0.37735849056603693</v>
      </c>
      <c r="T40" t="str">
        <f t="shared" si="8"/>
        <v>No Indication</v>
      </c>
      <c r="U40" t="str">
        <f t="shared" si="9"/>
        <v>No T+M+I</v>
      </c>
      <c r="V40">
        <v>1216.4322216639077</v>
      </c>
      <c r="W40">
        <v>1251.2887396712167</v>
      </c>
      <c r="X40">
        <f t="shared" si="10"/>
        <v>-34.856518007308978</v>
      </c>
      <c r="Y40">
        <v>-25.613217705170104</v>
      </c>
      <c r="Z40" t="str">
        <f t="shared" si="11"/>
        <v>DOWN</v>
      </c>
      <c r="AA40" t="str">
        <f t="shared" si="12"/>
        <v>No TMIM</v>
      </c>
      <c r="AB40" t="str">
        <f t="shared" si="13"/>
        <v>DOWN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1175.05</v>
      </c>
      <c r="D41">
        <v>1175.05</v>
      </c>
      <c r="E41">
        <v>1152.0999999999999</v>
      </c>
      <c r="F41">
        <v>1163</v>
      </c>
      <c r="G41">
        <f>_xll.TA_TYPPRICE(D41,E41,F41)</f>
        <v>1163.3833333333332</v>
      </c>
      <c r="H41">
        <v>1171.8089591318551</v>
      </c>
      <c r="I41" t="str">
        <f t="shared" si="0"/>
        <v>DOWN</v>
      </c>
      <c r="J41">
        <v>1216.0495199479817</v>
      </c>
      <c r="K41">
        <v>1183.102175517467</v>
      </c>
      <c r="L41" t="str">
        <f t="shared" si="1"/>
        <v>DOWN</v>
      </c>
      <c r="M41" t="str">
        <f t="shared" si="2"/>
        <v>DOWN</v>
      </c>
      <c r="N41">
        <v>10.932270448962573</v>
      </c>
      <c r="O41" t="str">
        <f t="shared" si="3"/>
        <v>DOWN</v>
      </c>
      <c r="P41" t="str">
        <f t="shared" si="4"/>
        <v>DOWN</v>
      </c>
      <c r="Q41">
        <f t="shared" si="5"/>
        <v>10.900000000000091</v>
      </c>
      <c r="R41">
        <f t="shared" si="6"/>
        <v>22.950000000000045</v>
      </c>
      <c r="S41">
        <f t="shared" si="7"/>
        <v>0.47494553376906623</v>
      </c>
      <c r="T41" t="str">
        <f t="shared" si="8"/>
        <v>No Indication</v>
      </c>
      <c r="U41" t="str">
        <f t="shared" si="9"/>
        <v>No T+M+I</v>
      </c>
      <c r="V41">
        <v>1208.2118798694603</v>
      </c>
      <c r="W41">
        <v>1244.7488330289043</v>
      </c>
      <c r="X41">
        <f t="shared" si="10"/>
        <v>-36.53695315944401</v>
      </c>
      <c r="Y41">
        <v>-27.797964796024885</v>
      </c>
      <c r="Z41" t="str">
        <f t="shared" si="11"/>
        <v>DOWN</v>
      </c>
      <c r="AA41" t="str">
        <f t="shared" si="12"/>
        <v>No TMIM</v>
      </c>
      <c r="AB41" t="str">
        <f t="shared" si="13"/>
        <v>DOWN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1162.3</v>
      </c>
      <c r="D42">
        <v>1168.8499999999999</v>
      </c>
      <c r="E42">
        <v>1128.3</v>
      </c>
      <c r="F42">
        <v>1135</v>
      </c>
      <c r="G42">
        <f>_xll.TA_TYPPRICE(D42,E42,F42)</f>
        <v>1144.05</v>
      </c>
      <c r="H42">
        <v>1157.9294795659275</v>
      </c>
      <c r="I42" t="str">
        <f t="shared" si="0"/>
        <v>DOWN</v>
      </c>
      <c r="J42">
        <v>1205.5607377373192</v>
      </c>
      <c r="K42">
        <v>1170.9239142913632</v>
      </c>
      <c r="L42" t="str">
        <f t="shared" si="1"/>
        <v>DOWN</v>
      </c>
      <c r="M42" t="str">
        <f t="shared" si="2"/>
        <v>DOWN</v>
      </c>
      <c r="N42">
        <v>6.6116210642402145</v>
      </c>
      <c r="O42" t="str">
        <f t="shared" si="3"/>
        <v>DOWN</v>
      </c>
      <c r="P42" t="str">
        <f t="shared" si="4"/>
        <v>DOWN</v>
      </c>
      <c r="Q42">
        <f t="shared" si="5"/>
        <v>6.7000000000000455</v>
      </c>
      <c r="R42">
        <f t="shared" si="6"/>
        <v>40.549999999999955</v>
      </c>
      <c r="S42">
        <f t="shared" si="7"/>
        <v>0.16522811344019858</v>
      </c>
      <c r="T42" t="str">
        <f t="shared" si="8"/>
        <v>DOWN</v>
      </c>
      <c r="U42" t="str">
        <f t="shared" si="9"/>
        <v>DOWN</v>
      </c>
      <c r="V42">
        <v>1196.9485137356971</v>
      </c>
      <c r="W42">
        <v>1236.6192898415782</v>
      </c>
      <c r="X42">
        <f t="shared" si="10"/>
        <v>-39.670776105881032</v>
      </c>
      <c r="Y42">
        <v>-30.172527057996113</v>
      </c>
      <c r="Z42" t="str">
        <f t="shared" si="11"/>
        <v>DOWN</v>
      </c>
      <c r="AA42" t="str">
        <f t="shared" si="12"/>
        <v>DOWN</v>
      </c>
      <c r="AB42" t="str">
        <f t="shared" si="13"/>
        <v>DOWN</v>
      </c>
      <c r="AC42" t="str">
        <f t="shared" si="14"/>
        <v>DOWN</v>
      </c>
      <c r="AD42">
        <f t="shared" si="15"/>
        <v>1164.25</v>
      </c>
      <c r="AE42">
        <f t="shared" si="16"/>
        <v>1153.3500000000001</v>
      </c>
      <c r="AF42">
        <f t="shared" si="17"/>
        <v>1148.55</v>
      </c>
      <c r="AG42">
        <f t="shared" si="18"/>
        <v>1143.8</v>
      </c>
      <c r="AH42">
        <f t="shared" si="19"/>
        <v>1143.8</v>
      </c>
    </row>
    <row r="43" spans="1:34" x14ac:dyDescent="0.25">
      <c r="A43" t="s">
        <v>5</v>
      </c>
      <c r="B43" s="1">
        <v>42915</v>
      </c>
      <c r="C43">
        <v>1138.6500000000001</v>
      </c>
      <c r="D43">
        <v>1154.1500000000001</v>
      </c>
      <c r="E43">
        <v>1129</v>
      </c>
      <c r="F43">
        <v>1141</v>
      </c>
      <c r="G43">
        <f>_xll.TA_TYPPRICE(D43,E43,F43)</f>
        <v>1141.3833333333334</v>
      </c>
      <c r="H43">
        <v>1149.6564064496306</v>
      </c>
      <c r="I43" t="str">
        <f t="shared" si="0"/>
        <v>DOWN</v>
      </c>
      <c r="J43">
        <v>1194.1361293512482</v>
      </c>
      <c r="K43">
        <v>1161.6074888932824</v>
      </c>
      <c r="L43" t="str">
        <f t="shared" si="1"/>
        <v>DOWN</v>
      </c>
      <c r="M43" t="str">
        <f t="shared" si="2"/>
        <v>DOWN</v>
      </c>
      <c r="N43">
        <v>15.551540814802001</v>
      </c>
      <c r="O43" t="str">
        <f t="shared" si="3"/>
        <v>DOWN</v>
      </c>
      <c r="P43" t="str">
        <f t="shared" si="4"/>
        <v>DOWN</v>
      </c>
      <c r="Q43">
        <f t="shared" si="5"/>
        <v>12</v>
      </c>
      <c r="R43">
        <f t="shared" si="6"/>
        <v>25.150000000000091</v>
      </c>
      <c r="S43">
        <f t="shared" si="7"/>
        <v>0.47713717693836805</v>
      </c>
      <c r="T43" t="str">
        <f t="shared" si="8"/>
        <v>No Indication</v>
      </c>
      <c r="U43" t="str">
        <f t="shared" si="9"/>
        <v>No T+M+I</v>
      </c>
      <c r="V43">
        <v>1188.3410500840514</v>
      </c>
      <c r="W43">
        <v>1229.5363794829427</v>
      </c>
      <c r="X43">
        <f t="shared" si="10"/>
        <v>-41.195329398891317</v>
      </c>
      <c r="Y43">
        <v>-32.377087526175153</v>
      </c>
      <c r="Z43" t="str">
        <f t="shared" si="11"/>
        <v>DOWN</v>
      </c>
      <c r="AA43" t="str">
        <f t="shared" si="12"/>
        <v>No TMIM</v>
      </c>
      <c r="AB43" t="str">
        <f t="shared" si="13"/>
        <v>DOWN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1160.6500000000001</v>
      </c>
      <c r="D44">
        <v>1197.0999999999999</v>
      </c>
      <c r="E44">
        <v>1130.5999999999999</v>
      </c>
      <c r="F44">
        <v>1140</v>
      </c>
      <c r="G44">
        <f>_xll.TA_TYPPRICE(D44,E44,F44)</f>
        <v>1155.8999999999999</v>
      </c>
      <c r="H44">
        <v>1152.7782032248151</v>
      </c>
      <c r="I44" t="str">
        <f t="shared" si="0"/>
        <v>DOWN</v>
      </c>
      <c r="J44">
        <v>1194.794767273193</v>
      </c>
      <c r="K44">
        <v>1154.7169358058864</v>
      </c>
      <c r="L44" t="str">
        <f t="shared" si="1"/>
        <v>DOWN</v>
      </c>
      <c r="M44" t="str">
        <f t="shared" si="2"/>
        <v>DOWN</v>
      </c>
      <c r="N44">
        <v>15.247454488517203</v>
      </c>
      <c r="O44" t="str">
        <f t="shared" si="3"/>
        <v>DOWN</v>
      </c>
      <c r="P44" t="str">
        <f t="shared" si="4"/>
        <v>DOWN</v>
      </c>
      <c r="Q44">
        <f t="shared" si="5"/>
        <v>9.4000000000000909</v>
      </c>
      <c r="R44">
        <f t="shared" si="6"/>
        <v>66.5</v>
      </c>
      <c r="S44">
        <f t="shared" si="7"/>
        <v>0.14135338345864798</v>
      </c>
      <c r="T44" t="str">
        <f t="shared" si="8"/>
        <v>DOWN</v>
      </c>
      <c r="U44" t="str">
        <f t="shared" si="9"/>
        <v>DOWN</v>
      </c>
      <c r="V44">
        <v>1180.9039654557357</v>
      </c>
      <c r="W44">
        <v>1222.9040550767988</v>
      </c>
      <c r="X44">
        <f t="shared" si="10"/>
        <v>-42.000089621063125</v>
      </c>
      <c r="Y44">
        <v>-34.30168794515275</v>
      </c>
      <c r="Z44" t="str">
        <f t="shared" si="11"/>
        <v>DOWN</v>
      </c>
      <c r="AA44" t="str">
        <f t="shared" si="12"/>
        <v>DOWN</v>
      </c>
      <c r="AB44" t="str">
        <f t="shared" si="13"/>
        <v>DOWN</v>
      </c>
      <c r="AC44" t="str">
        <f t="shared" si="14"/>
        <v>DOWN</v>
      </c>
      <c r="AD44">
        <f t="shared" si="15"/>
        <v>1189.5</v>
      </c>
      <c r="AE44">
        <f t="shared" si="16"/>
        <v>1171.7</v>
      </c>
      <c r="AF44">
        <f t="shared" si="17"/>
        <v>1163.8500000000001</v>
      </c>
      <c r="AG44">
        <f t="shared" si="18"/>
        <v>1156</v>
      </c>
      <c r="AH44">
        <f t="shared" si="19"/>
        <v>1156</v>
      </c>
    </row>
    <row r="45" spans="1:34" x14ac:dyDescent="0.25">
      <c r="A45" t="s">
        <v>5</v>
      </c>
      <c r="B45" s="1">
        <v>42919</v>
      </c>
      <c r="C45">
        <v>1150</v>
      </c>
      <c r="D45">
        <v>1188</v>
      </c>
      <c r="E45">
        <v>1128.3499999999999</v>
      </c>
      <c r="F45">
        <v>1134</v>
      </c>
      <c r="G45">
        <f>_xll.TA_TYPPRICE(D45,E45,F45)</f>
        <v>1150.1166666666666</v>
      </c>
      <c r="H45">
        <v>1151.447434945741</v>
      </c>
      <c r="I45" t="str">
        <f t="shared" si="0"/>
        <v>DOWN</v>
      </c>
      <c r="J45">
        <v>1193.2848189902611</v>
      </c>
      <c r="K45">
        <v>1148.8576167379115</v>
      </c>
      <c r="L45" t="str">
        <f t="shared" si="1"/>
        <v>DOWN</v>
      </c>
      <c r="M45" t="str">
        <f t="shared" si="2"/>
        <v>DOWN</v>
      </c>
      <c r="N45">
        <v>13.297381528106452</v>
      </c>
      <c r="O45" t="str">
        <f t="shared" si="3"/>
        <v>DOWN</v>
      </c>
      <c r="P45" t="str">
        <f t="shared" si="4"/>
        <v>DOWN</v>
      </c>
      <c r="Q45">
        <f t="shared" si="5"/>
        <v>5.6500000000000909</v>
      </c>
      <c r="R45">
        <f t="shared" si="6"/>
        <v>59.650000000000091</v>
      </c>
      <c r="S45">
        <f t="shared" si="7"/>
        <v>9.4719195305952769E-2</v>
      </c>
      <c r="T45" t="str">
        <f t="shared" si="8"/>
        <v>DOWN</v>
      </c>
      <c r="U45" t="str">
        <f t="shared" si="9"/>
        <v>DOWN</v>
      </c>
      <c r="V45">
        <v>1173.6879707702378</v>
      </c>
      <c r="W45">
        <v>1216.3185695155544</v>
      </c>
      <c r="X45">
        <f t="shared" si="10"/>
        <v>-42.630598745316547</v>
      </c>
      <c r="Y45">
        <v>-35.967470105185512</v>
      </c>
      <c r="Z45" t="str">
        <f t="shared" si="11"/>
        <v>DOWN</v>
      </c>
      <c r="AA45" t="str">
        <f t="shared" si="12"/>
        <v>DOWN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1140.7</v>
      </c>
      <c r="D46">
        <v>1165</v>
      </c>
      <c r="E46">
        <v>1139.05</v>
      </c>
      <c r="F46">
        <v>1150</v>
      </c>
      <c r="G46">
        <f>_xll.TA_TYPPRICE(D46,E46,F46)</f>
        <v>1151.3500000000001</v>
      </c>
      <c r="H46">
        <v>1151.3987174728704</v>
      </c>
      <c r="I46" t="str">
        <f t="shared" si="0"/>
        <v>DOWN</v>
      </c>
      <c r="J46">
        <v>1186.999303659092</v>
      </c>
      <c r="K46">
        <v>1146.6781463517088</v>
      </c>
      <c r="L46" t="str">
        <f t="shared" si="1"/>
        <v>No Confirmation</v>
      </c>
      <c r="M46" t="str">
        <f t="shared" si="2"/>
        <v>No Trend</v>
      </c>
      <c r="N46">
        <v>39.212221540110278</v>
      </c>
      <c r="O46" t="str">
        <f t="shared" si="3"/>
        <v>DOWN</v>
      </c>
      <c r="P46" t="str">
        <f t="shared" si="4"/>
        <v>No Trend + Momentum</v>
      </c>
      <c r="Q46">
        <f t="shared" si="5"/>
        <v>10.950000000000045</v>
      </c>
      <c r="R46">
        <f t="shared" si="6"/>
        <v>25.950000000000045</v>
      </c>
      <c r="S46">
        <f t="shared" si="7"/>
        <v>0.42196531791907615</v>
      </c>
      <c r="T46" t="str">
        <f t="shared" si="8"/>
        <v>No Indication</v>
      </c>
      <c r="U46" t="str">
        <f t="shared" si="9"/>
        <v>No T+M+I</v>
      </c>
      <c r="V46">
        <v>1170.0436675748167</v>
      </c>
      <c r="W46">
        <v>1211.4060828847726</v>
      </c>
      <c r="X46">
        <f t="shared" si="10"/>
        <v>-41.36241530995585</v>
      </c>
      <c r="Y46">
        <v>-37.046459146139583</v>
      </c>
      <c r="Z46" t="str">
        <f t="shared" si="11"/>
        <v>DOWN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1158</v>
      </c>
      <c r="D47">
        <v>1169.95</v>
      </c>
      <c r="E47">
        <v>1139.9000000000001</v>
      </c>
      <c r="F47">
        <v>1162</v>
      </c>
      <c r="G47">
        <f>_xll.TA_TYPPRICE(D47,E47,F47)</f>
        <v>1157.2833333333335</v>
      </c>
      <c r="H47">
        <v>1154.3410254031019</v>
      </c>
      <c r="I47" t="str">
        <f t="shared" si="0"/>
        <v>UP</v>
      </c>
      <c r="J47">
        <v>1183.2105695126272</v>
      </c>
      <c r="K47">
        <v>1145.1718916068846</v>
      </c>
      <c r="L47" t="str">
        <f t="shared" si="1"/>
        <v>No Confirmation</v>
      </c>
      <c r="M47" t="str">
        <f t="shared" si="2"/>
        <v>No Trend</v>
      </c>
      <c r="N47">
        <v>52.517433079477286</v>
      </c>
      <c r="O47" t="str">
        <f t="shared" si="3"/>
        <v>No Momentum</v>
      </c>
      <c r="P47" t="str">
        <f t="shared" si="4"/>
        <v>No Trend + Momentum</v>
      </c>
      <c r="Q47">
        <f t="shared" si="5"/>
        <v>22.099999999999909</v>
      </c>
      <c r="R47">
        <f t="shared" si="6"/>
        <v>30.049999999999955</v>
      </c>
      <c r="S47">
        <f t="shared" si="7"/>
        <v>0.73544093178036418</v>
      </c>
      <c r="T47" t="str">
        <f t="shared" si="8"/>
        <v>No Indication</v>
      </c>
      <c r="U47" t="str">
        <f t="shared" si="9"/>
        <v>No T+M+I</v>
      </c>
      <c r="V47">
        <v>1168.8061802556142</v>
      </c>
      <c r="W47">
        <v>1207.7463730414561</v>
      </c>
      <c r="X47">
        <f t="shared" si="10"/>
        <v>-38.940192785841873</v>
      </c>
      <c r="Y47">
        <v>-37.425205874080042</v>
      </c>
      <c r="Z47" t="str">
        <f t="shared" si="11"/>
        <v>DOWN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1160.25</v>
      </c>
      <c r="D48">
        <v>1212</v>
      </c>
      <c r="E48">
        <v>1158</v>
      </c>
      <c r="F48">
        <v>1197</v>
      </c>
      <c r="G48">
        <f>_xll.TA_TYPPRICE(D48,E48,F48)</f>
        <v>1189</v>
      </c>
      <c r="H48">
        <v>1171.6705127015509</v>
      </c>
      <c r="I48" t="str">
        <f t="shared" si="0"/>
        <v>UP</v>
      </c>
      <c r="J48">
        <v>1189.6082207320435</v>
      </c>
      <c r="K48">
        <v>1148.0225823609103</v>
      </c>
      <c r="L48" t="str">
        <f t="shared" si="1"/>
        <v>UP</v>
      </c>
      <c r="M48" t="str">
        <f t="shared" si="2"/>
        <v>UP</v>
      </c>
      <c r="N48">
        <v>73.591437988898733</v>
      </c>
      <c r="O48" t="str">
        <f t="shared" si="3"/>
        <v>UP</v>
      </c>
      <c r="P48" t="str">
        <f t="shared" si="4"/>
        <v>UP</v>
      </c>
      <c r="Q48">
        <f t="shared" si="5"/>
        <v>39</v>
      </c>
      <c r="R48">
        <f t="shared" si="6"/>
        <v>54</v>
      </c>
      <c r="S48">
        <f t="shared" si="7"/>
        <v>0.72222222222222221</v>
      </c>
      <c r="T48" t="str">
        <f t="shared" si="8"/>
        <v>No Indication</v>
      </c>
      <c r="U48" t="str">
        <f t="shared" si="9"/>
        <v>No T+M+I</v>
      </c>
      <c r="V48">
        <v>1173.1436909855197</v>
      </c>
      <c r="W48">
        <v>1206.9503454087555</v>
      </c>
      <c r="X48">
        <f t="shared" si="10"/>
        <v>-33.806654423235841</v>
      </c>
      <c r="Y48">
        <v>-36.701495583911203</v>
      </c>
      <c r="Z48" t="str">
        <f t="shared" si="11"/>
        <v>UP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1179.3</v>
      </c>
      <c r="D49">
        <v>1218.7</v>
      </c>
      <c r="E49">
        <v>1167.0999999999999</v>
      </c>
      <c r="F49">
        <v>1188</v>
      </c>
      <c r="G49">
        <f>_xll.TA_TYPPRICE(D49,E49,F49)</f>
        <v>1191.2666666666667</v>
      </c>
      <c r="H49">
        <v>1181.4685896841088</v>
      </c>
      <c r="I49" t="str">
        <f t="shared" si="0"/>
        <v>UP</v>
      </c>
      <c r="J49">
        <v>1196.0730605693673</v>
      </c>
      <c r="K49">
        <v>1152.2620085029303</v>
      </c>
      <c r="L49" t="str">
        <f t="shared" si="1"/>
        <v>No Confirmation</v>
      </c>
      <c r="M49" t="str">
        <f t="shared" si="2"/>
        <v>No Trend</v>
      </c>
      <c r="N49">
        <v>64.403707727539256</v>
      </c>
      <c r="O49" t="str">
        <f t="shared" si="3"/>
        <v>UP</v>
      </c>
      <c r="P49" t="str">
        <f t="shared" si="4"/>
        <v>No Trend + Momentum</v>
      </c>
      <c r="Q49">
        <f t="shared" si="5"/>
        <v>20.900000000000091</v>
      </c>
      <c r="R49">
        <f t="shared" si="6"/>
        <v>51.600000000000136</v>
      </c>
      <c r="S49">
        <f t="shared" si="7"/>
        <v>0.40503875968992314</v>
      </c>
      <c r="T49" t="str">
        <f t="shared" si="8"/>
        <v>No Indication</v>
      </c>
      <c r="U49" t="str">
        <f t="shared" si="9"/>
        <v>No T+M+I</v>
      </c>
      <c r="V49">
        <v>1175.4292769877475</v>
      </c>
      <c r="W49">
        <v>1205.546616119218</v>
      </c>
      <c r="X49">
        <f t="shared" si="10"/>
        <v>-30.117339131470544</v>
      </c>
      <c r="Y49">
        <v>-35.384664293423072</v>
      </c>
      <c r="Z49" t="str">
        <f t="shared" si="11"/>
        <v>UP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1191</v>
      </c>
      <c r="D50">
        <v>1200</v>
      </c>
      <c r="E50">
        <v>1176.25</v>
      </c>
      <c r="F50">
        <v>1177</v>
      </c>
      <c r="G50">
        <f>_xll.TA_TYPPRICE(D50,E50,F50)</f>
        <v>1184.4166666666667</v>
      </c>
      <c r="H50">
        <v>1182.9426281753877</v>
      </c>
      <c r="I50" t="str">
        <f t="shared" si="0"/>
        <v>DOWN</v>
      </c>
      <c r="J50">
        <v>1196.9457137761744</v>
      </c>
      <c r="K50">
        <v>1157.5926732800569</v>
      </c>
      <c r="L50" t="str">
        <f t="shared" si="1"/>
        <v>No Confirmation</v>
      </c>
      <c r="M50" t="str">
        <f t="shared" si="2"/>
        <v>No Trend</v>
      </c>
      <c r="N50">
        <v>54.087141597468133</v>
      </c>
      <c r="O50" t="str">
        <f t="shared" si="3"/>
        <v>No Momentum</v>
      </c>
      <c r="P50" t="str">
        <f t="shared" si="4"/>
        <v>No Trend + Momentum</v>
      </c>
      <c r="Q50">
        <f t="shared" si="5"/>
        <v>0.75</v>
      </c>
      <c r="R50">
        <f t="shared" si="6"/>
        <v>23.75</v>
      </c>
      <c r="S50">
        <f t="shared" si="7"/>
        <v>3.1578947368421054E-2</v>
      </c>
      <c r="T50" t="str">
        <f t="shared" si="8"/>
        <v>DOWN</v>
      </c>
      <c r="U50" t="str">
        <f t="shared" si="9"/>
        <v>No T+M+I</v>
      </c>
      <c r="V50">
        <v>1175.6709266819403</v>
      </c>
      <c r="W50">
        <v>1203.4320519622388</v>
      </c>
      <c r="X50">
        <f t="shared" si="10"/>
        <v>-27.761125280298529</v>
      </c>
      <c r="Y50">
        <v>-33.859956490798162</v>
      </c>
      <c r="Z50" t="str">
        <f t="shared" si="11"/>
        <v>UP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1186.8499999999999</v>
      </c>
      <c r="D51">
        <v>1186.9000000000001</v>
      </c>
      <c r="E51">
        <v>1156</v>
      </c>
      <c r="F51">
        <v>1163</v>
      </c>
      <c r="G51">
        <f>_xll.TA_TYPPRICE(D51,E51,F51)</f>
        <v>1168.6333333333334</v>
      </c>
      <c r="H51">
        <v>1175.7879807543604</v>
      </c>
      <c r="I51" t="str">
        <f t="shared" si="0"/>
        <v>DOWN</v>
      </c>
      <c r="J51">
        <v>1194.7133329370247</v>
      </c>
      <c r="K51">
        <v>1157.2387458844887</v>
      </c>
      <c r="L51" t="str">
        <f t="shared" si="1"/>
        <v>No Confirmation</v>
      </c>
      <c r="M51" t="str">
        <f t="shared" si="2"/>
        <v>No Trend</v>
      </c>
      <c r="N51">
        <v>43.102777579607732</v>
      </c>
      <c r="O51" t="str">
        <f t="shared" si="3"/>
        <v>No Momentum</v>
      </c>
      <c r="P51" t="str">
        <f t="shared" si="4"/>
        <v>No Trend + Momentum</v>
      </c>
      <c r="Q51">
        <f t="shared" si="5"/>
        <v>7</v>
      </c>
      <c r="R51">
        <f t="shared" si="6"/>
        <v>30.900000000000091</v>
      </c>
      <c r="S51">
        <f t="shared" si="7"/>
        <v>0.2265372168284783</v>
      </c>
      <c r="T51" t="str">
        <f t="shared" si="8"/>
        <v>No Indication</v>
      </c>
      <c r="U51" t="str">
        <f t="shared" si="9"/>
        <v>No T+M+I</v>
      </c>
      <c r="V51">
        <v>1173.7215533462572</v>
      </c>
      <c r="W51">
        <v>1200.437085150221</v>
      </c>
      <c r="X51">
        <f t="shared" si="10"/>
        <v>-26.715531803963813</v>
      </c>
      <c r="Y51">
        <v>-32.431071553431295</v>
      </c>
      <c r="Z51" t="str">
        <f t="shared" si="11"/>
        <v>UP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1184.95</v>
      </c>
      <c r="D52">
        <v>1193.5</v>
      </c>
      <c r="E52">
        <v>1163.05</v>
      </c>
      <c r="F52">
        <v>1182</v>
      </c>
      <c r="G52">
        <f>_xll.TA_TYPPRICE(D52,E52,F52)</f>
        <v>1179.5166666666667</v>
      </c>
      <c r="H52">
        <v>1177.6523237105134</v>
      </c>
      <c r="I52" t="str">
        <f t="shared" si="0"/>
        <v>UP</v>
      </c>
      <c r="J52">
        <v>1194.4437033954637</v>
      </c>
      <c r="K52">
        <v>1158.5301356879356</v>
      </c>
      <c r="L52" t="str">
        <f t="shared" si="1"/>
        <v>No Confirmation</v>
      </c>
      <c r="M52" t="str">
        <f t="shared" si="2"/>
        <v>No Trend</v>
      </c>
      <c r="N52">
        <v>57.682180702534389</v>
      </c>
      <c r="O52" t="str">
        <f t="shared" si="3"/>
        <v>No Momentum</v>
      </c>
      <c r="P52" t="str">
        <f t="shared" si="4"/>
        <v>No Trend + Momentum</v>
      </c>
      <c r="Q52">
        <f t="shared" si="5"/>
        <v>18.950000000000045</v>
      </c>
      <c r="R52">
        <f t="shared" si="6"/>
        <v>30.450000000000045</v>
      </c>
      <c r="S52">
        <f t="shared" si="7"/>
        <v>0.62233169129720911</v>
      </c>
      <c r="T52" t="str">
        <f t="shared" si="8"/>
        <v>No Indication</v>
      </c>
      <c r="U52" t="str">
        <f t="shared" si="9"/>
        <v>No T+M+I</v>
      </c>
      <c r="V52">
        <v>1174.9951605237561</v>
      </c>
      <c r="W52">
        <v>1199.0713751390936</v>
      </c>
      <c r="X52">
        <f t="shared" si="10"/>
        <v>-24.076214615337449</v>
      </c>
      <c r="Y52">
        <v>-30.760100165812524</v>
      </c>
      <c r="Z52" t="str">
        <f t="shared" si="11"/>
        <v>UP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1170.2</v>
      </c>
      <c r="D53">
        <v>1189.7</v>
      </c>
      <c r="E53">
        <v>1170.1500000000001</v>
      </c>
      <c r="F53">
        <v>1180</v>
      </c>
      <c r="G53">
        <f>_xll.TA_TYPPRICE(D53,E53,F53)</f>
        <v>1179.95</v>
      </c>
      <c r="H53">
        <v>1178.8011618552569</v>
      </c>
      <c r="I53" t="str">
        <f t="shared" si="0"/>
        <v>UP</v>
      </c>
      <c r="J53">
        <v>1193.3895470853606</v>
      </c>
      <c r="K53">
        <v>1161.1123277572833</v>
      </c>
      <c r="L53" t="str">
        <f t="shared" si="1"/>
        <v>No Confirmation</v>
      </c>
      <c r="M53" t="str">
        <f t="shared" si="2"/>
        <v>No Trend</v>
      </c>
      <c r="N53">
        <v>55.800804917286428</v>
      </c>
      <c r="O53" t="str">
        <f t="shared" si="3"/>
        <v>No Momentum</v>
      </c>
      <c r="P53" t="str">
        <f t="shared" si="4"/>
        <v>No Trend + Momentum</v>
      </c>
      <c r="Q53">
        <f t="shared" si="5"/>
        <v>9.8499999999999091</v>
      </c>
      <c r="R53">
        <f t="shared" si="6"/>
        <v>19.549999999999955</v>
      </c>
      <c r="S53">
        <f t="shared" si="7"/>
        <v>0.50383631713554644</v>
      </c>
      <c r="T53" t="str">
        <f t="shared" si="8"/>
        <v>No Indication</v>
      </c>
      <c r="U53" t="str">
        <f t="shared" si="9"/>
        <v>No T+M+I</v>
      </c>
      <c r="V53">
        <v>1175.7651358277935</v>
      </c>
      <c r="W53">
        <v>1197.6586806843459</v>
      </c>
      <c r="X53">
        <f t="shared" si="10"/>
        <v>-21.893544856552353</v>
      </c>
      <c r="Y53">
        <v>-28.98678910396049</v>
      </c>
      <c r="Z53" t="str">
        <f t="shared" si="11"/>
        <v>UP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1162</v>
      </c>
      <c r="D54">
        <v>1191.95</v>
      </c>
      <c r="E54">
        <v>1151</v>
      </c>
      <c r="F54">
        <v>1152</v>
      </c>
      <c r="G54">
        <f>_xll.TA_TYPPRICE(D54,E54,F54)</f>
        <v>1164.9833333333333</v>
      </c>
      <c r="H54">
        <v>1171.892247594295</v>
      </c>
      <c r="I54" t="str">
        <f t="shared" si="0"/>
        <v>DOWN</v>
      </c>
      <c r="J54">
        <v>1193.0696477330582</v>
      </c>
      <c r="K54">
        <v>1158.8651438112204</v>
      </c>
      <c r="L54" t="str">
        <f t="shared" si="1"/>
        <v>DOWN</v>
      </c>
      <c r="M54" t="str">
        <f t="shared" si="2"/>
        <v>DOWN</v>
      </c>
      <c r="N54">
        <v>35.524170417522789</v>
      </c>
      <c r="O54" t="str">
        <f t="shared" si="3"/>
        <v>DOWN</v>
      </c>
      <c r="P54" t="str">
        <f t="shared" si="4"/>
        <v>DOWN</v>
      </c>
      <c r="Q54">
        <f t="shared" si="5"/>
        <v>1</v>
      </c>
      <c r="R54">
        <f t="shared" si="6"/>
        <v>40.950000000000045</v>
      </c>
      <c r="S54">
        <f t="shared" si="7"/>
        <v>2.4420024420024392E-2</v>
      </c>
      <c r="T54" t="str">
        <f t="shared" si="8"/>
        <v>DOWN</v>
      </c>
      <c r="U54" t="str">
        <f t="shared" si="9"/>
        <v>DOWN</v>
      </c>
      <c r="V54">
        <v>1172.1089610850561</v>
      </c>
      <c r="W54">
        <v>1194.2765561892093</v>
      </c>
      <c r="X54">
        <f t="shared" si="10"/>
        <v>-22.167595104153179</v>
      </c>
      <c r="Y54">
        <v>-27.622950303999026</v>
      </c>
      <c r="Z54" t="str">
        <f t="shared" si="11"/>
        <v>UP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1150.5</v>
      </c>
      <c r="D55">
        <v>1168</v>
      </c>
      <c r="E55">
        <v>1145.05</v>
      </c>
      <c r="F55">
        <v>1168</v>
      </c>
      <c r="G55">
        <f>_xll.TA_TYPPRICE(D55,E55,F55)</f>
        <v>1160.3500000000001</v>
      </c>
      <c r="H55">
        <v>1166.1211237971474</v>
      </c>
      <c r="I55" t="str">
        <f t="shared" si="0"/>
        <v>UP</v>
      </c>
      <c r="J55">
        <v>1187.4986149034896</v>
      </c>
      <c r="K55">
        <v>1155.7951118531714</v>
      </c>
      <c r="L55" t="str">
        <f t="shared" si="1"/>
        <v>No Confirmation</v>
      </c>
      <c r="M55" t="str">
        <f t="shared" si="2"/>
        <v>No Trend</v>
      </c>
      <c r="N55">
        <v>48.81057868662382</v>
      </c>
      <c r="O55" t="str">
        <f t="shared" si="3"/>
        <v>No Momentum</v>
      </c>
      <c r="P55" t="str">
        <f t="shared" si="4"/>
        <v>No Trend + Momentum</v>
      </c>
      <c r="Q55">
        <f t="shared" si="5"/>
        <v>22.950000000000045</v>
      </c>
      <c r="R55">
        <f t="shared" si="6"/>
        <v>22.950000000000045</v>
      </c>
      <c r="S55">
        <f t="shared" si="7"/>
        <v>1</v>
      </c>
      <c r="T55" t="str">
        <f t="shared" si="8"/>
        <v>UP</v>
      </c>
      <c r="U55" t="str">
        <f t="shared" si="9"/>
        <v>No T+M+I</v>
      </c>
      <c r="V55">
        <v>1171.4768132258166</v>
      </c>
      <c r="W55">
        <v>1192.3301446196383</v>
      </c>
      <c r="X55">
        <f t="shared" si="10"/>
        <v>-20.853331393821691</v>
      </c>
      <c r="Y55">
        <v>-26.269026521963561</v>
      </c>
      <c r="Z55" t="str">
        <f t="shared" si="11"/>
        <v>UP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1150.5999999999999</v>
      </c>
      <c r="D56">
        <v>1170</v>
      </c>
      <c r="E56">
        <v>1150.5999999999999</v>
      </c>
      <c r="F56">
        <v>1165</v>
      </c>
      <c r="G56">
        <f>_xll.TA_TYPPRICE(D56,E56,F56)</f>
        <v>1161.8666666666666</v>
      </c>
      <c r="H56">
        <v>1163.9938952319071</v>
      </c>
      <c r="I56" t="str">
        <f t="shared" si="0"/>
        <v>UP</v>
      </c>
      <c r="J56">
        <v>1183.6100338138253</v>
      </c>
      <c r="K56">
        <v>1154.6406425524667</v>
      </c>
      <c r="L56" t="str">
        <f t="shared" si="1"/>
        <v>No Confirmation</v>
      </c>
      <c r="M56" t="str">
        <f t="shared" si="2"/>
        <v>No Trend</v>
      </c>
      <c r="N56">
        <v>46.561775379838188</v>
      </c>
      <c r="O56" t="str">
        <f t="shared" si="3"/>
        <v>No Momentum</v>
      </c>
      <c r="P56" t="str">
        <f t="shared" si="4"/>
        <v>No Trend + Momentum</v>
      </c>
      <c r="Q56">
        <f t="shared" si="5"/>
        <v>14.400000000000091</v>
      </c>
      <c r="R56">
        <f t="shared" si="6"/>
        <v>19.400000000000091</v>
      </c>
      <c r="S56">
        <f t="shared" si="7"/>
        <v>0.74226804123711465</v>
      </c>
      <c r="T56" t="str">
        <f t="shared" si="8"/>
        <v>No Indication</v>
      </c>
      <c r="U56" t="str">
        <f t="shared" si="9"/>
        <v>No T+M+I</v>
      </c>
      <c r="V56">
        <v>1170.4803804218448</v>
      </c>
      <c r="W56">
        <v>1190.3056894626282</v>
      </c>
      <c r="X56">
        <f t="shared" si="10"/>
        <v>-19.825309040783395</v>
      </c>
      <c r="Y56">
        <v>-24.980283025727527</v>
      </c>
      <c r="Z56" t="str">
        <f t="shared" si="11"/>
        <v>UP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1168.0999999999999</v>
      </c>
      <c r="D57">
        <v>1195</v>
      </c>
      <c r="E57">
        <v>1166.3</v>
      </c>
      <c r="F57">
        <v>1180</v>
      </c>
      <c r="G57">
        <f>_xll.TA_TYPPRICE(D57,E57,F57)</f>
        <v>1180.4333333333334</v>
      </c>
      <c r="H57">
        <v>1172.2136142826203</v>
      </c>
      <c r="I57" t="str">
        <f t="shared" si="0"/>
        <v>UP</v>
      </c>
      <c r="J57">
        <v>1186.1411374107531</v>
      </c>
      <c r="K57">
        <v>1157.2316108741409</v>
      </c>
      <c r="L57" t="str">
        <f t="shared" si="1"/>
        <v>No Confirmation</v>
      </c>
      <c r="M57" t="str">
        <f t="shared" si="2"/>
        <v>No Trend</v>
      </c>
      <c r="N57">
        <v>58.509094091242289</v>
      </c>
      <c r="O57" t="str">
        <f t="shared" si="3"/>
        <v>No Momentum</v>
      </c>
      <c r="P57" t="str">
        <f t="shared" si="4"/>
        <v>No Trend + Momentum</v>
      </c>
      <c r="Q57">
        <f t="shared" si="5"/>
        <v>13.700000000000045</v>
      </c>
      <c r="R57">
        <f t="shared" si="6"/>
        <v>28.700000000000045</v>
      </c>
      <c r="S57">
        <f t="shared" si="7"/>
        <v>0.47735191637630747</v>
      </c>
      <c r="T57" t="str">
        <f t="shared" si="8"/>
        <v>No Indication</v>
      </c>
      <c r="U57" t="str">
        <f t="shared" si="9"/>
        <v>No T+M+I</v>
      </c>
      <c r="V57">
        <v>1171.9449372800225</v>
      </c>
      <c r="W57">
        <v>1189.5423050579891</v>
      </c>
      <c r="X57">
        <f t="shared" si="10"/>
        <v>-17.59736777796661</v>
      </c>
      <c r="Y57">
        <v>-23.503699976175344</v>
      </c>
      <c r="Z57" t="str">
        <f t="shared" si="11"/>
        <v>UP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1161</v>
      </c>
      <c r="D58">
        <v>1181.9000000000001</v>
      </c>
      <c r="E58">
        <v>1161</v>
      </c>
      <c r="F58">
        <v>1169</v>
      </c>
      <c r="G58">
        <f>_xll.TA_TYPPRICE(D58,E58,F58)</f>
        <v>1170.6333333333334</v>
      </c>
      <c r="H58">
        <v>1171.4234738079767</v>
      </c>
      <c r="I58" t="str">
        <f t="shared" si="0"/>
        <v>DOWN</v>
      </c>
      <c r="J58">
        <v>1185.1986624305857</v>
      </c>
      <c r="K58">
        <v>1158.0690306798874</v>
      </c>
      <c r="L58" t="str">
        <f t="shared" si="1"/>
        <v>No Confirmation</v>
      </c>
      <c r="M58" t="str">
        <f t="shared" si="2"/>
        <v>No Trend</v>
      </c>
      <c r="N58">
        <v>48.557622991402589</v>
      </c>
      <c r="O58" t="str">
        <f t="shared" si="3"/>
        <v>No Momentum</v>
      </c>
      <c r="P58" t="str">
        <f t="shared" si="4"/>
        <v>No Trend + Momentum</v>
      </c>
      <c r="Q58">
        <f t="shared" si="5"/>
        <v>8</v>
      </c>
      <c r="R58">
        <f t="shared" si="6"/>
        <v>20.900000000000091</v>
      </c>
      <c r="S58">
        <f t="shared" si="7"/>
        <v>0.38277511961722321</v>
      </c>
      <c r="T58" t="str">
        <f t="shared" si="8"/>
        <v>No Indication</v>
      </c>
      <c r="U58" t="str">
        <f t="shared" si="9"/>
        <v>No T+M+I</v>
      </c>
      <c r="V58">
        <v>1171.4918700061728</v>
      </c>
      <c r="W58">
        <v>1188.0206528314714</v>
      </c>
      <c r="X58">
        <f t="shared" si="10"/>
        <v>-16.528782825298549</v>
      </c>
      <c r="Y58">
        <v>-22.108716545999986</v>
      </c>
      <c r="Z58" t="str">
        <f t="shared" si="11"/>
        <v>UP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1173</v>
      </c>
      <c r="D59">
        <v>1184.8</v>
      </c>
      <c r="E59">
        <v>1166.8</v>
      </c>
      <c r="F59">
        <v>1170</v>
      </c>
      <c r="G59">
        <f>_xll.TA_TYPPRICE(D59,E59,F59)</f>
        <v>1173.8666666666666</v>
      </c>
      <c r="H59">
        <v>1172.6450702373218</v>
      </c>
      <c r="I59" t="str">
        <f t="shared" si="0"/>
        <v>DOWN</v>
      </c>
      <c r="J59">
        <v>1185.1100707793444</v>
      </c>
      <c r="K59">
        <v>1160.0092460843568</v>
      </c>
      <c r="L59" t="str">
        <f t="shared" si="1"/>
        <v>No Confirmation</v>
      </c>
      <c r="M59" t="str">
        <f t="shared" si="2"/>
        <v>No Trend</v>
      </c>
      <c r="N59">
        <v>49.533035726696269</v>
      </c>
      <c r="O59" t="str">
        <f t="shared" si="3"/>
        <v>No Momentum</v>
      </c>
      <c r="P59" t="str">
        <f t="shared" si="4"/>
        <v>No Trend + Momentum</v>
      </c>
      <c r="Q59">
        <f t="shared" si="5"/>
        <v>3.2000000000000455</v>
      </c>
      <c r="R59">
        <f t="shared" si="6"/>
        <v>18</v>
      </c>
      <c r="S59">
        <f t="shared" si="7"/>
        <v>0.17777777777778031</v>
      </c>
      <c r="T59" t="str">
        <f t="shared" si="8"/>
        <v>DOWN</v>
      </c>
      <c r="U59" t="str">
        <f t="shared" si="9"/>
        <v>No T+M+I</v>
      </c>
      <c r="V59">
        <v>1171.2623515436846</v>
      </c>
      <c r="W59">
        <v>1186.6857896587699</v>
      </c>
      <c r="X59">
        <f t="shared" si="10"/>
        <v>-15.423438115085219</v>
      </c>
      <c r="Y59">
        <v>-20.771660859817032</v>
      </c>
      <c r="Z59" t="str">
        <f t="shared" si="11"/>
        <v>UP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1170</v>
      </c>
      <c r="D60">
        <v>1193</v>
      </c>
      <c r="E60">
        <v>1161.8</v>
      </c>
      <c r="F60">
        <v>1175</v>
      </c>
      <c r="G60">
        <f>_xll.TA_TYPPRICE(D60,E60,F60)</f>
        <v>1176.6000000000001</v>
      </c>
      <c r="H60">
        <v>1174.6225351186608</v>
      </c>
      <c r="I60" t="str">
        <f t="shared" si="0"/>
        <v>UP</v>
      </c>
      <c r="J60">
        <v>1186.8633883839345</v>
      </c>
      <c r="K60">
        <v>1160.4071913989442</v>
      </c>
      <c r="L60" t="str">
        <f t="shared" si="1"/>
        <v>No Confirmation</v>
      </c>
      <c r="M60" t="str">
        <f t="shared" si="2"/>
        <v>No Trend</v>
      </c>
      <c r="N60">
        <v>54.880101485667119</v>
      </c>
      <c r="O60" t="str">
        <f t="shared" si="3"/>
        <v>No Momentum</v>
      </c>
      <c r="P60" t="str">
        <f t="shared" si="4"/>
        <v>No Trend + Momentum</v>
      </c>
      <c r="Q60">
        <f t="shared" si="5"/>
        <v>13.200000000000045</v>
      </c>
      <c r="R60">
        <f t="shared" si="6"/>
        <v>31.200000000000045</v>
      </c>
      <c r="S60">
        <f t="shared" si="7"/>
        <v>0.42307692307692391</v>
      </c>
      <c r="T60" t="str">
        <f t="shared" si="8"/>
        <v>No Indication</v>
      </c>
      <c r="U60" t="str">
        <f t="shared" si="9"/>
        <v>No T+M+I</v>
      </c>
      <c r="V60">
        <v>1171.8373743831178</v>
      </c>
      <c r="W60">
        <v>1185.820175609972</v>
      </c>
      <c r="X60">
        <f t="shared" si="10"/>
        <v>-13.982801226854235</v>
      </c>
      <c r="Y60">
        <v>-19.413888933224474</v>
      </c>
      <c r="Z60" t="str">
        <f t="shared" si="11"/>
        <v>UP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1160.2</v>
      </c>
      <c r="D61">
        <v>1219.2</v>
      </c>
      <c r="E61">
        <v>1160.2</v>
      </c>
      <c r="F61">
        <v>1209</v>
      </c>
      <c r="G61">
        <f>_xll.TA_TYPPRICE(D61,E61,F61)</f>
        <v>1196.1333333333334</v>
      </c>
      <c r="H61">
        <v>1185.3779342259973</v>
      </c>
      <c r="I61" t="str">
        <f t="shared" si="0"/>
        <v>UP</v>
      </c>
      <c r="J61">
        <v>1194.0493020763936</v>
      </c>
      <c r="K61">
        <v>1160.3611488658455</v>
      </c>
      <c r="L61" t="str">
        <f t="shared" si="1"/>
        <v>UP</v>
      </c>
      <c r="M61" t="str">
        <f t="shared" si="2"/>
        <v>UP</v>
      </c>
      <c r="N61">
        <v>76.26006072971029</v>
      </c>
      <c r="O61" t="str">
        <f t="shared" si="3"/>
        <v>UP</v>
      </c>
      <c r="P61" t="str">
        <f t="shared" si="4"/>
        <v>UP</v>
      </c>
      <c r="Q61">
        <f t="shared" si="5"/>
        <v>48.799999999999955</v>
      </c>
      <c r="R61">
        <f t="shared" si="6"/>
        <v>59</v>
      </c>
      <c r="S61">
        <f t="shared" si="7"/>
        <v>0.82711864406779589</v>
      </c>
      <c r="T61" t="str">
        <f t="shared" si="8"/>
        <v>UP</v>
      </c>
      <c r="U61" t="str">
        <f t="shared" si="9"/>
        <v>UP</v>
      </c>
      <c r="V61">
        <v>1177.5547014010997</v>
      </c>
      <c r="W61">
        <v>1187.5371996388631</v>
      </c>
      <c r="X61">
        <f t="shared" si="10"/>
        <v>-9.982498237763366</v>
      </c>
      <c r="Y61">
        <v>-17.527610794132251</v>
      </c>
      <c r="Z61" t="str">
        <f t="shared" si="11"/>
        <v>UP</v>
      </c>
      <c r="AA61" t="str">
        <f t="shared" si="12"/>
        <v>UP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1227</v>
      </c>
      <c r="D62">
        <v>1227</v>
      </c>
      <c r="E62">
        <v>1185.55</v>
      </c>
      <c r="F62">
        <v>1194</v>
      </c>
      <c r="G62">
        <f>_xll.TA_TYPPRICE(D62,E62,F62)</f>
        <v>1202.1833333333334</v>
      </c>
      <c r="H62">
        <v>1193.7806337796653</v>
      </c>
      <c r="I62" t="str">
        <f t="shared" si="0"/>
        <v>UP</v>
      </c>
      <c r="J62">
        <v>1201.3716793927506</v>
      </c>
      <c r="K62">
        <v>1165.958671340102</v>
      </c>
      <c r="L62" t="str">
        <f t="shared" si="1"/>
        <v>No Confirmation</v>
      </c>
      <c r="M62" t="str">
        <f t="shared" si="2"/>
        <v>No Trend</v>
      </c>
      <c r="N62">
        <v>60.460850847426251</v>
      </c>
      <c r="O62" t="str">
        <f t="shared" si="3"/>
        <v>UP</v>
      </c>
      <c r="P62" t="str">
        <f t="shared" si="4"/>
        <v>No Trend + Momentum</v>
      </c>
      <c r="Q62">
        <f t="shared" si="5"/>
        <v>8.4500000000000455</v>
      </c>
      <c r="R62">
        <f t="shared" si="6"/>
        <v>41.450000000000045</v>
      </c>
      <c r="S62">
        <f t="shared" si="7"/>
        <v>0.20386007237635792</v>
      </c>
      <c r="T62" t="str">
        <f t="shared" si="8"/>
        <v>No Indication</v>
      </c>
      <c r="U62" t="str">
        <f t="shared" si="9"/>
        <v>No T+M+I</v>
      </c>
      <c r="V62">
        <v>1180.0847473393922</v>
      </c>
      <c r="W62">
        <v>1188.0159255915398</v>
      </c>
      <c r="X62">
        <f t="shared" si="10"/>
        <v>-7.9311782521476744</v>
      </c>
      <c r="Y62">
        <v>-15.608324285735335</v>
      </c>
      <c r="Z62" t="str">
        <f t="shared" si="11"/>
        <v>UP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1199.95</v>
      </c>
      <c r="D63">
        <v>1211.95</v>
      </c>
      <c r="E63">
        <v>1187.05</v>
      </c>
      <c r="F63">
        <v>1200</v>
      </c>
      <c r="G63">
        <f>_xll.TA_TYPPRICE(D63,E63,F63)</f>
        <v>1199.6666666666667</v>
      </c>
      <c r="H63">
        <v>1196.723650223166</v>
      </c>
      <c r="I63" t="str">
        <f t="shared" si="0"/>
        <v>UP</v>
      </c>
      <c r="J63">
        <v>1203.7224173054726</v>
      </c>
      <c r="K63">
        <v>1170.6456332645237</v>
      </c>
      <c r="L63" t="str">
        <f t="shared" si="1"/>
        <v>No Confirmation</v>
      </c>
      <c r="M63" t="str">
        <f t="shared" si="2"/>
        <v>No Trend</v>
      </c>
      <c r="N63">
        <v>64.172173314364215</v>
      </c>
      <c r="O63" t="str">
        <f t="shared" si="3"/>
        <v>UP</v>
      </c>
      <c r="P63" t="str">
        <f t="shared" si="4"/>
        <v>No Trend + Momentum</v>
      </c>
      <c r="Q63">
        <f t="shared" si="5"/>
        <v>12.950000000000045</v>
      </c>
      <c r="R63">
        <f t="shared" si="6"/>
        <v>24.900000000000091</v>
      </c>
      <c r="S63">
        <f t="shared" si="7"/>
        <v>0.52008032128514048</v>
      </c>
      <c r="T63" t="str">
        <f t="shared" si="8"/>
        <v>No Indication</v>
      </c>
      <c r="U63" t="str">
        <f t="shared" si="9"/>
        <v>No T+M+I</v>
      </c>
      <c r="V63">
        <v>1183.1486323641011</v>
      </c>
      <c r="W63">
        <v>1188.9036348069812</v>
      </c>
      <c r="X63">
        <f t="shared" si="10"/>
        <v>-5.7550024428801407</v>
      </c>
      <c r="Y63">
        <v>-13.637659917164296</v>
      </c>
      <c r="Z63" t="str">
        <f t="shared" si="11"/>
        <v>UP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1235</v>
      </c>
      <c r="D64">
        <v>1235</v>
      </c>
      <c r="E64">
        <v>1200</v>
      </c>
      <c r="F64">
        <v>1208</v>
      </c>
      <c r="G64">
        <f>_xll.TA_TYPPRICE(D64,E64,F64)</f>
        <v>1214.3333333333333</v>
      </c>
      <c r="H64">
        <v>1205.5284917782496</v>
      </c>
      <c r="I64" t="str">
        <f t="shared" si="0"/>
        <v>UP</v>
      </c>
      <c r="J64">
        <v>1210.6729912375897</v>
      </c>
      <c r="K64">
        <v>1177.1688258724073</v>
      </c>
      <c r="L64" t="str">
        <f t="shared" si="1"/>
        <v>No Confirmation</v>
      </c>
      <c r="M64" t="str">
        <f t="shared" si="2"/>
        <v>No Trend</v>
      </c>
      <c r="N64">
        <v>69.01888479615549</v>
      </c>
      <c r="O64" t="str">
        <f t="shared" si="3"/>
        <v>UP</v>
      </c>
      <c r="P64" t="str">
        <f t="shared" si="4"/>
        <v>No Trend + Momentum</v>
      </c>
      <c r="Q64">
        <f t="shared" si="5"/>
        <v>8</v>
      </c>
      <c r="R64">
        <f t="shared" si="6"/>
        <v>35</v>
      </c>
      <c r="S64">
        <f t="shared" si="7"/>
        <v>0.22857142857142856</v>
      </c>
      <c r="T64" t="str">
        <f t="shared" si="8"/>
        <v>No Indication</v>
      </c>
      <c r="U64" t="str">
        <f t="shared" si="9"/>
        <v>No T+M+I</v>
      </c>
      <c r="V64">
        <v>1186.971919692701</v>
      </c>
      <c r="W64">
        <v>1190.3181803768346</v>
      </c>
      <c r="X64">
        <f t="shared" si="10"/>
        <v>-3.3462606841335401</v>
      </c>
      <c r="Y64">
        <v>-11.579380070558145</v>
      </c>
      <c r="Z64" t="str">
        <f t="shared" si="11"/>
        <v>UP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1212</v>
      </c>
      <c r="D65">
        <v>1243.0999999999999</v>
      </c>
      <c r="E65">
        <v>1202</v>
      </c>
      <c r="F65">
        <v>1222</v>
      </c>
      <c r="G65">
        <f>_xll.TA_TYPPRICE(D65,E65,F65)</f>
        <v>1222.3666666666666</v>
      </c>
      <c r="H65">
        <v>1213.947579222458</v>
      </c>
      <c r="I65" t="str">
        <f t="shared" si="0"/>
        <v>UP</v>
      </c>
      <c r="J65">
        <v>1217.8789931847921</v>
      </c>
      <c r="K65">
        <v>1182.6868645674278</v>
      </c>
      <c r="L65" t="str">
        <f t="shared" si="1"/>
        <v>UP</v>
      </c>
      <c r="M65" t="str">
        <f t="shared" si="2"/>
        <v>UP</v>
      </c>
      <c r="N65">
        <v>76.093348405052694</v>
      </c>
      <c r="O65" t="str">
        <f t="shared" si="3"/>
        <v>UP</v>
      </c>
      <c r="P65" t="str">
        <f t="shared" si="4"/>
        <v>UP</v>
      </c>
      <c r="Q65">
        <f t="shared" si="5"/>
        <v>20</v>
      </c>
      <c r="R65">
        <f t="shared" si="6"/>
        <v>41.099999999999909</v>
      </c>
      <c r="S65">
        <f t="shared" si="7"/>
        <v>0.48661800486618112</v>
      </c>
      <c r="T65" t="str">
        <f t="shared" si="8"/>
        <v>No Indication</v>
      </c>
      <c r="U65" t="str">
        <f t="shared" si="9"/>
        <v>No T+M+I</v>
      </c>
      <c r="V65">
        <v>1192.3608551245932</v>
      </c>
      <c r="W65">
        <v>1192.6649818304024</v>
      </c>
      <c r="X65">
        <f t="shared" si="10"/>
        <v>-0.30412670580926715</v>
      </c>
      <c r="Y65">
        <v>-9.3243293976083699</v>
      </c>
      <c r="Z65" t="str">
        <f t="shared" si="11"/>
        <v>UP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1225</v>
      </c>
      <c r="D66">
        <v>1238</v>
      </c>
      <c r="E66">
        <v>1212.1500000000001</v>
      </c>
      <c r="F66">
        <v>1230</v>
      </c>
      <c r="G66">
        <f>_xll.TA_TYPPRICE(D66,E66,F66)</f>
        <v>1226.7166666666667</v>
      </c>
      <c r="H66">
        <v>1220.3321229445623</v>
      </c>
      <c r="I66" t="str">
        <f t="shared" si="0"/>
        <v>UP</v>
      </c>
      <c r="J66">
        <v>1222.3503280326161</v>
      </c>
      <c r="K66">
        <v>1189.2342279968884</v>
      </c>
      <c r="L66" t="str">
        <f t="shared" si="1"/>
        <v>UP</v>
      </c>
      <c r="M66" t="str">
        <f t="shared" si="2"/>
        <v>UP</v>
      </c>
      <c r="N66">
        <v>79.445843117649801</v>
      </c>
      <c r="O66" t="str">
        <f t="shared" si="3"/>
        <v>UP</v>
      </c>
      <c r="P66" t="str">
        <f t="shared" si="4"/>
        <v>UP</v>
      </c>
      <c r="Q66">
        <f t="shared" si="5"/>
        <v>17.849999999999909</v>
      </c>
      <c r="R66">
        <f t="shared" si="6"/>
        <v>25.849999999999909</v>
      </c>
      <c r="S66">
        <f t="shared" si="7"/>
        <v>0.69052224371373194</v>
      </c>
      <c r="T66" t="str">
        <f t="shared" si="8"/>
        <v>No Indication</v>
      </c>
      <c r="U66" t="str">
        <f t="shared" si="9"/>
        <v>No T+M+I</v>
      </c>
      <c r="V66">
        <v>1198.1514927977328</v>
      </c>
      <c r="W66">
        <v>1195.4305387318541</v>
      </c>
      <c r="X66">
        <f t="shared" si="10"/>
        <v>2.7209540658786864</v>
      </c>
      <c r="Y66">
        <v>-6.9152727049109579</v>
      </c>
      <c r="Z66" t="str">
        <f t="shared" si="11"/>
        <v>UP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1248</v>
      </c>
      <c r="D67">
        <v>1248</v>
      </c>
      <c r="E67">
        <v>1217</v>
      </c>
      <c r="F67">
        <v>1218</v>
      </c>
      <c r="G67">
        <f>_xll.TA_TYPPRICE(D67,E67,F67)</f>
        <v>1227.6666666666667</v>
      </c>
      <c r="H67">
        <v>1223.9993948056144</v>
      </c>
      <c r="I67" t="str">
        <f t="shared" ref="I67:I82" si="20">IF(F67&gt;H67,"UP","DOWN")</f>
        <v>DOWN</v>
      </c>
      <c r="J67">
        <v>1228.0502551364791</v>
      </c>
      <c r="K67">
        <v>1195.4043995531354</v>
      </c>
      <c r="L67" t="str">
        <f t="shared" ref="L67:L82" si="21">IF(F67&gt;J67,"UP",IF(F67&lt;K67,"DOWN","No Confirmation"))</f>
        <v>No Confirmation</v>
      </c>
      <c r="M67" t="str">
        <f t="shared" ref="M67:M82" si="22">IF(AND(I67="UP",L67="UP"),"UP",IF(AND(I67="DOWN",L67="DOWN"),"DOWN","No Trend"))</f>
        <v>No Trend</v>
      </c>
      <c r="N67">
        <v>62.905659059147112</v>
      </c>
      <c r="O67" t="str">
        <f t="shared" ref="O67:O82" si="23">IF(N67&gt;60,"UP",IF(N67&lt;40,"DOWN","No Momentum"))</f>
        <v>UP</v>
      </c>
      <c r="P67" t="str">
        <f t="shared" ref="P67:P82" si="24">IF(AND(M67="UP",O67="UP"),"UP",IF(AND(M67="DOWN",O67="DOWN"),"DOWN","No Trend + Momentum"))</f>
        <v>No Trend + Momentum</v>
      </c>
      <c r="Q67">
        <f t="shared" ref="Q67:Q82" si="25">F67-E67</f>
        <v>1</v>
      </c>
      <c r="R67">
        <f t="shared" ref="R67:R82" si="26">D67-E67</f>
        <v>31</v>
      </c>
      <c r="S67">
        <f t="shared" ref="S67:S82" si="27">Q67/R67</f>
        <v>3.2258064516129031E-2</v>
      </c>
      <c r="T67" t="str">
        <f t="shared" ref="T67:T82" si="28">IF(S67&gt;0.8,"UP",IF(S67&lt;0.2,"DOWN","No Indication"))</f>
        <v>DOWN</v>
      </c>
      <c r="U67" t="str">
        <f t="shared" ref="U67:U82" si="29">IF(AND(P67="UP",T67="UP"),"UP",IF(AND(P67="DOWN",T67="DOWN"),"DOWN","No T+M+I"))</f>
        <v>No T+M+I</v>
      </c>
      <c r="V67">
        <v>1201.2051092903894</v>
      </c>
      <c r="W67">
        <v>1197.1023506776426</v>
      </c>
      <c r="X67">
        <f t="shared" ref="X67:X82" si="30">V67-W67</f>
        <v>4.1027586127468112</v>
      </c>
      <c r="Y67">
        <v>-4.7116664413794034</v>
      </c>
      <c r="Z67" t="str">
        <f t="shared" ref="Z67:Z82" si="31">IF(X67&gt;Y67,"UP",IF(X67&lt;Y67,"DOWN","No Indication"))</f>
        <v>UP</v>
      </c>
      <c r="AA67" t="str">
        <f t="shared" ref="AA67:AA82" si="32">IF(AND(U67="UP",Z67="UP"),"UP",IF(AND(U67="DOWN",Z67="DOWN"),"DOWN","No TMIM"))</f>
        <v>No TMIM</v>
      </c>
      <c r="AB67" t="str">
        <f t="shared" ref="AB67:AB82" si="33">IF(H67&gt;J67,"UP",IF(H67&lt;K67,"DOWN","No Confirmation"))</f>
        <v>No Confirmation</v>
      </c>
      <c r="AC67" t="str">
        <f t="shared" ref="AC67:AC82" si="34">IF(AND(AA67="UP",AB67="UP"),"UP",IF(AND(AA67="DOWN",AB67="DOWN"),"DOWN","No Alert"))</f>
        <v>No Alert</v>
      </c>
      <c r="AD67" t="str">
        <f t="shared" ref="AD67:AD82" si="35">IF(AC67="UP",MROUND(D67-((D67-E67)*0.886),0.05),IF(AC67="DOWN",MROUND(E67+((D67-E67)*0.886),0.05),"No Alert"))</f>
        <v>No Alert</v>
      </c>
      <c r="AE67" t="str">
        <f t="shared" ref="AE67:AE82" si="36">IF(AC67="UP",MROUND(D67-((D67-E67)*0.618),0.05),IF(AC67="DOWN",MROUND(E67+((D67-E67)*0.618),0.05),"No Alert"))</f>
        <v>No Alert</v>
      </c>
      <c r="AF67" t="str">
        <f t="shared" ref="AF67:AF82" si="37">IF(AC67="UP",MROUND(D67-((D67-E67)*0.5),0.05),IF(AC67="DOWN",MROUND(E67+((D67-E67)*0.5),0.05),"No Alert"))</f>
        <v>No Alert</v>
      </c>
      <c r="AG67" t="str">
        <f t="shared" ref="AG67:AG82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1215.05</v>
      </c>
      <c r="D68">
        <v>1227.95</v>
      </c>
      <c r="E68">
        <v>1205</v>
      </c>
      <c r="F68">
        <v>1210</v>
      </c>
      <c r="G68">
        <f>_xll.TA_TYPPRICE(D68,E68,F68)</f>
        <v>1214.3166666666666</v>
      </c>
      <c r="H68">
        <v>1219.1580307361405</v>
      </c>
      <c r="I68" t="str">
        <f t="shared" si="20"/>
        <v>DOWN</v>
      </c>
      <c r="J68">
        <v>1228.0279762172615</v>
      </c>
      <c r="K68">
        <v>1197.5367552079942</v>
      </c>
      <c r="L68" t="str">
        <f t="shared" si="21"/>
        <v>No Confirmation</v>
      </c>
      <c r="M68" t="str">
        <f t="shared" si="22"/>
        <v>No Trend</v>
      </c>
      <c r="N68">
        <v>53.605374293409405</v>
      </c>
      <c r="O68" t="str">
        <f t="shared" si="23"/>
        <v>No Momentum</v>
      </c>
      <c r="P68" t="str">
        <f t="shared" si="24"/>
        <v>No Trend + Momentum</v>
      </c>
      <c r="Q68">
        <f t="shared" si="25"/>
        <v>5</v>
      </c>
      <c r="R68">
        <f t="shared" si="26"/>
        <v>22.950000000000045</v>
      </c>
      <c r="S68">
        <f t="shared" si="27"/>
        <v>0.21786492374727626</v>
      </c>
      <c r="T68" t="str">
        <f t="shared" si="28"/>
        <v>No Indication</v>
      </c>
      <c r="U68" t="str">
        <f t="shared" si="29"/>
        <v>No T+M+I</v>
      </c>
      <c r="V68">
        <v>1202.5581693995603</v>
      </c>
      <c r="W68">
        <v>1198.0577321089283</v>
      </c>
      <c r="X68">
        <f t="shared" si="30"/>
        <v>4.5004372906319077</v>
      </c>
      <c r="Y68">
        <v>-2.869245694977141</v>
      </c>
      <c r="Z68" t="str">
        <f t="shared" si="31"/>
        <v>UP</v>
      </c>
      <c r="AA68" t="str">
        <f t="shared" si="32"/>
        <v>No TMIM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1195.0999999999999</v>
      </c>
      <c r="D69">
        <v>1220</v>
      </c>
      <c r="E69">
        <v>1195</v>
      </c>
      <c r="F69">
        <v>1200.1500000000001</v>
      </c>
      <c r="G69">
        <f>_xll.TA_TYPPRICE(D69,E69,F69)</f>
        <v>1205.05</v>
      </c>
      <c r="H69">
        <v>1212.1040153680701</v>
      </c>
      <c r="I69" t="str">
        <f t="shared" si="20"/>
        <v>DOWN</v>
      </c>
      <c r="J69">
        <v>1226.2439815023145</v>
      </c>
      <c r="K69">
        <v>1196.9730318284401</v>
      </c>
      <c r="L69" t="str">
        <f t="shared" si="21"/>
        <v>No Confirmation</v>
      </c>
      <c r="M69" t="str">
        <f t="shared" si="22"/>
        <v>No Trend</v>
      </c>
      <c r="N69">
        <v>43.668849205823044</v>
      </c>
      <c r="O69" t="str">
        <f t="shared" si="23"/>
        <v>No Momentum</v>
      </c>
      <c r="P69" t="str">
        <f t="shared" si="24"/>
        <v>No Trend + Momentum</v>
      </c>
      <c r="Q69">
        <f t="shared" si="25"/>
        <v>5.1500000000000909</v>
      </c>
      <c r="R69">
        <f t="shared" si="26"/>
        <v>25</v>
      </c>
      <c r="S69">
        <f t="shared" si="27"/>
        <v>0.20600000000000362</v>
      </c>
      <c r="T69" t="str">
        <f t="shared" si="28"/>
        <v>No Indication</v>
      </c>
      <c r="U69" t="str">
        <f t="shared" si="29"/>
        <v>No T+M+I</v>
      </c>
      <c r="V69">
        <v>1202.1876817996279</v>
      </c>
      <c r="W69">
        <v>1198.2127149156745</v>
      </c>
      <c r="X69">
        <f t="shared" si="30"/>
        <v>3.974966883953357</v>
      </c>
      <c r="Y69">
        <v>-1.5004031791910413</v>
      </c>
      <c r="Z69" t="str">
        <f t="shared" si="31"/>
        <v>UP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1219.95</v>
      </c>
      <c r="D70">
        <v>1219.95</v>
      </c>
      <c r="E70">
        <v>1200.6500000000001</v>
      </c>
      <c r="F70">
        <v>1202</v>
      </c>
      <c r="G70">
        <f>_xll.TA_TYPPRICE(D70,E70,F70)</f>
        <v>1207.5333333333335</v>
      </c>
      <c r="H70">
        <v>1209.8186743507017</v>
      </c>
      <c r="I70" t="str">
        <f t="shared" si="20"/>
        <v>DOWN</v>
      </c>
      <c r="J70">
        <v>1224.8453189462446</v>
      </c>
      <c r="K70">
        <v>1197.7901358665645</v>
      </c>
      <c r="L70" t="str">
        <f t="shared" si="21"/>
        <v>No Confirmation</v>
      </c>
      <c r="M70" t="str">
        <f t="shared" si="22"/>
        <v>No Trend</v>
      </c>
      <c r="N70">
        <v>46.018050731594045</v>
      </c>
      <c r="O70" t="str">
        <f t="shared" si="23"/>
        <v>No Momentum</v>
      </c>
      <c r="P70" t="str">
        <f t="shared" si="24"/>
        <v>No Trend + Momentum</v>
      </c>
      <c r="Q70">
        <f t="shared" si="25"/>
        <v>1.3499999999999091</v>
      </c>
      <c r="R70">
        <f t="shared" si="26"/>
        <v>19.299999999999955</v>
      </c>
      <c r="S70">
        <f t="shared" si="27"/>
        <v>6.9948186528492856E-2</v>
      </c>
      <c r="T70" t="str">
        <f t="shared" si="28"/>
        <v>DOWN</v>
      </c>
      <c r="U70" t="str">
        <f t="shared" si="29"/>
        <v>No T+M+I</v>
      </c>
      <c r="V70">
        <v>1202.1588076766081</v>
      </c>
      <c r="W70">
        <v>1198.4932545515505</v>
      </c>
      <c r="X70">
        <f t="shared" si="30"/>
        <v>3.6655531250576132</v>
      </c>
      <c r="Y70">
        <v>-0.46721191834131037</v>
      </c>
      <c r="Z70" t="str">
        <f t="shared" si="31"/>
        <v>UP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1212.5999999999999</v>
      </c>
      <c r="D71">
        <v>1213.75</v>
      </c>
      <c r="E71">
        <v>1197.45</v>
      </c>
      <c r="F71">
        <v>1200</v>
      </c>
      <c r="G71">
        <f>_xll.TA_TYPPRICE(D71,E71,F71)</f>
        <v>1203.7333333333333</v>
      </c>
      <c r="H71">
        <v>1206.7760038420174</v>
      </c>
      <c r="I71" t="str">
        <f t="shared" si="20"/>
        <v>DOWN</v>
      </c>
      <c r="J71">
        <v>1222.3796925137458</v>
      </c>
      <c r="K71">
        <v>1197.7145501184391</v>
      </c>
      <c r="L71" t="str">
        <f t="shared" si="21"/>
        <v>No Confirmation</v>
      </c>
      <c r="M71" t="str">
        <f t="shared" si="22"/>
        <v>No Trend</v>
      </c>
      <c r="N71">
        <v>43.56301476872396</v>
      </c>
      <c r="O71" t="str">
        <f t="shared" si="23"/>
        <v>No Momentum</v>
      </c>
      <c r="P71" t="str">
        <f t="shared" si="24"/>
        <v>No Trend + Momentum</v>
      </c>
      <c r="Q71">
        <f t="shared" si="25"/>
        <v>2.5499999999999545</v>
      </c>
      <c r="R71">
        <f t="shared" si="26"/>
        <v>16.299999999999955</v>
      </c>
      <c r="S71">
        <f t="shared" si="27"/>
        <v>0.1564417177914087</v>
      </c>
      <c r="T71" t="str">
        <f t="shared" si="28"/>
        <v>DOWN</v>
      </c>
      <c r="U71" t="str">
        <f t="shared" si="29"/>
        <v>No T+M+I</v>
      </c>
      <c r="V71">
        <v>1201.8266834186684</v>
      </c>
      <c r="W71">
        <v>1198.6048653255098</v>
      </c>
      <c r="X71">
        <f t="shared" si="30"/>
        <v>3.2218180931586176</v>
      </c>
      <c r="Y71">
        <v>0.27059408395867524</v>
      </c>
      <c r="Z71" t="str">
        <f t="shared" si="31"/>
        <v>UP</v>
      </c>
      <c r="AA71" t="str">
        <f t="shared" si="32"/>
        <v>No TMIM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1199.8</v>
      </c>
      <c r="D72">
        <v>1200</v>
      </c>
      <c r="E72">
        <v>1191</v>
      </c>
      <c r="F72">
        <v>1195</v>
      </c>
      <c r="G72">
        <f>_xll.TA_TYPPRICE(D72,E72,F72)</f>
        <v>1195.3333333333333</v>
      </c>
      <c r="H72">
        <v>1201.0546685876752</v>
      </c>
      <c r="I72" t="str">
        <f t="shared" si="20"/>
        <v>DOWN</v>
      </c>
      <c r="J72">
        <v>1217.4064275106912</v>
      </c>
      <c r="K72">
        <v>1196.222427869897</v>
      </c>
      <c r="L72" t="str">
        <f t="shared" si="21"/>
        <v>DOWN</v>
      </c>
      <c r="M72" t="str">
        <f t="shared" si="22"/>
        <v>DOWN</v>
      </c>
      <c r="N72">
        <v>37.338118839353641</v>
      </c>
      <c r="O72" t="str">
        <f t="shared" si="23"/>
        <v>DOWN</v>
      </c>
      <c r="P72" t="str">
        <f t="shared" si="24"/>
        <v>DOWN</v>
      </c>
      <c r="Q72">
        <f t="shared" si="25"/>
        <v>4</v>
      </c>
      <c r="R72">
        <f t="shared" si="26"/>
        <v>9</v>
      </c>
      <c r="S72">
        <f t="shared" si="27"/>
        <v>0.44444444444444442</v>
      </c>
      <c r="T72" t="str">
        <f t="shared" si="28"/>
        <v>No Indication</v>
      </c>
      <c r="U72" t="str">
        <f t="shared" si="29"/>
        <v>No T+M+I</v>
      </c>
      <c r="V72">
        <v>1200.7764244311809</v>
      </c>
      <c r="W72">
        <v>1198.3378382643609</v>
      </c>
      <c r="X72">
        <f t="shared" si="30"/>
        <v>2.4385861668199595</v>
      </c>
      <c r="Y72">
        <v>0.70419250053093219</v>
      </c>
      <c r="Z72" t="str">
        <f t="shared" si="31"/>
        <v>UP</v>
      </c>
      <c r="AA72" t="str">
        <f t="shared" si="32"/>
        <v>No TMIM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1183</v>
      </c>
      <c r="D73">
        <v>1190.95</v>
      </c>
      <c r="E73">
        <v>1176.0999999999999</v>
      </c>
      <c r="F73">
        <v>1176.3</v>
      </c>
      <c r="G73">
        <f>_xll.TA_TYPPRICE(D73,E73,F73)</f>
        <v>1181.1166666666668</v>
      </c>
      <c r="H73">
        <v>1191.085667627171</v>
      </c>
      <c r="I73" t="str">
        <f t="shared" si="20"/>
        <v>DOWN</v>
      </c>
      <c r="J73">
        <v>1211.5272213972044</v>
      </c>
      <c r="K73">
        <v>1191.7507772321421</v>
      </c>
      <c r="L73" t="str">
        <f t="shared" si="21"/>
        <v>DOWN</v>
      </c>
      <c r="M73" t="str">
        <f t="shared" si="22"/>
        <v>DOWN</v>
      </c>
      <c r="N73">
        <v>22.384564517728666</v>
      </c>
      <c r="O73" t="str">
        <f t="shared" si="23"/>
        <v>DOWN</v>
      </c>
      <c r="P73" t="str">
        <f t="shared" si="24"/>
        <v>DOWN</v>
      </c>
      <c r="Q73">
        <f t="shared" si="25"/>
        <v>0.20000000000004547</v>
      </c>
      <c r="R73">
        <f t="shared" si="26"/>
        <v>14.850000000000136</v>
      </c>
      <c r="S73">
        <f t="shared" si="27"/>
        <v>1.3468013468016406E-2</v>
      </c>
      <c r="T73" t="str">
        <f t="shared" si="28"/>
        <v>DOWN</v>
      </c>
      <c r="U73" t="str">
        <f t="shared" si="29"/>
        <v>DOWN</v>
      </c>
      <c r="V73">
        <v>1197.0108206725376</v>
      </c>
      <c r="W73">
        <v>1196.7054058003341</v>
      </c>
      <c r="X73">
        <f t="shared" si="30"/>
        <v>0.30541487220352792</v>
      </c>
      <c r="Y73">
        <v>0.62443697486545136</v>
      </c>
      <c r="Z73" t="str">
        <f t="shared" si="31"/>
        <v>DOWN</v>
      </c>
      <c r="AA73" t="str">
        <f t="shared" si="32"/>
        <v>DOWN</v>
      </c>
      <c r="AB73" t="str">
        <f t="shared" si="33"/>
        <v>DOWN</v>
      </c>
      <c r="AC73" t="str">
        <f t="shared" si="34"/>
        <v>DOWN</v>
      </c>
      <c r="AD73">
        <f t="shared" si="35"/>
        <v>1189.25</v>
      </c>
      <c r="AE73">
        <f t="shared" si="36"/>
        <v>1185.3</v>
      </c>
      <c r="AF73">
        <f t="shared" si="37"/>
        <v>1183.55</v>
      </c>
      <c r="AG73">
        <f t="shared" si="38"/>
        <v>1181.75</v>
      </c>
    </row>
    <row r="74" spans="1:33" x14ac:dyDescent="0.25">
      <c r="A74" t="s">
        <v>5</v>
      </c>
      <c r="B74" s="1">
        <v>42958</v>
      </c>
      <c r="C74">
        <v>1199.5999999999999</v>
      </c>
      <c r="D74">
        <v>1199.7</v>
      </c>
      <c r="E74">
        <v>1170</v>
      </c>
      <c r="F74">
        <v>1178.5</v>
      </c>
      <c r="G74">
        <f>_xll.TA_TYPPRICE(D74,E74,F74)</f>
        <v>1182.7333333333333</v>
      </c>
      <c r="H74">
        <v>1186.9095004802521</v>
      </c>
      <c r="I74" t="str">
        <f t="shared" si="20"/>
        <v>DOWN</v>
      </c>
      <c r="J74">
        <v>1208.8989499756035</v>
      </c>
      <c r="K74">
        <v>1186.917271180555</v>
      </c>
      <c r="L74" t="str">
        <f t="shared" si="21"/>
        <v>DOWN</v>
      </c>
      <c r="M74" t="str">
        <f t="shared" si="22"/>
        <v>DOWN</v>
      </c>
      <c r="N74">
        <v>26.701524552633483</v>
      </c>
      <c r="O74" t="str">
        <f t="shared" si="23"/>
        <v>DOWN</v>
      </c>
      <c r="P74" t="str">
        <f t="shared" si="24"/>
        <v>DOWN</v>
      </c>
      <c r="Q74">
        <f t="shared" si="25"/>
        <v>8.5</v>
      </c>
      <c r="R74">
        <f t="shared" si="26"/>
        <v>29.700000000000045</v>
      </c>
      <c r="S74">
        <f t="shared" si="27"/>
        <v>0.28619528619528578</v>
      </c>
      <c r="T74" t="str">
        <f t="shared" si="28"/>
        <v>No Indication</v>
      </c>
      <c r="U74" t="str">
        <f t="shared" si="29"/>
        <v>No T+M+I</v>
      </c>
      <c r="V74">
        <v>1194.1630021075318</v>
      </c>
      <c r="W74">
        <v>1195.3568572225315</v>
      </c>
      <c r="X74">
        <f t="shared" si="30"/>
        <v>-1.1938551149996783</v>
      </c>
      <c r="Y74">
        <v>0.26077855689242541</v>
      </c>
      <c r="Z74" t="str">
        <f t="shared" si="31"/>
        <v>DOWN</v>
      </c>
      <c r="AA74" t="str">
        <f t="shared" si="32"/>
        <v>No TMIM</v>
      </c>
      <c r="AB74" t="str">
        <f t="shared" si="33"/>
        <v>DOWN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1169</v>
      </c>
      <c r="D75">
        <v>1180.05</v>
      </c>
      <c r="E75">
        <v>1160</v>
      </c>
      <c r="F75">
        <v>1163.55</v>
      </c>
      <c r="G75">
        <f>_xll.TA_TYPPRICE(D75,E75,F75)</f>
        <v>1167.8666666666668</v>
      </c>
      <c r="H75">
        <v>1177.3880835734594</v>
      </c>
      <c r="I75" t="str">
        <f t="shared" si="20"/>
        <v>DOWN</v>
      </c>
      <c r="J75">
        <v>1202.4880722032472</v>
      </c>
      <c r="K75">
        <v>1180.935655362654</v>
      </c>
      <c r="L75" t="str">
        <f t="shared" si="21"/>
        <v>DOWN</v>
      </c>
      <c r="M75" t="str">
        <f t="shared" si="22"/>
        <v>DOWN</v>
      </c>
      <c r="N75">
        <v>18.134044103663861</v>
      </c>
      <c r="O75" t="str">
        <f t="shared" si="23"/>
        <v>DOWN</v>
      </c>
      <c r="P75" t="str">
        <f t="shared" si="24"/>
        <v>DOWN</v>
      </c>
      <c r="Q75">
        <f t="shared" si="25"/>
        <v>3.5499999999999545</v>
      </c>
      <c r="R75">
        <f t="shared" si="26"/>
        <v>20.049999999999955</v>
      </c>
      <c r="S75">
        <f t="shared" si="27"/>
        <v>0.17705735660847693</v>
      </c>
      <c r="T75" t="str">
        <f t="shared" si="28"/>
        <v>DOWN</v>
      </c>
      <c r="U75" t="str">
        <f t="shared" si="29"/>
        <v>DOWN</v>
      </c>
      <c r="V75">
        <v>1189.4533094756039</v>
      </c>
      <c r="W75">
        <v>1193.0007937245662</v>
      </c>
      <c r="X75">
        <f t="shared" si="30"/>
        <v>-3.5474842489622915</v>
      </c>
      <c r="Y75">
        <v>-0.50087400427851803</v>
      </c>
      <c r="Z75" t="str">
        <f t="shared" si="31"/>
        <v>DOWN</v>
      </c>
      <c r="AA75" t="str">
        <f t="shared" si="32"/>
        <v>DOWN</v>
      </c>
      <c r="AB75" t="str">
        <f t="shared" si="33"/>
        <v>DOWN</v>
      </c>
      <c r="AC75" t="str">
        <f t="shared" si="34"/>
        <v>DOWN</v>
      </c>
      <c r="AD75">
        <f t="shared" si="35"/>
        <v>1177.75</v>
      </c>
      <c r="AE75">
        <f t="shared" si="36"/>
        <v>1172.4000000000001</v>
      </c>
      <c r="AF75">
        <f t="shared" si="37"/>
        <v>1170.05</v>
      </c>
      <c r="AG75">
        <f t="shared" si="38"/>
        <v>1167.6500000000001</v>
      </c>
    </row>
    <row r="76" spans="1:33" x14ac:dyDescent="0.25">
      <c r="A76" t="s">
        <v>5</v>
      </c>
      <c r="B76" s="1">
        <v>42963</v>
      </c>
      <c r="C76">
        <v>1155</v>
      </c>
      <c r="D76">
        <v>1166.9000000000001</v>
      </c>
      <c r="E76">
        <v>1145</v>
      </c>
      <c r="F76">
        <v>1154.0999999999999</v>
      </c>
      <c r="G76">
        <f>_xll.TA_TYPPRICE(D76,E76,F76)</f>
        <v>1155.3333333333333</v>
      </c>
      <c r="H76">
        <v>1166.3607084533965</v>
      </c>
      <c r="I76" t="str">
        <f t="shared" si="20"/>
        <v>DOWN</v>
      </c>
      <c r="J76">
        <v>1194.5796117136367</v>
      </c>
      <c r="K76">
        <v>1172.9499541709531</v>
      </c>
      <c r="L76" t="str">
        <f t="shared" si="21"/>
        <v>DOWN</v>
      </c>
      <c r="M76" t="str">
        <f t="shared" si="22"/>
        <v>DOWN</v>
      </c>
      <c r="N76">
        <v>14.466460800735852</v>
      </c>
      <c r="O76" t="str">
        <f t="shared" si="23"/>
        <v>DOWN</v>
      </c>
      <c r="P76" t="str">
        <f t="shared" si="24"/>
        <v>DOWN</v>
      </c>
      <c r="Q76">
        <f t="shared" si="25"/>
        <v>9.0999999999999091</v>
      </c>
      <c r="R76">
        <f t="shared" si="26"/>
        <v>21.900000000000091</v>
      </c>
      <c r="S76">
        <f t="shared" si="27"/>
        <v>0.41552511415524529</v>
      </c>
      <c r="T76" t="str">
        <f t="shared" si="28"/>
        <v>No Indication</v>
      </c>
      <c r="U76" t="str">
        <f t="shared" si="29"/>
        <v>No T+M+I</v>
      </c>
      <c r="V76">
        <v>1184.0143387870494</v>
      </c>
      <c r="W76">
        <v>1190.1192534486725</v>
      </c>
      <c r="X76">
        <f t="shared" si="30"/>
        <v>-6.1049146616230701</v>
      </c>
      <c r="Y76">
        <v>-1.6216821357474285</v>
      </c>
      <c r="Z76" t="str">
        <f t="shared" si="31"/>
        <v>DOWN</v>
      </c>
      <c r="AA76" t="str">
        <f t="shared" si="32"/>
        <v>No TMIM</v>
      </c>
      <c r="AB76" t="str">
        <f t="shared" si="33"/>
        <v>DOWN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1141</v>
      </c>
      <c r="D77">
        <v>1162.55</v>
      </c>
      <c r="E77">
        <v>1139.5</v>
      </c>
      <c r="F77">
        <v>1146</v>
      </c>
      <c r="G77">
        <f>_xll.TA_TYPPRICE(D77,E77,F77)</f>
        <v>1149.3500000000001</v>
      </c>
      <c r="H77">
        <v>1157.8553542266982</v>
      </c>
      <c r="I77" t="str">
        <f t="shared" si="20"/>
        <v>DOWN</v>
      </c>
      <c r="J77">
        <v>1187.4619202217175</v>
      </c>
      <c r="K77">
        <v>1165.5166310218524</v>
      </c>
      <c r="L77" t="str">
        <f t="shared" si="21"/>
        <v>DOWN</v>
      </c>
      <c r="M77" t="str">
        <f t="shared" si="22"/>
        <v>DOWN</v>
      </c>
      <c r="N77">
        <v>11.889966560982042</v>
      </c>
      <c r="O77" t="str">
        <f t="shared" si="23"/>
        <v>DOWN</v>
      </c>
      <c r="P77" t="str">
        <f t="shared" si="24"/>
        <v>DOWN</v>
      </c>
      <c r="Q77">
        <f t="shared" si="25"/>
        <v>6.5</v>
      </c>
      <c r="R77">
        <f t="shared" si="26"/>
        <v>23.049999999999955</v>
      </c>
      <c r="S77">
        <f t="shared" si="27"/>
        <v>0.28199566160520662</v>
      </c>
      <c r="T77" t="str">
        <f t="shared" si="28"/>
        <v>No Indication</v>
      </c>
      <c r="U77" t="str">
        <f t="shared" si="29"/>
        <v>No T+M+I</v>
      </c>
      <c r="V77">
        <v>1178.1659789736573</v>
      </c>
      <c r="W77">
        <v>1186.8511606006227</v>
      </c>
      <c r="X77">
        <f t="shared" si="30"/>
        <v>-8.6851816269654591</v>
      </c>
      <c r="Y77">
        <v>-3.0343820339910348</v>
      </c>
      <c r="Z77" t="str">
        <f t="shared" si="31"/>
        <v>DOWN</v>
      </c>
      <c r="AA77" t="str">
        <f t="shared" si="32"/>
        <v>No TMIM</v>
      </c>
      <c r="AB77" t="str">
        <f t="shared" si="33"/>
        <v>DOWN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1141.0999999999999</v>
      </c>
      <c r="D78">
        <v>1203.05</v>
      </c>
      <c r="E78">
        <v>1138</v>
      </c>
      <c r="F78">
        <v>1173</v>
      </c>
      <c r="G78">
        <f>_xll.TA_TYPPRICE(D78,E78,F78)</f>
        <v>1171.3500000000001</v>
      </c>
      <c r="H78">
        <v>1164.6026771133493</v>
      </c>
      <c r="I78" t="str">
        <f t="shared" si="20"/>
        <v>UP</v>
      </c>
      <c r="J78">
        <v>1190.9259379502248</v>
      </c>
      <c r="K78">
        <v>1159.4018241281074</v>
      </c>
      <c r="L78" t="str">
        <f t="shared" si="21"/>
        <v>No Confirmation</v>
      </c>
      <c r="M78" t="str">
        <f t="shared" si="22"/>
        <v>No Trend</v>
      </c>
      <c r="N78">
        <v>49.422753901904677</v>
      </c>
      <c r="O78" t="str">
        <f t="shared" si="23"/>
        <v>No Momentum</v>
      </c>
      <c r="P78" t="str">
        <f t="shared" si="24"/>
        <v>No Trend + Momentum</v>
      </c>
      <c r="Q78">
        <f t="shared" si="25"/>
        <v>35</v>
      </c>
      <c r="R78">
        <f t="shared" si="26"/>
        <v>65.049999999999955</v>
      </c>
      <c r="S78">
        <f t="shared" si="27"/>
        <v>0.53804765564950074</v>
      </c>
      <c r="T78" t="str">
        <f t="shared" si="28"/>
        <v>No Indication</v>
      </c>
      <c r="U78" t="str">
        <f t="shared" si="29"/>
        <v>No T+M+I</v>
      </c>
      <c r="V78">
        <v>1177.37121297771</v>
      </c>
      <c r="W78">
        <v>1185.8251487042803</v>
      </c>
      <c r="X78">
        <f t="shared" si="30"/>
        <v>-8.4539357265703075</v>
      </c>
      <c r="Y78">
        <v>-4.118292772506889</v>
      </c>
      <c r="Z78" t="str">
        <f t="shared" si="31"/>
        <v>DOWN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1178</v>
      </c>
      <c r="D79">
        <v>1180.95</v>
      </c>
      <c r="E79">
        <v>1166.0999999999999</v>
      </c>
      <c r="F79">
        <v>1170</v>
      </c>
      <c r="G79">
        <f>_xll.TA_TYPPRICE(D79,E79,F79)</f>
        <v>1172.3500000000001</v>
      </c>
      <c r="H79">
        <v>1168.4763385566748</v>
      </c>
      <c r="I79" t="str">
        <f t="shared" si="20"/>
        <v>UP</v>
      </c>
      <c r="J79">
        <v>1188.7090628501749</v>
      </c>
      <c r="K79">
        <v>1160.8903076551946</v>
      </c>
      <c r="L79" t="str">
        <f t="shared" si="21"/>
        <v>No Confirmation</v>
      </c>
      <c r="M79" t="str">
        <f t="shared" si="22"/>
        <v>No Trend</v>
      </c>
      <c r="N79">
        <v>46.662068357502299</v>
      </c>
      <c r="O79" t="str">
        <f t="shared" si="23"/>
        <v>No Momentum</v>
      </c>
      <c r="P79" t="str">
        <f t="shared" si="24"/>
        <v>No Trend + Momentum</v>
      </c>
      <c r="Q79">
        <f t="shared" si="25"/>
        <v>3.9000000000000909</v>
      </c>
      <c r="R79">
        <f t="shared" si="26"/>
        <v>14.850000000000136</v>
      </c>
      <c r="S79">
        <f t="shared" si="27"/>
        <v>0.26262626262626632</v>
      </c>
      <c r="T79" t="str">
        <f t="shared" si="28"/>
        <v>No Indication</v>
      </c>
      <c r="U79" t="str">
        <f t="shared" si="29"/>
        <v>No T+M+I</v>
      </c>
      <c r="V79">
        <v>1176.2371802119085</v>
      </c>
      <c r="W79">
        <v>1184.6529154669263</v>
      </c>
      <c r="X79">
        <f t="shared" si="30"/>
        <v>-8.4157352550178075</v>
      </c>
      <c r="Y79">
        <v>-4.977781269009073</v>
      </c>
      <c r="Z79" t="str">
        <f t="shared" si="31"/>
        <v>DOWN</v>
      </c>
      <c r="AA79" t="str">
        <f t="shared" si="32"/>
        <v>No TMIM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1170</v>
      </c>
      <c r="D80">
        <v>1187.95</v>
      </c>
      <c r="E80">
        <v>1170</v>
      </c>
      <c r="F80">
        <v>1179.7</v>
      </c>
      <c r="G80">
        <f>_xll.TA_TYPPRICE(D80,E80,F80)</f>
        <v>1179.2166666666665</v>
      </c>
      <c r="H80">
        <v>1173.8465026116705</v>
      </c>
      <c r="I80" t="str">
        <f t="shared" si="20"/>
        <v>UP</v>
      </c>
      <c r="J80">
        <v>1188.5403822168028</v>
      </c>
      <c r="K80">
        <v>1162.9146837318181</v>
      </c>
      <c r="L80" t="str">
        <f t="shared" si="21"/>
        <v>No Confirmation</v>
      </c>
      <c r="M80" t="str">
        <f t="shared" si="22"/>
        <v>No Trend</v>
      </c>
      <c r="N80">
        <v>56.485892377117828</v>
      </c>
      <c r="O80" t="str">
        <f t="shared" si="23"/>
        <v>No Momentum</v>
      </c>
      <c r="P80" t="str">
        <f t="shared" si="24"/>
        <v>No Trend + Momentum</v>
      </c>
      <c r="Q80">
        <f t="shared" si="25"/>
        <v>9.7000000000000455</v>
      </c>
      <c r="R80">
        <f t="shared" si="26"/>
        <v>17.950000000000045</v>
      </c>
      <c r="S80">
        <f t="shared" si="27"/>
        <v>0.54038997214484796</v>
      </c>
      <c r="T80" t="str">
        <f t="shared" si="28"/>
        <v>No Indication</v>
      </c>
      <c r="U80" t="str">
        <f t="shared" si="29"/>
        <v>No T+M+I</v>
      </c>
      <c r="V80">
        <v>1176.7699217177687</v>
      </c>
      <c r="W80">
        <v>1184.2860328397467</v>
      </c>
      <c r="X80">
        <f t="shared" si="30"/>
        <v>-7.5161111219779286</v>
      </c>
      <c r="Y80">
        <v>-5.485447239602844</v>
      </c>
      <c r="Z80" t="str">
        <f t="shared" si="31"/>
        <v>DOWN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1181.95</v>
      </c>
      <c r="D81">
        <v>1181.95</v>
      </c>
      <c r="E81">
        <v>1170</v>
      </c>
      <c r="F81">
        <v>1170.5</v>
      </c>
      <c r="G81">
        <f>_xll.TA_TYPPRICE(D81,E81,F81)</f>
        <v>1174.1499999999999</v>
      </c>
      <c r="H81">
        <v>1173.9982513058353</v>
      </c>
      <c r="I81" t="str">
        <f t="shared" si="20"/>
        <v>DOWN</v>
      </c>
      <c r="J81">
        <v>1187.075852835291</v>
      </c>
      <c r="K81">
        <v>1164.4891984580806</v>
      </c>
      <c r="L81" t="str">
        <f t="shared" si="21"/>
        <v>No Confirmation</v>
      </c>
      <c r="M81" t="str">
        <f t="shared" si="22"/>
        <v>No Trend</v>
      </c>
      <c r="N81">
        <v>46.36228407310761</v>
      </c>
      <c r="O81" t="str">
        <f t="shared" si="23"/>
        <v>No Momentum</v>
      </c>
      <c r="P81" t="str">
        <f t="shared" si="24"/>
        <v>No Trend + Momentum</v>
      </c>
      <c r="Q81">
        <f t="shared" si="25"/>
        <v>0.5</v>
      </c>
      <c r="R81">
        <f t="shared" si="26"/>
        <v>11.950000000000045</v>
      </c>
      <c r="S81">
        <f t="shared" si="27"/>
        <v>4.1841004184100257E-2</v>
      </c>
      <c r="T81" t="str">
        <f t="shared" si="28"/>
        <v>DOWN</v>
      </c>
      <c r="U81" t="str">
        <f t="shared" si="29"/>
        <v>No T+M+I</v>
      </c>
      <c r="V81">
        <v>1175.8053183765735</v>
      </c>
      <c r="W81">
        <v>1183.2648452219876</v>
      </c>
      <c r="X81">
        <f t="shared" si="30"/>
        <v>-7.4595268454140751</v>
      </c>
      <c r="Y81">
        <v>-5.8802631607650904</v>
      </c>
      <c r="Z81" t="str">
        <f t="shared" si="31"/>
        <v>DOWN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1170</v>
      </c>
      <c r="D82">
        <v>1188.95</v>
      </c>
      <c r="E82">
        <v>1170</v>
      </c>
      <c r="F82">
        <v>1185</v>
      </c>
      <c r="G82">
        <f>_xll.TA_TYPPRICE(D82,E82,F82)</f>
        <v>1181.3166666666666</v>
      </c>
      <c r="H82">
        <v>1177.657458986251</v>
      </c>
      <c r="I82" t="str">
        <f t="shared" si="20"/>
        <v>UP</v>
      </c>
      <c r="J82">
        <v>1187.4923299830041</v>
      </c>
      <c r="K82">
        <v>1165.7138210229516</v>
      </c>
      <c r="L82" t="str">
        <f t="shared" si="21"/>
        <v>No Confirmation</v>
      </c>
      <c r="M82" t="str">
        <f t="shared" si="22"/>
        <v>No Trend</v>
      </c>
      <c r="N82">
        <v>60.359094805385169</v>
      </c>
      <c r="O82" t="str">
        <f t="shared" si="23"/>
        <v>UP</v>
      </c>
      <c r="P82" t="str">
        <f t="shared" si="24"/>
        <v>No Trend + Momentum</v>
      </c>
      <c r="Q82">
        <f t="shared" si="25"/>
        <v>15</v>
      </c>
      <c r="R82">
        <f t="shared" si="26"/>
        <v>18.950000000000045</v>
      </c>
      <c r="S82">
        <f t="shared" si="27"/>
        <v>0.79155672823218803</v>
      </c>
      <c r="T82" t="str">
        <f t="shared" si="28"/>
        <v>No Indication</v>
      </c>
      <c r="U82" t="str">
        <f t="shared" si="29"/>
        <v>No T+M+I</v>
      </c>
      <c r="V82">
        <v>1177.2198847801776</v>
      </c>
      <c r="W82">
        <v>1183.3933752055441</v>
      </c>
      <c r="X82">
        <f t="shared" si="30"/>
        <v>-6.1734904253664808</v>
      </c>
      <c r="Y82">
        <v>-5.9389086136853688</v>
      </c>
      <c r="Z82" t="str">
        <f t="shared" si="31"/>
        <v>DOWN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B83" s="1"/>
    </row>
    <row r="84" spans="1:33" x14ac:dyDescent="0.25">
      <c r="B84" s="1"/>
    </row>
    <row r="85" spans="1:33" x14ac:dyDescent="0.25">
      <c r="B85" s="1"/>
    </row>
    <row r="86" spans="1:33" x14ac:dyDescent="0.25">
      <c r="B86" s="1"/>
    </row>
    <row r="87" spans="1:33" x14ac:dyDescent="0.25">
      <c r="B87" s="1"/>
    </row>
    <row r="88" spans="1:33" x14ac:dyDescent="0.25">
      <c r="B88" s="1"/>
    </row>
    <row r="89" spans="1:33" x14ac:dyDescent="0.25">
      <c r="B89" s="1"/>
    </row>
    <row r="90" spans="1:33" x14ac:dyDescent="0.25">
      <c r="B90" s="1"/>
    </row>
    <row r="91" spans="1:33" x14ac:dyDescent="0.25">
      <c r="B91" s="1"/>
    </row>
    <row r="92" spans="1:33" x14ac:dyDescent="0.25">
      <c r="B92" s="1"/>
    </row>
    <row r="93" spans="1:33" x14ac:dyDescent="0.25">
      <c r="B93" s="1"/>
    </row>
    <row r="94" spans="1:33" x14ac:dyDescent="0.25">
      <c r="B94" s="1"/>
    </row>
    <row r="95" spans="1:33" x14ac:dyDescent="0.25">
      <c r="B95" s="1"/>
    </row>
    <row r="96" spans="1:33" x14ac:dyDescent="0.25">
      <c r="B96" s="1"/>
    </row>
    <row r="97" spans="2:2" x14ac:dyDescent="0.25">
      <c r="B97" s="1"/>
    </row>
    <row r="98" spans="2:2" x14ac:dyDescent="0.25">
      <c r="B98" s="1"/>
    </row>
    <row r="99" spans="2:2" x14ac:dyDescent="0.25">
      <c r="B99" s="1"/>
    </row>
    <row r="100" spans="2:2" x14ac:dyDescent="0.25">
      <c r="B100" s="1"/>
    </row>
    <row r="101" spans="2:2" x14ac:dyDescent="0.25">
      <c r="B101" s="1"/>
    </row>
    <row r="102" spans="2:2" x14ac:dyDescent="0.25">
      <c r="B102" s="1"/>
    </row>
    <row r="103" spans="2:2" x14ac:dyDescent="0.25">
      <c r="B103" s="1"/>
    </row>
    <row r="104" spans="2:2" x14ac:dyDescent="0.25">
      <c r="B104" s="1"/>
    </row>
    <row r="105" spans="2:2" x14ac:dyDescent="0.25">
      <c r="B105" s="1"/>
    </row>
    <row r="106" spans="2:2" x14ac:dyDescent="0.25">
      <c r="B106" s="1"/>
    </row>
    <row r="107" spans="2:2" x14ac:dyDescent="0.25">
      <c r="B107" s="1"/>
    </row>
    <row r="108" spans="2:2" x14ac:dyDescent="0.25">
      <c r="B108" s="1"/>
    </row>
    <row r="109" spans="2:2" x14ac:dyDescent="0.25">
      <c r="B109" s="1"/>
    </row>
    <row r="110" spans="2:2" x14ac:dyDescent="0.25">
      <c r="B110" s="1"/>
    </row>
    <row r="111" spans="2:2" x14ac:dyDescent="0.25">
      <c r="B111" s="1"/>
    </row>
    <row r="112" spans="2:2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2017-07-05T09:07:08Z</dcterms:created>
  <dcterms:modified xsi:type="dcterms:W3CDTF">2017-08-26T06:08:57Z</dcterms:modified>
</cp:coreProperties>
</file>