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W3" i="1"/>
  <c r="W7" i="1"/>
  <c r="W17" i="1"/>
  <c r="W39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W5" i="1"/>
  <c r="W9" i="1"/>
  <c r="W11" i="1"/>
  <c r="W13" i="1"/>
  <c r="W15" i="1"/>
  <c r="W19" i="1"/>
  <c r="W21" i="1"/>
  <c r="W23" i="1"/>
  <c r="W25" i="1"/>
  <c r="W27" i="1"/>
  <c r="W29" i="1"/>
  <c r="W31" i="1"/>
  <c r="W33" i="1"/>
  <c r="W35" i="1"/>
  <c r="W37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59" i="1"/>
  <c r="N61" i="1"/>
  <c r="N63" i="1"/>
  <c r="N65" i="1"/>
  <c r="N67" i="1"/>
  <c r="N69" i="1"/>
  <c r="N71" i="1"/>
  <c r="N73" i="1"/>
  <c r="N75" i="1"/>
  <c r="N77" i="1"/>
  <c r="N79" i="1"/>
  <c r="N81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3" i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5" i="1"/>
  <c r="K37" i="1"/>
  <c r="K39" i="1"/>
  <c r="K41" i="1"/>
  <c r="K43" i="1"/>
  <c r="K45" i="1"/>
  <c r="K47" i="1"/>
  <c r="K49" i="1"/>
  <c r="K51" i="1"/>
  <c r="K53" i="1"/>
  <c r="K55" i="1"/>
  <c r="K57" i="1"/>
  <c r="K59" i="1"/>
  <c r="K61" i="1"/>
  <c r="K63" i="1"/>
  <c r="K65" i="1"/>
  <c r="K67" i="1"/>
  <c r="K69" i="1"/>
  <c r="K71" i="1"/>
  <c r="K73" i="1"/>
  <c r="K75" i="1"/>
  <c r="K77" i="1"/>
  <c r="K79" i="1"/>
  <c r="K81" i="1"/>
  <c r="J3" i="1"/>
  <c r="J7" i="1"/>
  <c r="J13" i="1"/>
  <c r="J25" i="1"/>
  <c r="J45" i="1"/>
  <c r="J73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5" i="1"/>
  <c r="J9" i="1"/>
  <c r="J11" i="1"/>
  <c r="J15" i="1"/>
  <c r="J17" i="1"/>
  <c r="J19" i="1"/>
  <c r="J21" i="1"/>
  <c r="J23" i="1"/>
  <c r="J27" i="1"/>
  <c r="J29" i="1"/>
  <c r="J31" i="1"/>
  <c r="J33" i="1"/>
  <c r="J35" i="1"/>
  <c r="J37" i="1"/>
  <c r="J39" i="1"/>
  <c r="J41" i="1"/>
  <c r="J43" i="1"/>
  <c r="J47" i="1"/>
  <c r="J49" i="1"/>
  <c r="J51" i="1"/>
  <c r="J53" i="1"/>
  <c r="J55" i="1"/>
  <c r="J57" i="1"/>
  <c r="J59" i="1"/>
  <c r="J61" i="1"/>
  <c r="J63" i="1"/>
  <c r="J65" i="1"/>
  <c r="J67" i="1"/>
  <c r="J69" i="1"/>
  <c r="J71" i="1"/>
  <c r="J75" i="1"/>
  <c r="J77" i="1"/>
  <c r="J79" i="1"/>
  <c r="J81" i="1"/>
  <c r="H2" i="1" a="1"/>
  <c r="G3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26" i="1"/>
  <c r="G30" i="1"/>
  <c r="G34" i="1"/>
  <c r="G36" i="1"/>
  <c r="G40" i="1"/>
  <c r="G42" i="1"/>
  <c r="G46" i="1"/>
  <c r="G48" i="1"/>
  <c r="G52" i="1"/>
  <c r="G56" i="1"/>
  <c r="G60" i="1"/>
  <c r="G64" i="1"/>
  <c r="G68" i="1"/>
  <c r="G72" i="1"/>
  <c r="G74" i="1"/>
  <c r="G78" i="1"/>
  <c r="G80" i="1"/>
  <c r="G4" i="1"/>
  <c r="G6" i="1"/>
  <c r="G8" i="1"/>
  <c r="G10" i="1"/>
  <c r="G12" i="1"/>
  <c r="G14" i="1"/>
  <c r="G16" i="1"/>
  <c r="G18" i="1"/>
  <c r="G20" i="1"/>
  <c r="G22" i="1"/>
  <c r="G24" i="1"/>
  <c r="G28" i="1"/>
  <c r="G32" i="1"/>
  <c r="G38" i="1"/>
  <c r="G44" i="1"/>
  <c r="G50" i="1"/>
  <c r="G54" i="1"/>
  <c r="G58" i="1"/>
  <c r="G62" i="1"/>
  <c r="G66" i="1"/>
  <c r="G70" i="1"/>
  <c r="G76" i="1"/>
  <c r="G82" i="1"/>
  <c r="G2" i="1"/>
  <c r="H3" i="1" l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5" i="1"/>
  <c r="H67" i="1"/>
  <c r="H69" i="1"/>
  <c r="H71" i="1"/>
  <c r="H73" i="1"/>
  <c r="H75" i="1"/>
  <c r="H77" i="1"/>
  <c r="H79" i="1"/>
  <c r="H81" i="1"/>
  <c r="H48" i="1"/>
  <c r="H52" i="1"/>
  <c r="H54" i="1"/>
  <c r="H58" i="1"/>
  <c r="H62" i="1"/>
  <c r="H64" i="1"/>
  <c r="H66" i="1"/>
  <c r="H70" i="1"/>
  <c r="H72" i="1"/>
  <c r="H74" i="1"/>
  <c r="H78" i="1"/>
  <c r="H80" i="1"/>
  <c r="H2" i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50" i="1"/>
  <c r="H56" i="1"/>
  <c r="H60" i="1"/>
  <c r="H68" i="1"/>
  <c r="H76" i="1"/>
  <c r="H82" i="1"/>
  <c r="AH48" i="1" l="1"/>
  <c r="AH31" i="1"/>
  <c r="AH47" i="1"/>
  <c r="AH6" i="1"/>
  <c r="AH22" i="1"/>
  <c r="AH30" i="1"/>
  <c r="AH38" i="1"/>
  <c r="AH42" i="1"/>
  <c r="AH26" i="1"/>
  <c r="AH51" i="1"/>
  <c r="AH11" i="1"/>
  <c r="AH3" i="1"/>
  <c r="AH8" i="1"/>
  <c r="AH5" i="1"/>
  <c r="AH21" i="1"/>
  <c r="AH37" i="1"/>
  <c r="AH20" i="1"/>
  <c r="AH34" i="1" l="1"/>
  <c r="AH35" i="1"/>
  <c r="AH9" i="1"/>
  <c r="AH32" i="1"/>
  <c r="AH4" i="1"/>
  <c r="AH2" i="1"/>
  <c r="AH39" i="1"/>
  <c r="AH13" i="1"/>
  <c r="AH12" i="1"/>
  <c r="AH56" i="1"/>
  <c r="AH24" i="1"/>
  <c r="AH40" i="1"/>
  <c r="AH25" i="1"/>
  <c r="AH46" i="1"/>
  <c r="AH33" i="1"/>
  <c r="AH14" i="1"/>
  <c r="AH15" i="1"/>
  <c r="AH52" i="1"/>
  <c r="AH36" i="1"/>
  <c r="AH41" i="1"/>
  <c r="AH43" i="1"/>
  <c r="AH27" i="1"/>
  <c r="AH19" i="1"/>
  <c r="AH18" i="1"/>
  <c r="AH54" i="1"/>
  <c r="AH23" i="1"/>
  <c r="AH50" i="1"/>
  <c r="AH10" i="1"/>
  <c r="AH16" i="1"/>
  <c r="AH53" i="1" l="1"/>
  <c r="AH49" i="1"/>
  <c r="AH29" i="1"/>
  <c r="AH55" i="1"/>
  <c r="AH45" i="1"/>
  <c r="AH28" i="1"/>
  <c r="AH7" i="1"/>
  <c r="AH17" i="1"/>
  <c r="AH44" i="1"/>
</calcChain>
</file>

<file path=xl/sharedStrings.xml><?xml version="1.0" encoding="utf-8"?>
<sst xmlns="http://schemas.openxmlformats.org/spreadsheetml/2006/main" count="115" uniqueCount="35">
  <si>
    <t>Scrip</t>
  </si>
  <si>
    <t>Date</t>
  </si>
  <si>
    <t>Open</t>
  </si>
  <si>
    <t>High</t>
  </si>
  <si>
    <t>Low</t>
  </si>
  <si>
    <t>WABCOINDIA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</si>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</sst>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6028</v>
      </c>
      <c r="D2">
        <v>6070</v>
      </c>
      <c r="E2">
        <v>5870</v>
      </c>
      <c r="F2">
        <v>5895</v>
      </c>
      <c r="G2">
        <f>_xll.TA_TYPPRICE(D2,E2,F2)</f>
        <v>5945</v>
      </c>
      <c r="H2" t="e">
        <f t="array" ref="H2:H82">_xll.TA_EMA(G2:G82,3)</f>
        <v>#N/A</v>
      </c>
      <c r="I2" t="e">
        <f>IF(F2&gt;H2,"UP","DOWN")</f>
        <v>#N/A</v>
      </c>
      <c r="J2" t="e">
        <f t="array" ref="J2:J82">_xll.TA_EMA(D2:D82,8)</f>
        <v>#N/A</v>
      </c>
      <c r="K2" t="e">
        <f t="array" ref="K2:K82">_xll.TA_EMA(E2:E82,8)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82">_xll.TA_RSI(F2:F82,5)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25</v>
      </c>
      <c r="R2">
        <f>D2-E2</f>
        <v>200</v>
      </c>
      <c r="S2">
        <f>Q2/R2</f>
        <v>0.125</v>
      </c>
      <c r="T2" t="str">
        <f>IF(S2&gt;0.8,"UP",IF(S2&lt;0.2,"DOWN","No Indication"))</f>
        <v>DOWN</v>
      </c>
      <c r="U2" t="e">
        <f>IF(AND(P2="UP",T2="UP"),"UP",IF(AND(P2="DOWN",T2="DOWN"),"DOWN","No T+M+I"))</f>
        <v>#N/A</v>
      </c>
      <c r="V2" t="e">
        <f t="array" ref="V2:V82">_xll.TA_EMA(F2:F82,12)</f>
        <v>#N/A</v>
      </c>
      <c r="W2" t="e">
        <f t="array" ref="W2:W82">_xll.TA_EMA(F2:F82,26)</f>
        <v>#N/A</v>
      </c>
      <c r="X2" t="e">
        <f>V2-W2</f>
        <v>#N/A</v>
      </c>
      <c r="Y2" t="e">
        <f t="array" ref="Y2:Y82">_xll.TA_EMA(X2:X82,9)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5900</v>
      </c>
      <c r="D3">
        <v>5949</v>
      </c>
      <c r="E3">
        <v>5853.35</v>
      </c>
      <c r="F3">
        <v>5911</v>
      </c>
      <c r="G3">
        <f>_xll.TA_TYPPRICE(D3,E3,F3)</f>
        <v>5904.45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57.649999999999636</v>
      </c>
      <c r="R3">
        <f t="shared" ref="R3:R66" si="6">D3-E3</f>
        <v>95.649999999999636</v>
      </c>
      <c r="S3">
        <f t="shared" ref="S3:S66" si="7">Q3/R3</f>
        <v>0.60271824359644388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5928.3</v>
      </c>
      <c r="D4">
        <v>6118</v>
      </c>
      <c r="E4">
        <v>5925.35</v>
      </c>
      <c r="F4">
        <v>6003</v>
      </c>
      <c r="G4">
        <f>_xll.TA_TYPPRICE(D4,E4,F4)</f>
        <v>6015.45</v>
      </c>
      <c r="H4">
        <v>5954.9666666666672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77.649999999999636</v>
      </c>
      <c r="R4">
        <f t="shared" si="6"/>
        <v>192.64999999999964</v>
      </c>
      <c r="S4">
        <f t="shared" si="7"/>
        <v>0.40306254866337804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6055</v>
      </c>
      <c r="D5">
        <v>6060</v>
      </c>
      <c r="E5">
        <v>5890</v>
      </c>
      <c r="F5">
        <v>5900</v>
      </c>
      <c r="G5">
        <f>_xll.TA_TYPPRICE(D5,E5,F5)</f>
        <v>5950</v>
      </c>
      <c r="H5">
        <v>5952.4833333333336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10</v>
      </c>
      <c r="R5">
        <f t="shared" si="6"/>
        <v>170</v>
      </c>
      <c r="S5">
        <f t="shared" si="7"/>
        <v>5.8823529411764705E-2</v>
      </c>
      <c r="T5" t="str">
        <f t="shared" si="8"/>
        <v>DOWN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5851.5</v>
      </c>
      <c r="D6">
        <v>5955</v>
      </c>
      <c r="E6">
        <v>5851.5</v>
      </c>
      <c r="F6">
        <v>5888</v>
      </c>
      <c r="G6">
        <f>_xll.TA_TYPPRICE(D6,E6,F6)</f>
        <v>5898.166666666667</v>
      </c>
      <c r="H6">
        <v>5925.3250000000007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36.5</v>
      </c>
      <c r="R6">
        <f t="shared" si="6"/>
        <v>103.5</v>
      </c>
      <c r="S6">
        <f t="shared" si="7"/>
        <v>0.35265700483091789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5877.65</v>
      </c>
      <c r="D7">
        <v>5978.95</v>
      </c>
      <c r="E7">
        <v>5862.3</v>
      </c>
      <c r="F7">
        <v>5890</v>
      </c>
      <c r="G7">
        <f>_xll.TA_TYPPRICE(D7,E7,F7)</f>
        <v>5910.416666666667</v>
      </c>
      <c r="H7">
        <v>5917.8708333333343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48.888888888888886</v>
      </c>
      <c r="O7" t="str">
        <f t="shared" si="3"/>
        <v>No Momentum</v>
      </c>
      <c r="P7" t="e">
        <f t="shared" si="4"/>
        <v>#N/A</v>
      </c>
      <c r="Q7">
        <f t="shared" si="5"/>
        <v>27.699999999999818</v>
      </c>
      <c r="R7">
        <f t="shared" si="6"/>
        <v>116.64999999999964</v>
      </c>
      <c r="S7">
        <f t="shared" si="7"/>
        <v>0.2374624946420909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5930</v>
      </c>
      <c r="D8">
        <v>6062.85</v>
      </c>
      <c r="E8">
        <v>5920.1</v>
      </c>
      <c r="F8">
        <v>5995</v>
      </c>
      <c r="G8">
        <f>_xll.TA_TYPPRICE(D8,E8,F8)</f>
        <v>5992.6500000000005</v>
      </c>
      <c r="H8">
        <v>5955.2604166666679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67.719298245614041</v>
      </c>
      <c r="O8" t="str">
        <f t="shared" si="3"/>
        <v>UP</v>
      </c>
      <c r="P8" t="e">
        <f t="shared" si="4"/>
        <v>#N/A</v>
      </c>
      <c r="Q8">
        <f t="shared" si="5"/>
        <v>74.899999999999636</v>
      </c>
      <c r="R8">
        <f t="shared" si="6"/>
        <v>142.75</v>
      </c>
      <c r="S8">
        <f t="shared" si="7"/>
        <v>0.52469352014010251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6009.95</v>
      </c>
      <c r="D9">
        <v>6009.95</v>
      </c>
      <c r="E9">
        <v>5950</v>
      </c>
      <c r="F9">
        <v>5970</v>
      </c>
      <c r="G9">
        <f>_xll.TA_TYPPRICE(D9,E9,F9)</f>
        <v>5976.6500000000005</v>
      </c>
      <c r="H9">
        <v>5965.9552083333347</v>
      </c>
      <c r="I9" t="str">
        <f t="shared" si="0"/>
        <v>UP</v>
      </c>
      <c r="J9">
        <v>6025.4687499999991</v>
      </c>
      <c r="K9">
        <v>5890.3249999999998</v>
      </c>
      <c r="L9" t="str">
        <f t="shared" si="1"/>
        <v>No Confirmation</v>
      </c>
      <c r="M9" t="str">
        <f t="shared" si="2"/>
        <v>No Trend</v>
      </c>
      <c r="N9">
        <v>61.027667984189726</v>
      </c>
      <c r="O9" t="str">
        <f t="shared" si="3"/>
        <v>UP</v>
      </c>
      <c r="P9" t="str">
        <f t="shared" si="4"/>
        <v>No Trend + Momentum</v>
      </c>
      <c r="Q9">
        <f t="shared" si="5"/>
        <v>20</v>
      </c>
      <c r="R9">
        <f t="shared" si="6"/>
        <v>59.949999999999818</v>
      </c>
      <c r="S9">
        <f t="shared" si="7"/>
        <v>0.33361134278565574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6000</v>
      </c>
      <c r="D10">
        <v>6000.05</v>
      </c>
      <c r="E10">
        <v>5845</v>
      </c>
      <c r="F10">
        <v>5850</v>
      </c>
      <c r="G10">
        <f>_xll.TA_TYPPRICE(D10,E10,F10)</f>
        <v>5898.3499999999995</v>
      </c>
      <c r="H10">
        <v>5932.1526041666675</v>
      </c>
      <c r="I10" t="str">
        <f t="shared" si="0"/>
        <v>DOWN</v>
      </c>
      <c r="J10">
        <v>6019.8201388888883</v>
      </c>
      <c r="K10">
        <v>5880.2527777777777</v>
      </c>
      <c r="L10" t="str">
        <f t="shared" si="1"/>
        <v>DOWN</v>
      </c>
      <c r="M10" t="str">
        <f t="shared" si="2"/>
        <v>DOWN</v>
      </c>
      <c r="N10">
        <v>38.312655086848643</v>
      </c>
      <c r="O10" t="str">
        <f t="shared" si="3"/>
        <v>DOWN</v>
      </c>
      <c r="P10" t="str">
        <f t="shared" si="4"/>
        <v>DOWN</v>
      </c>
      <c r="Q10">
        <f t="shared" si="5"/>
        <v>5</v>
      </c>
      <c r="R10">
        <f t="shared" si="6"/>
        <v>155.05000000000018</v>
      </c>
      <c r="S10">
        <f t="shared" si="7"/>
        <v>3.2247662044501739E-2</v>
      </c>
      <c r="T10" t="str">
        <f t="shared" si="8"/>
        <v>DOWN</v>
      </c>
      <c r="U10" t="str">
        <f t="shared" si="9"/>
        <v>DOWN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5910</v>
      </c>
      <c r="D11">
        <v>5948.45</v>
      </c>
      <c r="E11">
        <v>5828</v>
      </c>
      <c r="F11">
        <v>5875</v>
      </c>
      <c r="G11">
        <f>_xll.TA_TYPPRICE(D11,E11,F11)</f>
        <v>5883.8166666666666</v>
      </c>
      <c r="H11">
        <v>5907.9846354166675</v>
      </c>
      <c r="I11" t="str">
        <f t="shared" si="0"/>
        <v>DOWN</v>
      </c>
      <c r="J11">
        <v>6003.9601080246912</v>
      </c>
      <c r="K11">
        <v>5868.6410493827161</v>
      </c>
      <c r="L11" t="str">
        <f t="shared" si="1"/>
        <v>No Confirmation</v>
      </c>
      <c r="M11" t="str">
        <f t="shared" si="2"/>
        <v>No Trend</v>
      </c>
      <c r="N11">
        <v>43.763608087091754</v>
      </c>
      <c r="O11" t="str">
        <f t="shared" si="3"/>
        <v>No Momentum</v>
      </c>
      <c r="P11" t="str">
        <f t="shared" si="4"/>
        <v>No Trend + Momentum</v>
      </c>
      <c r="Q11">
        <f t="shared" si="5"/>
        <v>47</v>
      </c>
      <c r="R11">
        <f t="shared" si="6"/>
        <v>120.44999999999982</v>
      </c>
      <c r="S11">
        <f t="shared" si="7"/>
        <v>0.39020340390203462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5900</v>
      </c>
      <c r="D12">
        <v>5906</v>
      </c>
      <c r="E12">
        <v>5850</v>
      </c>
      <c r="F12">
        <v>5879</v>
      </c>
      <c r="G12">
        <f>_xll.TA_TYPPRICE(D12,E12,F12)</f>
        <v>5878.333333333333</v>
      </c>
      <c r="H12">
        <v>5893.1589843750007</v>
      </c>
      <c r="I12" t="str">
        <f t="shared" si="0"/>
        <v>DOWN</v>
      </c>
      <c r="J12">
        <v>5982.1911951303155</v>
      </c>
      <c r="K12">
        <v>5864.4985939643348</v>
      </c>
      <c r="L12" t="str">
        <f t="shared" si="1"/>
        <v>No Confirmation</v>
      </c>
      <c r="M12" t="str">
        <f t="shared" si="2"/>
        <v>No Trend</v>
      </c>
      <c r="N12">
        <v>44.740205612670188</v>
      </c>
      <c r="O12" t="str">
        <f t="shared" si="3"/>
        <v>No Momentum</v>
      </c>
      <c r="P12" t="str">
        <f t="shared" si="4"/>
        <v>No Trend + Momentum</v>
      </c>
      <c r="Q12">
        <f t="shared" si="5"/>
        <v>29</v>
      </c>
      <c r="R12">
        <f t="shared" si="6"/>
        <v>56</v>
      </c>
      <c r="S12">
        <f t="shared" si="7"/>
        <v>0.5178571428571429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5864</v>
      </c>
      <c r="D13">
        <v>5974.85</v>
      </c>
      <c r="E13">
        <v>5801</v>
      </c>
      <c r="F13">
        <v>5863</v>
      </c>
      <c r="G13">
        <f>_xll.TA_TYPPRICE(D13,E13,F13)</f>
        <v>5879.6166666666659</v>
      </c>
      <c r="H13">
        <v>5886.3878255208328</v>
      </c>
      <c r="I13" t="str">
        <f t="shared" si="0"/>
        <v>DOWN</v>
      </c>
      <c r="J13">
        <v>5980.55981843469</v>
      </c>
      <c r="K13">
        <v>5850.3877953055935</v>
      </c>
      <c r="L13" t="str">
        <f t="shared" si="1"/>
        <v>No Confirmation</v>
      </c>
      <c r="M13" t="str">
        <f t="shared" si="2"/>
        <v>No Trend</v>
      </c>
      <c r="N13">
        <v>41.16579317397418</v>
      </c>
      <c r="O13" t="str">
        <f t="shared" si="3"/>
        <v>No Momentum</v>
      </c>
      <c r="P13" t="str">
        <f t="shared" si="4"/>
        <v>No Trend + Momentum</v>
      </c>
      <c r="Q13">
        <f t="shared" si="5"/>
        <v>62</v>
      </c>
      <c r="R13">
        <f t="shared" si="6"/>
        <v>173.85000000000036</v>
      </c>
      <c r="S13">
        <f t="shared" si="7"/>
        <v>0.35662927811331535</v>
      </c>
      <c r="T13" t="str">
        <f t="shared" si="8"/>
        <v>No Indication</v>
      </c>
      <c r="U13" t="str">
        <f t="shared" si="9"/>
        <v>No T+M+I</v>
      </c>
      <c r="V13">
        <v>5909.916666666667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5859</v>
      </c>
      <c r="D14">
        <v>6025</v>
      </c>
      <c r="E14">
        <v>5803</v>
      </c>
      <c r="F14">
        <v>5900</v>
      </c>
      <c r="G14">
        <f>_xll.TA_TYPPRICE(D14,E14,F14)</f>
        <v>5909.333333333333</v>
      </c>
      <c r="H14">
        <v>5897.8605794270825</v>
      </c>
      <c r="I14" t="str">
        <f t="shared" si="0"/>
        <v>UP</v>
      </c>
      <c r="J14">
        <v>5990.4354143380924</v>
      </c>
      <c r="K14">
        <v>5839.8571741265723</v>
      </c>
      <c r="L14" t="str">
        <f t="shared" si="1"/>
        <v>No Confirmation</v>
      </c>
      <c r="M14" t="str">
        <f t="shared" si="2"/>
        <v>No Trend</v>
      </c>
      <c r="N14">
        <v>52.203823805730032</v>
      </c>
      <c r="O14" t="str">
        <f t="shared" si="3"/>
        <v>No Momentum</v>
      </c>
      <c r="P14" t="str">
        <f t="shared" si="4"/>
        <v>No Trend + Momentum</v>
      </c>
      <c r="Q14">
        <f t="shared" si="5"/>
        <v>97</v>
      </c>
      <c r="R14">
        <f t="shared" si="6"/>
        <v>222</v>
      </c>
      <c r="S14">
        <f t="shared" si="7"/>
        <v>0.43693693693693691</v>
      </c>
      <c r="T14" t="str">
        <f t="shared" si="8"/>
        <v>No Indication</v>
      </c>
      <c r="U14" t="str">
        <f t="shared" si="9"/>
        <v>No T+M+I</v>
      </c>
      <c r="V14">
        <v>5908.3910256410263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5916.1</v>
      </c>
      <c r="D15">
        <v>5979.35</v>
      </c>
      <c r="E15">
        <v>5863.05</v>
      </c>
      <c r="F15">
        <v>5865</v>
      </c>
      <c r="G15">
        <f>_xll.TA_TYPPRICE(D15,E15,F15)</f>
        <v>5902.4666666666672</v>
      </c>
      <c r="H15">
        <v>5900.1636230468748</v>
      </c>
      <c r="I15" t="str">
        <f t="shared" si="0"/>
        <v>DOWN</v>
      </c>
      <c r="J15">
        <v>5987.9719889296275</v>
      </c>
      <c r="K15">
        <v>5845.0111354317787</v>
      </c>
      <c r="L15" t="str">
        <f t="shared" si="1"/>
        <v>No Confirmation</v>
      </c>
      <c r="M15" t="str">
        <f t="shared" si="2"/>
        <v>No Trend</v>
      </c>
      <c r="N15">
        <v>42.725613640883338</v>
      </c>
      <c r="O15" t="str">
        <f t="shared" si="3"/>
        <v>No Momentum</v>
      </c>
      <c r="P15" t="str">
        <f t="shared" si="4"/>
        <v>No Trend + Momentum</v>
      </c>
      <c r="Q15">
        <f t="shared" si="5"/>
        <v>1.9499999999998181</v>
      </c>
      <c r="R15">
        <f t="shared" si="6"/>
        <v>116.30000000000018</v>
      </c>
      <c r="S15">
        <f t="shared" si="7"/>
        <v>1.6766981943248625E-2</v>
      </c>
      <c r="T15" t="str">
        <f t="shared" si="8"/>
        <v>DOWN</v>
      </c>
      <c r="U15" t="str">
        <f t="shared" si="9"/>
        <v>No T+M+I</v>
      </c>
      <c r="V15">
        <v>5901.7154832347142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5967.8</v>
      </c>
      <c r="D16">
        <v>5967.8</v>
      </c>
      <c r="E16">
        <v>5725</v>
      </c>
      <c r="F16">
        <v>5770</v>
      </c>
      <c r="G16">
        <f>_xll.TA_TYPPRICE(D16,E16,F16)</f>
        <v>5820.9333333333334</v>
      </c>
      <c r="H16">
        <v>5860.5484781901041</v>
      </c>
      <c r="I16" t="str">
        <f t="shared" si="0"/>
        <v>DOWN</v>
      </c>
      <c r="J16">
        <v>5983.4893247230439</v>
      </c>
      <c r="K16">
        <v>5818.3419942247165</v>
      </c>
      <c r="L16" t="str">
        <f t="shared" si="1"/>
        <v>DOWN</v>
      </c>
      <c r="M16" t="str">
        <f t="shared" si="2"/>
        <v>DOWN</v>
      </c>
      <c r="N16">
        <v>26.438911261338973</v>
      </c>
      <c r="O16" t="str">
        <f t="shared" si="3"/>
        <v>DOWN</v>
      </c>
      <c r="P16" t="str">
        <f t="shared" si="4"/>
        <v>DOWN</v>
      </c>
      <c r="Q16">
        <f t="shared" si="5"/>
        <v>45</v>
      </c>
      <c r="R16">
        <f t="shared" si="6"/>
        <v>242.80000000000018</v>
      </c>
      <c r="S16">
        <f t="shared" si="7"/>
        <v>0.18533772652388783</v>
      </c>
      <c r="T16" t="str">
        <f t="shared" si="8"/>
        <v>DOWN</v>
      </c>
      <c r="U16" t="str">
        <f t="shared" si="9"/>
        <v>DOWN</v>
      </c>
      <c r="V16">
        <v>5881.4515627370656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5780</v>
      </c>
      <c r="D17">
        <v>5809.95</v>
      </c>
      <c r="E17">
        <v>5657</v>
      </c>
      <c r="F17">
        <v>5695</v>
      </c>
      <c r="G17">
        <f>_xll.TA_TYPPRICE(D17,E17,F17)</f>
        <v>5720.6500000000005</v>
      </c>
      <c r="H17">
        <v>5790.5992390950523</v>
      </c>
      <c r="I17" t="str">
        <f t="shared" si="0"/>
        <v>DOWN</v>
      </c>
      <c r="J17">
        <v>5944.925030340145</v>
      </c>
      <c r="K17">
        <v>5782.4882177303352</v>
      </c>
      <c r="L17" t="str">
        <f t="shared" si="1"/>
        <v>DOWN</v>
      </c>
      <c r="M17" t="str">
        <f t="shared" si="2"/>
        <v>DOWN</v>
      </c>
      <c r="N17">
        <v>19.211850321070067</v>
      </c>
      <c r="O17" t="str">
        <f t="shared" si="3"/>
        <v>DOWN</v>
      </c>
      <c r="P17" t="str">
        <f t="shared" si="4"/>
        <v>DOWN</v>
      </c>
      <c r="Q17">
        <f t="shared" si="5"/>
        <v>38</v>
      </c>
      <c r="R17">
        <f t="shared" si="6"/>
        <v>152.94999999999982</v>
      </c>
      <c r="S17">
        <f t="shared" si="7"/>
        <v>0.2484472049689444</v>
      </c>
      <c r="T17" t="str">
        <f t="shared" si="8"/>
        <v>No Indication</v>
      </c>
      <c r="U17" t="str">
        <f t="shared" si="9"/>
        <v>No T+M+I</v>
      </c>
      <c r="V17">
        <v>5852.7667069313629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5675</v>
      </c>
      <c r="D18">
        <v>6049</v>
      </c>
      <c r="E18">
        <v>5651</v>
      </c>
      <c r="F18">
        <v>5860</v>
      </c>
      <c r="G18">
        <f>_xll.TA_TYPPRICE(D18,E18,F18)</f>
        <v>5853.333333333333</v>
      </c>
      <c r="H18">
        <v>5821.9662862141922</v>
      </c>
      <c r="I18" t="str">
        <f t="shared" si="0"/>
        <v>UP</v>
      </c>
      <c r="J18">
        <v>5968.0528013756684</v>
      </c>
      <c r="K18">
        <v>5753.268613790261</v>
      </c>
      <c r="L18" t="str">
        <f t="shared" si="1"/>
        <v>No Confirmation</v>
      </c>
      <c r="M18" t="str">
        <f t="shared" si="2"/>
        <v>No Trend</v>
      </c>
      <c r="N18">
        <v>53.880431972798263</v>
      </c>
      <c r="O18" t="str">
        <f t="shared" si="3"/>
        <v>No Momentum</v>
      </c>
      <c r="P18" t="str">
        <f t="shared" si="4"/>
        <v>No Trend + Momentum</v>
      </c>
      <c r="Q18">
        <f t="shared" si="5"/>
        <v>209</v>
      </c>
      <c r="R18">
        <f t="shared" si="6"/>
        <v>398</v>
      </c>
      <c r="S18">
        <f t="shared" si="7"/>
        <v>0.52512562814070352</v>
      </c>
      <c r="T18" t="str">
        <f t="shared" si="8"/>
        <v>No Indication</v>
      </c>
      <c r="U18" t="str">
        <f t="shared" si="9"/>
        <v>No T+M+I</v>
      </c>
      <c r="V18">
        <v>5853.8795212496152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5885</v>
      </c>
      <c r="D19">
        <v>5900</v>
      </c>
      <c r="E19">
        <v>5753.2</v>
      </c>
      <c r="F19">
        <v>5770</v>
      </c>
      <c r="G19">
        <f>_xll.TA_TYPPRICE(D19,E19,F19)</f>
        <v>5807.7333333333336</v>
      </c>
      <c r="H19">
        <v>5814.8498097737629</v>
      </c>
      <c r="I19" t="str">
        <f t="shared" si="0"/>
        <v>DOWN</v>
      </c>
      <c r="J19">
        <v>5952.9299566255195</v>
      </c>
      <c r="K19">
        <v>5753.2533662813139</v>
      </c>
      <c r="L19" t="str">
        <f t="shared" si="1"/>
        <v>No Confirmation</v>
      </c>
      <c r="M19" t="str">
        <f t="shared" si="2"/>
        <v>No Trend</v>
      </c>
      <c r="N19">
        <v>41.684139470611079</v>
      </c>
      <c r="O19" t="str">
        <f t="shared" si="3"/>
        <v>No Momentum</v>
      </c>
      <c r="P19" t="str">
        <f t="shared" si="4"/>
        <v>No Trend + Momentum</v>
      </c>
      <c r="Q19">
        <f t="shared" si="5"/>
        <v>16.800000000000182</v>
      </c>
      <c r="R19">
        <f t="shared" si="6"/>
        <v>146.80000000000018</v>
      </c>
      <c r="S19">
        <f t="shared" si="7"/>
        <v>0.11444141689373406</v>
      </c>
      <c r="T19" t="str">
        <f t="shared" si="8"/>
        <v>DOWN</v>
      </c>
      <c r="U19" t="str">
        <f t="shared" si="9"/>
        <v>No T+M+I</v>
      </c>
      <c r="V19">
        <v>5840.9749795189055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5772</v>
      </c>
      <c r="D20">
        <v>6030</v>
      </c>
      <c r="E20">
        <v>5772</v>
      </c>
      <c r="F20">
        <v>5900</v>
      </c>
      <c r="G20">
        <f>_xll.TA_TYPPRICE(D20,E20,F20)</f>
        <v>5900.666666666667</v>
      </c>
      <c r="H20">
        <v>5857.7582382202145</v>
      </c>
      <c r="I20" t="str">
        <f t="shared" si="0"/>
        <v>UP</v>
      </c>
      <c r="J20">
        <v>5970.0566329309595</v>
      </c>
      <c r="K20">
        <v>5757.4192848854664</v>
      </c>
      <c r="L20" t="str">
        <f t="shared" si="1"/>
        <v>No Confirmation</v>
      </c>
      <c r="M20" t="str">
        <f t="shared" si="2"/>
        <v>No Trend</v>
      </c>
      <c r="N20">
        <v>58.603148712134924</v>
      </c>
      <c r="O20" t="str">
        <f t="shared" si="3"/>
        <v>No Momentum</v>
      </c>
      <c r="P20" t="str">
        <f t="shared" si="4"/>
        <v>No Trend + Momentum</v>
      </c>
      <c r="Q20">
        <f t="shared" si="5"/>
        <v>128</v>
      </c>
      <c r="R20">
        <f t="shared" si="6"/>
        <v>258</v>
      </c>
      <c r="S20">
        <f t="shared" si="7"/>
        <v>0.49612403100775193</v>
      </c>
      <c r="T20" t="str">
        <f t="shared" si="8"/>
        <v>No Indication</v>
      </c>
      <c r="U20" t="str">
        <f t="shared" si="9"/>
        <v>No T+M+I</v>
      </c>
      <c r="V20">
        <v>5850.0557519006124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5900</v>
      </c>
      <c r="D21">
        <v>5940</v>
      </c>
      <c r="E21">
        <v>5770</v>
      </c>
      <c r="F21">
        <v>5770</v>
      </c>
      <c r="G21">
        <f>_xll.TA_TYPPRICE(D21,E21,F21)</f>
        <v>5826.666666666667</v>
      </c>
      <c r="H21">
        <v>5842.2124524434403</v>
      </c>
      <c r="I21" t="str">
        <f t="shared" si="0"/>
        <v>DOWN</v>
      </c>
      <c r="J21">
        <v>5963.3773811685242</v>
      </c>
      <c r="K21">
        <v>5760.214999355363</v>
      </c>
      <c r="L21" t="str">
        <f t="shared" si="1"/>
        <v>No Confirmation</v>
      </c>
      <c r="M21" t="str">
        <f t="shared" si="2"/>
        <v>No Trend</v>
      </c>
      <c r="N21">
        <v>43.006472029574894</v>
      </c>
      <c r="O21" t="str">
        <f t="shared" si="3"/>
        <v>No Momentum</v>
      </c>
      <c r="P21" t="str">
        <f t="shared" si="4"/>
        <v>No Trend + Momentum</v>
      </c>
      <c r="Q21">
        <f t="shared" si="5"/>
        <v>0</v>
      </c>
      <c r="R21">
        <f t="shared" si="6"/>
        <v>170</v>
      </c>
      <c r="S21">
        <f t="shared" si="7"/>
        <v>0</v>
      </c>
      <c r="T21" t="str">
        <f t="shared" si="8"/>
        <v>DOWN</v>
      </c>
      <c r="U21" t="str">
        <f t="shared" si="9"/>
        <v>No T+M+I</v>
      </c>
      <c r="V21">
        <v>5837.7394823774412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5810</v>
      </c>
      <c r="D22">
        <v>5875</v>
      </c>
      <c r="E22">
        <v>5780.35</v>
      </c>
      <c r="F22">
        <v>5837</v>
      </c>
      <c r="G22">
        <f>_xll.TA_TYPPRICE(D22,E22,F22)</f>
        <v>5830.7833333333328</v>
      </c>
      <c r="H22">
        <v>5836.4978928883866</v>
      </c>
      <c r="I22" t="str">
        <f t="shared" si="0"/>
        <v>UP</v>
      </c>
      <c r="J22">
        <v>5943.7379631310741</v>
      </c>
      <c r="K22">
        <v>5764.6894439430598</v>
      </c>
      <c r="L22" t="str">
        <f t="shared" si="1"/>
        <v>No Confirmation</v>
      </c>
      <c r="M22" t="str">
        <f t="shared" si="2"/>
        <v>No Trend</v>
      </c>
      <c r="N22">
        <v>51.348125748201653</v>
      </c>
      <c r="O22" t="str">
        <f t="shared" si="3"/>
        <v>No Momentum</v>
      </c>
      <c r="P22" t="str">
        <f t="shared" si="4"/>
        <v>No Trend + Momentum</v>
      </c>
      <c r="Q22">
        <f t="shared" si="5"/>
        <v>56.649999999999636</v>
      </c>
      <c r="R22">
        <f t="shared" si="6"/>
        <v>94.649999999999636</v>
      </c>
      <c r="S22">
        <f t="shared" si="7"/>
        <v>0.59852086634970791</v>
      </c>
      <c r="T22" t="str">
        <f t="shared" si="8"/>
        <v>No Indication</v>
      </c>
      <c r="U22" t="str">
        <f t="shared" si="9"/>
        <v>No T+M+I</v>
      </c>
      <c r="V22">
        <v>5837.6257158578346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5807</v>
      </c>
      <c r="D23">
        <v>5917.1</v>
      </c>
      <c r="E23">
        <v>5790</v>
      </c>
      <c r="F23">
        <v>5800</v>
      </c>
      <c r="G23">
        <f>_xll.TA_TYPPRICE(D23,E23,F23)</f>
        <v>5835.7</v>
      </c>
      <c r="H23">
        <v>5836.0989464441936</v>
      </c>
      <c r="I23" t="str">
        <f t="shared" si="0"/>
        <v>DOWN</v>
      </c>
      <c r="J23">
        <v>5937.8184157686137</v>
      </c>
      <c r="K23">
        <v>5770.3140119557129</v>
      </c>
      <c r="L23" t="str">
        <f t="shared" si="1"/>
        <v>No Confirmation</v>
      </c>
      <c r="M23" t="str">
        <f t="shared" si="2"/>
        <v>No Trend</v>
      </c>
      <c r="N23">
        <v>46.636315600766238</v>
      </c>
      <c r="O23" t="str">
        <f t="shared" si="3"/>
        <v>No Momentum</v>
      </c>
      <c r="P23" t="str">
        <f t="shared" si="4"/>
        <v>No Trend + Momentum</v>
      </c>
      <c r="Q23">
        <f t="shared" si="5"/>
        <v>10</v>
      </c>
      <c r="R23">
        <f t="shared" si="6"/>
        <v>127.10000000000036</v>
      </c>
      <c r="S23">
        <f t="shared" si="7"/>
        <v>7.8678206136899853E-2</v>
      </c>
      <c r="T23" t="str">
        <f t="shared" si="8"/>
        <v>DOWN</v>
      </c>
      <c r="U23" t="str">
        <f t="shared" si="9"/>
        <v>No T+M+I</v>
      </c>
      <c r="V23">
        <v>5831.8371441873987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5874.75</v>
      </c>
      <c r="D24">
        <v>5874.75</v>
      </c>
      <c r="E24">
        <v>5780</v>
      </c>
      <c r="F24">
        <v>5780</v>
      </c>
      <c r="G24">
        <f>_xll.TA_TYPPRICE(D24,E24,F24)</f>
        <v>5811.583333333333</v>
      </c>
      <c r="H24">
        <v>5823.8411398887638</v>
      </c>
      <c r="I24" t="str">
        <f t="shared" si="0"/>
        <v>DOWN</v>
      </c>
      <c r="J24">
        <v>5923.8032122644772</v>
      </c>
      <c r="K24">
        <v>5772.4664537433318</v>
      </c>
      <c r="L24" t="str">
        <f t="shared" si="1"/>
        <v>No Confirmation</v>
      </c>
      <c r="M24" t="str">
        <f t="shared" si="2"/>
        <v>No Trend</v>
      </c>
      <c r="N24">
        <v>43.913610428034865</v>
      </c>
      <c r="O24" t="str">
        <f t="shared" si="3"/>
        <v>No Momentum</v>
      </c>
      <c r="P24" t="str">
        <f t="shared" si="4"/>
        <v>No Trend + Momentum</v>
      </c>
      <c r="Q24">
        <f t="shared" si="5"/>
        <v>0</v>
      </c>
      <c r="R24">
        <f t="shared" si="6"/>
        <v>94.75</v>
      </c>
      <c r="S24">
        <f t="shared" si="7"/>
        <v>0</v>
      </c>
      <c r="T24" t="str">
        <f t="shared" si="8"/>
        <v>DOWN</v>
      </c>
      <c r="U24" t="str">
        <f t="shared" si="9"/>
        <v>No T+M+I</v>
      </c>
      <c r="V24">
        <v>5823.862198927799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5839.95</v>
      </c>
      <c r="D25">
        <v>5849.95</v>
      </c>
      <c r="E25">
        <v>5710</v>
      </c>
      <c r="F25">
        <v>5742</v>
      </c>
      <c r="G25">
        <f>_xll.TA_TYPPRICE(D25,E25,F25)</f>
        <v>5767.3166666666666</v>
      </c>
      <c r="H25">
        <v>5795.5789032777157</v>
      </c>
      <c r="I25" t="str">
        <f t="shared" si="0"/>
        <v>DOWN</v>
      </c>
      <c r="J25">
        <v>5907.3913873168158</v>
      </c>
      <c r="K25">
        <v>5758.5850195781468</v>
      </c>
      <c r="L25" t="str">
        <f t="shared" si="1"/>
        <v>DOWN</v>
      </c>
      <c r="M25" t="str">
        <f t="shared" si="2"/>
        <v>DOWN</v>
      </c>
      <c r="N25">
        <v>38.566164009696458</v>
      </c>
      <c r="O25" t="str">
        <f t="shared" si="3"/>
        <v>DOWN</v>
      </c>
      <c r="P25" t="str">
        <f t="shared" si="4"/>
        <v>DOWN</v>
      </c>
      <c r="Q25">
        <f t="shared" si="5"/>
        <v>32</v>
      </c>
      <c r="R25">
        <f t="shared" si="6"/>
        <v>139.94999999999982</v>
      </c>
      <c r="S25">
        <f t="shared" si="7"/>
        <v>0.22865309038942508</v>
      </c>
      <c r="T25" t="str">
        <f t="shared" si="8"/>
        <v>No Indication</v>
      </c>
      <c r="U25" t="str">
        <f t="shared" si="9"/>
        <v>No T+M+I</v>
      </c>
      <c r="V25">
        <v>5811.2680144773685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5730</v>
      </c>
      <c r="D26">
        <v>5778.95</v>
      </c>
      <c r="E26">
        <v>5714.05</v>
      </c>
      <c r="F26">
        <v>5750</v>
      </c>
      <c r="G26">
        <f>_xll.TA_TYPPRICE(D26,E26,F26)</f>
        <v>5747.666666666667</v>
      </c>
      <c r="H26">
        <v>5771.6227849721909</v>
      </c>
      <c r="I26" t="str">
        <f t="shared" si="0"/>
        <v>DOWN</v>
      </c>
      <c r="J26">
        <v>5878.8488568019675</v>
      </c>
      <c r="K26">
        <v>5748.6883485607805</v>
      </c>
      <c r="L26" t="str">
        <f t="shared" si="1"/>
        <v>No Confirmation</v>
      </c>
      <c r="M26" t="str">
        <f t="shared" si="2"/>
        <v>No Trend</v>
      </c>
      <c r="N26">
        <v>40.473699354197812</v>
      </c>
      <c r="O26" t="str">
        <f t="shared" si="3"/>
        <v>No Momentum</v>
      </c>
      <c r="P26" t="str">
        <f t="shared" si="4"/>
        <v>No Trend + Momentum</v>
      </c>
      <c r="Q26">
        <f t="shared" si="5"/>
        <v>35.949999999999818</v>
      </c>
      <c r="R26">
        <f t="shared" si="6"/>
        <v>64.899999999999636</v>
      </c>
      <c r="S26">
        <f t="shared" si="7"/>
        <v>0.55392912172573217</v>
      </c>
      <c r="T26" t="str">
        <f t="shared" si="8"/>
        <v>No Indication</v>
      </c>
      <c r="U26" t="str">
        <f t="shared" si="9"/>
        <v>No T+M+I</v>
      </c>
      <c r="V26">
        <v>5801.8421660962349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5752</v>
      </c>
      <c r="D27">
        <v>5795</v>
      </c>
      <c r="E27">
        <v>5681.95</v>
      </c>
      <c r="F27">
        <v>5750</v>
      </c>
      <c r="G27">
        <f>_xll.TA_TYPPRICE(D27,E27,F27)</f>
        <v>5742.3166666666666</v>
      </c>
      <c r="H27">
        <v>5756.9697258194283</v>
      </c>
      <c r="I27" t="str">
        <f t="shared" si="0"/>
        <v>DOWN</v>
      </c>
      <c r="J27">
        <v>5860.2157775126416</v>
      </c>
      <c r="K27">
        <v>5733.8576044361625</v>
      </c>
      <c r="L27" t="str">
        <f t="shared" si="1"/>
        <v>No Confirmation</v>
      </c>
      <c r="M27" t="str">
        <f t="shared" si="2"/>
        <v>No Trend</v>
      </c>
      <c r="N27">
        <v>40.473699354197805</v>
      </c>
      <c r="O27" t="str">
        <f t="shared" si="3"/>
        <v>No Momentum</v>
      </c>
      <c r="P27" t="str">
        <f t="shared" si="4"/>
        <v>No Trend + Momentum</v>
      </c>
      <c r="Q27">
        <f t="shared" si="5"/>
        <v>68.050000000000182</v>
      </c>
      <c r="R27">
        <f t="shared" si="6"/>
        <v>113.05000000000018</v>
      </c>
      <c r="S27">
        <f t="shared" si="7"/>
        <v>0.60194604157452514</v>
      </c>
      <c r="T27" t="str">
        <f t="shared" si="8"/>
        <v>No Indication</v>
      </c>
      <c r="U27" t="str">
        <f t="shared" si="9"/>
        <v>No T+M+I</v>
      </c>
      <c r="V27">
        <v>5793.866448235276</v>
      </c>
      <c r="W27">
        <v>5850.3076923076924</v>
      </c>
      <c r="X27">
        <f t="shared" si="10"/>
        <v>-56.441244072416339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5722</v>
      </c>
      <c r="D28">
        <v>5825</v>
      </c>
      <c r="E28">
        <v>5722</v>
      </c>
      <c r="F28">
        <v>5800</v>
      </c>
      <c r="G28">
        <f>_xll.TA_TYPPRICE(D28,E28,F28)</f>
        <v>5782.333333333333</v>
      </c>
      <c r="H28">
        <v>5769.6515295763802</v>
      </c>
      <c r="I28" t="str">
        <f t="shared" si="0"/>
        <v>UP</v>
      </c>
      <c r="J28">
        <v>5852.3900491764989</v>
      </c>
      <c r="K28">
        <v>5731.2225812281267</v>
      </c>
      <c r="L28" t="str">
        <f t="shared" si="1"/>
        <v>No Confirmation</v>
      </c>
      <c r="M28" t="str">
        <f t="shared" si="2"/>
        <v>No Trend</v>
      </c>
      <c r="N28">
        <v>54.323849912727404</v>
      </c>
      <c r="O28" t="str">
        <f t="shared" si="3"/>
        <v>No Momentum</v>
      </c>
      <c r="P28" t="str">
        <f t="shared" si="4"/>
        <v>No Trend + Momentum</v>
      </c>
      <c r="Q28">
        <f t="shared" si="5"/>
        <v>78</v>
      </c>
      <c r="R28">
        <f t="shared" si="6"/>
        <v>103</v>
      </c>
      <c r="S28">
        <f t="shared" si="7"/>
        <v>0.75728155339805825</v>
      </c>
      <c r="T28" t="str">
        <f t="shared" si="8"/>
        <v>No Indication</v>
      </c>
      <c r="U28" t="str">
        <f t="shared" si="9"/>
        <v>No T+M+I</v>
      </c>
      <c r="V28">
        <v>5794.8100715836954</v>
      </c>
      <c r="W28">
        <v>5846.5811965811963</v>
      </c>
      <c r="X28">
        <f t="shared" si="10"/>
        <v>-51.77112499750092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5840</v>
      </c>
      <c r="D29">
        <v>5840</v>
      </c>
      <c r="E29">
        <v>5670</v>
      </c>
      <c r="F29">
        <v>5687</v>
      </c>
      <c r="G29">
        <f>_xll.TA_TYPPRICE(D29,E29,F29)</f>
        <v>5732.333333333333</v>
      </c>
      <c r="H29">
        <v>5750.9924314548571</v>
      </c>
      <c r="I29" t="str">
        <f t="shared" si="0"/>
        <v>DOWN</v>
      </c>
      <c r="J29">
        <v>5849.6367049150549</v>
      </c>
      <c r="K29">
        <v>5717.6175631774322</v>
      </c>
      <c r="L29" t="str">
        <f t="shared" si="1"/>
        <v>DOWN</v>
      </c>
      <c r="M29" t="str">
        <f t="shared" si="2"/>
        <v>DOWN</v>
      </c>
      <c r="N29">
        <v>32.77851266246865</v>
      </c>
      <c r="O29" t="str">
        <f t="shared" si="3"/>
        <v>DOWN</v>
      </c>
      <c r="P29" t="str">
        <f t="shared" si="4"/>
        <v>DOWN</v>
      </c>
      <c r="Q29">
        <f t="shared" si="5"/>
        <v>17</v>
      </c>
      <c r="R29">
        <f t="shared" si="6"/>
        <v>170</v>
      </c>
      <c r="S29">
        <f t="shared" si="7"/>
        <v>0.1</v>
      </c>
      <c r="T29" t="str">
        <f t="shared" si="8"/>
        <v>DOWN</v>
      </c>
      <c r="U29" t="str">
        <f t="shared" si="9"/>
        <v>DOWN</v>
      </c>
      <c r="V29">
        <v>5778.2239067246655</v>
      </c>
      <c r="W29">
        <v>5834.7603672048117</v>
      </c>
      <c r="X29">
        <f t="shared" si="10"/>
        <v>-56.536460480146161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5755</v>
      </c>
      <c r="D30">
        <v>5755</v>
      </c>
      <c r="E30">
        <v>5680</v>
      </c>
      <c r="F30">
        <v>5697</v>
      </c>
      <c r="G30">
        <f>_xll.TA_TYPPRICE(D30,E30,F30)</f>
        <v>5710.666666666667</v>
      </c>
      <c r="H30">
        <v>5730.8295490607616</v>
      </c>
      <c r="I30" t="str">
        <f t="shared" si="0"/>
        <v>DOWN</v>
      </c>
      <c r="J30">
        <v>5828.6063260450428</v>
      </c>
      <c r="K30">
        <v>5709.2581046935584</v>
      </c>
      <c r="L30" t="str">
        <f t="shared" si="1"/>
        <v>DOWN</v>
      </c>
      <c r="M30" t="str">
        <f t="shared" si="2"/>
        <v>DOWN</v>
      </c>
      <c r="N30">
        <v>35.603749787979524</v>
      </c>
      <c r="O30" t="str">
        <f t="shared" si="3"/>
        <v>DOWN</v>
      </c>
      <c r="P30" t="str">
        <f t="shared" si="4"/>
        <v>DOWN</v>
      </c>
      <c r="Q30">
        <f t="shared" si="5"/>
        <v>17</v>
      </c>
      <c r="R30">
        <f t="shared" si="6"/>
        <v>75</v>
      </c>
      <c r="S30">
        <f t="shared" si="7"/>
        <v>0.22666666666666666</v>
      </c>
      <c r="T30" t="str">
        <f t="shared" si="8"/>
        <v>No Indication</v>
      </c>
      <c r="U30" t="str">
        <f t="shared" si="9"/>
        <v>No T+M+I</v>
      </c>
      <c r="V30">
        <v>5765.7279210747174</v>
      </c>
      <c r="W30">
        <v>5824.5558955600109</v>
      </c>
      <c r="X30">
        <f t="shared" si="10"/>
        <v>-58.827974485293453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5697.4</v>
      </c>
      <c r="D31">
        <v>5750</v>
      </c>
      <c r="E31">
        <v>5655</v>
      </c>
      <c r="F31">
        <v>5665</v>
      </c>
      <c r="G31">
        <f>_xll.TA_TYPPRICE(D31,E31,F31)</f>
        <v>5690</v>
      </c>
      <c r="H31">
        <v>5710.4147745303808</v>
      </c>
      <c r="I31" t="str">
        <f t="shared" si="0"/>
        <v>DOWN</v>
      </c>
      <c r="J31">
        <v>5811.1382535905886</v>
      </c>
      <c r="K31">
        <v>5697.2007480949896</v>
      </c>
      <c r="L31" t="str">
        <f t="shared" si="1"/>
        <v>DOWN</v>
      </c>
      <c r="M31" t="str">
        <f t="shared" si="2"/>
        <v>DOWN</v>
      </c>
      <c r="N31">
        <v>30.479658328875637</v>
      </c>
      <c r="O31" t="str">
        <f t="shared" si="3"/>
        <v>DOWN</v>
      </c>
      <c r="P31" t="str">
        <f t="shared" si="4"/>
        <v>DOWN</v>
      </c>
      <c r="Q31">
        <f t="shared" si="5"/>
        <v>10</v>
      </c>
      <c r="R31">
        <f t="shared" si="6"/>
        <v>95</v>
      </c>
      <c r="S31">
        <f t="shared" si="7"/>
        <v>0.10526315789473684</v>
      </c>
      <c r="T31" t="str">
        <f t="shared" si="8"/>
        <v>DOWN</v>
      </c>
      <c r="U31" t="str">
        <f t="shared" si="9"/>
        <v>DOWN</v>
      </c>
      <c r="V31">
        <v>5750.231317832453</v>
      </c>
      <c r="W31">
        <v>5812.7369403333432</v>
      </c>
      <c r="X31">
        <f t="shared" si="10"/>
        <v>-62.50562250089024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5680</v>
      </c>
      <c r="D32">
        <v>5781.3</v>
      </c>
      <c r="E32">
        <v>5651</v>
      </c>
      <c r="F32">
        <v>5707</v>
      </c>
      <c r="G32">
        <f>_xll.TA_TYPPRICE(D32,E32,F32)</f>
        <v>5713.0999999999995</v>
      </c>
      <c r="H32">
        <v>5711.7573872651901</v>
      </c>
      <c r="I32" t="str">
        <f t="shared" si="0"/>
        <v>DOWN</v>
      </c>
      <c r="J32">
        <v>5804.5075305704577</v>
      </c>
      <c r="K32">
        <v>5686.9339151849917</v>
      </c>
      <c r="L32" t="str">
        <f t="shared" si="1"/>
        <v>No Confirmation</v>
      </c>
      <c r="M32" t="str">
        <f t="shared" si="2"/>
        <v>No Trend</v>
      </c>
      <c r="N32">
        <v>43.759171830095362</v>
      </c>
      <c r="O32" t="str">
        <f t="shared" si="3"/>
        <v>No Momentum</v>
      </c>
      <c r="P32" t="str">
        <f t="shared" si="4"/>
        <v>No Trend + Momentum</v>
      </c>
      <c r="Q32">
        <f t="shared" si="5"/>
        <v>56</v>
      </c>
      <c r="R32">
        <f t="shared" si="6"/>
        <v>130.30000000000018</v>
      </c>
      <c r="S32">
        <f t="shared" si="7"/>
        <v>0.42977743668457347</v>
      </c>
      <c r="T32" t="str">
        <f t="shared" si="8"/>
        <v>No Indication</v>
      </c>
      <c r="U32" t="str">
        <f t="shared" si="9"/>
        <v>No T+M+I</v>
      </c>
      <c r="V32">
        <v>5743.5803458582295</v>
      </c>
      <c r="W32">
        <v>5804.9045743827255</v>
      </c>
      <c r="X32">
        <f t="shared" si="10"/>
        <v>-61.324228524495993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5710.5</v>
      </c>
      <c r="D33">
        <v>5797.9</v>
      </c>
      <c r="E33">
        <v>5646</v>
      </c>
      <c r="F33">
        <v>5795</v>
      </c>
      <c r="G33">
        <f>_xll.TA_TYPPRICE(D33,E33,F33)</f>
        <v>5746.3</v>
      </c>
      <c r="H33">
        <v>5729.0286936325956</v>
      </c>
      <c r="I33" t="str">
        <f t="shared" si="0"/>
        <v>UP</v>
      </c>
      <c r="J33">
        <v>5803.0391904436892</v>
      </c>
      <c r="K33">
        <v>5677.8374895883271</v>
      </c>
      <c r="L33" t="str">
        <f t="shared" si="1"/>
        <v>No Confirmation</v>
      </c>
      <c r="M33" t="str">
        <f t="shared" si="2"/>
        <v>No Trend</v>
      </c>
      <c r="N33">
        <v>62.513127088425946</v>
      </c>
      <c r="O33" t="str">
        <f t="shared" si="3"/>
        <v>UP</v>
      </c>
      <c r="P33" t="str">
        <f t="shared" si="4"/>
        <v>No Trend + Momentum</v>
      </c>
      <c r="Q33">
        <f t="shared" si="5"/>
        <v>149</v>
      </c>
      <c r="R33">
        <f t="shared" si="6"/>
        <v>151.89999999999964</v>
      </c>
      <c r="S33">
        <f t="shared" si="7"/>
        <v>0.98090849242923206</v>
      </c>
      <c r="T33" t="str">
        <f t="shared" si="8"/>
        <v>UP</v>
      </c>
      <c r="U33" t="str">
        <f t="shared" si="9"/>
        <v>No T+M+I</v>
      </c>
      <c r="V33">
        <v>5751.4910618800404</v>
      </c>
      <c r="W33">
        <v>5804.1709022062278</v>
      </c>
      <c r="X33">
        <f t="shared" si="10"/>
        <v>-52.679840326187332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5795.15</v>
      </c>
      <c r="D34">
        <v>5800</v>
      </c>
      <c r="E34">
        <v>5572</v>
      </c>
      <c r="F34">
        <v>5640</v>
      </c>
      <c r="G34">
        <f>_xll.TA_TYPPRICE(D34,E34,F34)</f>
        <v>5670.666666666667</v>
      </c>
      <c r="H34">
        <v>5699.8476801496308</v>
      </c>
      <c r="I34" t="str">
        <f t="shared" si="0"/>
        <v>DOWN</v>
      </c>
      <c r="J34">
        <v>5802.3638147895363</v>
      </c>
      <c r="K34">
        <v>5654.3180474575875</v>
      </c>
      <c r="L34" t="str">
        <f t="shared" si="1"/>
        <v>DOWN</v>
      </c>
      <c r="M34" t="str">
        <f t="shared" si="2"/>
        <v>DOWN</v>
      </c>
      <c r="N34">
        <v>36.047740039203347</v>
      </c>
      <c r="O34" t="str">
        <f t="shared" si="3"/>
        <v>DOWN</v>
      </c>
      <c r="P34" t="str">
        <f t="shared" si="4"/>
        <v>DOWN</v>
      </c>
      <c r="Q34">
        <f t="shared" si="5"/>
        <v>68</v>
      </c>
      <c r="R34">
        <f t="shared" si="6"/>
        <v>228</v>
      </c>
      <c r="S34">
        <f t="shared" si="7"/>
        <v>0.2982456140350877</v>
      </c>
      <c r="T34" t="str">
        <f t="shared" si="8"/>
        <v>No Indication</v>
      </c>
      <c r="U34" t="str">
        <f t="shared" si="9"/>
        <v>No T+M+I</v>
      </c>
      <c r="V34">
        <v>5734.3385908215723</v>
      </c>
      <c r="W34">
        <v>5792.0100946353959</v>
      </c>
      <c r="X34">
        <f t="shared" si="10"/>
        <v>-57.67150381382362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5630.05</v>
      </c>
      <c r="D35">
        <v>5698.95</v>
      </c>
      <c r="E35">
        <v>5592.05</v>
      </c>
      <c r="F35">
        <v>5615</v>
      </c>
      <c r="G35">
        <f>_xll.TA_TYPPRICE(D35,E35,F35)</f>
        <v>5635.333333333333</v>
      </c>
      <c r="H35">
        <v>5667.5905067414824</v>
      </c>
      <c r="I35" t="str">
        <f t="shared" si="0"/>
        <v>DOWN</v>
      </c>
      <c r="J35">
        <v>5779.3829670585283</v>
      </c>
      <c r="K35">
        <v>5640.4807035781232</v>
      </c>
      <c r="L35" t="str">
        <f t="shared" si="1"/>
        <v>DOWN</v>
      </c>
      <c r="M35" t="str">
        <f t="shared" si="2"/>
        <v>DOWN</v>
      </c>
      <c r="N35">
        <v>33.212878415262097</v>
      </c>
      <c r="O35" t="str">
        <f t="shared" si="3"/>
        <v>DOWN</v>
      </c>
      <c r="P35" t="str">
        <f t="shared" si="4"/>
        <v>DOWN</v>
      </c>
      <c r="Q35">
        <f t="shared" si="5"/>
        <v>22.949999999999818</v>
      </c>
      <c r="R35">
        <f t="shared" si="6"/>
        <v>106.89999999999964</v>
      </c>
      <c r="S35">
        <f t="shared" si="7"/>
        <v>0.21468662301215993</v>
      </c>
      <c r="T35" t="str">
        <f t="shared" si="8"/>
        <v>No Indication</v>
      </c>
      <c r="U35" t="str">
        <f t="shared" si="9"/>
        <v>No T+M+I</v>
      </c>
      <c r="V35">
        <v>5715.9788076182531</v>
      </c>
      <c r="W35">
        <v>5778.8982357735149</v>
      </c>
      <c r="X35">
        <f t="shared" si="10"/>
        <v>-62.919428155261812</v>
      </c>
      <c r="Y35">
        <v>-57.853047484001763</v>
      </c>
      <c r="Z35" t="str">
        <f t="shared" si="11"/>
        <v>DOWN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5635</v>
      </c>
      <c r="D36">
        <v>5690.05</v>
      </c>
      <c r="E36">
        <v>5630</v>
      </c>
      <c r="F36">
        <v>5670</v>
      </c>
      <c r="G36">
        <f>_xll.TA_TYPPRICE(D36,E36,F36)</f>
        <v>5663.3499999999995</v>
      </c>
      <c r="H36">
        <v>5665.4702533707405</v>
      </c>
      <c r="I36" t="str">
        <f t="shared" si="0"/>
        <v>UP</v>
      </c>
      <c r="J36">
        <v>5759.5311966010777</v>
      </c>
      <c r="K36">
        <v>5638.1516583385401</v>
      </c>
      <c r="L36" t="str">
        <f t="shared" si="1"/>
        <v>No Confirmation</v>
      </c>
      <c r="M36" t="str">
        <f t="shared" si="2"/>
        <v>No Trend</v>
      </c>
      <c r="N36">
        <v>45.088353262145397</v>
      </c>
      <c r="O36" t="str">
        <f t="shared" si="3"/>
        <v>No Momentum</v>
      </c>
      <c r="P36" t="str">
        <f t="shared" si="4"/>
        <v>No Trend + Momentum</v>
      </c>
      <c r="Q36">
        <f t="shared" si="5"/>
        <v>40</v>
      </c>
      <c r="R36">
        <f t="shared" si="6"/>
        <v>60.050000000000182</v>
      </c>
      <c r="S36">
        <f t="shared" si="7"/>
        <v>0.66611157368859086</v>
      </c>
      <c r="T36" t="str">
        <f t="shared" si="8"/>
        <v>No Indication</v>
      </c>
      <c r="U36" t="str">
        <f t="shared" si="9"/>
        <v>No T+M+I</v>
      </c>
      <c r="V36">
        <v>5708.9051449077524</v>
      </c>
      <c r="W36">
        <v>5770.8316997902912</v>
      </c>
      <c r="X36">
        <f t="shared" si="10"/>
        <v>-61.926554882538767</v>
      </c>
      <c r="Y36">
        <v>-58.667748963709165</v>
      </c>
      <c r="Z36" t="str">
        <f t="shared" si="11"/>
        <v>DOWN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5699.95</v>
      </c>
      <c r="D37">
        <v>5732</v>
      </c>
      <c r="E37">
        <v>5625</v>
      </c>
      <c r="F37">
        <v>5700</v>
      </c>
      <c r="G37">
        <f>_xll.TA_TYPPRICE(D37,E37,F37)</f>
        <v>5685.666666666667</v>
      </c>
      <c r="H37">
        <v>5675.5684600187033</v>
      </c>
      <c r="I37" t="str">
        <f t="shared" si="0"/>
        <v>UP</v>
      </c>
      <c r="J37">
        <v>5753.4131529119495</v>
      </c>
      <c r="K37">
        <v>5635.2290675966424</v>
      </c>
      <c r="L37" t="str">
        <f t="shared" si="1"/>
        <v>No Confirmation</v>
      </c>
      <c r="M37" t="str">
        <f t="shared" si="2"/>
        <v>No Trend</v>
      </c>
      <c r="N37">
        <v>51.025732444422736</v>
      </c>
      <c r="O37" t="str">
        <f t="shared" si="3"/>
        <v>No Momentum</v>
      </c>
      <c r="P37" t="str">
        <f t="shared" si="4"/>
        <v>No Trend + Momentum</v>
      </c>
      <c r="Q37">
        <f t="shared" si="5"/>
        <v>75</v>
      </c>
      <c r="R37">
        <f t="shared" si="6"/>
        <v>107</v>
      </c>
      <c r="S37">
        <f t="shared" si="7"/>
        <v>0.7009345794392523</v>
      </c>
      <c r="T37" t="str">
        <f t="shared" si="8"/>
        <v>No Indication</v>
      </c>
      <c r="U37" t="str">
        <f t="shared" si="9"/>
        <v>No T+M+I</v>
      </c>
      <c r="V37">
        <v>5707.535122614252</v>
      </c>
      <c r="W37">
        <v>5765.5849072132323</v>
      </c>
      <c r="X37">
        <f t="shared" si="10"/>
        <v>-58.049784598980295</v>
      </c>
      <c r="Y37">
        <v>-58.544156090763394</v>
      </c>
      <c r="Z37" t="str">
        <f t="shared" si="11"/>
        <v>UP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5716.7</v>
      </c>
      <c r="D38">
        <v>5733.95</v>
      </c>
      <c r="E38">
        <v>5661</v>
      </c>
      <c r="F38">
        <v>5670</v>
      </c>
      <c r="G38">
        <f>_xll.TA_TYPPRICE(D38,E38,F38)</f>
        <v>5688.3166666666666</v>
      </c>
      <c r="H38">
        <v>5681.9425633426854</v>
      </c>
      <c r="I38" t="str">
        <f t="shared" si="0"/>
        <v>DOWN</v>
      </c>
      <c r="J38">
        <v>5749.0880078204054</v>
      </c>
      <c r="K38">
        <v>5640.9559414640553</v>
      </c>
      <c r="L38" t="str">
        <f t="shared" si="1"/>
        <v>No Confirmation</v>
      </c>
      <c r="M38" t="str">
        <f t="shared" si="2"/>
        <v>No Trend</v>
      </c>
      <c r="N38">
        <v>44.950352633868548</v>
      </c>
      <c r="O38" t="str">
        <f t="shared" si="3"/>
        <v>No Momentum</v>
      </c>
      <c r="P38" t="str">
        <f t="shared" si="4"/>
        <v>No Trend + Momentum</v>
      </c>
      <c r="Q38">
        <f t="shared" si="5"/>
        <v>9</v>
      </c>
      <c r="R38">
        <f t="shared" si="6"/>
        <v>72.949999999999818</v>
      </c>
      <c r="S38">
        <f t="shared" si="7"/>
        <v>0.12337217272104212</v>
      </c>
      <c r="T38" t="str">
        <f t="shared" si="8"/>
        <v>DOWN</v>
      </c>
      <c r="U38" t="str">
        <f t="shared" si="9"/>
        <v>No T+M+I</v>
      </c>
      <c r="V38">
        <v>5701.760488365906</v>
      </c>
      <c r="W38">
        <v>5758.5045437159561</v>
      </c>
      <c r="X38">
        <f t="shared" si="10"/>
        <v>-56.744055350050076</v>
      </c>
      <c r="Y38">
        <v>-58.184135942620728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5707.05</v>
      </c>
      <c r="D39">
        <v>5735</v>
      </c>
      <c r="E39">
        <v>5660</v>
      </c>
      <c r="F39">
        <v>5660</v>
      </c>
      <c r="G39">
        <f>_xll.TA_TYPPRICE(D39,E39,F39)</f>
        <v>5685</v>
      </c>
      <c r="H39">
        <v>5683.4712816713427</v>
      </c>
      <c r="I39" t="str">
        <f t="shared" si="0"/>
        <v>DOWN</v>
      </c>
      <c r="J39">
        <v>5745.9573394158706</v>
      </c>
      <c r="K39">
        <v>5645.1879544720432</v>
      </c>
      <c r="L39" t="str">
        <f t="shared" si="1"/>
        <v>No Confirmation</v>
      </c>
      <c r="M39" t="str">
        <f t="shared" si="2"/>
        <v>No Trend</v>
      </c>
      <c r="N39">
        <v>42.825749038330386</v>
      </c>
      <c r="O39" t="str">
        <f t="shared" si="3"/>
        <v>No Momentum</v>
      </c>
      <c r="P39" t="str">
        <f t="shared" si="4"/>
        <v>No Trend + Momentum</v>
      </c>
      <c r="Q39">
        <f t="shared" si="5"/>
        <v>0</v>
      </c>
      <c r="R39">
        <f t="shared" si="6"/>
        <v>75</v>
      </c>
      <c r="S39">
        <f t="shared" si="7"/>
        <v>0</v>
      </c>
      <c r="T39" t="str">
        <f t="shared" si="8"/>
        <v>DOWN</v>
      </c>
      <c r="U39" t="str">
        <f t="shared" si="9"/>
        <v>No T+M+I</v>
      </c>
      <c r="V39">
        <v>5695.3357978480744</v>
      </c>
      <c r="W39">
        <v>5751.2079108481075</v>
      </c>
      <c r="X39">
        <f t="shared" si="10"/>
        <v>-55.872113000033096</v>
      </c>
      <c r="Y39">
        <v>-57.721731354103198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5671.4</v>
      </c>
      <c r="D40">
        <v>5849.8</v>
      </c>
      <c r="E40">
        <v>5551.15</v>
      </c>
      <c r="F40">
        <v>5751</v>
      </c>
      <c r="G40">
        <f>_xll.TA_TYPPRICE(D40,E40,F40)</f>
        <v>5717.3166666666666</v>
      </c>
      <c r="H40">
        <v>5700.3939741690047</v>
      </c>
      <c r="I40" t="str">
        <f t="shared" si="0"/>
        <v>UP</v>
      </c>
      <c r="J40">
        <v>5769.0334862123436</v>
      </c>
      <c r="K40">
        <v>5624.2906312560335</v>
      </c>
      <c r="L40" t="str">
        <f t="shared" si="1"/>
        <v>No Confirmation</v>
      </c>
      <c r="M40" t="str">
        <f t="shared" si="2"/>
        <v>No Trend</v>
      </c>
      <c r="N40">
        <v>62.817020051478863</v>
      </c>
      <c r="O40" t="str">
        <f t="shared" si="3"/>
        <v>UP</v>
      </c>
      <c r="P40" t="str">
        <f t="shared" si="4"/>
        <v>No Trend + Momentum</v>
      </c>
      <c r="Q40">
        <f t="shared" si="5"/>
        <v>199.85000000000036</v>
      </c>
      <c r="R40">
        <f t="shared" si="6"/>
        <v>298.65000000000055</v>
      </c>
      <c r="S40">
        <f t="shared" si="7"/>
        <v>0.66917796752050895</v>
      </c>
      <c r="T40" t="str">
        <f t="shared" si="8"/>
        <v>No Indication</v>
      </c>
      <c r="U40" t="str">
        <f t="shared" si="9"/>
        <v>No T+M+I</v>
      </c>
      <c r="V40">
        <v>5703.8995212560631</v>
      </c>
      <c r="W40">
        <v>5751.1925100445442</v>
      </c>
      <c r="X40">
        <f t="shared" si="10"/>
        <v>-47.292988788481125</v>
      </c>
      <c r="Y40">
        <v>-55.635982840978784</v>
      </c>
      <c r="Z40" t="str">
        <f t="shared" si="11"/>
        <v>UP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5702</v>
      </c>
      <c r="D41">
        <v>5743.95</v>
      </c>
      <c r="E41">
        <v>5590</v>
      </c>
      <c r="F41">
        <v>5604</v>
      </c>
      <c r="G41">
        <f>_xll.TA_TYPPRICE(D41,E41,F41)</f>
        <v>5645.9833333333336</v>
      </c>
      <c r="H41">
        <v>5673.1886537511691</v>
      </c>
      <c r="I41" t="str">
        <f t="shared" si="0"/>
        <v>DOWN</v>
      </c>
      <c r="J41">
        <v>5763.4593781651565</v>
      </c>
      <c r="K41">
        <v>5616.6704909769151</v>
      </c>
      <c r="L41" t="str">
        <f t="shared" si="1"/>
        <v>DOWN</v>
      </c>
      <c r="M41" t="str">
        <f t="shared" si="2"/>
        <v>DOWN</v>
      </c>
      <c r="N41">
        <v>36.82048793313394</v>
      </c>
      <c r="O41" t="str">
        <f t="shared" si="3"/>
        <v>DOWN</v>
      </c>
      <c r="P41" t="str">
        <f t="shared" si="4"/>
        <v>DOWN</v>
      </c>
      <c r="Q41">
        <f t="shared" si="5"/>
        <v>14</v>
      </c>
      <c r="R41">
        <f t="shared" si="6"/>
        <v>153.94999999999982</v>
      </c>
      <c r="S41">
        <f t="shared" si="7"/>
        <v>9.0938616433907216E-2</v>
      </c>
      <c r="T41" t="str">
        <f t="shared" si="8"/>
        <v>DOWN</v>
      </c>
      <c r="U41" t="str">
        <f t="shared" si="9"/>
        <v>DOWN</v>
      </c>
      <c r="V41">
        <v>5688.5303641397459</v>
      </c>
      <c r="W41">
        <v>5740.2893611523559</v>
      </c>
      <c r="X41">
        <f t="shared" si="10"/>
        <v>-51.758997012610052</v>
      </c>
      <c r="Y41">
        <v>-54.860585675305039</v>
      </c>
      <c r="Z41" t="str">
        <f t="shared" si="11"/>
        <v>UP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5649.95</v>
      </c>
      <c r="D42">
        <v>5649.95</v>
      </c>
      <c r="E42">
        <v>5523.95</v>
      </c>
      <c r="F42">
        <v>5525</v>
      </c>
      <c r="G42">
        <f>_xll.TA_TYPPRICE(D42,E42,F42)</f>
        <v>5566.3</v>
      </c>
      <c r="H42">
        <v>5619.7443268755851</v>
      </c>
      <c r="I42" t="str">
        <f t="shared" si="0"/>
        <v>DOWN</v>
      </c>
      <c r="J42">
        <v>5738.2350719062324</v>
      </c>
      <c r="K42">
        <v>5596.0659374264897</v>
      </c>
      <c r="L42" t="str">
        <f t="shared" si="1"/>
        <v>DOWN</v>
      </c>
      <c r="M42" t="str">
        <f t="shared" si="2"/>
        <v>DOWN</v>
      </c>
      <c r="N42">
        <v>28.810834936667746</v>
      </c>
      <c r="O42" t="str">
        <f t="shared" si="3"/>
        <v>DOWN</v>
      </c>
      <c r="P42" t="str">
        <f t="shared" si="4"/>
        <v>DOWN</v>
      </c>
      <c r="Q42">
        <f t="shared" si="5"/>
        <v>1.0500000000001819</v>
      </c>
      <c r="R42">
        <f t="shared" si="6"/>
        <v>126</v>
      </c>
      <c r="S42">
        <f t="shared" si="7"/>
        <v>8.3333333333347765E-3</v>
      </c>
      <c r="T42" t="str">
        <f t="shared" si="8"/>
        <v>DOWN</v>
      </c>
      <c r="U42" t="str">
        <f t="shared" si="9"/>
        <v>DOWN</v>
      </c>
      <c r="V42">
        <v>5663.3718465797847</v>
      </c>
      <c r="W42">
        <v>5724.3420010669961</v>
      </c>
      <c r="X42">
        <f t="shared" si="10"/>
        <v>-60.970154487211403</v>
      </c>
      <c r="Y42">
        <v>-56.082499437686309</v>
      </c>
      <c r="Z42" t="str">
        <f t="shared" si="11"/>
        <v>DOWN</v>
      </c>
      <c r="AA42" t="str">
        <f t="shared" si="12"/>
        <v>DOWN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5550</v>
      </c>
      <c r="D43">
        <v>5609.85</v>
      </c>
      <c r="E43">
        <v>5470</v>
      </c>
      <c r="F43">
        <v>5480</v>
      </c>
      <c r="G43">
        <f>_xll.TA_TYPPRICE(D43,E43,F43)</f>
        <v>5519.95</v>
      </c>
      <c r="H43">
        <v>5569.8471634377929</v>
      </c>
      <c r="I43" t="str">
        <f t="shared" si="0"/>
        <v>DOWN</v>
      </c>
      <c r="J43">
        <v>5709.7050559270701</v>
      </c>
      <c r="K43">
        <v>5568.0512846650472</v>
      </c>
      <c r="L43" t="str">
        <f t="shared" si="1"/>
        <v>DOWN</v>
      </c>
      <c r="M43" t="str">
        <f t="shared" si="2"/>
        <v>DOWN</v>
      </c>
      <c r="N43">
        <v>24.946850857656667</v>
      </c>
      <c r="O43" t="str">
        <f t="shared" si="3"/>
        <v>DOWN</v>
      </c>
      <c r="P43" t="str">
        <f t="shared" si="4"/>
        <v>DOWN</v>
      </c>
      <c r="Q43">
        <f t="shared" si="5"/>
        <v>10</v>
      </c>
      <c r="R43">
        <f t="shared" si="6"/>
        <v>139.85000000000036</v>
      </c>
      <c r="S43">
        <f t="shared" si="7"/>
        <v>7.1505184125848942E-2</v>
      </c>
      <c r="T43" t="str">
        <f t="shared" si="8"/>
        <v>DOWN</v>
      </c>
      <c r="U43" t="str">
        <f t="shared" si="9"/>
        <v>DOWN</v>
      </c>
      <c r="V43">
        <v>5635.1607932598181</v>
      </c>
      <c r="W43">
        <v>5706.2425935805522</v>
      </c>
      <c r="X43">
        <f t="shared" si="10"/>
        <v>-71.081800320734146</v>
      </c>
      <c r="Y43">
        <v>-59.082359614295875</v>
      </c>
      <c r="Z43" t="str">
        <f t="shared" si="11"/>
        <v>DOWN</v>
      </c>
      <c r="AA43" t="str">
        <f t="shared" si="12"/>
        <v>DOWN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5498</v>
      </c>
      <c r="D44">
        <v>5567.4</v>
      </c>
      <c r="E44">
        <v>5440</v>
      </c>
      <c r="F44">
        <v>5535</v>
      </c>
      <c r="G44">
        <f>_xll.TA_TYPPRICE(D44,E44,F44)</f>
        <v>5514.1333333333341</v>
      </c>
      <c r="H44">
        <v>5541.990248385564</v>
      </c>
      <c r="I44" t="str">
        <f t="shared" si="0"/>
        <v>DOWN</v>
      </c>
      <c r="J44">
        <v>5678.0817101654993</v>
      </c>
      <c r="K44">
        <v>5539.59544362837</v>
      </c>
      <c r="L44" t="str">
        <f t="shared" si="1"/>
        <v>DOWN</v>
      </c>
      <c r="M44" t="str">
        <f t="shared" si="2"/>
        <v>DOWN</v>
      </c>
      <c r="N44">
        <v>37.710003888785927</v>
      </c>
      <c r="O44" t="str">
        <f t="shared" si="3"/>
        <v>DOWN</v>
      </c>
      <c r="P44" t="str">
        <f t="shared" si="4"/>
        <v>DOWN</v>
      </c>
      <c r="Q44">
        <f t="shared" si="5"/>
        <v>95</v>
      </c>
      <c r="R44">
        <f t="shared" si="6"/>
        <v>127.39999999999964</v>
      </c>
      <c r="S44">
        <f t="shared" si="7"/>
        <v>0.74568288854003351</v>
      </c>
      <c r="T44" t="str">
        <f t="shared" si="8"/>
        <v>No Indication</v>
      </c>
      <c r="U44" t="str">
        <f t="shared" si="9"/>
        <v>No T+M+I</v>
      </c>
      <c r="V44">
        <v>5619.7514404506155</v>
      </c>
      <c r="W44">
        <v>5693.5579570190303</v>
      </c>
      <c r="X44">
        <f t="shared" si="10"/>
        <v>-73.806516568414736</v>
      </c>
      <c r="Y44">
        <v>-62.027191005119647</v>
      </c>
      <c r="Z44" t="str">
        <f t="shared" si="11"/>
        <v>DOWN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5572.3</v>
      </c>
      <c r="D45">
        <v>5590</v>
      </c>
      <c r="E45">
        <v>5488.4</v>
      </c>
      <c r="F45">
        <v>5515</v>
      </c>
      <c r="G45">
        <f>_xll.TA_TYPPRICE(D45,E45,F45)</f>
        <v>5531.1333333333341</v>
      </c>
      <c r="H45">
        <v>5536.5617908594486</v>
      </c>
      <c r="I45" t="str">
        <f t="shared" si="0"/>
        <v>DOWN</v>
      </c>
      <c r="J45">
        <v>5658.507996795388</v>
      </c>
      <c r="K45">
        <v>5528.2186783776215</v>
      </c>
      <c r="L45" t="str">
        <f t="shared" si="1"/>
        <v>DOWN</v>
      </c>
      <c r="M45" t="str">
        <f t="shared" si="2"/>
        <v>DOWN</v>
      </c>
      <c r="N45">
        <v>35.004256582280831</v>
      </c>
      <c r="O45" t="str">
        <f t="shared" si="3"/>
        <v>DOWN</v>
      </c>
      <c r="P45" t="str">
        <f t="shared" si="4"/>
        <v>DOWN</v>
      </c>
      <c r="Q45">
        <f t="shared" si="5"/>
        <v>26.600000000000364</v>
      </c>
      <c r="R45">
        <f t="shared" si="6"/>
        <v>101.60000000000036</v>
      </c>
      <c r="S45">
        <f t="shared" si="7"/>
        <v>0.26181102362204989</v>
      </c>
      <c r="T45" t="str">
        <f t="shared" si="8"/>
        <v>No Indication</v>
      </c>
      <c r="U45" t="str">
        <f t="shared" si="9"/>
        <v>No T+M+I</v>
      </c>
      <c r="V45">
        <v>5603.6358342274443</v>
      </c>
      <c r="W45">
        <v>5680.3314416842877</v>
      </c>
      <c r="X45">
        <f t="shared" si="10"/>
        <v>-76.695607456843391</v>
      </c>
      <c r="Y45">
        <v>-64.960874295464393</v>
      </c>
      <c r="Z45" t="str">
        <f t="shared" si="11"/>
        <v>DOWN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5510</v>
      </c>
      <c r="D46">
        <v>5674</v>
      </c>
      <c r="E46">
        <v>5510</v>
      </c>
      <c r="F46">
        <v>5610</v>
      </c>
      <c r="G46">
        <f>_xll.TA_TYPPRICE(D46,E46,F46)</f>
        <v>5598</v>
      </c>
      <c r="H46">
        <v>5567.2808954297243</v>
      </c>
      <c r="I46" t="str">
        <f t="shared" si="0"/>
        <v>UP</v>
      </c>
      <c r="J46">
        <v>5661.9506641741909</v>
      </c>
      <c r="K46">
        <v>5524.1700831825947</v>
      </c>
      <c r="L46" t="str">
        <f t="shared" si="1"/>
        <v>No Confirmation</v>
      </c>
      <c r="M46" t="str">
        <f t="shared" si="2"/>
        <v>No Trend</v>
      </c>
      <c r="N46">
        <v>54.421711116876828</v>
      </c>
      <c r="O46" t="str">
        <f t="shared" si="3"/>
        <v>No Momentum</v>
      </c>
      <c r="P46" t="str">
        <f t="shared" si="4"/>
        <v>No Trend + Momentum</v>
      </c>
      <c r="Q46">
        <f t="shared" si="5"/>
        <v>100</v>
      </c>
      <c r="R46">
        <f t="shared" si="6"/>
        <v>164</v>
      </c>
      <c r="S46">
        <f t="shared" si="7"/>
        <v>0.6097560975609756</v>
      </c>
      <c r="T46" t="str">
        <f t="shared" si="8"/>
        <v>No Indication</v>
      </c>
      <c r="U46" t="str">
        <f t="shared" si="9"/>
        <v>No T+M+I</v>
      </c>
      <c r="V46">
        <v>5604.6149366539912</v>
      </c>
      <c r="W46">
        <v>5675.1217052632292</v>
      </c>
      <c r="X46">
        <f t="shared" si="10"/>
        <v>-70.506768609237952</v>
      </c>
      <c r="Y46">
        <v>-66.07005315821911</v>
      </c>
      <c r="Z46" t="str">
        <f t="shared" si="11"/>
        <v>DOWN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5610</v>
      </c>
      <c r="D47">
        <v>5694.7</v>
      </c>
      <c r="E47">
        <v>5599.05</v>
      </c>
      <c r="F47">
        <v>5654</v>
      </c>
      <c r="G47">
        <f>_xll.TA_TYPPRICE(D47,E47,F47)</f>
        <v>5649.25</v>
      </c>
      <c r="H47">
        <v>5608.2654477148626</v>
      </c>
      <c r="I47" t="str">
        <f t="shared" si="0"/>
        <v>UP</v>
      </c>
      <c r="J47">
        <v>5669.2282943577038</v>
      </c>
      <c r="K47">
        <v>5540.8100646975736</v>
      </c>
      <c r="L47" t="str">
        <f t="shared" si="1"/>
        <v>No Confirmation</v>
      </c>
      <c r="M47" t="str">
        <f t="shared" si="2"/>
        <v>No Trend</v>
      </c>
      <c r="N47">
        <v>61.142514089590215</v>
      </c>
      <c r="O47" t="str">
        <f t="shared" si="3"/>
        <v>UP</v>
      </c>
      <c r="P47" t="str">
        <f t="shared" si="4"/>
        <v>No Trend + Momentum</v>
      </c>
      <c r="Q47">
        <f t="shared" si="5"/>
        <v>54.949999999999818</v>
      </c>
      <c r="R47">
        <f t="shared" si="6"/>
        <v>95.649999999999636</v>
      </c>
      <c r="S47">
        <f t="shared" si="7"/>
        <v>0.57449032932566679</v>
      </c>
      <c r="T47" t="str">
        <f t="shared" si="8"/>
        <v>No Indication</v>
      </c>
      <c r="U47" t="str">
        <f t="shared" si="9"/>
        <v>No T+M+I</v>
      </c>
      <c r="V47">
        <v>5612.2126387072231</v>
      </c>
      <c r="W47">
        <v>5673.5571345029903</v>
      </c>
      <c r="X47">
        <f t="shared" si="10"/>
        <v>-61.344495795767216</v>
      </c>
      <c r="Y47">
        <v>-65.124941685728729</v>
      </c>
      <c r="Z47" t="str">
        <f t="shared" si="11"/>
        <v>UP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5640</v>
      </c>
      <c r="D48">
        <v>5750</v>
      </c>
      <c r="E48">
        <v>5620</v>
      </c>
      <c r="F48">
        <v>5719</v>
      </c>
      <c r="G48">
        <f>_xll.TA_TYPPRICE(D48,E48,F48)</f>
        <v>5696.333333333333</v>
      </c>
      <c r="H48">
        <v>5652.2993905240983</v>
      </c>
      <c r="I48" t="str">
        <f t="shared" si="0"/>
        <v>UP</v>
      </c>
      <c r="J48">
        <v>5687.1775622782143</v>
      </c>
      <c r="K48">
        <v>5558.407828098113</v>
      </c>
      <c r="L48" t="str">
        <f t="shared" si="1"/>
        <v>UP</v>
      </c>
      <c r="M48" t="str">
        <f t="shared" si="2"/>
        <v>UP</v>
      </c>
      <c r="N48">
        <v>69.458657402749878</v>
      </c>
      <c r="O48" t="str">
        <f t="shared" si="3"/>
        <v>UP</v>
      </c>
      <c r="P48" t="str">
        <f t="shared" si="4"/>
        <v>UP</v>
      </c>
      <c r="Q48">
        <f t="shared" si="5"/>
        <v>99</v>
      </c>
      <c r="R48">
        <f t="shared" si="6"/>
        <v>130</v>
      </c>
      <c r="S48">
        <f t="shared" si="7"/>
        <v>0.7615384615384615</v>
      </c>
      <c r="T48" t="str">
        <f t="shared" si="8"/>
        <v>No Indication</v>
      </c>
      <c r="U48" t="str">
        <f t="shared" si="9"/>
        <v>No T+M+I</v>
      </c>
      <c r="V48">
        <v>5628.641463521496</v>
      </c>
      <c r="W48">
        <v>5676.9232726879536</v>
      </c>
      <c r="X48">
        <f t="shared" si="10"/>
        <v>-48.281809166457606</v>
      </c>
      <c r="Y48">
        <v>-61.756315181874506</v>
      </c>
      <c r="Z48" t="str">
        <f t="shared" si="11"/>
        <v>UP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5700</v>
      </c>
      <c r="D49">
        <v>5738.95</v>
      </c>
      <c r="E49">
        <v>5610.1</v>
      </c>
      <c r="F49">
        <v>5622</v>
      </c>
      <c r="G49">
        <f>_xll.TA_TYPPRICE(D49,E49,F49)</f>
        <v>5657.0166666666664</v>
      </c>
      <c r="H49">
        <v>5654.6580285953823</v>
      </c>
      <c r="I49" t="str">
        <f t="shared" si="0"/>
        <v>DOWN</v>
      </c>
      <c r="J49">
        <v>5698.6825484386109</v>
      </c>
      <c r="K49">
        <v>5569.8949774096436</v>
      </c>
      <c r="L49" t="str">
        <f t="shared" si="1"/>
        <v>No Confirmation</v>
      </c>
      <c r="M49" t="str">
        <f t="shared" si="2"/>
        <v>No Trend</v>
      </c>
      <c r="N49">
        <v>49.640874026797896</v>
      </c>
      <c r="O49" t="str">
        <f t="shared" si="3"/>
        <v>No Momentum</v>
      </c>
      <c r="P49" t="str">
        <f t="shared" si="4"/>
        <v>No Trend + Momentum</v>
      </c>
      <c r="Q49">
        <f t="shared" si="5"/>
        <v>11.899999999999636</v>
      </c>
      <c r="R49">
        <f t="shared" si="6"/>
        <v>128.84999999999945</v>
      </c>
      <c r="S49">
        <f t="shared" si="7"/>
        <v>9.2355452076055E-2</v>
      </c>
      <c r="T49" t="str">
        <f t="shared" si="8"/>
        <v>DOWN</v>
      </c>
      <c r="U49" t="str">
        <f t="shared" si="9"/>
        <v>No T+M+I</v>
      </c>
      <c r="V49">
        <v>5627.6196999028043</v>
      </c>
      <c r="W49">
        <v>5672.8548821184759</v>
      </c>
      <c r="X49">
        <f t="shared" si="10"/>
        <v>-45.235182215671557</v>
      </c>
      <c r="Y49">
        <v>-58.452088588633913</v>
      </c>
      <c r="Z49" t="str">
        <f t="shared" si="11"/>
        <v>UP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5650</v>
      </c>
      <c r="D50">
        <v>5765</v>
      </c>
      <c r="E50">
        <v>5515</v>
      </c>
      <c r="F50">
        <v>5700</v>
      </c>
      <c r="G50">
        <f>_xll.TA_TYPPRICE(D50,E50,F50)</f>
        <v>5660</v>
      </c>
      <c r="H50">
        <v>5657.3290142976912</v>
      </c>
      <c r="I50" t="str">
        <f t="shared" si="0"/>
        <v>UP</v>
      </c>
      <c r="J50">
        <v>5713.4197598966975</v>
      </c>
      <c r="K50">
        <v>5557.6960935408342</v>
      </c>
      <c r="L50" t="str">
        <f t="shared" si="1"/>
        <v>No Confirmation</v>
      </c>
      <c r="M50" t="str">
        <f t="shared" si="2"/>
        <v>No Trend</v>
      </c>
      <c r="N50">
        <v>60.864485446205727</v>
      </c>
      <c r="O50" t="str">
        <f t="shared" si="3"/>
        <v>UP</v>
      </c>
      <c r="P50" t="str">
        <f t="shared" si="4"/>
        <v>No Trend + Momentum</v>
      </c>
      <c r="Q50">
        <f t="shared" si="5"/>
        <v>185</v>
      </c>
      <c r="R50">
        <f t="shared" si="6"/>
        <v>250</v>
      </c>
      <c r="S50">
        <f t="shared" si="7"/>
        <v>0.74</v>
      </c>
      <c r="T50" t="str">
        <f t="shared" si="8"/>
        <v>No Indication</v>
      </c>
      <c r="U50" t="str">
        <f t="shared" si="9"/>
        <v>No T+M+I</v>
      </c>
      <c r="V50">
        <v>5638.7551306869882</v>
      </c>
      <c r="W50">
        <v>5674.8656315911812</v>
      </c>
      <c r="X50">
        <f t="shared" si="10"/>
        <v>-36.110500904193032</v>
      </c>
      <c r="Y50">
        <v>-53.983771051745734</v>
      </c>
      <c r="Z50" t="str">
        <f t="shared" si="11"/>
        <v>UP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5674.95</v>
      </c>
      <c r="D51">
        <v>5698.85</v>
      </c>
      <c r="E51">
        <v>5600</v>
      </c>
      <c r="F51">
        <v>5603</v>
      </c>
      <c r="G51">
        <f>_xll.TA_TYPPRICE(D51,E51,F51)</f>
        <v>5633.95</v>
      </c>
      <c r="H51">
        <v>5645.639507148846</v>
      </c>
      <c r="I51" t="str">
        <f t="shared" si="0"/>
        <v>DOWN</v>
      </c>
      <c r="J51">
        <v>5710.182035475209</v>
      </c>
      <c r="K51">
        <v>5567.0969616428711</v>
      </c>
      <c r="L51" t="str">
        <f t="shared" si="1"/>
        <v>No Confirmation</v>
      </c>
      <c r="M51" t="str">
        <f t="shared" si="2"/>
        <v>No Trend</v>
      </c>
      <c r="N51">
        <v>45.20364570848777</v>
      </c>
      <c r="O51" t="str">
        <f t="shared" si="3"/>
        <v>No Momentum</v>
      </c>
      <c r="P51" t="str">
        <f t="shared" si="4"/>
        <v>No Trend + Momentum</v>
      </c>
      <c r="Q51">
        <f t="shared" si="5"/>
        <v>3</v>
      </c>
      <c r="R51">
        <f t="shared" si="6"/>
        <v>98.850000000000364</v>
      </c>
      <c r="S51">
        <f t="shared" si="7"/>
        <v>3.0349013657056036E-2</v>
      </c>
      <c r="T51" t="str">
        <f t="shared" si="8"/>
        <v>DOWN</v>
      </c>
      <c r="U51" t="str">
        <f t="shared" si="9"/>
        <v>No T+M+I</v>
      </c>
      <c r="V51">
        <v>5633.2543413505282</v>
      </c>
      <c r="W51">
        <v>5669.5422514733164</v>
      </c>
      <c r="X51">
        <f t="shared" si="10"/>
        <v>-36.287910122788162</v>
      </c>
      <c r="Y51">
        <v>-50.444598865954219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5650</v>
      </c>
      <c r="D52">
        <v>5650</v>
      </c>
      <c r="E52">
        <v>5501</v>
      </c>
      <c r="F52">
        <v>5525</v>
      </c>
      <c r="G52">
        <f>_xll.TA_TYPPRICE(D52,E52,F52)</f>
        <v>5558.666666666667</v>
      </c>
      <c r="H52">
        <v>5602.153086907756</v>
      </c>
      <c r="I52" t="str">
        <f t="shared" si="0"/>
        <v>DOWN</v>
      </c>
      <c r="J52">
        <v>5696.8082498140511</v>
      </c>
      <c r="K52">
        <v>5552.4087479444552</v>
      </c>
      <c r="L52" t="str">
        <f t="shared" si="1"/>
        <v>DOWN</v>
      </c>
      <c r="M52" t="str">
        <f t="shared" si="2"/>
        <v>DOWN</v>
      </c>
      <c r="N52">
        <v>35.914873493781393</v>
      </c>
      <c r="O52" t="str">
        <f t="shared" si="3"/>
        <v>DOWN</v>
      </c>
      <c r="P52" t="str">
        <f t="shared" si="4"/>
        <v>DOWN</v>
      </c>
      <c r="Q52">
        <f t="shared" si="5"/>
        <v>24</v>
      </c>
      <c r="R52">
        <f t="shared" si="6"/>
        <v>149</v>
      </c>
      <c r="S52">
        <f t="shared" si="7"/>
        <v>0.16107382550335569</v>
      </c>
      <c r="T52" t="str">
        <f t="shared" si="8"/>
        <v>DOWN</v>
      </c>
      <c r="U52" t="str">
        <f t="shared" si="9"/>
        <v>DOWN</v>
      </c>
      <c r="V52">
        <v>5616.5998272966008</v>
      </c>
      <c r="W52">
        <v>5658.8354180308488</v>
      </c>
      <c r="X52">
        <f t="shared" si="10"/>
        <v>-42.235590734248035</v>
      </c>
      <c r="Y52">
        <v>-48.802797239612985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5565</v>
      </c>
      <c r="D53">
        <v>5592.3</v>
      </c>
      <c r="E53">
        <v>5500.5</v>
      </c>
      <c r="F53">
        <v>5536</v>
      </c>
      <c r="G53">
        <f>_xll.TA_TYPPRICE(D53,E53,F53)</f>
        <v>5542.9333333333334</v>
      </c>
      <c r="H53">
        <v>5572.5432101205442</v>
      </c>
      <c r="I53" t="str">
        <f t="shared" si="0"/>
        <v>DOWN</v>
      </c>
      <c r="J53">
        <v>5673.5841942998177</v>
      </c>
      <c r="K53">
        <v>5540.8734706234654</v>
      </c>
      <c r="L53" t="str">
        <f t="shared" si="1"/>
        <v>DOWN</v>
      </c>
      <c r="M53" t="str">
        <f t="shared" si="2"/>
        <v>DOWN</v>
      </c>
      <c r="N53">
        <v>38.155124423075677</v>
      </c>
      <c r="O53" t="str">
        <f t="shared" si="3"/>
        <v>DOWN</v>
      </c>
      <c r="P53" t="str">
        <f t="shared" si="4"/>
        <v>DOWN</v>
      </c>
      <c r="Q53">
        <f t="shared" si="5"/>
        <v>35.5</v>
      </c>
      <c r="R53">
        <f t="shared" si="6"/>
        <v>91.800000000000182</v>
      </c>
      <c r="S53">
        <f t="shared" si="7"/>
        <v>0.38671023965141538</v>
      </c>
      <c r="T53" t="str">
        <f t="shared" si="8"/>
        <v>No Indication</v>
      </c>
      <c r="U53" t="str">
        <f t="shared" si="9"/>
        <v>No T+M+I</v>
      </c>
      <c r="V53">
        <v>5604.1998538663547</v>
      </c>
      <c r="W53">
        <v>5649.7364981767123</v>
      </c>
      <c r="X53">
        <f t="shared" si="10"/>
        <v>-45.536644310357588</v>
      </c>
      <c r="Y53">
        <v>-48.149566653761909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5525</v>
      </c>
      <c r="D54">
        <v>5581.8</v>
      </c>
      <c r="E54">
        <v>5499.05</v>
      </c>
      <c r="F54">
        <v>5520</v>
      </c>
      <c r="G54">
        <f>_xll.TA_TYPPRICE(D54,E54,F54)</f>
        <v>5533.6166666666659</v>
      </c>
      <c r="H54">
        <v>5553.0799383936046</v>
      </c>
      <c r="I54" t="str">
        <f t="shared" si="0"/>
        <v>DOWN</v>
      </c>
      <c r="J54">
        <v>5653.187706677636</v>
      </c>
      <c r="K54">
        <v>5531.5793660404734</v>
      </c>
      <c r="L54" t="str">
        <f t="shared" si="1"/>
        <v>DOWN</v>
      </c>
      <c r="M54" t="str">
        <f t="shared" si="2"/>
        <v>DOWN</v>
      </c>
      <c r="N54">
        <v>35.874950171301492</v>
      </c>
      <c r="O54" t="str">
        <f t="shared" si="3"/>
        <v>DOWN</v>
      </c>
      <c r="P54" t="str">
        <f t="shared" si="4"/>
        <v>DOWN</v>
      </c>
      <c r="Q54">
        <f t="shared" si="5"/>
        <v>20.949999999999818</v>
      </c>
      <c r="R54">
        <f t="shared" si="6"/>
        <v>82.75</v>
      </c>
      <c r="S54">
        <f t="shared" si="7"/>
        <v>0.25317220543806429</v>
      </c>
      <c r="T54" t="str">
        <f t="shared" si="8"/>
        <v>No Indication</v>
      </c>
      <c r="U54" t="str">
        <f t="shared" si="9"/>
        <v>No T+M+I</v>
      </c>
      <c r="V54">
        <v>5591.2460301946076</v>
      </c>
      <c r="W54">
        <v>5640.1263872006593</v>
      </c>
      <c r="X54">
        <f t="shared" si="10"/>
        <v>-48.880357006051781</v>
      </c>
      <c r="Y54">
        <v>-48.29572472421988</v>
      </c>
      <c r="Z54" t="str">
        <f t="shared" si="11"/>
        <v>DOWN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5539.95</v>
      </c>
      <c r="D55">
        <v>5549.85</v>
      </c>
      <c r="E55">
        <v>5451</v>
      </c>
      <c r="F55">
        <v>5470</v>
      </c>
      <c r="G55">
        <f>_xll.TA_TYPPRICE(D55,E55,F55)</f>
        <v>5490.2833333333328</v>
      </c>
      <c r="H55">
        <v>5521.6816358634687</v>
      </c>
      <c r="I55" t="str">
        <f t="shared" si="0"/>
        <v>DOWN</v>
      </c>
      <c r="J55">
        <v>5630.2237718603837</v>
      </c>
      <c r="K55">
        <v>5513.6728402537019</v>
      </c>
      <c r="L55" t="str">
        <f t="shared" si="1"/>
        <v>DOWN</v>
      </c>
      <c r="M55" t="str">
        <f t="shared" si="2"/>
        <v>DOWN</v>
      </c>
      <c r="N55">
        <v>29.085282925312899</v>
      </c>
      <c r="O55" t="str">
        <f t="shared" si="3"/>
        <v>DOWN</v>
      </c>
      <c r="P55" t="str">
        <f t="shared" si="4"/>
        <v>DOWN</v>
      </c>
      <c r="Q55">
        <f t="shared" si="5"/>
        <v>19</v>
      </c>
      <c r="R55">
        <f t="shared" si="6"/>
        <v>98.850000000000364</v>
      </c>
      <c r="S55">
        <f t="shared" si="7"/>
        <v>0.19221041982802156</v>
      </c>
      <c r="T55" t="str">
        <f t="shared" si="8"/>
        <v>DOWN</v>
      </c>
      <c r="U55" t="str">
        <f t="shared" si="9"/>
        <v>DOWN</v>
      </c>
      <c r="V55">
        <v>5572.5927947800528</v>
      </c>
      <c r="W55">
        <v>5627.5244325932035</v>
      </c>
      <c r="X55">
        <f t="shared" si="10"/>
        <v>-54.931637813150701</v>
      </c>
      <c r="Y55">
        <v>-49.622907342006044</v>
      </c>
      <c r="Z55" t="str">
        <f t="shared" si="11"/>
        <v>DOWN</v>
      </c>
      <c r="AA55" t="str">
        <f t="shared" si="12"/>
        <v>DOWN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5496</v>
      </c>
      <c r="D56">
        <v>5603.8</v>
      </c>
      <c r="E56">
        <v>5425.35</v>
      </c>
      <c r="F56">
        <v>5425</v>
      </c>
      <c r="G56">
        <f>_xll.TA_TYPPRICE(D56,E56,F56)</f>
        <v>5484.7166666666672</v>
      </c>
      <c r="H56">
        <v>5503.1991512650675</v>
      </c>
      <c r="I56" t="str">
        <f t="shared" si="0"/>
        <v>DOWN</v>
      </c>
      <c r="J56">
        <v>5624.3518225580765</v>
      </c>
      <c r="K56">
        <v>5494.0455424195461</v>
      </c>
      <c r="L56" t="str">
        <f t="shared" si="1"/>
        <v>DOWN</v>
      </c>
      <c r="M56" t="str">
        <f t="shared" si="2"/>
        <v>DOWN</v>
      </c>
      <c r="N56">
        <v>23.979621321230937</v>
      </c>
      <c r="O56" t="str">
        <f t="shared" si="3"/>
        <v>DOWN</v>
      </c>
      <c r="P56" t="str">
        <f t="shared" si="4"/>
        <v>DOWN</v>
      </c>
      <c r="Q56">
        <f t="shared" si="5"/>
        <v>-0.3500000000003638</v>
      </c>
      <c r="R56">
        <f t="shared" si="6"/>
        <v>178.44999999999982</v>
      </c>
      <c r="S56">
        <f t="shared" si="7"/>
        <v>-1.9613337069227469E-3</v>
      </c>
      <c r="T56" t="str">
        <f t="shared" si="8"/>
        <v>DOWN</v>
      </c>
      <c r="U56" t="str">
        <f t="shared" si="9"/>
        <v>DOWN</v>
      </c>
      <c r="V56">
        <v>5549.8862109677366</v>
      </c>
      <c r="W56">
        <v>5612.5226227714847</v>
      </c>
      <c r="X56">
        <f t="shared" si="10"/>
        <v>-62.63641180374816</v>
      </c>
      <c r="Y56">
        <v>-52.225608234354468</v>
      </c>
      <c r="Z56" t="str">
        <f t="shared" si="11"/>
        <v>DOWN</v>
      </c>
      <c r="AA56" t="str">
        <f t="shared" si="12"/>
        <v>DOWN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5445</v>
      </c>
      <c r="D57">
        <v>5519.9</v>
      </c>
      <c r="E57">
        <v>5400</v>
      </c>
      <c r="F57">
        <v>5421</v>
      </c>
      <c r="G57">
        <f>_xll.TA_TYPPRICE(D57,E57,F57)</f>
        <v>5446.9666666666662</v>
      </c>
      <c r="H57">
        <v>5475.0829089658673</v>
      </c>
      <c r="I57" t="str">
        <f t="shared" si="0"/>
        <v>DOWN</v>
      </c>
      <c r="J57">
        <v>5601.1403064340593</v>
      </c>
      <c r="K57">
        <v>5473.1465329929806</v>
      </c>
      <c r="L57" t="str">
        <f t="shared" si="1"/>
        <v>DOWN</v>
      </c>
      <c r="M57" t="str">
        <f t="shared" si="2"/>
        <v>DOWN</v>
      </c>
      <c r="N57">
        <v>23.520857278152182</v>
      </c>
      <c r="O57" t="str">
        <f t="shared" si="3"/>
        <v>DOWN</v>
      </c>
      <c r="P57" t="str">
        <f t="shared" si="4"/>
        <v>DOWN</v>
      </c>
      <c r="Q57">
        <f t="shared" si="5"/>
        <v>21</v>
      </c>
      <c r="R57">
        <f t="shared" si="6"/>
        <v>119.89999999999964</v>
      </c>
      <c r="S57">
        <f t="shared" si="7"/>
        <v>0.17514595496246926</v>
      </c>
      <c r="T57" t="str">
        <f t="shared" si="8"/>
        <v>DOWN</v>
      </c>
      <c r="U57" t="str">
        <f t="shared" si="9"/>
        <v>DOWN</v>
      </c>
      <c r="V57">
        <v>5530.0575631265465</v>
      </c>
      <c r="W57">
        <v>5598.3357618254486</v>
      </c>
      <c r="X57">
        <f t="shared" si="10"/>
        <v>-68.278198698902088</v>
      </c>
      <c r="Y57">
        <v>-55.436126327263992</v>
      </c>
      <c r="Z57" t="str">
        <f t="shared" si="11"/>
        <v>DOWN</v>
      </c>
      <c r="AA57" t="str">
        <f t="shared" si="12"/>
        <v>DOWN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5451</v>
      </c>
      <c r="D58">
        <v>5479.95</v>
      </c>
      <c r="E58">
        <v>5405.5</v>
      </c>
      <c r="F58">
        <v>5450</v>
      </c>
      <c r="G58">
        <f>_xll.TA_TYPPRICE(D58,E58,F58)</f>
        <v>5445.1500000000005</v>
      </c>
      <c r="H58">
        <v>5460.1164544829335</v>
      </c>
      <c r="I58" t="str">
        <f t="shared" si="0"/>
        <v>DOWN</v>
      </c>
      <c r="J58">
        <v>5574.2091272264906</v>
      </c>
      <c r="K58">
        <v>5458.1139701056518</v>
      </c>
      <c r="L58" t="str">
        <f t="shared" si="1"/>
        <v>DOWN</v>
      </c>
      <c r="M58" t="str">
        <f t="shared" si="2"/>
        <v>DOWN</v>
      </c>
      <c r="N58">
        <v>34.82141767086889</v>
      </c>
      <c r="O58" t="str">
        <f t="shared" si="3"/>
        <v>DOWN</v>
      </c>
      <c r="P58" t="str">
        <f t="shared" si="4"/>
        <v>DOWN</v>
      </c>
      <c r="Q58">
        <f t="shared" si="5"/>
        <v>44.5</v>
      </c>
      <c r="R58">
        <f t="shared" si="6"/>
        <v>74.449999999999818</v>
      </c>
      <c r="S58">
        <f t="shared" si="7"/>
        <v>0.59771658831430641</v>
      </c>
      <c r="T58" t="str">
        <f t="shared" si="8"/>
        <v>No Indication</v>
      </c>
      <c r="U58" t="str">
        <f t="shared" si="9"/>
        <v>No T+M+I</v>
      </c>
      <c r="V58">
        <v>5517.7410149532316</v>
      </c>
      <c r="W58">
        <v>5587.3479276161561</v>
      </c>
      <c r="X58">
        <f t="shared" si="10"/>
        <v>-69.606912662924515</v>
      </c>
      <c r="Y58">
        <v>-58.270283594396098</v>
      </c>
      <c r="Z58" t="str">
        <f t="shared" si="11"/>
        <v>DOWN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5445</v>
      </c>
      <c r="D59">
        <v>5594</v>
      </c>
      <c r="E59">
        <v>5366</v>
      </c>
      <c r="F59">
        <v>5368</v>
      </c>
      <c r="G59">
        <f>_xll.TA_TYPPRICE(D59,E59,F59)</f>
        <v>5442.666666666667</v>
      </c>
      <c r="H59">
        <v>5451.3915605748007</v>
      </c>
      <c r="I59" t="str">
        <f t="shared" si="0"/>
        <v>DOWN</v>
      </c>
      <c r="J59">
        <v>5578.6070989539376</v>
      </c>
      <c r="K59">
        <v>5437.6441989710629</v>
      </c>
      <c r="L59" t="str">
        <f t="shared" si="1"/>
        <v>DOWN</v>
      </c>
      <c r="M59" t="str">
        <f t="shared" si="2"/>
        <v>DOWN</v>
      </c>
      <c r="N59">
        <v>22.874887146609659</v>
      </c>
      <c r="O59" t="str">
        <f t="shared" si="3"/>
        <v>DOWN</v>
      </c>
      <c r="P59" t="str">
        <f t="shared" si="4"/>
        <v>DOWN</v>
      </c>
      <c r="Q59">
        <f t="shared" si="5"/>
        <v>2</v>
      </c>
      <c r="R59">
        <f t="shared" si="6"/>
        <v>228</v>
      </c>
      <c r="S59">
        <f t="shared" si="7"/>
        <v>8.771929824561403E-3</v>
      </c>
      <c r="T59" t="str">
        <f t="shared" si="8"/>
        <v>DOWN</v>
      </c>
      <c r="U59" t="str">
        <f t="shared" si="9"/>
        <v>DOWN</v>
      </c>
      <c r="V59">
        <v>5494.7039357296571</v>
      </c>
      <c r="W59">
        <v>5571.0999329779224</v>
      </c>
      <c r="X59">
        <f t="shared" si="10"/>
        <v>-76.395997248265303</v>
      </c>
      <c r="Y59">
        <v>-61.895426325169936</v>
      </c>
      <c r="Z59" t="str">
        <f t="shared" si="11"/>
        <v>DOWN</v>
      </c>
      <c r="AA59" t="str">
        <f t="shared" si="12"/>
        <v>DOWN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5425</v>
      </c>
      <c r="D60">
        <v>5450</v>
      </c>
      <c r="E60">
        <v>5355</v>
      </c>
      <c r="F60">
        <v>5378</v>
      </c>
      <c r="G60">
        <f>_xll.TA_TYPPRICE(D60,E60,F60)</f>
        <v>5394.333333333333</v>
      </c>
      <c r="H60">
        <v>5422.8624469540664</v>
      </c>
      <c r="I60" t="str">
        <f t="shared" si="0"/>
        <v>DOWN</v>
      </c>
      <c r="J60">
        <v>5550.0277436308406</v>
      </c>
      <c r="K60">
        <v>5419.2788214219381</v>
      </c>
      <c r="L60" t="str">
        <f t="shared" si="1"/>
        <v>DOWN</v>
      </c>
      <c r="M60" t="str">
        <f t="shared" si="2"/>
        <v>DOWN</v>
      </c>
      <c r="N60">
        <v>26.707970446416766</v>
      </c>
      <c r="O60" t="str">
        <f t="shared" si="3"/>
        <v>DOWN</v>
      </c>
      <c r="P60" t="str">
        <f t="shared" si="4"/>
        <v>DOWN</v>
      </c>
      <c r="Q60">
        <f t="shared" si="5"/>
        <v>23</v>
      </c>
      <c r="R60">
        <f t="shared" si="6"/>
        <v>95</v>
      </c>
      <c r="S60">
        <f t="shared" si="7"/>
        <v>0.24210526315789474</v>
      </c>
      <c r="T60" t="str">
        <f t="shared" si="8"/>
        <v>No Indication</v>
      </c>
      <c r="U60" t="str">
        <f t="shared" si="9"/>
        <v>No T+M+I</v>
      </c>
      <c r="V60">
        <v>5476.7494840789404</v>
      </c>
      <c r="W60">
        <v>5556.7962342388173</v>
      </c>
      <c r="X60">
        <f t="shared" si="10"/>
        <v>-80.046750159876865</v>
      </c>
      <c r="Y60">
        <v>-65.525691092111316</v>
      </c>
      <c r="Z60" t="str">
        <f t="shared" si="11"/>
        <v>DOWN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5376.3</v>
      </c>
      <c r="D61">
        <v>5400</v>
      </c>
      <c r="E61">
        <v>5350.1</v>
      </c>
      <c r="F61">
        <v>5353</v>
      </c>
      <c r="G61">
        <f>_xll.TA_TYPPRICE(D61,E61,F61)</f>
        <v>5367.7</v>
      </c>
      <c r="H61">
        <v>5395.2812234770336</v>
      </c>
      <c r="I61" t="str">
        <f t="shared" si="0"/>
        <v>DOWN</v>
      </c>
      <c r="J61">
        <v>5516.688245046209</v>
      </c>
      <c r="K61">
        <v>5403.9057499948412</v>
      </c>
      <c r="L61" t="str">
        <f t="shared" si="1"/>
        <v>DOWN</v>
      </c>
      <c r="M61" t="str">
        <f t="shared" si="2"/>
        <v>DOWN</v>
      </c>
      <c r="N61">
        <v>23.117557415578261</v>
      </c>
      <c r="O61" t="str">
        <f t="shared" si="3"/>
        <v>DOWN</v>
      </c>
      <c r="P61" t="str">
        <f t="shared" si="4"/>
        <v>DOWN</v>
      </c>
      <c r="Q61">
        <f t="shared" si="5"/>
        <v>2.8999999999996362</v>
      </c>
      <c r="R61">
        <f t="shared" si="6"/>
        <v>49.899999999999636</v>
      </c>
      <c r="S61">
        <f t="shared" si="7"/>
        <v>5.8116232464922993E-2</v>
      </c>
      <c r="T61" t="str">
        <f t="shared" si="8"/>
        <v>DOWN</v>
      </c>
      <c r="U61" t="str">
        <f t="shared" si="9"/>
        <v>DOWN</v>
      </c>
      <c r="V61">
        <v>5457.7111019129497</v>
      </c>
      <c r="W61">
        <v>5541.7002168877934</v>
      </c>
      <c r="X61">
        <f t="shared" si="10"/>
        <v>-83.989114974843687</v>
      </c>
      <c r="Y61">
        <v>-69.218375868657787</v>
      </c>
      <c r="Z61" t="str">
        <f t="shared" si="11"/>
        <v>DOWN</v>
      </c>
      <c r="AA61" t="str">
        <f t="shared" si="12"/>
        <v>DOWN</v>
      </c>
      <c r="AB61" t="str">
        <f t="shared" si="13"/>
        <v>DOWN</v>
      </c>
      <c r="AC61" t="str">
        <f t="shared" si="14"/>
        <v>DOWN</v>
      </c>
      <c r="AD61">
        <f t="shared" si="15"/>
        <v>5394.3</v>
      </c>
      <c r="AE61">
        <f t="shared" si="16"/>
        <v>5380.9500000000007</v>
      </c>
      <c r="AF61">
        <f t="shared" si="17"/>
        <v>5375.05</v>
      </c>
      <c r="AG61">
        <f t="shared" si="18"/>
        <v>5369.1500000000005</v>
      </c>
    </row>
    <row r="62" spans="1:34" x14ac:dyDescent="0.25">
      <c r="A62" t="s">
        <v>5</v>
      </c>
      <c r="B62" s="1">
        <v>42942</v>
      </c>
      <c r="C62">
        <v>5353</v>
      </c>
      <c r="D62">
        <v>5400</v>
      </c>
      <c r="E62">
        <v>5311</v>
      </c>
      <c r="F62">
        <v>5324</v>
      </c>
      <c r="G62">
        <f>_xll.TA_TYPPRICE(D62,E62,F62)</f>
        <v>5345</v>
      </c>
      <c r="H62">
        <v>5370.1406117385168</v>
      </c>
      <c r="I62" t="str">
        <f t="shared" si="0"/>
        <v>DOWN</v>
      </c>
      <c r="J62">
        <v>5490.757523924829</v>
      </c>
      <c r="K62">
        <v>5383.2600277737656</v>
      </c>
      <c r="L62" t="str">
        <f t="shared" si="1"/>
        <v>DOWN</v>
      </c>
      <c r="M62" t="str">
        <f t="shared" si="2"/>
        <v>DOWN</v>
      </c>
      <c r="N62">
        <v>19.346421593840375</v>
      </c>
      <c r="O62" t="str">
        <f t="shared" si="3"/>
        <v>DOWN</v>
      </c>
      <c r="P62" t="str">
        <f t="shared" si="4"/>
        <v>DOWN</v>
      </c>
      <c r="Q62">
        <f t="shared" si="5"/>
        <v>13</v>
      </c>
      <c r="R62">
        <f t="shared" si="6"/>
        <v>89</v>
      </c>
      <c r="S62">
        <f t="shared" si="7"/>
        <v>0.14606741573033707</v>
      </c>
      <c r="T62" t="str">
        <f t="shared" si="8"/>
        <v>DOWN</v>
      </c>
      <c r="U62" t="str">
        <f t="shared" si="9"/>
        <v>DOWN</v>
      </c>
      <c r="V62">
        <v>5437.1401631571116</v>
      </c>
      <c r="W62">
        <v>5525.5742748961047</v>
      </c>
      <c r="X62">
        <f t="shared" si="10"/>
        <v>-88.434111738993124</v>
      </c>
      <c r="Y62">
        <v>-73.061523042724858</v>
      </c>
      <c r="Z62" t="str">
        <f t="shared" si="11"/>
        <v>DOWN</v>
      </c>
      <c r="AA62" t="str">
        <f t="shared" si="12"/>
        <v>DOWN</v>
      </c>
      <c r="AB62" t="str">
        <f t="shared" si="13"/>
        <v>DOWN</v>
      </c>
      <c r="AC62" t="str">
        <f t="shared" si="14"/>
        <v>DOWN</v>
      </c>
      <c r="AD62">
        <f t="shared" si="15"/>
        <v>5389.85</v>
      </c>
      <c r="AE62">
        <f t="shared" si="16"/>
        <v>5366</v>
      </c>
      <c r="AF62">
        <f t="shared" si="17"/>
        <v>5355.5</v>
      </c>
      <c r="AG62">
        <f t="shared" si="18"/>
        <v>5345</v>
      </c>
    </row>
    <row r="63" spans="1:34" x14ac:dyDescent="0.25">
      <c r="A63" t="s">
        <v>5</v>
      </c>
      <c r="B63" s="1">
        <v>42943</v>
      </c>
      <c r="C63">
        <v>5396</v>
      </c>
      <c r="D63">
        <v>5450</v>
      </c>
      <c r="E63">
        <v>5320</v>
      </c>
      <c r="F63">
        <v>5438</v>
      </c>
      <c r="G63">
        <f>_xll.TA_TYPPRICE(D63,E63,F63)</f>
        <v>5402.666666666667</v>
      </c>
      <c r="H63">
        <v>5386.4036392025919</v>
      </c>
      <c r="I63" t="str">
        <f t="shared" si="0"/>
        <v>UP</v>
      </c>
      <c r="J63">
        <v>5481.7002963859777</v>
      </c>
      <c r="K63">
        <v>5369.2022438240401</v>
      </c>
      <c r="L63" t="str">
        <f t="shared" si="1"/>
        <v>No Confirmation</v>
      </c>
      <c r="M63" t="str">
        <f t="shared" si="2"/>
        <v>No Trend</v>
      </c>
      <c r="N63">
        <v>55.231763246408249</v>
      </c>
      <c r="O63" t="str">
        <f t="shared" si="3"/>
        <v>No Momentum</v>
      </c>
      <c r="P63" t="str">
        <f t="shared" si="4"/>
        <v>No Trend + Momentum</v>
      </c>
      <c r="Q63">
        <f t="shared" si="5"/>
        <v>118</v>
      </c>
      <c r="R63">
        <f t="shared" si="6"/>
        <v>130</v>
      </c>
      <c r="S63">
        <f t="shared" si="7"/>
        <v>0.90769230769230769</v>
      </c>
      <c r="T63" t="str">
        <f t="shared" si="8"/>
        <v>UP</v>
      </c>
      <c r="U63" t="str">
        <f t="shared" si="9"/>
        <v>No T+M+I</v>
      </c>
      <c r="V63">
        <v>5437.2724457483255</v>
      </c>
      <c r="W63">
        <v>5519.0872915704676</v>
      </c>
      <c r="X63">
        <f t="shared" si="10"/>
        <v>-81.814845822142161</v>
      </c>
      <c r="Y63">
        <v>-74.812187598608318</v>
      </c>
      <c r="Z63" t="str">
        <f t="shared" si="11"/>
        <v>DOWN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5390</v>
      </c>
      <c r="D64">
        <v>5443.95</v>
      </c>
      <c r="E64">
        <v>5303</v>
      </c>
      <c r="F64">
        <v>5325</v>
      </c>
      <c r="G64">
        <f>_xll.TA_TYPPRICE(D64,E64,F64)</f>
        <v>5357.3166666666666</v>
      </c>
      <c r="H64">
        <v>5371.8601529346288</v>
      </c>
      <c r="I64" t="str">
        <f t="shared" si="0"/>
        <v>DOWN</v>
      </c>
      <c r="J64">
        <v>5473.3113416335382</v>
      </c>
      <c r="K64">
        <v>5354.4906340853649</v>
      </c>
      <c r="L64" t="str">
        <f t="shared" si="1"/>
        <v>DOWN</v>
      </c>
      <c r="M64" t="str">
        <f t="shared" si="2"/>
        <v>DOWN</v>
      </c>
      <c r="N64">
        <v>35.603853418498524</v>
      </c>
      <c r="O64" t="str">
        <f t="shared" si="3"/>
        <v>DOWN</v>
      </c>
      <c r="P64" t="str">
        <f t="shared" si="4"/>
        <v>DOWN</v>
      </c>
      <c r="Q64">
        <f t="shared" si="5"/>
        <v>22</v>
      </c>
      <c r="R64">
        <f t="shared" si="6"/>
        <v>140.94999999999982</v>
      </c>
      <c r="S64">
        <f t="shared" si="7"/>
        <v>0.15608371763036558</v>
      </c>
      <c r="T64" t="str">
        <f t="shared" si="8"/>
        <v>DOWN</v>
      </c>
      <c r="U64" t="str">
        <f t="shared" si="9"/>
        <v>DOWN</v>
      </c>
      <c r="V64">
        <v>5419.9997617870449</v>
      </c>
      <c r="W64">
        <v>5504.7104551578404</v>
      </c>
      <c r="X64">
        <f t="shared" si="10"/>
        <v>-84.710693370795525</v>
      </c>
      <c r="Y64">
        <v>-76.791888753045754</v>
      </c>
      <c r="Z64" t="str">
        <f t="shared" si="11"/>
        <v>DOWN</v>
      </c>
      <c r="AA64" t="str">
        <f t="shared" si="12"/>
        <v>DOWN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5390</v>
      </c>
      <c r="D65">
        <v>5550</v>
      </c>
      <c r="E65">
        <v>5277.6</v>
      </c>
      <c r="F65">
        <v>5475</v>
      </c>
      <c r="G65">
        <f>_xll.TA_TYPPRICE(D65,E65,F65)</f>
        <v>5434.2</v>
      </c>
      <c r="H65">
        <v>5403.0300764673138</v>
      </c>
      <c r="I65" t="str">
        <f t="shared" si="0"/>
        <v>UP</v>
      </c>
      <c r="J65">
        <v>5490.3532657149744</v>
      </c>
      <c r="K65">
        <v>5337.4038265108393</v>
      </c>
      <c r="L65" t="str">
        <f t="shared" si="1"/>
        <v>No Confirmation</v>
      </c>
      <c r="M65" t="str">
        <f t="shared" si="2"/>
        <v>No Trend</v>
      </c>
      <c r="N65">
        <v>59.490834698224063</v>
      </c>
      <c r="O65" t="str">
        <f t="shared" si="3"/>
        <v>No Momentum</v>
      </c>
      <c r="P65" t="str">
        <f t="shared" si="4"/>
        <v>No Trend + Momentum</v>
      </c>
      <c r="Q65">
        <f t="shared" si="5"/>
        <v>197.39999999999964</v>
      </c>
      <c r="R65">
        <f t="shared" si="6"/>
        <v>272.39999999999964</v>
      </c>
      <c r="S65">
        <f t="shared" si="7"/>
        <v>0.72466960352422871</v>
      </c>
      <c r="T65" t="str">
        <f t="shared" si="8"/>
        <v>No Indication</v>
      </c>
      <c r="U65" t="str">
        <f t="shared" si="9"/>
        <v>No T+M+I</v>
      </c>
      <c r="V65">
        <v>5428.4613368967302</v>
      </c>
      <c r="W65">
        <v>5502.5096807017044</v>
      </c>
      <c r="X65">
        <f t="shared" si="10"/>
        <v>-74.048343804974138</v>
      </c>
      <c r="Y65">
        <v>-76.243179763431428</v>
      </c>
      <c r="Z65" t="str">
        <f t="shared" si="11"/>
        <v>UP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5500</v>
      </c>
      <c r="D66">
        <v>5540.4</v>
      </c>
      <c r="E66">
        <v>5480</v>
      </c>
      <c r="F66">
        <v>5508</v>
      </c>
      <c r="G66">
        <f>_xll.TA_TYPPRICE(D66,E66,F66)</f>
        <v>5509.4666666666672</v>
      </c>
      <c r="H66">
        <v>5456.2483715669905</v>
      </c>
      <c r="I66" t="str">
        <f t="shared" si="0"/>
        <v>UP</v>
      </c>
      <c r="J66">
        <v>5501.4747622227578</v>
      </c>
      <c r="K66">
        <v>5369.091865063986</v>
      </c>
      <c r="L66" t="str">
        <f t="shared" si="1"/>
        <v>UP</v>
      </c>
      <c r="M66" t="str">
        <f t="shared" si="2"/>
        <v>UP</v>
      </c>
      <c r="N66">
        <v>63.240587548598192</v>
      </c>
      <c r="O66" t="str">
        <f t="shared" si="3"/>
        <v>UP</v>
      </c>
      <c r="P66" t="str">
        <f t="shared" si="4"/>
        <v>UP</v>
      </c>
      <c r="Q66">
        <f t="shared" si="5"/>
        <v>28</v>
      </c>
      <c r="R66">
        <f t="shared" si="6"/>
        <v>60.399999999999636</v>
      </c>
      <c r="S66">
        <f t="shared" si="7"/>
        <v>0.46357615894040016</v>
      </c>
      <c r="T66" t="str">
        <f t="shared" si="8"/>
        <v>No Indication</v>
      </c>
      <c r="U66" t="str">
        <f t="shared" si="9"/>
        <v>No T+M+I</v>
      </c>
      <c r="V66">
        <v>5440.6980542972333</v>
      </c>
      <c r="W66">
        <v>5502.9163710200964</v>
      </c>
      <c r="X66">
        <f t="shared" si="10"/>
        <v>-62.218316722863165</v>
      </c>
      <c r="Y66">
        <v>-73.43820715531777</v>
      </c>
      <c r="Z66" t="str">
        <f t="shared" si="11"/>
        <v>UP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5555</v>
      </c>
      <c r="D67">
        <v>5569.8</v>
      </c>
      <c r="E67">
        <v>5510</v>
      </c>
      <c r="F67">
        <v>5550</v>
      </c>
      <c r="G67">
        <f>_xll.TA_TYPPRICE(D67,E67,F67)</f>
        <v>5543.2666666666664</v>
      </c>
      <c r="H67">
        <v>5499.7575191168289</v>
      </c>
      <c r="I67" t="str">
        <f t="shared" ref="I67:I82" si="20">IF(F67&gt;H67,"UP","DOWN")</f>
        <v>UP</v>
      </c>
      <c r="J67">
        <v>5516.6581483954787</v>
      </c>
      <c r="K67">
        <v>5400.4047839386558</v>
      </c>
      <c r="L67" t="str">
        <f t="shared" ref="L67:L82" si="21">IF(F67&gt;J67,"UP",IF(F67&lt;K67,"DOWN","No Confirmation"))</f>
        <v>UP</v>
      </c>
      <c r="M67" t="str">
        <f t="shared" ref="M67:M82" si="22">IF(AND(I67="UP",L67="UP"),"UP",IF(AND(I67="DOWN",L67="DOWN"),"DOWN","No Trend"))</f>
        <v>UP</v>
      </c>
      <c r="N67">
        <v>67.959046152922426</v>
      </c>
      <c r="O67" t="str">
        <f t="shared" ref="O67:O82" si="23">IF(N67&gt;60,"UP",IF(N67&lt;40,"DOWN","No Momentum"))</f>
        <v>UP</v>
      </c>
      <c r="P67" t="str">
        <f t="shared" ref="P67:P82" si="24">IF(AND(M67="UP",O67="UP"),"UP",IF(AND(M67="DOWN",O67="DOWN"),"DOWN","No Trend + Momentum"))</f>
        <v>UP</v>
      </c>
      <c r="Q67">
        <f t="shared" ref="Q67:Q82" si="25">F67-E67</f>
        <v>40</v>
      </c>
      <c r="R67">
        <f t="shared" ref="R67:R82" si="26">D67-E67</f>
        <v>59.800000000000182</v>
      </c>
      <c r="S67">
        <f t="shared" ref="S67:S82" si="27">Q67/R67</f>
        <v>0.66889632107023211</v>
      </c>
      <c r="T67" t="str">
        <f t="shared" ref="T67:T82" si="28">IF(S67&gt;0.8,"UP",IF(S67&lt;0.2,"DOWN","No Indication"))</f>
        <v>No Indication</v>
      </c>
      <c r="U67" t="str">
        <f t="shared" ref="U67:U82" si="29">IF(AND(P67="UP",T67="UP"),"UP",IF(AND(P67="DOWN",T67="DOWN"),"DOWN","No T+M+I"))</f>
        <v>No T+M+I</v>
      </c>
      <c r="V67">
        <v>5457.5137382515049</v>
      </c>
      <c r="W67">
        <v>5506.4040472408296</v>
      </c>
      <c r="X67">
        <f t="shared" ref="X67:X82" si="30">V67-W67</f>
        <v>-48.890308989324694</v>
      </c>
      <c r="Y67">
        <v>-68.528627522119152</v>
      </c>
      <c r="Z67" t="str">
        <f t="shared" ref="Z67:Z82" si="31">IF(X67&gt;Y67,"UP",IF(X67&lt;Y67,"DOWN","No Indication"))</f>
        <v>UP</v>
      </c>
      <c r="AA67" t="str">
        <f t="shared" ref="AA67:AA82" si="32">IF(AND(U67="UP",Z67="UP"),"UP",IF(AND(U67="DOWN",Z67="DOWN"),"DOWN","No TMIM"))</f>
        <v>No TMIM</v>
      </c>
      <c r="AB67" t="str">
        <f t="shared" ref="AB67:AB82" si="33">IF(H67&gt;J67,"UP",IF(H67&lt;K67,"DOWN","No Confirmation"))</f>
        <v>No Confirmation</v>
      </c>
      <c r="AC67" t="str">
        <f t="shared" ref="AC67:AC82" si="34">IF(AND(AA67="UP",AB67="UP"),"UP",IF(AND(AA67="DOWN",AB67="DOWN"),"DOWN","No Alert"))</f>
        <v>No Alert</v>
      </c>
      <c r="AD67" t="str">
        <f t="shared" ref="AD67:AD82" si="35">IF(AC67="UP",MROUND(D67-((D67-E67)*0.886),0.05),IF(AC67="DOWN",MROUND(E67+((D67-E67)*0.886),0.05),"No Alert"))</f>
        <v>No Alert</v>
      </c>
      <c r="AE67" t="str">
        <f t="shared" ref="AE67:AE82" si="36">IF(AC67="UP",MROUND(D67-((D67-E67)*0.618),0.05),IF(AC67="DOWN",MROUND(E67+((D67-E67)*0.618),0.05),"No Alert"))</f>
        <v>No Alert</v>
      </c>
      <c r="AF67" t="str">
        <f t="shared" ref="AF67:AF82" si="37">IF(AC67="UP",MROUND(D67-((D67-E67)*0.5),0.05),IF(AC67="DOWN",MROUND(E67+((D67-E67)*0.5),0.05),"No Alert"))</f>
        <v>No Alert</v>
      </c>
      <c r="AG67" t="str">
        <f t="shared" ref="AG67:AG82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5501</v>
      </c>
      <c r="D68">
        <v>5590</v>
      </c>
      <c r="E68">
        <v>5501</v>
      </c>
      <c r="F68">
        <v>5535</v>
      </c>
      <c r="G68">
        <f>_xll.TA_TYPPRICE(D68,E68,F68)</f>
        <v>5542</v>
      </c>
      <c r="H68">
        <v>5520.8787595584145</v>
      </c>
      <c r="I68" t="str">
        <f t="shared" si="20"/>
        <v>UP</v>
      </c>
      <c r="J68">
        <v>5532.9563376409278</v>
      </c>
      <c r="K68">
        <v>5422.7592763967323</v>
      </c>
      <c r="L68" t="str">
        <f t="shared" si="21"/>
        <v>UP</v>
      </c>
      <c r="M68" t="str">
        <f t="shared" si="22"/>
        <v>UP</v>
      </c>
      <c r="N68">
        <v>64.275797460470002</v>
      </c>
      <c r="O68" t="str">
        <f t="shared" si="23"/>
        <v>UP</v>
      </c>
      <c r="P68" t="str">
        <f t="shared" si="24"/>
        <v>UP</v>
      </c>
      <c r="Q68">
        <f t="shared" si="25"/>
        <v>34</v>
      </c>
      <c r="R68">
        <f t="shared" si="26"/>
        <v>89</v>
      </c>
      <c r="S68">
        <f t="shared" si="27"/>
        <v>0.38202247191011235</v>
      </c>
      <c r="T68" t="str">
        <f t="shared" si="28"/>
        <v>No Indication</v>
      </c>
      <c r="U68" t="str">
        <f t="shared" si="29"/>
        <v>No T+M+I</v>
      </c>
      <c r="V68">
        <v>5469.4347015974272</v>
      </c>
      <c r="W68">
        <v>5508.5222659637311</v>
      </c>
      <c r="X68">
        <f t="shared" si="30"/>
        <v>-39.087564366303923</v>
      </c>
      <c r="Y68">
        <v>-62.640414890956109</v>
      </c>
      <c r="Z68" t="str">
        <f t="shared" si="31"/>
        <v>UP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5569.95</v>
      </c>
      <c r="D69">
        <v>5793.5</v>
      </c>
      <c r="E69">
        <v>5490.1</v>
      </c>
      <c r="F69">
        <v>5650</v>
      </c>
      <c r="G69">
        <f>_xll.TA_TYPPRICE(D69,E69,F69)</f>
        <v>5644.5333333333328</v>
      </c>
      <c r="H69">
        <v>5582.7060464458737</v>
      </c>
      <c r="I69" t="str">
        <f t="shared" si="20"/>
        <v>UP</v>
      </c>
      <c r="J69">
        <v>5590.8549292762773</v>
      </c>
      <c r="K69">
        <v>5437.7238816419031</v>
      </c>
      <c r="L69" t="str">
        <f t="shared" si="21"/>
        <v>UP</v>
      </c>
      <c r="M69" t="str">
        <f t="shared" si="22"/>
        <v>UP</v>
      </c>
      <c r="N69">
        <v>76.48792481724918</v>
      </c>
      <c r="O69" t="str">
        <f t="shared" si="23"/>
        <v>UP</v>
      </c>
      <c r="P69" t="str">
        <f t="shared" si="24"/>
        <v>UP</v>
      </c>
      <c r="Q69">
        <f t="shared" si="25"/>
        <v>159.89999999999964</v>
      </c>
      <c r="R69">
        <f t="shared" si="26"/>
        <v>303.39999999999964</v>
      </c>
      <c r="S69">
        <f t="shared" si="27"/>
        <v>0.52702702702702642</v>
      </c>
      <c r="T69" t="str">
        <f t="shared" si="28"/>
        <v>No Indication</v>
      </c>
      <c r="U69" t="str">
        <f t="shared" si="29"/>
        <v>No T+M+I</v>
      </c>
      <c r="V69">
        <v>5497.2139782747463</v>
      </c>
      <c r="W69">
        <v>5519.0020981145663</v>
      </c>
      <c r="X69">
        <f t="shared" si="30"/>
        <v>-21.788119839819956</v>
      </c>
      <c r="Y69">
        <v>-54.469955880728875</v>
      </c>
      <c r="Z69" t="str">
        <f t="shared" si="31"/>
        <v>UP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5640.05</v>
      </c>
      <c r="D70">
        <v>5724</v>
      </c>
      <c r="E70">
        <v>5580</v>
      </c>
      <c r="F70">
        <v>5644.95</v>
      </c>
      <c r="G70">
        <f>_xll.TA_TYPPRICE(D70,E70,F70)</f>
        <v>5649.6500000000005</v>
      </c>
      <c r="H70">
        <v>5616.1780232229376</v>
      </c>
      <c r="I70" t="str">
        <f t="shared" si="20"/>
        <v>UP</v>
      </c>
      <c r="J70">
        <v>5620.4427227704382</v>
      </c>
      <c r="K70">
        <v>5469.340796832591</v>
      </c>
      <c r="L70" t="str">
        <f t="shared" si="21"/>
        <v>UP</v>
      </c>
      <c r="M70" t="str">
        <f t="shared" si="22"/>
        <v>UP</v>
      </c>
      <c r="N70">
        <v>75.079117840344011</v>
      </c>
      <c r="O70" t="str">
        <f t="shared" si="23"/>
        <v>UP</v>
      </c>
      <c r="P70" t="str">
        <f t="shared" si="24"/>
        <v>UP</v>
      </c>
      <c r="Q70">
        <f t="shared" si="25"/>
        <v>64.949999999999818</v>
      </c>
      <c r="R70">
        <f t="shared" si="26"/>
        <v>144</v>
      </c>
      <c r="S70">
        <f t="shared" si="27"/>
        <v>0.4510416666666654</v>
      </c>
      <c r="T70" t="str">
        <f t="shared" si="28"/>
        <v>No Indication</v>
      </c>
      <c r="U70" t="str">
        <f t="shared" si="29"/>
        <v>No T+M+I</v>
      </c>
      <c r="V70">
        <v>5519.9425970017082</v>
      </c>
      <c r="W70">
        <v>5528.3315723283022</v>
      </c>
      <c r="X70">
        <f t="shared" si="30"/>
        <v>-8.3889753265939362</v>
      </c>
      <c r="Y70">
        <v>-45.25375976990189</v>
      </c>
      <c r="Z70" t="str">
        <f t="shared" si="31"/>
        <v>UP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5660</v>
      </c>
      <c r="D71">
        <v>5660</v>
      </c>
      <c r="E71">
        <v>5480.95</v>
      </c>
      <c r="F71">
        <v>5543.35</v>
      </c>
      <c r="G71">
        <f>_xll.TA_TYPPRICE(D71,E71,F71)</f>
        <v>5561.4333333333343</v>
      </c>
      <c r="H71">
        <v>5588.8056782781359</v>
      </c>
      <c r="I71" t="str">
        <f t="shared" si="20"/>
        <v>DOWN</v>
      </c>
      <c r="J71">
        <v>5629.233228821452</v>
      </c>
      <c r="K71">
        <v>5471.9206197586818</v>
      </c>
      <c r="L71" t="str">
        <f t="shared" si="21"/>
        <v>No Confirmation</v>
      </c>
      <c r="M71" t="str">
        <f t="shared" si="22"/>
        <v>No Trend</v>
      </c>
      <c r="N71">
        <v>51.311499509513162</v>
      </c>
      <c r="O71" t="str">
        <f t="shared" si="23"/>
        <v>No Momentum</v>
      </c>
      <c r="P71" t="str">
        <f t="shared" si="24"/>
        <v>No Trend + Momentum</v>
      </c>
      <c r="Q71">
        <f t="shared" si="25"/>
        <v>62.400000000000546</v>
      </c>
      <c r="R71">
        <f t="shared" si="26"/>
        <v>179.05000000000018</v>
      </c>
      <c r="S71">
        <f t="shared" si="27"/>
        <v>0.34850600390952519</v>
      </c>
      <c r="T71" t="str">
        <f t="shared" si="28"/>
        <v>No Indication</v>
      </c>
      <c r="U71" t="str">
        <f t="shared" si="29"/>
        <v>No T+M+I</v>
      </c>
      <c r="V71">
        <v>5523.5437359245225</v>
      </c>
      <c r="W71">
        <v>5529.4440484521319</v>
      </c>
      <c r="X71">
        <f t="shared" si="30"/>
        <v>-5.9003125276094579</v>
      </c>
      <c r="Y71">
        <v>-37.383070321443405</v>
      </c>
      <c r="Z71" t="str">
        <f t="shared" si="31"/>
        <v>UP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5515.55</v>
      </c>
      <c r="D72">
        <v>5521.1</v>
      </c>
      <c r="E72">
        <v>5460</v>
      </c>
      <c r="F72">
        <v>5480</v>
      </c>
      <c r="G72">
        <f>_xll.TA_TYPPRICE(D72,E72,F72)</f>
        <v>5487.0333333333328</v>
      </c>
      <c r="H72">
        <v>5537.9195058057339</v>
      </c>
      <c r="I72" t="str">
        <f t="shared" si="20"/>
        <v>DOWN</v>
      </c>
      <c r="J72">
        <v>5605.203622416685</v>
      </c>
      <c r="K72">
        <v>5469.2715931456414</v>
      </c>
      <c r="L72" t="str">
        <f t="shared" si="21"/>
        <v>No Confirmation</v>
      </c>
      <c r="M72" t="str">
        <f t="shared" si="22"/>
        <v>No Trend</v>
      </c>
      <c r="N72">
        <v>41.156725886588404</v>
      </c>
      <c r="O72" t="str">
        <f t="shared" si="23"/>
        <v>No Momentum</v>
      </c>
      <c r="P72" t="str">
        <f t="shared" si="24"/>
        <v>No Trend + Momentum</v>
      </c>
      <c r="Q72">
        <f t="shared" si="25"/>
        <v>20</v>
      </c>
      <c r="R72">
        <f t="shared" si="26"/>
        <v>61.100000000000364</v>
      </c>
      <c r="S72">
        <f t="shared" si="27"/>
        <v>0.32733224222585727</v>
      </c>
      <c r="T72" t="str">
        <f t="shared" si="28"/>
        <v>No Indication</v>
      </c>
      <c r="U72" t="str">
        <f t="shared" si="29"/>
        <v>No T+M+I</v>
      </c>
      <c r="V72">
        <v>5516.844699628442</v>
      </c>
      <c r="W72">
        <v>5525.7815263445664</v>
      </c>
      <c r="X72">
        <f t="shared" si="30"/>
        <v>-8.9368267161244148</v>
      </c>
      <c r="Y72">
        <v>-31.693821600379607</v>
      </c>
      <c r="Z72" t="str">
        <f t="shared" si="31"/>
        <v>UP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5485</v>
      </c>
      <c r="D73">
        <v>5485</v>
      </c>
      <c r="E73">
        <v>5399.85</v>
      </c>
      <c r="F73">
        <v>5425</v>
      </c>
      <c r="G73">
        <f>_xll.TA_TYPPRICE(D73,E73,F73)</f>
        <v>5436.6166666666668</v>
      </c>
      <c r="H73">
        <v>5487.2680862362004</v>
      </c>
      <c r="I73" t="str">
        <f t="shared" si="20"/>
        <v>DOWN</v>
      </c>
      <c r="J73">
        <v>5578.4917063240882</v>
      </c>
      <c r="K73">
        <v>5453.8445724466101</v>
      </c>
      <c r="L73" t="str">
        <f t="shared" si="21"/>
        <v>DOWN</v>
      </c>
      <c r="M73" t="str">
        <f t="shared" si="22"/>
        <v>DOWN</v>
      </c>
      <c r="N73">
        <v>33.880151592148664</v>
      </c>
      <c r="O73" t="str">
        <f t="shared" si="23"/>
        <v>DOWN</v>
      </c>
      <c r="P73" t="str">
        <f t="shared" si="24"/>
        <v>DOWN</v>
      </c>
      <c r="Q73">
        <f t="shared" si="25"/>
        <v>25.149999999999636</v>
      </c>
      <c r="R73">
        <f t="shared" si="26"/>
        <v>85.149999999999636</v>
      </c>
      <c r="S73">
        <f t="shared" si="27"/>
        <v>0.29536112742219311</v>
      </c>
      <c r="T73" t="str">
        <f t="shared" si="28"/>
        <v>No Indication</v>
      </c>
      <c r="U73" t="str">
        <f t="shared" si="29"/>
        <v>No T+M+I</v>
      </c>
      <c r="V73">
        <v>5502.7147458394511</v>
      </c>
      <c r="W73">
        <v>5518.3162280968209</v>
      </c>
      <c r="X73">
        <f t="shared" si="30"/>
        <v>-15.601482257369753</v>
      </c>
      <c r="Y73">
        <v>-28.475353731777638</v>
      </c>
      <c r="Z73" t="str">
        <f t="shared" si="31"/>
        <v>UP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5400</v>
      </c>
      <c r="D74">
        <v>5425</v>
      </c>
      <c r="E74">
        <v>5230.1499999999996</v>
      </c>
      <c r="F74">
        <v>5400</v>
      </c>
      <c r="G74">
        <f>_xll.TA_TYPPRICE(D74,E74,F74)</f>
        <v>5351.7166666666662</v>
      </c>
      <c r="H74">
        <v>5419.4923764514333</v>
      </c>
      <c r="I74" t="str">
        <f t="shared" si="20"/>
        <v>DOWN</v>
      </c>
      <c r="J74">
        <v>5544.3824382520688</v>
      </c>
      <c r="K74">
        <v>5404.1346674584747</v>
      </c>
      <c r="L74" t="str">
        <f t="shared" si="21"/>
        <v>DOWN</v>
      </c>
      <c r="M74" t="str">
        <f t="shared" si="22"/>
        <v>DOWN</v>
      </c>
      <c r="N74">
        <v>30.787390572495788</v>
      </c>
      <c r="O74" t="str">
        <f t="shared" si="23"/>
        <v>DOWN</v>
      </c>
      <c r="P74" t="str">
        <f t="shared" si="24"/>
        <v>DOWN</v>
      </c>
      <c r="Q74">
        <f t="shared" si="25"/>
        <v>169.85000000000036</v>
      </c>
      <c r="R74">
        <f t="shared" si="26"/>
        <v>194.85000000000036</v>
      </c>
      <c r="S74">
        <f t="shared" si="27"/>
        <v>0.87169617654606135</v>
      </c>
      <c r="T74" t="str">
        <f t="shared" si="28"/>
        <v>UP</v>
      </c>
      <c r="U74" t="str">
        <f t="shared" si="29"/>
        <v>No T+M+I</v>
      </c>
      <c r="V74">
        <v>5486.9124772487667</v>
      </c>
      <c r="W74">
        <v>5509.5520630526116</v>
      </c>
      <c r="X74">
        <f t="shared" si="30"/>
        <v>-22.639585803844966</v>
      </c>
      <c r="Y74">
        <v>-27.308200146191105</v>
      </c>
      <c r="Z74" t="str">
        <f t="shared" si="31"/>
        <v>UP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5400</v>
      </c>
      <c r="D75">
        <v>5658.15</v>
      </c>
      <c r="E75">
        <v>5381.1</v>
      </c>
      <c r="F75">
        <v>5650</v>
      </c>
      <c r="G75">
        <f>_xll.TA_TYPPRICE(D75,E75,F75)</f>
        <v>5563.083333333333</v>
      </c>
      <c r="H75">
        <v>5491.2878548923836</v>
      </c>
      <c r="I75" t="str">
        <f t="shared" si="20"/>
        <v>UP</v>
      </c>
      <c r="J75">
        <v>5569.6641186404977</v>
      </c>
      <c r="K75">
        <v>5399.0158524677026</v>
      </c>
      <c r="L75" t="str">
        <f t="shared" si="21"/>
        <v>UP</v>
      </c>
      <c r="M75" t="str">
        <f t="shared" si="22"/>
        <v>UP</v>
      </c>
      <c r="N75">
        <v>67.673772398891856</v>
      </c>
      <c r="O75" t="str">
        <f t="shared" si="23"/>
        <v>UP</v>
      </c>
      <c r="P75" t="str">
        <f t="shared" si="24"/>
        <v>UP</v>
      </c>
      <c r="Q75">
        <f t="shared" si="25"/>
        <v>268.89999999999964</v>
      </c>
      <c r="R75">
        <f t="shared" si="26"/>
        <v>277.04999999999927</v>
      </c>
      <c r="S75">
        <f t="shared" si="27"/>
        <v>0.97058292726944717</v>
      </c>
      <c r="T75" t="str">
        <f t="shared" si="28"/>
        <v>UP</v>
      </c>
      <c r="U75" t="str">
        <f t="shared" si="29"/>
        <v>UP</v>
      </c>
      <c r="V75">
        <v>5512.0028653643412</v>
      </c>
      <c r="W75">
        <v>5519.9556139376036</v>
      </c>
      <c r="X75">
        <f t="shared" si="30"/>
        <v>-7.9527485732623973</v>
      </c>
      <c r="Y75">
        <v>-23.437109831605362</v>
      </c>
      <c r="Z75" t="str">
        <f t="shared" si="31"/>
        <v>UP</v>
      </c>
      <c r="AA75" t="str">
        <f t="shared" si="32"/>
        <v>UP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5657.1</v>
      </c>
      <c r="D76">
        <v>5670.15</v>
      </c>
      <c r="E76">
        <v>5526.6</v>
      </c>
      <c r="F76">
        <v>5600</v>
      </c>
      <c r="G76">
        <f>_xll.TA_TYPPRICE(D76,E76,F76)</f>
        <v>5598.916666666667</v>
      </c>
      <c r="H76">
        <v>5545.1022607795257</v>
      </c>
      <c r="I76" t="str">
        <f t="shared" si="20"/>
        <v>UP</v>
      </c>
      <c r="J76">
        <v>5591.9943144981644</v>
      </c>
      <c r="K76">
        <v>5427.3678852526573</v>
      </c>
      <c r="L76" t="str">
        <f t="shared" si="21"/>
        <v>UP</v>
      </c>
      <c r="M76" t="str">
        <f t="shared" si="22"/>
        <v>UP</v>
      </c>
      <c r="N76">
        <v>59.717292786372454</v>
      </c>
      <c r="O76" t="str">
        <f t="shared" si="23"/>
        <v>No Momentum</v>
      </c>
      <c r="P76" t="str">
        <f t="shared" si="24"/>
        <v>No Trend + Momentum</v>
      </c>
      <c r="Q76">
        <f t="shared" si="25"/>
        <v>73.399999999999636</v>
      </c>
      <c r="R76">
        <f t="shared" si="26"/>
        <v>143.54999999999927</v>
      </c>
      <c r="S76">
        <f t="shared" si="27"/>
        <v>0.51132009752699414</v>
      </c>
      <c r="T76" t="str">
        <f t="shared" si="28"/>
        <v>No Indication</v>
      </c>
      <c r="U76" t="str">
        <f t="shared" si="29"/>
        <v>No T+M+I</v>
      </c>
      <c r="V76">
        <v>5525.5408860775196</v>
      </c>
      <c r="W76">
        <v>5525.8848277200032</v>
      </c>
      <c r="X76">
        <f t="shared" si="30"/>
        <v>-0.34394164248351444</v>
      </c>
      <c r="Y76">
        <v>-18.818476193780992</v>
      </c>
      <c r="Z76" t="str">
        <f t="shared" si="31"/>
        <v>UP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5698</v>
      </c>
      <c r="D77">
        <v>5698</v>
      </c>
      <c r="E77">
        <v>5454</v>
      </c>
      <c r="F77">
        <v>5610</v>
      </c>
      <c r="G77">
        <f>_xll.TA_TYPPRICE(D77,E77,F77)</f>
        <v>5587.333333333333</v>
      </c>
      <c r="H77">
        <v>5566.2177970564298</v>
      </c>
      <c r="I77" t="str">
        <f t="shared" si="20"/>
        <v>UP</v>
      </c>
      <c r="J77">
        <v>5615.5511334985722</v>
      </c>
      <c r="K77">
        <v>5433.2861329742891</v>
      </c>
      <c r="L77" t="str">
        <f t="shared" si="21"/>
        <v>No Confirmation</v>
      </c>
      <c r="M77" t="str">
        <f t="shared" si="22"/>
        <v>No Trend</v>
      </c>
      <c r="N77">
        <v>60.867505360423934</v>
      </c>
      <c r="O77" t="str">
        <f t="shared" si="23"/>
        <v>UP</v>
      </c>
      <c r="P77" t="str">
        <f t="shared" si="24"/>
        <v>No Trend + Momentum</v>
      </c>
      <c r="Q77">
        <f t="shared" si="25"/>
        <v>156</v>
      </c>
      <c r="R77">
        <f t="shared" si="26"/>
        <v>244</v>
      </c>
      <c r="S77">
        <f t="shared" si="27"/>
        <v>0.63934426229508201</v>
      </c>
      <c r="T77" t="str">
        <f t="shared" si="28"/>
        <v>No Indication</v>
      </c>
      <c r="U77" t="str">
        <f t="shared" si="29"/>
        <v>No T+M+I</v>
      </c>
      <c r="V77">
        <v>5538.5345959117476</v>
      </c>
      <c r="W77">
        <v>5532.115581222225</v>
      </c>
      <c r="X77">
        <f t="shared" si="30"/>
        <v>6.4190146895225553</v>
      </c>
      <c r="Y77">
        <v>-13.770978017120282</v>
      </c>
      <c r="Z77" t="str">
        <f t="shared" si="31"/>
        <v>UP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5600</v>
      </c>
      <c r="D78">
        <v>5600</v>
      </c>
      <c r="E78">
        <v>5458</v>
      </c>
      <c r="F78">
        <v>5530</v>
      </c>
      <c r="G78">
        <f>_xll.TA_TYPPRICE(D78,E78,F78)</f>
        <v>5529.333333333333</v>
      </c>
      <c r="H78">
        <v>5547.775565194881</v>
      </c>
      <c r="I78" t="str">
        <f t="shared" si="20"/>
        <v>DOWN</v>
      </c>
      <c r="J78">
        <v>5612.0953260544447</v>
      </c>
      <c r="K78">
        <v>5438.7781034244472</v>
      </c>
      <c r="L78" t="str">
        <f t="shared" si="21"/>
        <v>No Confirmation</v>
      </c>
      <c r="M78" t="str">
        <f t="shared" si="22"/>
        <v>No Trend</v>
      </c>
      <c r="N78">
        <v>47.347992788335027</v>
      </c>
      <c r="O78" t="str">
        <f t="shared" si="23"/>
        <v>No Momentum</v>
      </c>
      <c r="P78" t="str">
        <f t="shared" si="24"/>
        <v>No Trend + Momentum</v>
      </c>
      <c r="Q78">
        <f t="shared" si="25"/>
        <v>72</v>
      </c>
      <c r="R78">
        <f t="shared" si="26"/>
        <v>142</v>
      </c>
      <c r="S78">
        <f t="shared" si="27"/>
        <v>0.50704225352112675</v>
      </c>
      <c r="T78" t="str">
        <f t="shared" si="28"/>
        <v>No Indication</v>
      </c>
      <c r="U78" t="str">
        <f t="shared" si="29"/>
        <v>No T+M+I</v>
      </c>
      <c r="V78">
        <v>5537.2215811560945</v>
      </c>
      <c r="W78">
        <v>5531.95887150206</v>
      </c>
      <c r="X78">
        <f t="shared" si="30"/>
        <v>5.2627096540345519</v>
      </c>
      <c r="Y78">
        <v>-9.9642404828893145</v>
      </c>
      <c r="Z78" t="str">
        <f t="shared" si="31"/>
        <v>UP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5529</v>
      </c>
      <c r="D79">
        <v>5699.85</v>
      </c>
      <c r="E79">
        <v>5501</v>
      </c>
      <c r="F79">
        <v>5600.35</v>
      </c>
      <c r="G79">
        <f>_xll.TA_TYPPRICE(D79,E79,F79)</f>
        <v>5600.4000000000005</v>
      </c>
      <c r="H79">
        <v>5574.0877825974403</v>
      </c>
      <c r="I79" t="str">
        <f t="shared" si="20"/>
        <v>UP</v>
      </c>
      <c r="J79">
        <v>5631.596364709013</v>
      </c>
      <c r="K79">
        <v>5452.6051915523476</v>
      </c>
      <c r="L79" t="str">
        <f t="shared" si="21"/>
        <v>No Confirmation</v>
      </c>
      <c r="M79" t="str">
        <f t="shared" si="22"/>
        <v>No Trend</v>
      </c>
      <c r="N79">
        <v>57.680394251413304</v>
      </c>
      <c r="O79" t="str">
        <f t="shared" si="23"/>
        <v>No Momentum</v>
      </c>
      <c r="P79" t="str">
        <f t="shared" si="24"/>
        <v>No Trend + Momentum</v>
      </c>
      <c r="Q79">
        <f t="shared" si="25"/>
        <v>99.350000000000364</v>
      </c>
      <c r="R79">
        <f t="shared" si="26"/>
        <v>198.85000000000036</v>
      </c>
      <c r="S79">
        <f t="shared" si="27"/>
        <v>0.49962283127986012</v>
      </c>
      <c r="T79" t="str">
        <f t="shared" si="28"/>
        <v>No Indication</v>
      </c>
      <c r="U79" t="str">
        <f t="shared" si="29"/>
        <v>No T+M+I</v>
      </c>
      <c r="V79">
        <v>5546.9336455936182</v>
      </c>
      <c r="W79">
        <v>5537.0248810204257</v>
      </c>
      <c r="X79">
        <f t="shared" si="30"/>
        <v>9.9087645731924567</v>
      </c>
      <c r="Y79">
        <v>-5.9896394716729597</v>
      </c>
      <c r="Z79" t="str">
        <f t="shared" si="31"/>
        <v>UP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5698.95</v>
      </c>
      <c r="D80">
        <v>5700</v>
      </c>
      <c r="E80">
        <v>5526</v>
      </c>
      <c r="F80">
        <v>5616</v>
      </c>
      <c r="G80">
        <f>_xll.TA_TYPPRICE(D80,E80,F80)</f>
        <v>5614</v>
      </c>
      <c r="H80">
        <v>5594.0438912987202</v>
      </c>
      <c r="I80" t="str">
        <f t="shared" si="20"/>
        <v>UP</v>
      </c>
      <c r="J80">
        <v>5646.7971725514544</v>
      </c>
      <c r="K80">
        <v>5468.9151489851592</v>
      </c>
      <c r="L80" t="str">
        <f t="shared" si="21"/>
        <v>No Confirmation</v>
      </c>
      <c r="M80" t="str">
        <f t="shared" si="22"/>
        <v>No Trend</v>
      </c>
      <c r="N80">
        <v>59.87023823650992</v>
      </c>
      <c r="O80" t="str">
        <f t="shared" si="23"/>
        <v>No Momentum</v>
      </c>
      <c r="P80" t="str">
        <f t="shared" si="24"/>
        <v>No Trend + Momentum</v>
      </c>
      <c r="Q80">
        <f t="shared" si="25"/>
        <v>90</v>
      </c>
      <c r="R80">
        <f t="shared" si="26"/>
        <v>174</v>
      </c>
      <c r="S80">
        <f t="shared" si="27"/>
        <v>0.51724137931034486</v>
      </c>
      <c r="T80" t="str">
        <f t="shared" si="28"/>
        <v>No Indication</v>
      </c>
      <c r="U80" t="str">
        <f t="shared" si="29"/>
        <v>No T+M+I</v>
      </c>
      <c r="V80">
        <v>5557.5592385792152</v>
      </c>
      <c r="W80">
        <v>5542.8748898337271</v>
      </c>
      <c r="X80">
        <f t="shared" si="30"/>
        <v>14.684348745488023</v>
      </c>
      <c r="Y80">
        <v>-1.8548418282407635</v>
      </c>
      <c r="Z80" t="str">
        <f t="shared" si="31"/>
        <v>UP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5698</v>
      </c>
      <c r="D81">
        <v>5698</v>
      </c>
      <c r="E81">
        <v>5511.25</v>
      </c>
      <c r="F81">
        <v>5535</v>
      </c>
      <c r="G81">
        <f>_xll.TA_TYPPRICE(D81,E81,F81)</f>
        <v>5581.416666666667</v>
      </c>
      <c r="H81">
        <v>5587.7302789826936</v>
      </c>
      <c r="I81" t="str">
        <f t="shared" si="20"/>
        <v>DOWN</v>
      </c>
      <c r="J81">
        <v>5658.1755786511312</v>
      </c>
      <c r="K81">
        <v>5478.3228936551241</v>
      </c>
      <c r="L81" t="str">
        <f t="shared" si="21"/>
        <v>No Confirmation</v>
      </c>
      <c r="M81" t="str">
        <f t="shared" si="22"/>
        <v>No Trend</v>
      </c>
      <c r="N81">
        <v>44.854199966225991</v>
      </c>
      <c r="O81" t="str">
        <f t="shared" si="23"/>
        <v>No Momentum</v>
      </c>
      <c r="P81" t="str">
        <f t="shared" si="24"/>
        <v>No Trend + Momentum</v>
      </c>
      <c r="Q81">
        <f t="shared" si="25"/>
        <v>23.75</v>
      </c>
      <c r="R81">
        <f t="shared" si="26"/>
        <v>186.75</v>
      </c>
      <c r="S81">
        <f t="shared" si="27"/>
        <v>0.12717536813922356</v>
      </c>
      <c r="T81" t="str">
        <f t="shared" si="28"/>
        <v>DOWN</v>
      </c>
      <c r="U81" t="str">
        <f t="shared" si="29"/>
        <v>No T+M+I</v>
      </c>
      <c r="V81">
        <v>5554.0885864901047</v>
      </c>
      <c r="W81">
        <v>5542.2915646608581</v>
      </c>
      <c r="X81">
        <f t="shared" si="30"/>
        <v>11.79702182924666</v>
      </c>
      <c r="Y81">
        <v>0.87553090325672134</v>
      </c>
      <c r="Z81" t="str">
        <f t="shared" si="31"/>
        <v>UP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5537.6</v>
      </c>
      <c r="D82">
        <v>5571.85</v>
      </c>
      <c r="E82">
        <v>5468.25</v>
      </c>
      <c r="F82">
        <v>5470.3</v>
      </c>
      <c r="G82">
        <f>_xll.TA_TYPPRICE(D82,E82,F82)</f>
        <v>5503.4666666666672</v>
      </c>
      <c r="H82">
        <v>5545.5984728246804</v>
      </c>
      <c r="I82" t="str">
        <f t="shared" si="20"/>
        <v>DOWN</v>
      </c>
      <c r="J82">
        <v>5638.9921167286575</v>
      </c>
      <c r="K82">
        <v>5476.0844728428747</v>
      </c>
      <c r="L82" t="str">
        <f t="shared" si="21"/>
        <v>DOWN</v>
      </c>
      <c r="M82" t="str">
        <f t="shared" si="22"/>
        <v>DOWN</v>
      </c>
      <c r="N82">
        <v>35.871230398613029</v>
      </c>
      <c r="O82" t="str">
        <f t="shared" si="23"/>
        <v>DOWN</v>
      </c>
      <c r="P82" t="str">
        <f t="shared" si="24"/>
        <v>DOWN</v>
      </c>
      <c r="Q82">
        <f t="shared" si="25"/>
        <v>2.0500000000001819</v>
      </c>
      <c r="R82">
        <f t="shared" si="26"/>
        <v>103.60000000000036</v>
      </c>
      <c r="S82">
        <f t="shared" si="27"/>
        <v>1.9787644787646472E-2</v>
      </c>
      <c r="T82" t="str">
        <f t="shared" si="28"/>
        <v>DOWN</v>
      </c>
      <c r="U82" t="str">
        <f t="shared" si="29"/>
        <v>DOWN</v>
      </c>
      <c r="V82">
        <v>5541.1980347223962</v>
      </c>
      <c r="W82">
        <v>5536.9588561674609</v>
      </c>
      <c r="X82">
        <f t="shared" si="30"/>
        <v>4.239178554935279</v>
      </c>
      <c r="Y82">
        <v>1.548260433592433</v>
      </c>
      <c r="Z82" t="str">
        <f t="shared" si="31"/>
        <v>UP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B83" s="1"/>
    </row>
    <row r="84" spans="1:33" x14ac:dyDescent="0.25">
      <c r="B84" s="1"/>
    </row>
    <row r="85" spans="1:33" x14ac:dyDescent="0.25">
      <c r="B85" s="1"/>
    </row>
    <row r="86" spans="1:33" x14ac:dyDescent="0.25">
      <c r="B86" s="1"/>
    </row>
    <row r="87" spans="1:33" x14ac:dyDescent="0.25">
      <c r="B87" s="1"/>
    </row>
    <row r="88" spans="1:33" x14ac:dyDescent="0.25">
      <c r="B88" s="1"/>
    </row>
    <row r="89" spans="1:33" x14ac:dyDescent="0.25">
      <c r="B89" s="1"/>
    </row>
    <row r="90" spans="1:33" x14ac:dyDescent="0.25">
      <c r="B90" s="1"/>
    </row>
    <row r="91" spans="1:33" x14ac:dyDescent="0.25">
      <c r="B91" s="1"/>
    </row>
    <row r="92" spans="1:33" x14ac:dyDescent="0.25">
      <c r="B92" s="1"/>
    </row>
    <row r="93" spans="1:33" x14ac:dyDescent="0.25">
      <c r="B93" s="1"/>
    </row>
    <row r="94" spans="1:33" x14ac:dyDescent="0.25">
      <c r="B94" s="1"/>
    </row>
    <row r="95" spans="1:33" x14ac:dyDescent="0.25">
      <c r="B95" s="1"/>
    </row>
    <row r="96" spans="1:33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2017-07-05T09:07:25Z</dcterms:created>
  <dcterms:modified xsi:type="dcterms:W3CDTF">2017-08-26T06:08:58Z</dcterms:modified>
</cp:coreProperties>
</file>