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junnanjegowda/Downloads/KU-EDW-DATA-PT-10-2019-U-C-master/01-Excel/Homework/Instructions/"/>
    </mc:Choice>
  </mc:AlternateContent>
  <xr:revisionPtr revIDLastSave="0" documentId="13_ncr:1_{B0E0E784-8428-E24A-9531-8A6C6DF97923}" xr6:coauthVersionLast="45" xr6:coauthVersionMax="45" xr10:uidLastSave="{00000000-0000-0000-0000-000000000000}"/>
  <bookViews>
    <workbookView xWindow="0" yWindow="0" windowWidth="25600" windowHeight="16000" activeTab="4" xr2:uid="{00000000-000D-0000-FFFF-FFFF00000000}"/>
  </bookViews>
  <sheets>
    <sheet name="Category_Stacked Bar Graph" sheetId="7" r:id="rId1"/>
    <sheet name="Sub-Category_Stacked Bar Graph" sheetId="2" r:id="rId2"/>
    <sheet name="Date &amp; Line graph" sheetId="6" r:id="rId3"/>
    <sheet name="Bonus" sheetId="12" r:id="rId4"/>
    <sheet name="Sheet1" sheetId="1" r:id="rId5"/>
    <sheet name="Sheet3" sheetId="9" r:id="rId6"/>
  </sheets>
  <definedNames>
    <definedName name="_xlnm._FilterDatabase" localSheetId="4" hidden="1">Sheet1!$A$1:$U$4115</definedName>
  </definedNames>
  <calcPr calcId="191029"/>
  <pivotCaches>
    <pivotCache cacheId="53" r:id="rId7"/>
    <pivotCache cacheId="5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W5" i="1" l="1"/>
  <c r="W3" i="1"/>
</calcChain>
</file>

<file path=xl/sharedStrings.xml><?xml version="1.0" encoding="utf-8"?>
<sst xmlns="http://schemas.openxmlformats.org/spreadsheetml/2006/main" count="24881" uniqueCount="8405">
  <si>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</si>
  <si>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</si>
  <si>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</si>
  <si>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</si>
  <si>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</si>
  <si>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</si>
  <si>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</si>
  <si>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</si>
  <si>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</si>
  <si>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</si>
  <si>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</si>
  <si>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</si>
  <si>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</si>
  <si>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</si>
  <si>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</si>
  <si>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</si>
  <si>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</si>
  <si>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</si>
  <si>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</si>
  <si>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</si>
  <si>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</si>
  <si>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</si>
  <si>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</si>
  <si>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</si>
  <si>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</si>
  <si>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</si>
  <si>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</si>
  <si>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</si>
  <si>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</si>
  <si>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</si>
  <si>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</si>
  <si>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</si>
  <si>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</si>
  <si>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</si>
  <si>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</si>
  <si>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</si>
  <si>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</si>
  <si>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</si>
  <si>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</si>
  <si>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</si>
  <si>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</si>
  <si>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</si>
  <si>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</si>
  <si>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</si>
  <si>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</si>
  <si>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</si>
  <si>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</si>
  <si>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</si>
  <si>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</si>
  <si>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</si>
  <si>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</si>
  <si>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</si>
  <si>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</si>
  <si>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</si>
  <si>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</si>
  <si>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</si>
  <si>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</si>
  <si>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</si>
  <si>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</si>
  <si>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</si>
  <si>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</si>
  <si>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</si>
  <si>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</si>
  <si>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</si>
  <si>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</si>
  <si>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</si>
  <si>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</si>
  <si>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</si>
  <si>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</si>
  <si>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</si>
  <si>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</si>
  <si>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</si>
  <si>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</si>
  <si>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</si>
  <si>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</si>
  <si>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</si>
  <si>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</si>
  <si>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</si>
  <si>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</si>
  <si>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</si>
  <si>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</si>
  <si>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</si>
  <si>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</si>
  <si>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</si>
  <si>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</si>
  <si>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</si>
  <si>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</si>
  <si>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</si>
  <si>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</si>
  <si>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</si>
  <si>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</si>
  <si>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</si>
  <si>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</si>
  <si>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</si>
  <si>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</si>
  <si>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</si>
  <si>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</si>
  <si>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</si>
  <si>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</si>
  <si>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</si>
  <si>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</si>
  <si>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</si>
  <si>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</si>
  <si>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</si>
  <si>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</si>
  <si>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</si>
  <si>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</si>
  <si>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</si>
  <si>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</si>
  <si>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</si>
  <si>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</si>
  <si>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</si>
  <si>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</si>
  <si>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</si>
  <si>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</si>
  <si>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</si>
  <si>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</si>
  <si>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</si>
  <si>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</si>
  <si>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</si>
  <si>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</si>
  <si>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</si>
  <si>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</si>
  <si>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</si>
  <si>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</si>
  <si>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</si>
  <si>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</si>
  <si>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</si>
  <si>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</si>
  <si>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</si>
  <si>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</si>
  <si>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</si>
  <si>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</si>
  <si>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</si>
  <si>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</si>
  <si>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</si>
  <si>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</si>
  <si>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</si>
  <si>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</si>
  <si>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</si>
  <si>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</si>
  <si>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</si>
  <si>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</si>
  <si>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</si>
  <si>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</si>
  <si>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</si>
  <si>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</si>
  <si>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</si>
  <si>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</si>
  <si>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</si>
  <si>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</si>
  <si>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</si>
  <si>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</si>
  <si>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</si>
  <si>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</si>
  <si>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</si>
  <si>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</si>
  <si>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</si>
  <si>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</si>
  <si>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</si>
  <si>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</si>
  <si>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</si>
  <si>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</si>
  <si>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</si>
  <si>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</si>
  <si>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</si>
  <si>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</si>
  <si>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</si>
  <si>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</si>
  <si>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</si>
  <si>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</si>
  <si>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</si>
  <si>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</si>
  <si>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</si>
  <si>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</si>
  <si>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</si>
  <si>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</si>
  <si>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</si>
  <si>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</si>
  <si>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</si>
  <si>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</si>
  <si>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</si>
  <si>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</si>
  <si>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</si>
  <si>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</si>
  <si>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</si>
  <si>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</si>
  <si>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</si>
  <si>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</si>
  <si>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</si>
  <si>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</si>
  <si>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</si>
  <si>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</si>
  <si>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</si>
  <si>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</si>
  <si>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</si>
  <si>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</si>
  <si>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</si>
  <si>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</si>
  <si>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</si>
  <si>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</si>
  <si>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</si>
  <si>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</si>
  <si>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</si>
  <si>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</si>
  <si>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</si>
  <si>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</si>
  <si>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</si>
  <si>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</si>
  <si>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</si>
  <si>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</si>
  <si>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</si>
  <si>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</si>
  <si>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</si>
  <si>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</si>
  <si>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</si>
  <si>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</si>
  <si>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</si>
  <si>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</si>
  <si>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</si>
  <si>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</si>
  <si>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</si>
  <si>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</si>
  <si>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</si>
  <si>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</si>
  <si>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</si>
  <si>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</si>
  <si>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</si>
  <si>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</si>
  <si>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</si>
  <si>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</si>
  <si>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</si>
  <si>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</si>
  <si>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</si>
  <si>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</si>
  <si>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</si>
  <si>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</si>
  <si>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</si>
  <si>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</si>
  <si>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</si>
  <si>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</si>
  <si>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</si>
  <si>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</si>
  <si>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</si>
  <si>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</si>
  <si>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</si>
  <si>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</si>
  <si>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</si>
  <si>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</si>
  <si>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</si>
  <si>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</si>
  <si>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</si>
  <si>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</si>
  <si>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</si>
  <si>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</si>
  <si>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</si>
  <si>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</si>
  <si>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</si>
  <si>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</si>
  <si>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</si>
  <si>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</si>
  <si>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</si>
  <si>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</si>
  <si>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</si>
  <si>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</si>
  <si>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</si>
  <si>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</si>
  <si>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</si>
  <si>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</si>
  <si>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</si>
  <si>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</si>
  <si>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</si>
  <si>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</si>
  <si>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</si>
  <si>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</si>
  <si>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</si>
  <si>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</si>
  <si>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</si>
  <si>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</si>
  <si>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</si>
  <si>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</si>
  <si>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</si>
  <si>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</si>
  <si>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</si>
  <si>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</si>
  <si>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</si>
  <si>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</si>
  <si>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</si>
  <si>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</si>
  <si>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</si>
  <si>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</si>
  <si>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</si>
  <si>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</si>
  <si>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</si>
  <si>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</si>
  <si>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</si>
  <si>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</si>
  <si>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</si>
  <si>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</si>
  <si>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</si>
  <si>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</si>
  <si>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</si>
  <si>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</si>
  <si>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</si>
  <si>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</si>
  <si>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</si>
  <si>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</si>
  <si>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</si>
  <si>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</si>
  <si>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</si>
  <si>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</si>
  <si>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</si>
  <si>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</si>
  <si>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</si>
  <si>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</si>
  <si>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</si>
  <si>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</si>
  <si>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</si>
  <si>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</si>
  <si>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</si>
  <si>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</si>
  <si>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</si>
  <si>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</si>
  <si>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</si>
  <si>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</si>
  <si>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</si>
  <si>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</si>
  <si>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</si>
  <si>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</si>
  <si>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</si>
  <si>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</si>
  <si>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</si>
  <si>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</si>
  <si>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</si>
  <si>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</si>
  <si>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</si>
  <si>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</si>
  <si>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</si>
  <si>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</si>
  <si>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</si>
  <si>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</si>
  <si>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</si>
  <si>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</si>
  <si>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</si>
  <si>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</si>
  <si>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</si>
  <si>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</si>
  <si>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</si>
  <si>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</si>
  <si>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</si>
  <si>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</si>
  <si>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</si>
  <si>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</si>
  <si>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</si>
  <si>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</si>
  <si>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</si>
  <si>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</si>
  <si>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</si>
  <si>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</si>
  <si>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</si>
  <si>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</si>
  <si>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</si>
  <si>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</si>
  <si>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</si>
  <si>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</si>
  <si>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</si>
  <si>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</si>
  <si>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</si>
  <si>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</si>
  <si>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</si>
  <si>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</si>
  <si>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</si>
  <si>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</si>
  <si>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</si>
  <si>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</si>
  <si>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</si>
  <si>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</si>
  <si>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</si>
  <si>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</si>
  <si>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</si>
  <si>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</si>
  <si>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</si>
  <si>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</si>
  <si>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</si>
  <si>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</si>
  <si>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</si>
  <si>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</si>
  <si>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</si>
  <si>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</si>
  <si>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</si>
  <si>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</si>
  <si>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</si>
  <si>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</si>
  <si>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</si>
  <si>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</si>
  <si>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</si>
  <si>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</si>
  <si>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</si>
  <si>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</si>
  <si>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</si>
  <si>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</si>
  <si>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</si>
  <si>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</si>
  <si>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</si>
  <si>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</si>
  <si>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</si>
  <si>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</si>
  <si>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</si>
  <si>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</si>
  <si>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</si>
  <si>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</si>
  <si>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</si>
  <si>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</si>
  <si>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</si>
  <si>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</si>
  <si>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</si>
  <si>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</si>
  <si>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</si>
  <si>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</si>
  <si>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</si>
  <si>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</si>
  <si>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</si>
  <si>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</si>
  <si>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</si>
  <si>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</si>
  <si>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</si>
  <si>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</si>
  <si>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</si>
  <si>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</si>
  <si>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</si>
  <si>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</si>
  <si>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</si>
  <si>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</si>
  <si>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</si>
  <si>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</si>
  <si>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</si>
  <si>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</si>
  <si>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</si>
  <si>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</si>
  <si>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</si>
  <si>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</si>
  <si>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</si>
  <si>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</si>
  <si>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</si>
  <si>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</si>
  <si>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</si>
  <si>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</si>
  <si>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</si>
  <si>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</si>
  <si>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</si>
  <si>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</si>
  <si>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</si>
  <si>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</si>
  <si>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</si>
  <si>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</si>
  <si>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</si>
  <si>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</si>
  <si>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</si>
  <si>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</si>
  <si>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</si>
  <si>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</si>
  <si>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</si>
  <si>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</si>
  <si>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</si>
  <si>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</si>
  <si>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</si>
  <si>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</si>
  <si>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</si>
  <si>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</si>
  <si>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</si>
  <si>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</si>
  <si>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</si>
  <si>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</si>
  <si>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</si>
  <si>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</si>
  <si>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</si>
  <si>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</si>
  <si>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</si>
  <si>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</si>
  <si>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</si>
  <si>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</si>
  <si>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</si>
  <si>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</si>
  <si>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</si>
  <si>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</si>
  <si>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</si>
  <si>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</si>
  <si>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</si>
  <si>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</si>
  <si>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</si>
  <si>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</si>
  <si>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</si>
  <si>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</si>
  <si>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</si>
  <si>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</si>
  <si>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</si>
  <si>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</si>
  <si>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</si>
  <si>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</si>
  <si>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</si>
  <si>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</si>
  <si>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</si>
  <si>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</si>
  <si>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</si>
  <si>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</si>
  <si>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</si>
  <si>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</si>
  <si>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</si>
  <si>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</si>
  <si>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</si>
  <si>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</si>
  <si>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</si>
  <si>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</si>
  <si>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</si>
  <si>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</si>
  <si>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</si>
  <si>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</si>
  <si>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</si>
  <si>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</si>
  <si>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</si>
  <si>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</si>
  <si>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</si>
  <si>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</si>
  <si>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</si>
  <si>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</si>
  <si>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</si>
  <si>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</si>
  <si>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</si>
  <si>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</si>
  <si>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</si>
  <si>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</si>
  <si>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</si>
  <si>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</si>
  <si>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</si>
  <si>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</si>
  <si>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</si>
  <si>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</si>
  <si>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</si>
  <si>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</si>
  <si>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</si>
  <si>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</si>
  <si>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</si>
  <si>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</si>
  <si>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</si>
  <si>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</si>
  <si>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</si>
  <si>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</si>
  <si>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</si>
  <si>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</si>
  <si>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</si>
  <si>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</si>
  <si>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</si>
  <si>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</si>
  <si>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</si>
  <si>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</si>
  <si>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</si>
  <si>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</si>
  <si>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</si>
  <si>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</si>
  <si>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</si>
  <si>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</si>
  <si>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</si>
  <si>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</si>
  <si>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</si>
  <si>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</si>
  <si>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</si>
  <si>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</si>
  <si>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</si>
  <si>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</si>
  <si>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</si>
  <si>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</si>
  <si>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</si>
  <si>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</si>
  <si>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</si>
  <si>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</si>
  <si>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</si>
  <si>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</si>
  <si>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</si>
  <si>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</si>
  <si>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</si>
  <si>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</si>
  <si>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</si>
  <si>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</si>
  <si>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</si>
  <si>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</si>
  <si>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</si>
  <si>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</si>
  <si>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</si>
  <si>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</si>
  <si>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</si>
  <si>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</si>
  <si>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</si>
  <si>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</si>
  <si>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</si>
  <si>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</si>
  <si>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</si>
  <si>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</si>
  <si>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</si>
  <si>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</si>
  <si>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</si>
  <si>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</si>
  <si>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</si>
  <si>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</si>
  <si>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</si>
  <si>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</si>
  <si>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</si>
  <si>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</si>
  <si>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</si>
  <si>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</si>
  <si>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</si>
  <si>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</si>
  <si>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</si>
  <si>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</si>
  <si>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</si>
  <si>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</si>
  <si>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</si>
  <si>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</si>
  <si>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</si>
  <si>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</si>
  <si>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</si>
  <si>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</si>
  <si>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</si>
  <si>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</si>
  <si>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</si>
  <si>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</si>
  <si>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</si>
  <si>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</si>
  <si>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</si>
  <si>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</si>
  <si>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</si>
  <si>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</si>
  <si>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</si>
  <si>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</si>
  <si>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</si>
  <si>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</si>
  <si>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</si>
  <si>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</si>
  <si>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</si>
  <si>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</si>
  <si>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</si>
  <si>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</si>
  <si>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</si>
  <si>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</si>
  <si>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</si>
  <si>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</si>
  <si>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</si>
  <si>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</si>
  <si>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</si>
  <si>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</si>
  <si>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</si>
  <si>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</si>
  <si>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</si>
  <si>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</si>
  <si>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</si>
  <si>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</si>
  <si>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</si>
  <si>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</si>
  <si>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</si>
  <si>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</si>
  <si>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</si>
  <si>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</si>
  <si>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</si>
  <si>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</si>
  <si>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</si>
  <si>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</si>
  <si>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</si>
  <si>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</si>
  <si>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</si>
  <si>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</si>
  <si>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</si>
  <si>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</si>
  <si>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</si>
  <si>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</si>
  <si>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</si>
  <si>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</si>
  <si>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</si>
  <si>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</si>
  <si>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</si>
  <si>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</si>
  <si>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</si>
  <si>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</si>
  <si>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</si>
  <si>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</si>
  <si>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</si>
  <si>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</si>
  <si>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</si>
  <si>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</si>
  <si>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</si>
  <si>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</si>
  <si>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</si>
  <si>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</si>
  <si>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</si>
  <si>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</si>
  <si>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</si>
  <si>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</si>
  <si>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</si>
  <si>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</si>
  <si>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</si>
  <si>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</si>
  <si>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</si>
  <si>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</si>
  <si>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</si>
  <si>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</si>
  <si>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</si>
  <si>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</si>
  <si>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</si>
  <si>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</si>
  <si>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</si>
  <si>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</si>
  <si>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</si>
  <si>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</si>
  <si>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</si>
  <si>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</si>
  <si>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</si>
  <si>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</si>
  <si>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</si>
  <si>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</si>
  <si>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</si>
  <si>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</si>
  <si>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</si>
  <si>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</si>
  <si>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</si>
  <si>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</si>
  <si>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</si>
  <si>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</si>
  <si>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</si>
  <si>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</si>
  <si>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</si>
  <si>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</si>
  <si>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</si>
  <si>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</si>
  <si>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</si>
  <si>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</si>
  <si>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</si>
  <si>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</si>
  <si>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</si>
  <si>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</si>
  <si>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</si>
  <si>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</si>
  <si>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</si>
  <si>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</si>
  <si>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</si>
  <si>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</si>
  <si>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</si>
  <si>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</si>
  <si>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</si>
  <si>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</si>
  <si>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</si>
  <si>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</si>
  <si>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</si>
  <si>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</si>
  <si>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</si>
  <si>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</si>
  <si>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</si>
  <si>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</si>
  <si>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</si>
  <si>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</si>
  <si>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</si>
  <si>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</si>
  <si>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</si>
  <si>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</si>
  <si>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</si>
  <si>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</si>
  <si>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</si>
  <si>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</si>
  <si>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</si>
  <si>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</si>
  <si>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</si>
  <si>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</si>
  <si>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</si>
  <si>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</si>
  <si>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</si>
  <si>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</si>
  <si>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</si>
  <si>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</si>
  <si>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</si>
  <si>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</si>
  <si>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</si>
  <si>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</si>
  <si>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</si>
  <si>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</si>
  <si>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</si>
  <si>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</si>
  <si>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</si>
  <si>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</si>
  <si>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</si>
  <si>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</si>
  <si>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</si>
  <si>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</si>
  <si>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</si>
  <si>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</si>
  <si>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</si>
  <si>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</si>
  <si>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</si>
  <si>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</si>
  <si>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</si>
  <si>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</si>
  <si>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</si>
  <si>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</si>
  <si>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</si>
  <si>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</si>
  <si>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</si>
  <si>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</si>
  <si>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</si>
  <si>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</si>
  <si>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</si>
  <si>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</si>
  <si>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</si>
  <si>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</si>
  <si>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</si>
  <si>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</si>
  <si>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</si>
  <si>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</si>
  <si>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</si>
  <si>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</si>
  <si>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</si>
  <si>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</si>
  <si>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</si>
  <si>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</si>
  <si>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</si>
  <si>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</si>
  <si>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</si>
  <si>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</si>
  <si>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</si>
  <si>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</si>
  <si>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</si>
  <si>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</si>
  <si>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</si>
  <si>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</si>
  <si>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</si>
  <si>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</si>
  <si>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</si>
  <si>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</si>
  <si>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</si>
  <si>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</si>
  <si>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</si>
  <si>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</si>
  <si>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</si>
  <si>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</si>
  <si>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</si>
  <si>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</si>
  <si>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</si>
  <si>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</si>
  <si>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</si>
  <si>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</si>
  <si>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</si>
  <si>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</si>
  <si>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</si>
  <si>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</si>
  <si>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</si>
  <si>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</si>
  <si>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</si>
  <si>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</si>
  <si>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</si>
  <si>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</si>
  <si>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</si>
  <si>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</si>
  <si>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</si>
  <si>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</si>
  <si>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</si>
  <si>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</si>
  <si>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</si>
  <si>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</si>
  <si>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</si>
  <si>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</si>
  <si>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</si>
  <si>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</si>
  <si>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</si>
  <si>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</si>
  <si>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</si>
  <si>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</si>
  <si>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</si>
  <si>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</si>
  <si>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</si>
  <si>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</si>
  <si>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</si>
  <si>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</si>
  <si>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</si>
  <si>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</si>
  <si>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</si>
  <si>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</si>
  <si>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</si>
  <si>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</si>
  <si>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</si>
  <si>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</si>
  <si>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</si>
  <si>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</si>
  <si>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</si>
  <si>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</si>
  <si>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</si>
  <si>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</si>
  <si>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</si>
  <si>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</si>
  <si>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</si>
  <si>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</si>
  <si>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</si>
  <si>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</si>
  <si>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</si>
  <si>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</si>
  <si>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</si>
  <si>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</si>
  <si>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</si>
  <si>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</si>
  <si>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</si>
  <si>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</si>
  <si>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</si>
  <si>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</si>
  <si>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</si>
  <si>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</si>
  <si>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</si>
  <si>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</si>
  <si>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</si>
  <si>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</si>
  <si>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</si>
  <si>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</si>
  <si>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</si>
  <si>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</si>
  <si>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</si>
  <si>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</si>
  <si>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</si>
  <si>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</si>
  <si>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</si>
  <si>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</si>
  <si>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</si>
  <si>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</si>
  <si>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</si>
  <si>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</si>
  <si>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</si>
  <si>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</si>
  <si>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</si>
  <si>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</si>
  <si>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</si>
  <si>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</si>
  <si>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</si>
  <si>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</si>
  <si>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</si>
  <si>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</si>
  <si>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</si>
  <si>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</si>
  <si>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</si>
  <si>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</si>
  <si>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</si>
  <si>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</si>
  <si>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</si>
  <si>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</si>
  <si>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</si>
  <si>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</si>
  <si>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</si>
  <si>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</si>
  <si>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</si>
  <si>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</si>
  <si>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</si>
  <si>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</si>
  <si>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</si>
  <si>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</si>
  <si>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</si>
  <si>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</si>
  <si>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</si>
  <si>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</si>
  <si>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</si>
  <si>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</si>
  <si>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</si>
  <si>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</si>
  <si>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</si>
  <si>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</si>
  <si>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</si>
  <si>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</si>
  <si>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</si>
  <si>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</si>
  <si>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</si>
  <si>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</si>
  <si>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</si>
  <si>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</si>
  <si>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</si>
  <si>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</si>
  <si>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</si>
  <si>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</si>
  <si>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</si>
  <si>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</si>
  <si>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</si>
  <si>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</si>
  <si>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</si>
  <si>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</si>
  <si>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</si>
  <si>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</si>
  <si>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</si>
  <si>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</si>
  <si>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</si>
  <si>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</si>
  <si>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</si>
  <si>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</si>
  <si>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</si>
  <si>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</si>
  <si>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</si>
  <si>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</si>
  <si>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</si>
  <si>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</si>
  <si>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</si>
  <si>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</si>
  <si>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</si>
  <si>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</si>
  <si>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</si>
  <si>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</si>
  <si>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</si>
  <si>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</si>
  <si>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</si>
  <si>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</si>
  <si>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</si>
  <si>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</si>
  <si>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</si>
  <si>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</si>
  <si>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</si>
  <si>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</si>
  <si>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</si>
  <si>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</si>
  <si>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</si>
  <si>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</si>
  <si>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</si>
  <si>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</si>
  <si>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</si>
  <si>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</si>
  <si>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</si>
  <si>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</si>
  <si>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</si>
  <si>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</si>
  <si>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</si>
  <si>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</si>
  <si>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</si>
  <si>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</si>
  <si>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</si>
  <si>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</si>
  <si>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</si>
  <si>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</si>
  <si>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</si>
  <si>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</si>
  <si>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</si>
  <si>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</si>
  <si>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</si>
  <si>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</si>
  <si>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</si>
  <si>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</si>
  <si>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</si>
  <si>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</si>
  <si>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</si>
  <si>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</si>
  <si>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</si>
  <si>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</si>
  <si>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</si>
  <si>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</si>
  <si>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</si>
  <si>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</si>
  <si>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</si>
  <si>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</si>
  <si>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</si>
  <si>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</si>
  <si>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</si>
  <si>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</si>
  <si>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</si>
  <si>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</si>
  <si>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</si>
  <si>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</si>
  <si>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</si>
  <si>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</si>
  <si>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</si>
  <si>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</si>
  <si>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</si>
  <si>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</si>
  <si>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</si>
  <si>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</si>
  <si>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</si>
  <si>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</si>
  <si>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</si>
  <si>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</si>
  <si>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</si>
  <si>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</si>
  <si>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</si>
  <si>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</si>
  <si>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</si>
  <si>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</si>
  <si>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</si>
  <si>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</si>
  <si>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</si>
  <si>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</si>
  <si>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</si>
  <si>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</si>
  <si>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</si>
  <si>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</si>
  <si>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</si>
  <si>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</si>
  <si>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</si>
  <si>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</si>
  <si>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</si>
  <si>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</si>
  <si>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</si>
  <si>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</si>
  <si>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</si>
  <si>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</si>
  <si>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</si>
  <si>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</si>
  <si>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</si>
  <si>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</si>
  <si>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</si>
  <si>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</si>
  <si>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</si>
  <si>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</si>
  <si>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</si>
  <si>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</si>
  <si>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</si>
  <si>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</si>
  <si>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</si>
  <si>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</si>
  <si>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</si>
  <si>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</si>
  <si>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</si>
  <si>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</si>
  <si>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</si>
  <si>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</si>
  <si>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</si>
  <si>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</si>
  <si>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</si>
  <si>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</si>
  <si>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</si>
  <si>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</si>
  <si>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</si>
  <si>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</si>
  <si>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</si>
  <si>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</si>
  <si>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</si>
  <si>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</si>
  <si>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</si>
  <si>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</si>
  <si>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</si>
  <si>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</si>
  <si>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</si>
  <si>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</si>
  <si>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</si>
  <si>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</si>
  <si>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</si>
  <si>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</si>
  <si>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</si>
  <si>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</si>
  <si>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</si>
  <si>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</si>
  <si>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</si>
  <si>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</si>
  <si>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</si>
  <si>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</si>
  <si>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</si>
  <si>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</si>
  <si>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</si>
  <si>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</si>
  <si>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</si>
  <si>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</si>
  <si>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</si>
  <si>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</si>
  <si>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</si>
  <si>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</si>
  <si>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</si>
  <si>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</si>
  <si>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</si>
  <si>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</si>
  <si>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</si>
  <si>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</si>
  <si>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</si>
  <si>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</si>
  <si>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</si>
  <si>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</si>
  <si>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</si>
  <si>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</si>
  <si>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</si>
  <si>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</si>
  <si>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</si>
  <si>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</si>
  <si>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</si>
  <si>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</si>
  <si>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</si>
  <si>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</si>
  <si>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</si>
  <si>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</si>
  <si>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</si>
  <si>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</si>
  <si>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</si>
  <si>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</si>
  <si>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</si>
  <si>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</si>
  <si>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</si>
  <si>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</si>
  <si>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</si>
  <si>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</si>
  <si>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</si>
  <si>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</si>
  <si>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</si>
  <si>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</si>
  <si>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</si>
  <si>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</si>
  <si>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</si>
  <si>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</si>
  <si>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</si>
  <si>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</si>
  <si>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</si>
  <si>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</si>
  <si>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</si>
  <si>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</si>
  <si>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</si>
  <si>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</si>
  <si>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</si>
  <si>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</si>
  <si>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</si>
  <si>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</si>
  <si>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</si>
  <si>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</si>
  <si>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</si>
  <si>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</si>
  <si>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</si>
  <si>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</si>
  <si>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</si>
  <si>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</si>
  <si>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</si>
  <si>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</si>
  <si>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</si>
  <si>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</si>
  <si>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</si>
  <si>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</si>
  <si>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</si>
  <si>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</si>
  <si>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</si>
  <si>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</si>
  <si>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</si>
  <si>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</si>
  <si>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</si>
  <si>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</si>
  <si>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</si>
  <si>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</si>
  <si>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</si>
  <si>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</si>
  <si>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</si>
  <si>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</si>
  <si>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</si>
  <si>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</si>
  <si>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</si>
  <si>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</si>
  <si>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</si>
  <si>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</si>
  <si>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</si>
  <si>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</si>
  <si>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</si>
  <si>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</si>
  <si>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</si>
  <si>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</si>
  <si>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</si>
  <si>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</si>
  <si>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</si>
  <si>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</si>
  <si>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</si>
  <si>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</si>
  <si>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</si>
  <si>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</si>
  <si>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</si>
  <si>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</si>
  <si>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</si>
  <si>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</si>
  <si>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</si>
  <si>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</si>
  <si>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</si>
  <si>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</si>
  <si>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</si>
  <si>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</si>
  <si>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</si>
  <si>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</si>
  <si>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</si>
  <si>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</si>
  <si>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</si>
  <si>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</si>
  <si>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</si>
  <si>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</si>
  <si>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</si>
  <si>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</si>
  <si>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</si>
  <si>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</si>
  <si>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</si>
  <si>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</si>
  <si>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</si>
  <si>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</si>
  <si>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</si>
  <si>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</si>
  <si>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</si>
  <si>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</si>
  <si>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</si>
  <si>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</si>
  <si>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</si>
  <si>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</si>
  <si>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</si>
  <si>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</si>
  <si>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</si>
  <si>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</si>
  <si>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</si>
  <si>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</si>
  <si>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</si>
  <si>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</si>
  <si>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</si>
  <si>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</si>
  <si>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</si>
  <si>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</si>
  <si>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</si>
  <si>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</si>
  <si>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</si>
  <si>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</si>
  <si>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</si>
  <si>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</si>
  <si>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</si>
  <si>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</si>
  <si>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</si>
  <si>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</si>
  <si>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</si>
  <si>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</si>
  <si>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</si>
  <si>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</si>
  <si>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</si>
  <si>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</si>
  <si>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</si>
  <si>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</si>
  <si>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</si>
  <si>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</si>
  <si>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</si>
  <si>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</si>
  <si>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</si>
  <si>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</si>
  <si>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</si>
  <si>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</si>
  <si>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</si>
  <si>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</si>
  <si>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</si>
  <si>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</si>
  <si>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</si>
  <si>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</si>
  <si>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</si>
  <si>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</si>
  <si>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</si>
  <si>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</si>
  <si>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</si>
  <si>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</si>
  <si>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</si>
  <si>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</si>
  <si>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</si>
  <si>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</si>
  <si>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</si>
  <si>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</si>
  <si>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</si>
  <si>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</si>
  <si>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</si>
  <si>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</si>
  <si>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</si>
  <si>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</si>
  <si>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</si>
  <si>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</si>
  <si>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</si>
  <si>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</si>
  <si>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</si>
  <si>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</si>
  <si>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</si>
  <si>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</si>
  <si>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</si>
  <si>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</si>
  <si>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</si>
  <si>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</si>
  <si>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</si>
  <si>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</si>
  <si>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</si>
  <si>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</si>
  <si>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</si>
  <si>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</si>
  <si>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</si>
  <si>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</si>
  <si>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</si>
  <si>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</si>
  <si>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</si>
  <si>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</si>
  <si>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</si>
  <si>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</si>
  <si>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</si>
  <si>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</si>
  <si>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</si>
  <si>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</si>
  <si>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</si>
  <si>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</si>
  <si>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</si>
  <si>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</si>
  <si>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</si>
  <si>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</si>
  <si>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</si>
  <si>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</si>
  <si>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</si>
  <si>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</si>
  <si>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</si>
  <si>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</si>
  <si>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</si>
  <si>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</si>
  <si>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</si>
  <si>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</si>
  <si>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</si>
  <si>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</si>
  <si>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</si>
  <si>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</si>
  <si>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</si>
  <si>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</si>
  <si>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</si>
  <si>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</si>
  <si>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</si>
  <si>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</si>
  <si>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</si>
  <si>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</si>
  <si>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</si>
  <si>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</si>
  <si>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</si>
  <si>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</si>
  <si>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</si>
  <si>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</si>
  <si>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</si>
  <si>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</si>
  <si>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</si>
  <si>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</si>
  <si>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</si>
  <si>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</si>
  <si>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</si>
  <si>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</si>
  <si>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</si>
  <si>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</si>
  <si>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</si>
  <si>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</si>
  <si>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</si>
  <si>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</si>
  <si>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</si>
  <si>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</si>
  <si>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</si>
  <si>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</si>
  <si>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</si>
  <si>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</si>
  <si>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</si>
  <si>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</si>
  <si>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</si>
  <si>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</si>
  <si>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</si>
  <si>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</si>
  <si>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</si>
  <si>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</si>
  <si>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</si>
  <si>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</si>
  <si>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</si>
  <si>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</si>
  <si>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</si>
  <si>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</si>
  <si>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</si>
  <si>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</si>
  <si>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</si>
  <si>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</si>
  <si>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</si>
  <si>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</si>
  <si>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</si>
  <si>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</si>
  <si>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</si>
  <si>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</si>
  <si>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</si>
  <si>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</si>
  <si>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</si>
  <si>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</si>
  <si>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</si>
  <si>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</si>
  <si>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</si>
  <si>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</si>
  <si>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</si>
  <si>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</si>
  <si>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</si>
  <si>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</si>
  <si>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</si>
  <si>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</si>
  <si>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</si>
  <si>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</si>
  <si>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</si>
  <si>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</si>
  <si>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</si>
  <si>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</si>
  <si>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</si>
  <si>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</si>
  <si>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</si>
  <si>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</si>
  <si>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</si>
  <si>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</si>
  <si>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</si>
  <si>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</si>
  <si>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</si>
  <si>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</si>
  <si>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</si>
  <si>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</si>
  <si>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</si>
  <si>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</si>
  <si>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</si>
  <si>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</si>
  <si>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</si>
  <si>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</si>
  <si>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</si>
  <si>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</si>
  <si>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</si>
  <si>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</si>
  <si>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</si>
  <si>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</si>
  <si>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</si>
  <si>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</si>
  <si>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</si>
  <si>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</si>
  <si>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</si>
  <si>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</si>
  <si>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</si>
  <si>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</si>
  <si>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</si>
  <si>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</si>
  <si>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</si>
  <si>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</si>
  <si>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</si>
  <si>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</si>
  <si>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</si>
  <si>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</si>
  <si>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</si>
  <si>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</si>
  <si>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</si>
  <si>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</si>
  <si>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</si>
  <si>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</si>
  <si>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</si>
  <si>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</si>
  <si>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</si>
  <si>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</si>
  <si>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</si>
  <si>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</si>
  <si>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</si>
  <si>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</si>
  <si>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</si>
  <si>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</si>
  <si>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</si>
  <si>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</si>
  <si>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</si>
  <si>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</si>
  <si>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</si>
  <si>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</si>
  <si>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</si>
  <si>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</si>
  <si>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</si>
  <si>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</si>
  <si>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</si>
  <si>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</si>
  <si>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</si>
  <si>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</si>
  <si>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</si>
  <si>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</si>
  <si>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</si>
  <si>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</si>
  <si>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</si>
  <si>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</si>
  <si>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</si>
  <si>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</si>
  <si>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</si>
  <si>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</si>
  <si>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</si>
  <si>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</si>
  <si>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</si>
  <si>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</si>
  <si>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</si>
  <si>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</si>
  <si>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</si>
  <si>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</si>
  <si>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</si>
  <si>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</si>
  <si>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</si>
  <si>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</si>
  <si>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</si>
  <si>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</si>
  <si>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</si>
  <si>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</si>
  <si>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</si>
  <si>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</si>
  <si>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</si>
  <si>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</si>
  <si>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</si>
  <si>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</si>
  <si>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</si>
  <si>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</si>
  <si>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</si>
  <si>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</si>
  <si>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</si>
  <si>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</si>
  <si>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</si>
  <si>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</si>
  <si>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</si>
  <si>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</si>
  <si>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</si>
  <si>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</si>
  <si>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</si>
  <si>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</si>
  <si>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</si>
  <si>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</si>
  <si>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</si>
  <si>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</si>
  <si>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</si>
  <si>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</si>
  <si>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</si>
  <si>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</si>
  <si>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</si>
  <si>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</si>
  <si>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</si>
  <si>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</si>
  <si>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</si>
  <si>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</si>
  <si>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</si>
  <si>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</si>
  <si>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</si>
  <si>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</si>
  <si>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</si>
  <si>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</si>
  <si>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</si>
  <si>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</si>
  <si>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</si>
  <si>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</si>
  <si>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</si>
  <si>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</si>
  <si>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</si>
  <si>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</si>
  <si>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</si>
  <si>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</si>
  <si>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</si>
  <si>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</si>
  <si>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</si>
  <si>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</si>
  <si>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</si>
  <si>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</si>
  <si>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</si>
  <si>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</si>
  <si>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</si>
  <si>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</si>
  <si>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</si>
  <si>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</si>
  <si>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</si>
  <si>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</si>
  <si>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</si>
  <si>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</si>
  <si>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</si>
  <si>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</si>
  <si>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</si>
  <si>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</si>
  <si>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</si>
  <si>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</si>
  <si>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</si>
  <si>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</si>
  <si>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</si>
  <si>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</si>
  <si>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</si>
  <si>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</si>
  <si>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</si>
  <si>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</si>
  <si>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</si>
  <si>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</si>
  <si>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</si>
  <si>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</si>
  <si>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</si>
  <si>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</si>
  <si>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</si>
  <si>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</si>
  <si>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</si>
  <si>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</si>
  <si>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</si>
  <si>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</si>
  <si>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</si>
  <si>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</si>
  <si>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</si>
  <si>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</si>
  <si>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</si>
  <si>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</si>
  <si>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</si>
  <si>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</si>
  <si>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</si>
  <si>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</si>
  <si>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</si>
  <si>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</si>
  <si>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</si>
  <si>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</si>
  <si>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</si>
  <si>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</si>
  <si>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</si>
  <si>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</si>
  <si>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</si>
  <si>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</si>
  <si>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</si>
  <si>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</si>
  <si>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</si>
  <si>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</si>
  <si>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</si>
  <si>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</si>
  <si>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</si>
  <si>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</si>
  <si>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</si>
  <si>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</si>
  <si>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</si>
  <si>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</si>
  <si>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</si>
  <si>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</si>
  <si>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</si>
  <si>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</si>
  <si>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</si>
  <si>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</si>
  <si>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</si>
  <si>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</si>
  <si>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</si>
  <si>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</si>
  <si>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</si>
  <si>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</si>
  <si>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</si>
  <si>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</si>
  <si>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</si>
  <si>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</si>
  <si>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</si>
  <si>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</si>
  <si>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</si>
  <si>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</si>
  <si>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</si>
  <si>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</si>
  <si>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</si>
  <si>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</si>
  <si>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</si>
  <si>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</si>
  <si>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</si>
  <si>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</si>
  <si>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</si>
  <si>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</si>
  <si>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</si>
  <si>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</si>
  <si>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</si>
  <si>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</si>
  <si>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</si>
  <si>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</si>
  <si>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</si>
  <si>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</si>
  <si>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</si>
  <si>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</si>
  <si>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</si>
  <si>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</si>
  <si>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</si>
  <si>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</si>
  <si>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</si>
  <si>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</si>
  <si>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</si>
  <si>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</si>
  <si>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</si>
  <si>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</si>
  <si>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</si>
  <si>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</si>
  <si>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</si>
  <si>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</si>
  <si>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</si>
  <si>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</si>
  <si>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</si>
  <si>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</si>
  <si>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</si>
  <si>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</si>
  <si>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</si>
  <si>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</si>
  <si>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</si>
  <si>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</si>
  <si>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</si>
  <si>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</si>
  <si>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</si>
  <si>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</si>
  <si>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</si>
  <si>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</si>
  <si>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</si>
  <si>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</si>
  <si>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</si>
  <si>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</si>
  <si>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</si>
  <si>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</si>
  <si>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</si>
  <si>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</si>
  <si>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</si>
  <si>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</si>
  <si>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</si>
  <si>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</si>
  <si>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</si>
  <si>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</si>
  <si>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</si>
  <si>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</si>
  <si>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</si>
  <si>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</si>
  <si>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</si>
  <si>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</si>
  <si>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</si>
  <si>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</si>
  <si>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</si>
  <si>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</si>
  <si>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</si>
  <si>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</si>
  <si>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</si>
  <si>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</si>
  <si>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</si>
  <si>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</si>
  <si>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</si>
  <si>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</si>
  <si>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</si>
  <si>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</si>
  <si>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</si>
  <si>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</si>
  <si>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</si>
  <si>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</si>
  <si>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</si>
  <si>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</si>
  <si>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</si>
  <si>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</si>
  <si>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</si>
  <si>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</si>
  <si>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</si>
  <si>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</si>
  <si>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</si>
  <si>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</si>
  <si>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</si>
  <si>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</si>
  <si>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</si>
  <si>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</si>
  <si>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</si>
  <si>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</si>
  <si>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</si>
  <si>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</si>
  <si>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</si>
  <si>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</si>
  <si>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</si>
  <si>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</si>
  <si>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</si>
  <si>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</si>
  <si>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</si>
  <si>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</si>
  <si>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</si>
  <si>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</si>
  <si>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</si>
  <si>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</si>
  <si>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</si>
  <si>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</si>
  <si>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</si>
  <si>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</si>
  <si>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</si>
  <si>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</si>
  <si>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</si>
  <si>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</si>
  <si>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</si>
  <si>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</si>
  <si>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</si>
  <si>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</si>
  <si>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</si>
  <si>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</si>
  <si>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</si>
  <si>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</si>
  <si>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</si>
  <si>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</si>
  <si>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</si>
  <si>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</si>
  <si>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</si>
  <si>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</si>
  <si>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</si>
  <si>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</si>
  <si>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</si>
  <si>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</si>
  <si>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</si>
  <si>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</si>
  <si>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</si>
  <si>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</si>
  <si>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</si>
  <si>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</si>
  <si>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</si>
  <si>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</si>
  <si>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</si>
  <si>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</si>
  <si>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</si>
  <si>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</si>
  <si>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</si>
  <si>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</si>
  <si>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</si>
  <si>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</si>
  <si>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</si>
  <si>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</si>
  <si>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</si>
  <si>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</si>
  <si>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</si>
  <si>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</si>
  <si>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</si>
  <si>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</si>
  <si>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</si>
  <si>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</si>
  <si>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</si>
  <si>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</si>
  <si>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</si>
  <si>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</si>
  <si>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</si>
  <si>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</si>
  <si>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</si>
  <si>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</si>
  <si>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</si>
  <si>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</si>
  <si>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</si>
  <si>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</si>
  <si>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</si>
  <si>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</si>
  <si>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</si>
  <si>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</si>
  <si>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</si>
  <si>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</si>
  <si>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</si>
  <si>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</si>
  <si>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</si>
  <si>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</si>
  <si>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</si>
  <si>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</si>
  <si>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</si>
  <si>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</si>
  <si>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</si>
  <si>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</si>
  <si>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</si>
  <si>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</si>
  <si>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</si>
  <si>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</si>
  <si>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</si>
  <si>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</si>
  <si>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</si>
  <si>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</si>
  <si>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</si>
  <si>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</si>
  <si>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</si>
  <si>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</si>
  <si>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</si>
  <si>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</si>
  <si>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</si>
  <si>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</si>
  <si>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</si>
  <si>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</si>
  <si>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</si>
  <si>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</si>
  <si>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</si>
  <si>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</si>
  <si>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</si>
  <si>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</si>
  <si>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</si>
  <si>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</si>
  <si>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</si>
  <si>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</si>
  <si>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</si>
  <si>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</si>
  <si>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</si>
  <si>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</si>
  <si>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</si>
  <si>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</si>
  <si>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</si>
  <si>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</si>
  <si>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</si>
  <si>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</si>
  <si>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</si>
  <si>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</si>
  <si>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</si>
  <si>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</si>
  <si>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</si>
  <si>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</si>
  <si>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</si>
  <si>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</si>
  <si>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</si>
  <si>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</si>
  <si>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</si>
  <si>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</si>
  <si>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</si>
  <si>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</si>
  <si>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</si>
  <si>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</si>
  <si>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</si>
  <si>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</si>
  <si>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</si>
  <si>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</si>
  <si>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</si>
  <si>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</si>
  <si>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</si>
  <si>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</si>
  <si>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</si>
  <si>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</si>
  <si>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</si>
  <si>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</si>
  <si>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</si>
  <si>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</si>
  <si>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</si>
  <si>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</si>
  <si>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</si>
  <si>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</si>
  <si>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</si>
  <si>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</si>
  <si>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</si>
  <si>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</si>
  <si>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</si>
  <si>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</si>
  <si>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</si>
  <si>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</si>
  <si>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</si>
  <si>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</si>
  <si>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</si>
  <si>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</si>
  <si>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</si>
  <si>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</si>
  <si>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</si>
  <si>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</si>
  <si>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</si>
  <si>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</si>
  <si>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</si>
  <si>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</si>
  <si>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</si>
  <si>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</si>
  <si>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</si>
  <si>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</si>
  <si>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</si>
  <si>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</si>
  <si>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</si>
  <si>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</si>
  <si>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</si>
  <si>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</si>
  <si>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</si>
  <si>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</si>
  <si>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</si>
  <si>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</si>
  <si>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</si>
  <si>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</si>
  <si>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</si>
  <si>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</si>
  <si>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</si>
  <si>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</si>
  <si>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</si>
  <si>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</si>
  <si>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</si>
  <si>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</si>
  <si>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</si>
  <si>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</si>
  <si>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</si>
  <si>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</si>
  <si>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</si>
  <si>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</si>
  <si>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</si>
  <si>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</si>
  <si>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</si>
  <si>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</si>
  <si>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</si>
  <si>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</si>
  <si>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</si>
  <si>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</si>
  <si>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</si>
  <si>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</si>
  <si>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</si>
  <si>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</si>
  <si>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</si>
  <si>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</si>
  <si>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</si>
  <si>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</si>
  <si>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</si>
  <si>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</si>
  <si>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</si>
  <si>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</si>
  <si>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</si>
  <si>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</si>
  <si>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</si>
  <si>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</si>
  <si>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</si>
  <si>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</si>
  <si>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</si>
  <si>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</si>
  <si>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</si>
  <si>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</si>
  <si>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</si>
  <si>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</si>
  <si>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</si>
  <si>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</si>
  <si>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</si>
  <si>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</si>
  <si>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</si>
  <si>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</si>
  <si>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</si>
  <si>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</si>
  <si>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</si>
  <si>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</si>
  <si>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</si>
  <si>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</si>
  <si>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</si>
  <si>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</si>
  <si>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</si>
  <si>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</si>
  <si>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</si>
  <si>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</si>
  <si>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</si>
  <si>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</si>
  <si>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</si>
  <si>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</si>
  <si>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</si>
  <si>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</si>
  <si>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</si>
  <si>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</si>
  <si>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</si>
  <si>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</si>
  <si>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</si>
  <si>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</si>
  <si>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</si>
  <si>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</si>
  <si>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</si>
  <si>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</si>
  <si>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</si>
  <si>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</si>
  <si>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</si>
  <si>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</si>
  <si>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</si>
  <si>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</si>
  <si>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</si>
  <si>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</si>
  <si>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</si>
  <si>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</si>
  <si>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</si>
  <si>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</si>
  <si>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</si>
  <si>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</si>
  <si>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</si>
  <si>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</si>
  <si>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</si>
  <si>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</si>
  <si>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</si>
  <si>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</si>
  <si>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</si>
  <si>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</si>
  <si>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</si>
  <si>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</si>
  <si>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</si>
  <si>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</si>
  <si>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</si>
  <si>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</si>
  <si>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</si>
  <si>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</si>
  <si>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</si>
  <si>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</si>
  <si>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</si>
  <si>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</si>
  <si>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</si>
  <si>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</si>
  <si>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</si>
  <si>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</si>
  <si>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</si>
  <si>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</si>
  <si>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</si>
  <si>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</si>
  <si>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</si>
  <si>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</si>
  <si>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</si>
  <si>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</si>
  <si>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</si>
  <si>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</si>
  <si>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</si>
  <si>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</si>
  <si>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</si>
  <si>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</si>
  <si>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</si>
  <si>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</si>
  <si>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</si>
  <si>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</si>
  <si>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</si>
  <si>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</si>
  <si>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</si>
  <si>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</si>
  <si>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</si>
  <si>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</si>
  <si>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</si>
  <si>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</si>
  <si>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</si>
  <si>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</si>
  <si>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</si>
  <si>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</si>
  <si>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</si>
  <si>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</si>
  <si>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</si>
  <si>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</si>
  <si>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</si>
  <si>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</si>
  <si>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</si>
  <si>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</si>
  <si>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</si>
  <si>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</si>
  <si>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</si>
  <si>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</si>
  <si>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</si>
  <si>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</si>
  <si>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</si>
  <si>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</si>
  <si>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</si>
  <si>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</si>
  <si>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</si>
  <si>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</si>
  <si>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</si>
  <si>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</si>
  <si>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</si>
  <si>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</si>
  <si>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</si>
  <si>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</si>
  <si>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</si>
  <si>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</si>
  <si>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</si>
  <si>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</si>
  <si>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</si>
  <si>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</si>
  <si>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</si>
  <si>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</si>
  <si>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</si>
  <si>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</si>
  <si>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</si>
  <si>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</si>
  <si>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</si>
  <si>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</si>
  <si>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</si>
  <si>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</si>
  <si>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</si>
  <si>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</si>
  <si>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</si>
  <si>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</si>
  <si>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</si>
  <si>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</si>
  <si>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</si>
  <si>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</si>
  <si>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</si>
  <si>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</si>
  <si>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</si>
  <si>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</si>
  <si>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</si>
  <si>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</si>
  <si>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</si>
  <si>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</si>
  <si>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</si>
  <si>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</si>
  <si>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</si>
  <si>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</si>
  <si>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</si>
  <si>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</si>
  <si>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</si>
  <si>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</si>
  <si>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</si>
  <si>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</si>
  <si>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</si>
  <si>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</si>
  <si>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</si>
  <si>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</si>
  <si>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</si>
  <si>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</si>
  <si>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</si>
  <si>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</si>
  <si>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</si>
  <si>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</si>
  <si>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</si>
  <si>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</si>
  <si>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</si>
  <si>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</si>
  <si>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</si>
  <si>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</si>
  <si>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</si>
  <si>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</si>
  <si>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</si>
  <si>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</si>
  <si>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</si>
  <si>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</si>
  <si>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</si>
  <si>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</si>
  <si>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</si>
  <si>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</si>
  <si>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</si>
  <si>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</si>
  <si>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</si>
  <si>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</si>
  <si>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</si>
  <si>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</si>
  <si>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</si>
  <si>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</si>
  <si>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</si>
  <si>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</si>
  <si>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</si>
  <si>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</si>
  <si>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</si>
  <si>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</si>
  <si>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</si>
  <si>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</si>
  <si>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</si>
  <si>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</si>
  <si>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</si>
  <si>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</si>
  <si>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</si>
  <si>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</si>
  <si>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</si>
  <si>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</si>
  <si>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</si>
  <si>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</si>
  <si>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</si>
  <si>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</si>
  <si>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</si>
  <si>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</si>
  <si>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</si>
  <si>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</si>
  <si>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</si>
  <si>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</si>
  <si>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</si>
  <si>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</si>
  <si>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</si>
  <si>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</si>
  <si>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</si>
  <si>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</si>
  <si>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</si>
  <si>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</si>
  <si>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</si>
  <si>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</si>
  <si>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</si>
  <si>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</si>
  <si>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</si>
  <si>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</si>
  <si>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</si>
  <si>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</si>
  <si>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</si>
  <si>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</si>
  <si>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</si>
  <si>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</si>
  <si>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</si>
  <si>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</si>
  <si>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</si>
  <si>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</si>
  <si>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</si>
  <si>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</si>
  <si>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</si>
  <si>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</si>
  <si>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</si>
  <si>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</si>
  <si>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</si>
  <si>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</si>
  <si>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</si>
  <si>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</si>
  <si>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</si>
  <si>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</si>
  <si>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</si>
  <si>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</si>
  <si>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</si>
  <si>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</si>
  <si>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</si>
  <si>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</si>
  <si>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</si>
  <si>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</si>
  <si>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</si>
  <si>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</si>
  <si>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</si>
  <si>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</si>
  <si>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</si>
  <si>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</si>
  <si>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</si>
  <si>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</si>
  <si>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</si>
  <si>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</si>
  <si>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</si>
  <si>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</si>
  <si>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</si>
  <si>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</si>
  <si>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</si>
  <si>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</si>
  <si>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</si>
  <si>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</si>
  <si>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</si>
  <si>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</si>
  <si>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</si>
  <si>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</si>
  <si>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</si>
  <si>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</si>
  <si>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</si>
  <si>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</si>
  <si>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</si>
  <si>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</si>
  <si>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</si>
  <si>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</si>
  <si>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</si>
  <si>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</si>
  <si>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</si>
  <si>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</si>
  <si>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</si>
  <si>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</si>
  <si>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</si>
  <si>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</si>
  <si>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</si>
  <si>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</si>
  <si>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</si>
  <si>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</si>
  <si>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</si>
  <si>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</si>
  <si>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</si>
  <si>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</si>
  <si>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</si>
  <si>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</si>
  <si>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</si>
  <si>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</si>
  <si>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</si>
  <si>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</si>
  <si>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</si>
  <si>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</si>
  <si>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</si>
  <si>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</si>
  <si>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</si>
  <si>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</si>
  <si>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</si>
  <si>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</si>
  <si>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</si>
  <si>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</si>
  <si>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</si>
  <si>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</si>
  <si>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</si>
  <si>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</si>
  <si>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</si>
  <si>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</si>
  <si>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</si>
  <si>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</si>
  <si>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</si>
  <si>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</si>
  <si>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</si>
  <si>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</si>
  <si>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</si>
  <si>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</si>
  <si>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</si>
  <si>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</si>
  <si>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</si>
  <si>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</si>
  <si>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</si>
  <si>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</si>
  <si>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</si>
  <si>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</si>
  <si>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</si>
  <si>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</si>
  <si>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</si>
  <si>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</si>
  <si>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</si>
  <si>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</si>
  <si>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</si>
  <si>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</si>
  <si>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</si>
  <si>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</si>
  <si>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</si>
  <si>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</si>
  <si>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</si>
  <si>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</si>
  <si>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</si>
  <si>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</si>
  <si>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</si>
  <si>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</si>
  <si>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</si>
  <si>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</si>
  <si>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</si>
  <si>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</si>
  <si>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</si>
  <si>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</si>
  <si>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</si>
  <si>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</si>
  <si>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</si>
  <si>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</si>
  <si>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</si>
  <si>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</si>
  <si>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</si>
  <si>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</si>
  <si>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</si>
  <si>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</si>
  <si>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</si>
  <si>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</si>
  <si>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</si>
  <si>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</si>
  <si>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</si>
  <si>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</si>
  <si>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</si>
  <si>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</si>
  <si>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</si>
  <si>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</si>
  <si>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</si>
  <si>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</si>
  <si>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</si>
  <si>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</si>
  <si>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</si>
  <si>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</si>
  <si>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</si>
  <si>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</si>
  <si>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</si>
  <si>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</si>
  <si>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</si>
  <si>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</si>
  <si>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</si>
  <si>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</si>
  <si>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</si>
  <si>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</si>
  <si>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</si>
  <si>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</si>
  <si>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</si>
  <si>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</si>
  <si>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</si>
  <si>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</si>
  <si>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</si>
  <si>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</si>
  <si>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</si>
  <si>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</si>
  <si>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</si>
  <si>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</si>
  <si>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</si>
  <si>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</si>
  <si>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</si>
  <si>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</si>
  <si>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</si>
  <si>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</si>
  <si>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</si>
  <si>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</si>
  <si>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</si>
  <si>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</si>
  <si>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</si>
  <si>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</si>
  <si>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</si>
  <si>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</si>
  <si>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</si>
  <si>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</si>
  <si>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</si>
  <si>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</si>
  <si>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</si>
  <si>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</si>
  <si>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</si>
  <si>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</si>
  <si>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</si>
  <si>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</si>
  <si>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</si>
  <si>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</si>
  <si>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</si>
  <si>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</si>
  <si>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</si>
  <si>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</si>
  <si>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</si>
  <si>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</si>
  <si>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</si>
  <si>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</si>
  <si>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</si>
  <si>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</si>
  <si>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</si>
  <si>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</si>
  <si>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</si>
  <si>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</si>
  <si>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</si>
  <si>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</si>
  <si>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</si>
  <si>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</si>
  <si>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</si>
  <si>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</si>
  <si>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</si>
  <si>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</si>
  <si>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</si>
  <si>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</si>
  <si>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</si>
  <si>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</si>
  <si>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</si>
  <si>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</si>
  <si>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</si>
  <si>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</si>
  <si>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</si>
  <si>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</si>
  <si>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</si>
  <si>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</si>
  <si>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</si>
  <si>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</si>
  <si>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</si>
  <si>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</si>
  <si>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</si>
  <si>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</si>
  <si>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</si>
  <si>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</si>
  <si>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</si>
  <si>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</si>
  <si>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</si>
  <si>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</si>
  <si>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</si>
  <si>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</si>
  <si>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</si>
  <si>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</si>
  <si>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</si>
  <si>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</si>
  <si>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</si>
  <si>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</si>
  <si>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</si>
  <si>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</si>
  <si>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</si>
  <si>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</si>
  <si>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</si>
  <si>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</si>
  <si>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</si>
  <si>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</si>
  <si>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</si>
  <si>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</si>
  <si>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</si>
  <si>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</si>
  <si>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</si>
  <si>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</si>
  <si>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</si>
  <si>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</si>
  <si>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</si>
  <si>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</si>
  <si>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</si>
  <si>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</si>
  <si>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</si>
  <si>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</si>
  <si>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</si>
  <si>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</si>
  <si>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</si>
  <si>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</si>
  <si>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</si>
  <si>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</si>
  <si>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</si>
  <si>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</si>
  <si>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</si>
  <si>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</si>
  <si>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</si>
  <si>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</si>
  <si>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</si>
  <si>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</si>
  <si>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</si>
  <si>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</si>
  <si>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</si>
  <si>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</si>
  <si>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</si>
  <si>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</si>
  <si>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</si>
  <si>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</si>
  <si>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</si>
  <si>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</si>
  <si>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</si>
  <si>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</si>
  <si>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</si>
  <si>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</si>
  <si>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</si>
  <si>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</si>
  <si>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</si>
  <si>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</si>
  <si>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</si>
  <si>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</si>
  <si>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</si>
  <si>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</si>
  <si>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</si>
  <si>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</si>
  <si>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</si>
  <si>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</si>
  <si>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</si>
  <si>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</si>
  <si>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</si>
  <si>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</si>
  <si>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</si>
  <si>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</si>
  <si>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</si>
  <si>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</si>
  <si>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</si>
  <si>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</si>
  <si>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</si>
  <si>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</si>
  <si>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</si>
  <si>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</si>
  <si>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</si>
  <si>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</si>
  <si>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</si>
  <si>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</si>
  <si>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</si>
  <si>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</si>
  <si>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</si>
  <si>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</si>
  <si>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</si>
  <si>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</si>
  <si>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</si>
  <si>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</si>
  <si>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</si>
  <si>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</si>
  <si>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</si>
  <si>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</si>
  <si>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</si>
  <si>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</si>
  <si>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</si>
  <si>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</si>
  <si>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</si>
  <si>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</si>
  <si>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</si>
  <si>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</si>
  <si>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</si>
  <si>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</si>
  <si>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</si>
  <si>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</si>
  <si>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</si>
  <si>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</si>
  <si>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</si>
  <si>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</si>
  <si>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</si>
  <si>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</si>
  <si>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</si>
  <si>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</si>
  <si>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</si>
  <si>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</si>
  <si>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</si>
  <si>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</si>
  <si>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</si>
  <si>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</si>
  <si>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</si>
  <si>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</si>
  <si>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</si>
  <si>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</si>
  <si>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</si>
  <si>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</si>
  <si>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</si>
  <si>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</si>
  <si>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</si>
  <si>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</si>
  <si>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</si>
  <si>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</si>
  <si>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</si>
  <si>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</si>
  <si>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</si>
  <si>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</si>
  <si>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</si>
  <si>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</si>
  <si>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</si>
  <si>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</si>
  <si>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</si>
  <si>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</si>
  <si>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</si>
  <si>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</si>
  <si>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</si>
  <si>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</si>
  <si>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</si>
  <si>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</si>
  <si>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</si>
  <si>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</si>
  <si>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</si>
  <si>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</si>
  <si>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</si>
  <si>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</si>
  <si>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</si>
  <si>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</si>
  <si>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</si>
  <si>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</si>
  <si>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</si>
  <si>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</si>
  <si>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</si>
  <si>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</si>
  <si>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</si>
  <si>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</si>
  <si>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</si>
  <si>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</si>
  <si>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</si>
  <si>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</si>
  <si>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</si>
  <si>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</si>
  <si>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</si>
  <si>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</si>
  <si>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</si>
  <si>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</si>
  <si>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</si>
  <si>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</si>
  <si>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</si>
  <si>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</si>
  <si>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</si>
  <si>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</si>
  <si>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</si>
  <si>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</si>
  <si>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</si>
  <si>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</si>
  <si>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</si>
  <si>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</si>
  <si>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</si>
  <si>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</si>
  <si>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</si>
  <si>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</si>
  <si>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</si>
  <si>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</si>
  <si>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</si>
  <si>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</si>
  <si>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</si>
  <si>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</si>
  <si>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</si>
  <si>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</si>
  <si>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</si>
  <si>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</si>
  <si>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</si>
  <si>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</si>
  <si>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</si>
  <si>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</si>
  <si>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</si>
  <si>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</si>
  <si>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</si>
  <si>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</si>
  <si>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</si>
  <si>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</si>
  <si>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</si>
  <si>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</si>
  <si>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</si>
  <si>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</si>
  <si>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</si>
  <si>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</si>
  <si>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</si>
  <si>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</si>
  <si>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</si>
  <si>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</si>
  <si>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</si>
  <si>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</si>
  <si>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</si>
  <si>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</si>
  <si>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</si>
  <si>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</si>
  <si>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</si>
  <si>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</si>
  <si>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</si>
  <si>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</si>
  <si>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</si>
  <si>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</si>
  <si>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</si>
  <si>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</si>
  <si>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</si>
  <si>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</si>
  <si>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</si>
  <si>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</si>
  <si>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</si>
  <si>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</si>
  <si>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</si>
  <si>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</si>
  <si>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</si>
  <si>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</si>
  <si>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</si>
  <si>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</si>
  <si>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</si>
  <si>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</si>
  <si>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</si>
  <si>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</si>
  <si>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</si>
  <si>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</si>
  <si>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</si>
  <si>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</si>
  <si>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</si>
  <si>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</si>
  <si>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</si>
  <si>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</si>
  <si>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</si>
  <si>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</si>
  <si>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</si>
  <si>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</si>
  <si>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</si>
  <si>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</si>
  <si>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</si>
  <si>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</si>
  <si>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</si>
  <si>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</si>
  <si>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</si>
  <si>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</si>
  <si>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</si>
  <si>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</si>
  <si>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</si>
  <si>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</si>
  <si>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</si>
  <si>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</si>
  <si>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</si>
  <si>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</si>
  <si>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</si>
  <si>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</si>
  <si>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</si>
  <si>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</si>
  <si>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</si>
  <si>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</si>
  <si>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</si>
  <si>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</si>
  <si>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</si>
  <si>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</si>
  <si>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</si>
  <si>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</si>
  <si>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</si>
  <si>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</si>
  <si>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</si>
  <si>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</si>
  <si>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</si>
  <si>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</si>
  <si>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</si>
  <si>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</si>
  <si>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</si>
  <si>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</si>
  <si>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</si>
  <si>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</si>
  <si>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</si>
  <si>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</si>
  <si>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</si>
  <si>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</si>
  <si>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</si>
  <si>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</si>
  <si>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</si>
  <si>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</si>
  <si>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</si>
  <si>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</si>
  <si>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</si>
  <si>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</si>
  <si>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</si>
  <si>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</si>
  <si>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</si>
  <si>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</si>
  <si>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</si>
  <si>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</si>
  <si>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</si>
  <si>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</si>
  <si>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</si>
  <si>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</si>
  <si>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</si>
  <si>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</si>
  <si>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</si>
  <si>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</si>
  <si>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</si>
  <si>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</si>
  <si>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</si>
  <si>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</si>
  <si>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</si>
  <si>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</si>
  <si>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</si>
  <si>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</si>
  <si>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</si>
  <si>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</si>
  <si>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</si>
  <si>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</si>
  <si>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</si>
  <si>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</si>
  <si>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</si>
  <si>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</si>
  <si>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</si>
  <si>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</si>
  <si>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</si>
  <si>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</si>
  <si>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</si>
  <si>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</si>
  <si>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</si>
  <si>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</si>
  <si>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</si>
  <si>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</si>
  <si>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</si>
  <si>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</si>
  <si>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</si>
  <si>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</si>
  <si>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</si>
  <si>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</si>
  <si>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</si>
  <si>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</si>
  <si>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</si>
  <si>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</si>
  <si>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</si>
  <si>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</si>
  <si>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</si>
  <si>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</si>
  <si>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</si>
  <si>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</si>
  <si>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</si>
  <si>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</si>
  <si>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</si>
  <si>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</si>
  <si>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</si>
  <si>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</si>
  <si>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</si>
  <si>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</si>
  <si>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</si>
  <si>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</si>
  <si>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</si>
  <si>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</si>
  <si>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</si>
  <si>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</si>
  <si>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</si>
  <si>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</si>
  <si>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</si>
  <si>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</si>
  <si>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</si>
  <si>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</si>
  <si>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</si>
  <si>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</si>
  <si>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</si>
  <si>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</si>
  <si>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</si>
  <si>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</si>
  <si>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</si>
  <si>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</si>
  <si>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</si>
  <si>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</si>
  <si>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</si>
  <si>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</si>
  <si>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</si>
  <si>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</si>
  <si>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</si>
  <si>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</si>
  <si>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</si>
  <si>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</si>
  <si>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</si>
  <si>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</si>
  <si>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</si>
  <si>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</si>
  <si>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</si>
  <si>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</si>
  <si>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</si>
  <si>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</si>
  <si>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</si>
  <si>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</si>
  <si>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</si>
  <si>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</si>
  <si>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</si>
  <si>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</si>
  <si>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</si>
  <si>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</si>
  <si>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</si>
  <si>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</si>
  <si>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</si>
  <si>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</si>
  <si>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</si>
  <si>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</si>
  <si>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</si>
  <si>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</si>
  <si>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</si>
  <si>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</si>
  <si>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</si>
  <si>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</si>
  <si>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</si>
  <si>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</si>
  <si>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</si>
  <si>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</si>
  <si>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</si>
  <si>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</si>
  <si>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</si>
  <si>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</si>
  <si>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</si>
  <si>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</si>
  <si>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</si>
  <si>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</si>
  <si>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</si>
  <si>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</si>
  <si>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</si>
  <si>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</si>
  <si>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</si>
  <si>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</si>
  <si>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</si>
  <si>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</si>
  <si>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</si>
  <si>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</si>
  <si>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</si>
  <si>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</si>
  <si>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</si>
  <si>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</si>
  <si>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</si>
  <si>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</si>
  <si>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</si>
  <si>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</si>
  <si>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</si>
  <si>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</si>
  <si>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</si>
  <si>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</si>
  <si>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</si>
  <si>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</si>
  <si>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</si>
  <si>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</si>
  <si>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</si>
  <si>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</si>
  <si>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</si>
  <si>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</si>
  <si>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</si>
  <si>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</si>
  <si>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</si>
  <si>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</si>
  <si>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</si>
  <si>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</si>
  <si>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</si>
  <si>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</si>
  <si>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</si>
  <si>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</si>
  <si>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</si>
  <si>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</si>
  <si>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</si>
  <si>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</si>
  <si>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</si>
  <si>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</si>
  <si>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</si>
  <si>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</si>
  <si>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</si>
  <si>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</si>
  <si>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</si>
  <si>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</si>
  <si>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</si>
  <si>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</si>
  <si>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</si>
  <si>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</si>
  <si>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</si>
  <si>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</si>
  <si>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</si>
  <si>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</si>
  <si>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</si>
  <si>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</si>
  <si>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</si>
  <si>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</si>
  <si>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</si>
  <si>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</si>
  <si>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</si>
  <si>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</si>
  <si>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</si>
  <si>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</si>
  <si>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</si>
  <si>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</si>
  <si>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</si>
  <si>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</si>
  <si>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</si>
  <si>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</si>
  <si>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</si>
  <si>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</si>
  <si>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</si>
  <si>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</si>
  <si>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</si>
  <si>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</si>
  <si>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</si>
  <si>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</si>
  <si>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</si>
  <si>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</si>
  <si>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</si>
  <si>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</si>
  <si>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</si>
  <si>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</si>
  <si>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</si>
  <si>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</si>
  <si>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</si>
  <si>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</si>
  <si>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</si>
  <si>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</si>
  <si>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</si>
  <si>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</si>
  <si>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</si>
  <si>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</si>
  <si>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</si>
  <si>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</si>
  <si>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</si>
  <si>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</si>
  <si>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</si>
  <si>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</si>
  <si>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</si>
  <si>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</si>
  <si>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</si>
  <si>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</si>
  <si>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</si>
  <si>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</si>
  <si>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</si>
  <si>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</si>
  <si>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</si>
  <si>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</si>
  <si>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</si>
  <si>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</si>
  <si>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</si>
  <si>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</si>
  <si>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</si>
  <si>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</si>
  <si>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</si>
  <si>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</si>
  <si>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</si>
  <si>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</si>
  <si>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</si>
  <si>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</si>
  <si>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</si>
  <si>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</si>
  <si>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</si>
  <si>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</si>
  <si>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</si>
  <si>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</si>
  <si>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</si>
  <si>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</si>
  <si>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</si>
  <si>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</si>
  <si>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</si>
  <si>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</si>
  <si>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</si>
  <si>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</si>
  <si>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</si>
  <si>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</si>
  <si>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</si>
  <si>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</si>
  <si>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</si>
  <si>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</si>
  <si>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</si>
  <si>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</si>
  <si>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</si>
  <si>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</si>
  <si>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</si>
  <si>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</si>
  <si>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</si>
  <si>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</si>
  <si>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</si>
  <si>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</si>
  <si>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</si>
  <si>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</si>
  <si>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</si>
  <si>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</si>
  <si>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</si>
  <si>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</si>
  <si>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</si>
  <si>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</si>
  <si>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</si>
  <si>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</si>
  <si>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</si>
  <si>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</si>
  <si>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</si>
  <si>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</si>
  <si>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</si>
  <si>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</si>
  <si>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</si>
  <si>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</si>
  <si>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</si>
  <si>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</si>
  <si>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</si>
  <si>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</si>
  <si>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</si>
  <si>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</si>
  <si>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</si>
  <si>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</si>
  <si>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</si>
  <si>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</si>
  <si>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</si>
  <si>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</si>
  <si>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</si>
  <si>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</si>
  <si>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</si>
  <si>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</si>
  <si>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</si>
  <si>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</si>
  <si>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</si>
  <si>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</si>
  <si>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</si>
  <si>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</si>
  <si>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</si>
  <si>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</si>
  <si>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</si>
  <si>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</si>
  <si>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</si>
  <si>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</si>
  <si>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</si>
  <si>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</si>
  <si>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</si>
  <si>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</si>
  <si>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</si>
  <si>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</si>
  <si>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</si>
  <si>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</si>
  <si>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</si>
  <si>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</si>
  <si>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</si>
  <si>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</si>
  <si>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</si>
  <si>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</si>
  <si>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</si>
  <si>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</si>
  <si>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</si>
  <si>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</si>
  <si>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</si>
  <si>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</si>
  <si>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</si>
  <si>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</si>
  <si>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</si>
  <si>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</si>
  <si>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</si>
  <si>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</si>
  <si>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</si>
  <si>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</si>
  <si>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</si>
  <si>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</si>
  <si>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</si>
  <si>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</si>
  <si>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</si>
  <si>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</si>
  <si>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</si>
  <si>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</si>
  <si>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</si>
  <si>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</si>
  <si>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</si>
  <si>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</si>
  <si>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</si>
  <si>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</si>
  <si>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</si>
  <si>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</si>
  <si>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</si>
  <si>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</si>
  <si>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</si>
  <si>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</si>
  <si>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</si>
  <si>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</si>
  <si>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</si>
  <si>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</si>
  <si>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</si>
  <si>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</si>
  <si>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</si>
  <si>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</si>
  <si>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</si>
  <si>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</si>
  <si>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</si>
  <si>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</si>
  <si>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</si>
  <si>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</si>
  <si>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</si>
  <si>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</si>
  <si>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</si>
  <si>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</si>
  <si>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</si>
  <si>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</si>
  <si>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</si>
  <si>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</si>
  <si>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</si>
  <si>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</si>
  <si>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</si>
  <si>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</si>
  <si>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</si>
  <si>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</si>
  <si>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</si>
  <si>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</si>
  <si>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</si>
  <si>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</si>
  <si>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</si>
  <si>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</si>
  <si>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</si>
  <si>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</si>
  <si>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</si>
  <si>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</si>
  <si>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</si>
  <si>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</si>
  <si>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</si>
  <si>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</si>
  <si>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</si>
  <si>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</si>
  <si>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</si>
  <si>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</si>
  <si>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</si>
  <si>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</si>
  <si>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</si>
  <si>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</si>
  <si>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</si>
  <si>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</si>
  <si>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</si>
  <si>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</si>
  <si>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</si>
  <si>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</si>
  <si>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</si>
  <si>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</si>
  <si>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</si>
  <si>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</si>
  <si>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</si>
  <si>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</si>
  <si>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</si>
  <si>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</si>
  <si>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</si>
  <si>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</si>
  <si>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</si>
  <si>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</si>
  <si>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</si>
  <si>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</si>
  <si>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</si>
  <si>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</si>
  <si>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</si>
  <si>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</si>
  <si>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</si>
  <si>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</si>
  <si>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</si>
  <si>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</si>
  <si>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</si>
  <si>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</si>
  <si>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</si>
  <si>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</si>
  <si>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</si>
  <si>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</si>
  <si>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</si>
  <si>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</si>
  <si>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</si>
  <si>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</si>
  <si>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</si>
  <si>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</si>
  <si>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</si>
  <si>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</si>
  <si>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</si>
  <si>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</si>
  <si>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</si>
  <si>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</si>
  <si>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</si>
  <si>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</si>
  <si>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</si>
  <si>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</si>
  <si>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</si>
  <si>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</si>
  <si>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</si>
  <si>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</si>
  <si>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</si>
  <si>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</si>
  <si>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</si>
  <si>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</si>
  <si>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</si>
  <si>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</si>
  <si>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</si>
  <si>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</si>
  <si>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</si>
  <si>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</si>
  <si>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</si>
  <si>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</si>
  <si>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</si>
  <si>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</si>
  <si>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</si>
  <si>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</si>
  <si>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</si>
  <si>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</si>
  <si>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</si>
  <si>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</si>
  <si>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</si>
  <si>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</si>
  <si>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</si>
  <si>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</si>
  <si>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</si>
  <si>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</si>
  <si>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</si>
  <si>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</si>
  <si>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</si>
  <si>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</si>
  <si>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</si>
  <si>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</si>
  <si>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</si>
  <si>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</si>
  <si>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</si>
  <si>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</si>
  <si>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</si>
  <si>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</si>
  <si>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</si>
  <si>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</si>
  <si>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</si>
  <si>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</si>
  <si>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</si>
  <si>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</si>
  <si>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</si>
  <si>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</si>
  <si>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</si>
  <si>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</si>
  <si>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</si>
  <si>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</si>
  <si>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</si>
  <si>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</si>
  <si>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</si>
  <si>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</si>
  <si>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</si>
  <si>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</si>
  <si>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</si>
  <si>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</si>
  <si>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</si>
  <si>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</si>
  <si>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</si>
  <si>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</si>
  <si>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</si>
  <si>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</si>
  <si>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</si>
  <si>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</si>
  <si>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</si>
  <si>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</si>
  <si>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</si>
  <si>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</si>
  <si>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</si>
  <si>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</si>
  <si>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</si>
  <si>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</si>
  <si>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</si>
  <si>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</si>
  <si>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</si>
  <si>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</si>
  <si>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</si>
  <si>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</si>
  <si>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</si>
  <si>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</si>
  <si>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</si>
  <si>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</si>
  <si>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</si>
  <si>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</si>
  <si>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</si>
  <si>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</si>
  <si>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</si>
  <si>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</si>
  <si>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</si>
  <si>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</si>
  <si>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</si>
  <si>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</si>
  <si>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</si>
  <si>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</si>
  <si>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</si>
  <si>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</si>
  <si>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</si>
  <si>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</si>
  <si>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</si>
  <si>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</si>
  <si>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</si>
  <si>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</si>
  <si>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</si>
  <si>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</si>
  <si>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</si>
  <si>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</si>
  <si>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</si>
  <si>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</si>
  <si>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</si>
  <si>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</si>
  <si>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</si>
  <si>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</si>
  <si>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</si>
  <si>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</si>
  <si>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</si>
  <si>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</si>
  <si>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</si>
  <si>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</si>
  <si>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</si>
  <si>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</si>
  <si>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</si>
  <si>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</si>
  <si>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</si>
  <si>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</si>
  <si>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</si>
  <si>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</si>
  <si>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</si>
  <si>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</si>
  <si>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</si>
  <si>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</si>
  <si>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</si>
  <si>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</si>
  <si>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</si>
  <si>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</si>
  <si>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</si>
  <si>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</si>
  <si>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</si>
  <si>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</si>
  <si>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</si>
  <si>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</si>
  <si>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</si>
  <si>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</si>
  <si>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</si>
  <si>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</si>
  <si>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</si>
  <si>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</si>
  <si>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</si>
  <si>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</si>
  <si>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</si>
  <si>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</si>
  <si>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</si>
  <si>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</si>
  <si>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</si>
  <si>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</si>
  <si>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</si>
  <si>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</si>
  <si>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</si>
  <si>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</si>
  <si>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</si>
  <si>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</si>
  <si>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</si>
  <si>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</si>
  <si>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</si>
  <si>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</si>
  <si>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</si>
  <si>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</si>
  <si>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</si>
  <si>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</si>
  <si>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</si>
  <si>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</si>
  <si>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</si>
  <si>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</si>
  <si>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</si>
  <si>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</si>
  <si>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</si>
  <si>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</si>
  <si>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</si>
  <si>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</si>
  <si>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</si>
  <si>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</si>
  <si>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</si>
  <si>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</si>
  <si>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</si>
  <si>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</si>
  <si>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</si>
  <si>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</si>
  <si>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</si>
  <si>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</si>
  <si>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</si>
  <si>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</si>
  <si>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</si>
  <si>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</si>
  <si>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</si>
  <si>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</si>
  <si>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</si>
  <si>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</si>
  <si>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</si>
  <si>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</si>
  <si>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</si>
  <si>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</si>
  <si>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</si>
  <si>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</si>
  <si>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</si>
  <si>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</si>
  <si>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</si>
  <si>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</si>
  <si>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</si>
  <si>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</si>
  <si>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</si>
  <si>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</si>
  <si>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</si>
  <si>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</si>
  <si>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</si>
  <si>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</si>
  <si>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</si>
  <si>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</si>
  <si>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</si>
  <si>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</si>
  <si>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</si>
  <si>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</si>
  <si>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</si>
  <si>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</si>
  <si>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</si>
  <si>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</si>
  <si>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</si>
  <si>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</si>
  <si>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</si>
  <si>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</si>
  <si>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</si>
  <si>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</si>
  <si>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</si>
  <si>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</si>
  <si>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</si>
  <si>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</si>
  <si>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</si>
  <si>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</si>
  <si>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</si>
  <si>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</si>
  <si>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</si>
  <si>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</si>
  <si>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</si>
  <si>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</si>
  <si>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</si>
  <si>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</si>
  <si>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</si>
  <si>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</si>
  <si>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</si>
  <si>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</si>
  <si>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</si>
  <si>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</si>
  <si>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</si>
  <si>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</si>
  <si>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</si>
  <si>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</si>
  <si>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</si>
  <si>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</si>
  <si>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</si>
  <si>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</si>
  <si>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</si>
  <si>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</si>
  <si>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</si>
  <si>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</si>
  <si>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</si>
  <si>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</si>
  <si>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</si>
  <si>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</si>
  <si>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</si>
  <si>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</si>
  <si>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</si>
  <si>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</si>
  <si>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</si>
  <si>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</si>
  <si>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</si>
  <si>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</si>
  <si>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</si>
  <si>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</si>
  <si>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</si>
  <si>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</si>
  <si>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</si>
  <si>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</si>
  <si>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</si>
  <si>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</si>
  <si>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</si>
  <si>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</si>
  <si>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</si>
  <si>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</si>
  <si>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</si>
  <si>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</si>
  <si>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</si>
  <si>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</si>
  <si>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</si>
  <si>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</si>
  <si>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</si>
  <si>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</si>
  <si>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</si>
  <si>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</si>
  <si>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</si>
  <si>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</si>
  <si>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</si>
  <si>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</si>
  <si>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</si>
  <si>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</si>
  <si>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</si>
  <si>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</si>
  <si>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</si>
  <si>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</si>
  <si>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</si>
  <si>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</si>
  <si>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</si>
  <si>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</si>
  <si>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</si>
  <si>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</si>
  <si>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</si>
  <si>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</si>
  <si>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</si>
  <si>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</si>
  <si>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</si>
  <si>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</si>
  <si>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</si>
  <si>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</si>
  <si>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</si>
  <si>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</si>
  <si>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</si>
  <si>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</si>
  <si>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</si>
  <si>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</si>
  <si>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</si>
  <si>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</si>
  <si>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</si>
  <si>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</si>
  <si>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</si>
  <si>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</si>
  <si>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</si>
  <si>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</si>
  <si>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</si>
  <si>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</si>
  <si>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</si>
  <si>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</si>
  <si>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</si>
  <si>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</si>
  <si>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</si>
  <si>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</si>
  <si>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</si>
  <si>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</si>
  <si>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</si>
  <si>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</si>
  <si>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</si>
  <si>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</si>
  <si>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</si>
  <si>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</si>
  <si>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</si>
  <si>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</si>
  <si>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</si>
  <si>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</si>
  <si>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</si>
  <si>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</si>
  <si>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</si>
  <si>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</si>
  <si>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</si>
  <si>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</si>
  <si>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</si>
  <si>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</si>
  <si>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</si>
  <si>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</si>
  <si>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</si>
  <si>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</si>
  <si>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</si>
  <si>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</si>
  <si>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</si>
  <si>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</si>
  <si>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</si>
  <si>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</si>
  <si>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</si>
  <si>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</si>
  <si>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</si>
  <si>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</si>
  <si>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</si>
  <si>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</si>
  <si>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</si>
  <si>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</si>
  <si>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</si>
  <si>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</si>
  <si>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</si>
  <si>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</si>
  <si>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</si>
  <si>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</si>
  <si>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</si>
  <si>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</si>
  <si>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</si>
  <si>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</si>
  <si>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</si>
  <si>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</si>
  <si>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</si>
  <si>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</si>
  <si>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</si>
  <si>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</si>
  <si>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</si>
  <si>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</si>
  <si>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</si>
  <si>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</si>
  <si>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</si>
  <si>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</si>
  <si>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</si>
  <si>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</si>
  <si>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</si>
  <si>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</si>
  <si>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</si>
  <si>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</si>
  <si>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</si>
  <si>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</si>
  <si>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</si>
  <si>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</si>
  <si>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</si>
  <si>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</si>
  <si>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</si>
  <si>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</si>
  <si>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</si>
  <si>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</si>
  <si>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</si>
  <si>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</si>
  <si>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</si>
  <si>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</si>
  <si>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</si>
  <si>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</si>
  <si>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</si>
  <si>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</si>
  <si>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</si>
  <si>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</si>
  <si>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</si>
  <si>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</si>
  <si>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</si>
  <si>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</si>
  <si>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</si>
  <si>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</si>
  <si>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</si>
  <si>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</si>
  <si>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</si>
  <si>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</si>
  <si>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</si>
  <si>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</si>
  <si>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</si>
  <si>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</si>
  <si>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</si>
  <si>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</si>
  <si>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</si>
  <si>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</si>
  <si>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</si>
  <si>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</si>
  <si>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</si>
  <si>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</si>
  <si>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</si>
  <si>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</si>
  <si>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</si>
  <si>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</si>
  <si>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</si>
  <si>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</si>
  <si>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</si>
  <si>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</si>
  <si>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</si>
  <si>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</si>
  <si>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</si>
  <si>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</si>
  <si>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</si>
  <si>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</si>
  <si>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</si>
  <si>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</si>
  <si>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</si>
  <si>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</si>
  <si>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</si>
  <si>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</si>
  <si>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</si>
  <si>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</si>
  <si>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</si>
  <si>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</si>
  <si>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</si>
  <si>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</si>
  <si>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</si>
  <si>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</si>
  <si>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</si>
  <si>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</si>
  <si>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</si>
  <si>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</si>
  <si>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</si>
  <si>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</si>
  <si>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</si>
  <si>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</si>
  <si>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</si>
  <si>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</si>
  <si>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</si>
  <si>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</si>
  <si>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</si>
  <si>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</si>
  <si>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</si>
  <si>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</si>
  <si>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</si>
  <si>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</si>
  <si>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</si>
  <si>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</si>
  <si>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</si>
  <si>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</si>
  <si>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</si>
  <si>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</si>
  <si>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</si>
  <si>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</si>
  <si>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</si>
  <si>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</si>
  <si>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</si>
  <si>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</si>
  <si>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</si>
  <si>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</si>
  <si>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</si>
  <si>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</si>
  <si>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</si>
  <si>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</si>
  <si>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</si>
  <si>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</si>
  <si>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</si>
  <si>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</si>
  <si>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</si>
  <si>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</si>
  <si>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</si>
  <si>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</si>
  <si>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</si>
  <si>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</si>
  <si>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</si>
  <si>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</si>
  <si>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</si>
  <si>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</si>
  <si>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</si>
  <si>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</si>
  <si>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</si>
  <si>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</si>
  <si>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</si>
  <si>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</si>
  <si>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</si>
  <si>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</si>
  <si>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</si>
  <si>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</si>
  <si>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</si>
  <si>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</si>
  <si>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</si>
  <si>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</si>
  <si>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</si>
  <si>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</si>
  <si>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</si>
  <si>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</si>
  <si>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</si>
  <si>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</si>
  <si>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</si>
  <si>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</si>
  <si>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</si>
  <si>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</si>
  <si>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</si>
  <si>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</si>
  <si>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</si>
  <si>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</si>
  <si>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</si>
  <si>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</si>
  <si>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</si>
  <si>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</si>
  <si>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</si>
  <si>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</si>
  <si>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</si>
  <si>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</si>
  <si>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</si>
  <si>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</si>
  <si>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</si>
  <si>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</si>
  <si>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</si>
  <si>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</si>
  <si>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</si>
  <si>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</si>
  <si>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</si>
  <si>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</si>
  <si>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</si>
  <si>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</si>
  <si>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</si>
  <si>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</si>
  <si>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</si>
  <si>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</si>
  <si>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</si>
  <si>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</si>
  <si>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</si>
  <si>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</si>
  <si>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</si>
  <si>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</si>
  <si>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</si>
  <si>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</si>
  <si>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</si>
  <si>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</si>
  <si>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</si>
  <si>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</si>
  <si>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</si>
  <si>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</si>
  <si>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</si>
  <si>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</si>
  <si>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</si>
  <si>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</si>
  <si>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</si>
  <si>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</si>
  <si>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</si>
  <si>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</si>
  <si>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</si>
  <si>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</si>
  <si>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</si>
  <si>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</si>
  <si>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</si>
  <si>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</si>
  <si>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</si>
  <si>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</si>
  <si>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</si>
  <si>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</si>
  <si>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</si>
  <si>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</si>
  <si>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</si>
  <si>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</si>
  <si>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</si>
  <si>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</si>
  <si>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</si>
  <si>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</si>
  <si>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</si>
  <si>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</si>
  <si>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</si>
  <si>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</si>
  <si>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</si>
  <si>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</si>
  <si>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</si>
  <si>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</si>
  <si>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</si>
  <si>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</si>
  <si>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</si>
  <si>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</si>
  <si>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</si>
  <si>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</si>
  <si>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</si>
  <si>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</si>
  <si>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</si>
  <si>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</si>
  <si>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</si>
  <si>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</si>
  <si>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</si>
  <si>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</si>
  <si>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</si>
  <si>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</si>
  <si>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</si>
  <si>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</si>
  <si>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</si>
  <si>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</si>
  <si>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</si>
  <si>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</si>
  <si>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</si>
  <si>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</si>
  <si>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</si>
  <si>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</si>
  <si>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</si>
  <si>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</si>
  <si>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</si>
  <si>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</si>
  <si>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</si>
  <si>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</si>
  <si>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</si>
  <si>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</si>
  <si>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</si>
  <si>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</si>
  <si>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</si>
  <si>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</si>
  <si>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</si>
  <si>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</si>
  <si>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</si>
  <si>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</si>
  <si>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</si>
  <si>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</si>
  <si>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</si>
  <si>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</si>
  <si>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</si>
  <si>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</si>
  <si>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</si>
  <si>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</si>
  <si>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</si>
  <si>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</si>
  <si>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</si>
  <si>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</si>
  <si>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</si>
  <si>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</si>
  <si>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</si>
  <si>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</si>
  <si>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</si>
  <si>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</si>
  <si>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</si>
  <si>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</si>
  <si>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</si>
  <si>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</si>
  <si>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</si>
  <si>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</si>
  <si>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</si>
  <si>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</si>
  <si>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</si>
  <si>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</si>
  <si>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</si>
  <si>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</si>
  <si>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</si>
  <si>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</si>
  <si>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</si>
  <si>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</si>
  <si>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</si>
  <si>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</si>
  <si>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</si>
  <si>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</si>
  <si>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</si>
  <si>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</si>
  <si>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</si>
  <si>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</si>
  <si>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</si>
  <si>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</si>
  <si>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</si>
  <si>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</si>
  <si>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</si>
  <si>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</si>
  <si>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</si>
  <si>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</si>
  <si>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</si>
  <si>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</si>
  <si>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</si>
  <si>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</si>
  <si>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</si>
  <si>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</si>
  <si>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</si>
  <si>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</si>
  <si>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</si>
  <si>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</si>
  <si>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</si>
  <si>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</si>
  <si>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</si>
  <si>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</si>
  <si>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</si>
  <si>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</si>
  <si>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</si>
  <si>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</si>
  <si>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</si>
  <si>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</si>
  <si>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</si>
  <si>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</si>
  <si>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</si>
  <si>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</si>
  <si>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</si>
  <si>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</si>
  <si>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</si>
  <si>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</si>
  <si>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</si>
  <si>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</si>
  <si>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</si>
  <si>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</si>
  <si>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</si>
  <si>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</si>
  <si>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</si>
  <si>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</si>
  <si>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</si>
  <si>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</si>
  <si>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</si>
  <si>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</si>
  <si>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</si>
  <si>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</si>
  <si>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</si>
  <si>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</si>
  <si>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</si>
  <si>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</si>
  <si>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</si>
  <si>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</si>
  <si>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</si>
  <si>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</si>
  <si>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</si>
  <si>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</si>
  <si>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</si>
  <si>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</si>
  <si>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</si>
  <si>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</si>
  <si>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</si>
  <si>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</si>
  <si>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</si>
  <si>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</si>
  <si>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</si>
  <si>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</si>
  <si>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</si>
  <si>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</si>
  <si>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</si>
  <si>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</si>
  <si>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</si>
  <si>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</si>
  <si>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</si>
  <si>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</si>
  <si>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</si>
  <si>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</si>
  <si>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</si>
  <si>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</si>
  <si>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</si>
  <si>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</si>
  <si>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</si>
  <si>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</si>
  <si>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</si>
  <si>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</si>
  <si>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</si>
  <si>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</si>
  <si>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</si>
  <si>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</si>
  <si>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</si>
  <si>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</si>
  <si>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</si>
  <si>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</si>
  <si>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</si>
  <si>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</si>
  <si>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</si>
  <si>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</si>
  <si>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</si>
  <si>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</si>
  <si>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</si>
  <si>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</si>
  <si>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</si>
  <si>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</si>
  <si>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</si>
  <si>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</si>
  <si>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</si>
  <si>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</si>
  <si>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</si>
  <si>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</si>
  <si>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</si>
  <si>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</si>
  <si>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</si>
  <si>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</si>
  <si>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</si>
  <si>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</si>
  <si>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</si>
  <si>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</si>
  <si>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</si>
  <si>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</si>
  <si>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</si>
  <si>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</si>
  <si>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</si>
  <si>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</si>
  <si>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</si>
  <si>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</si>
  <si>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</si>
  <si>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</si>
  <si>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</si>
  <si>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</si>
  <si>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</si>
  <si>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</si>
  <si>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</si>
  <si>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</si>
  <si>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</si>
  <si>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</si>
  <si>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</si>
  <si>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</si>
  <si>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</si>
  <si>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</si>
  <si>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</si>
  <si>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</si>
  <si>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</si>
  <si>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</si>
  <si>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</si>
  <si>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</si>
  <si>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</si>
  <si>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</si>
  <si>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</si>
  <si>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</si>
  <si>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</si>
  <si>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</si>
  <si>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</si>
  <si>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</si>
  <si>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</si>
  <si>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</si>
  <si>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</si>
  <si>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</si>
  <si>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</si>
  <si>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</si>
  <si>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</si>
  <si>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</si>
  <si>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</si>
  <si>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</si>
  <si>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</si>
  <si>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</si>
  <si>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</si>
  <si>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</si>
  <si>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</si>
  <si>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</si>
  <si>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</si>
  <si>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</si>
  <si>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</si>
  <si>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</si>
  <si>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</si>
  <si>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</si>
  <si>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</si>
  <si>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</si>
  <si>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</si>
  <si>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</si>
  <si>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</si>
  <si>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</si>
  <si>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</si>
  <si>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</si>
  <si>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</si>
  <si>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</si>
  <si>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</si>
  <si>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</si>
  <si>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</si>
  <si>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</si>
  <si>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</si>
  <si>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</si>
  <si>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</si>
  <si>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</si>
  <si>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</si>
  <si>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</si>
  <si>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</si>
  <si>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</si>
  <si>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</si>
  <si>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</si>
  <si>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</si>
  <si>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</si>
  <si>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</si>
  <si>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</si>
  <si>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</si>
  <si>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</si>
  <si>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</si>
  <si>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</si>
  <si>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</si>
  <si>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</si>
  <si>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</si>
  <si>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</si>
  <si>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</si>
  <si>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</si>
  <si>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</si>
  <si>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</si>
  <si>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</si>
  <si>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</si>
  <si>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</si>
  <si>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</si>
  <si>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</si>
  <si>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</si>
  <si>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</si>
  <si>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</si>
  <si>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</si>
  <si>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</si>
  <si>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</si>
  <si>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</si>
  <si>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</si>
  <si>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</si>
  <si>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</si>
  <si>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</si>
  <si>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</si>
  <si>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</si>
  <si>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</si>
  <si>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</si>
  <si>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</si>
  <si>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</si>
  <si>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</si>
  <si>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</si>
  <si>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</si>
  <si>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</si>
  <si>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</si>
  <si>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</si>
  <si>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</si>
  <si>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</si>
  <si>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</si>
  <si>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</si>
  <si>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</si>
  <si>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</si>
  <si>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</si>
  <si>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</si>
  <si>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</si>
  <si>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</si>
  <si>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</si>
  <si>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</si>
  <si>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</si>
  <si>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</si>
  <si>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</si>
  <si>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</si>
  <si>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</si>
  <si>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</si>
  <si>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</si>
  <si>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</si>
  <si>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</si>
  <si>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</si>
  <si>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</si>
  <si>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</si>
  <si>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</si>
  <si>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</si>
  <si>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</si>
  <si>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</si>
  <si>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</si>
  <si>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</si>
  <si>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</si>
  <si>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</si>
  <si>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</si>
  <si>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</si>
  <si>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</si>
  <si>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</si>
  <si>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</si>
  <si>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</si>
  <si>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</si>
  <si>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</si>
  <si>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</si>
  <si>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</si>
  <si>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</si>
  <si>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</si>
  <si>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</si>
  <si>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</si>
  <si>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</si>
  <si>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</si>
  <si>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</si>
  <si>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</si>
  <si>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</si>
  <si>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</si>
  <si>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</si>
  <si>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</si>
  <si>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</si>
  <si>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</si>
  <si>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</si>
  <si>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</si>
  <si>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</si>
  <si>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</si>
  <si>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</si>
  <si>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</si>
  <si>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</si>
  <si>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</si>
  <si>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</si>
  <si>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</si>
  <si>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</si>
  <si>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</si>
  <si>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</si>
  <si>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</si>
  <si>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</si>
  <si>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</si>
  <si>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</si>
  <si>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</si>
  <si>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</si>
  <si>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</si>
  <si>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</si>
  <si>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</si>
  <si>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</si>
  <si>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</si>
  <si>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</si>
  <si>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</si>
  <si>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</si>
  <si>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</si>
  <si>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</si>
  <si>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</si>
  <si>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</si>
  <si>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</si>
  <si>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</si>
  <si>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</si>
  <si>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</si>
  <si>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</si>
  <si>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</si>
  <si>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</si>
  <si>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</si>
  <si>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</si>
  <si>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</si>
  <si>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</si>
  <si>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</si>
  <si>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</si>
  <si>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</si>
  <si>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</si>
  <si>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</si>
  <si>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</si>
  <si>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</si>
  <si>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</si>
  <si>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</si>
  <si>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</si>
  <si>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</si>
  <si>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</si>
  <si>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</si>
  <si>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</si>
  <si>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</si>
  <si>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</si>
  <si>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</si>
  <si>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</si>
  <si>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</si>
  <si>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</si>
  <si>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</si>
  <si>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</si>
  <si>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</si>
  <si>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</si>
  <si>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</si>
  <si>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</si>
  <si>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</si>
  <si>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</si>
  <si>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</si>
  <si>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</si>
  <si>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</si>
  <si>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</si>
  <si>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</si>
  <si>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</si>
  <si>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</si>
  <si>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</si>
  <si>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</si>
  <si>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</si>
  <si>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</si>
  <si>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</si>
  <si>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</si>
  <si>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</si>
  <si>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</si>
  <si>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</si>
  <si>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</si>
  <si>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</si>
  <si>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</si>
  <si>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</si>
  <si>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</si>
  <si>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</si>
  <si>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</si>
  <si>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</si>
  <si>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</si>
  <si>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</si>
  <si>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</si>
  <si>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</si>
  <si>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</si>
  <si>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</si>
  <si>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</si>
  <si>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</si>
  <si>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</si>
  <si>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</si>
  <si>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</si>
  <si>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</si>
  <si>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</si>
  <si>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</si>
  <si>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</si>
  <si>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</si>
  <si>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</si>
  <si>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</si>
  <si>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</si>
  <si>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</si>
  <si>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</si>
  <si>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</si>
  <si>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</si>
  <si>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</si>
  <si>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</si>
  <si>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</si>
  <si>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</si>
  <si>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</si>
  <si>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</si>
  <si>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</si>
  <si>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</si>
  <si>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</si>
  <si>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</si>
  <si>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</si>
  <si>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</si>
  <si>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</si>
  <si>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</si>
  <si>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</si>
  <si>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</si>
  <si>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</si>
  <si>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</si>
  <si>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</si>
  <si>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</si>
  <si>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</si>
  <si>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</si>
  <si>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</si>
  <si>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</si>
  <si>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</si>
  <si>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</si>
  <si>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</si>
  <si>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</si>
  <si>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</si>
  <si>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</si>
  <si>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</si>
  <si>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</si>
  <si>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</si>
  <si>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</si>
  <si>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</si>
  <si>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</si>
  <si>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</si>
  <si>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</si>
  <si>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</si>
  <si>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</si>
  <si>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</si>
  <si>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</si>
  <si>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</si>
  <si>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</si>
  <si>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</si>
  <si>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</si>
  <si>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</si>
  <si>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</si>
  <si>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</si>
  <si>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</si>
  <si>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</si>
  <si>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</si>
  <si>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</si>
  <si>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</si>
  <si>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</si>
  <si>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</si>
  <si>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</si>
  <si>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</si>
  <si>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</si>
  <si>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</si>
  <si>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</si>
  <si>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</si>
  <si>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</si>
  <si>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</si>
  <si>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</si>
  <si>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</si>
  <si>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</si>
  <si>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</si>
  <si>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</si>
  <si>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</si>
  <si>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</si>
  <si>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</si>
  <si>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</si>
  <si>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</si>
  <si>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</si>
  <si>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</si>
  <si>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</si>
  <si>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</si>
  <si>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</si>
  <si>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</si>
  <si>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</si>
  <si>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</si>
  <si>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</si>
  <si>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</si>
  <si>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</si>
  <si>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</si>
  <si>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</si>
  <si>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</si>
  <si>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</si>
  <si>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</si>
  <si>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</si>
  <si>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</si>
  <si>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</si>
  <si>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</si>
  <si>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</si>
  <si>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</si>
  <si>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</si>
  <si>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</si>
  <si>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</si>
  <si>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</si>
  <si>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</si>
  <si>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</si>
  <si>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</si>
  <si>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</si>
  <si>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</si>
  <si>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</si>
  <si>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</si>
  <si>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</si>
  <si>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</si>
  <si>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</si>
  <si>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</si>
  <si>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</si>
  <si>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</si>
  <si>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</si>
  <si>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</si>
  <si>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</si>
  <si>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</si>
  <si>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</si>
  <si>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</si>
  <si>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</si>
  <si>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</si>
  <si>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</si>
  <si>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</si>
  <si>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</si>
  <si>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</si>
  <si>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</si>
  <si>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</si>
  <si>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</si>
  <si>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</si>
  <si>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</si>
  <si>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</si>
  <si>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</si>
  <si>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</si>
  <si>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</si>
  <si>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</si>
  <si>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</si>
  <si>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</si>
  <si>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</si>
  <si>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</si>
  <si>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</si>
  <si>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</si>
  <si>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</si>
  <si>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</si>
  <si>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</si>
  <si>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</si>
  <si>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</si>
  <si>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</si>
  <si>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</si>
  <si>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</si>
  <si>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</si>
  <si>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</si>
  <si>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</si>
  <si>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</si>
  <si>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</si>
  <si>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</si>
  <si>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</si>
  <si>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</si>
  <si>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</si>
  <si>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</si>
  <si>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</si>
  <si>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</si>
  <si>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</si>
  <si>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</si>
  <si>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</si>
  <si>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</si>
  <si>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</si>
  <si>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</si>
  <si>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</si>
  <si>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</si>
  <si>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</si>
  <si>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</si>
  <si>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</si>
  <si>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</si>
  <si>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</si>
  <si>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</si>
  <si>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</si>
  <si>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</si>
  <si>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</si>
  <si>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</si>
  <si>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</si>
  <si>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</si>
  <si>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</si>
  <si>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</si>
  <si>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</si>
  <si>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</si>
  <si>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</si>
  <si>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</si>
  <si>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</si>
  <si>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</si>
  <si>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</si>
  <si>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</si>
  <si>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</si>
  <si>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</si>
  <si>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</si>
  <si>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</si>
  <si>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</si>
  <si>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</si>
  <si>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</si>
  <si>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</si>
  <si>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</si>
  <si>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</si>
  <si>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</si>
  <si>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</si>
  <si>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</si>
  <si>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</si>
  <si>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</si>
  <si>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</si>
  <si>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</si>
  <si>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</si>
  <si>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</si>
  <si>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</si>
  <si>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</si>
  <si>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</si>
  <si>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</si>
  <si>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</si>
  <si>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</si>
  <si>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</si>
  <si>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</si>
  <si>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</si>
  <si>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</si>
  <si>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</si>
  <si>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</si>
  <si>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</si>
  <si>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</si>
  <si>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</si>
  <si>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</si>
  <si>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</si>
  <si>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</si>
  <si>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</si>
  <si>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</si>
  <si>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</si>
  <si>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</si>
  <si>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</si>
  <si>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</si>
  <si>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</si>
  <si>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</si>
  <si>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</si>
  <si>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</si>
  <si>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</si>
  <si>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</si>
  <si>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</si>
  <si>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</si>
  <si>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</si>
  <si>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</si>
  <si>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</si>
  <si>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</si>
  <si>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</si>
  <si>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</si>
  <si>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</si>
  <si>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</si>
  <si>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</si>
  <si>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</si>
  <si>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</si>
  <si>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</si>
  <si>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</si>
  <si>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</si>
  <si>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</si>
  <si>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</si>
  <si>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</si>
  <si>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</si>
  <si>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</si>
  <si>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</si>
  <si>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</si>
  <si>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</si>
  <si>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</si>
  <si>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</si>
  <si>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</si>
  <si>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</si>
  <si>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</si>
  <si>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</si>
  <si>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</si>
  <si>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</si>
  <si>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</si>
  <si>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</si>
  <si>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</si>
  <si>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</si>
  <si>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</si>
  <si>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</si>
  <si>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</si>
  <si>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</si>
  <si>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</si>
  <si>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</si>
  <si>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</si>
  <si>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</si>
  <si>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</si>
  <si>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</si>
  <si>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</si>
  <si>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</si>
  <si>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</si>
  <si>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</si>
  <si>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</si>
  <si>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</si>
  <si>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</si>
  <si>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</si>
  <si>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</si>
  <si>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</si>
  <si>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</si>
  <si>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</si>
  <si>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</si>
  <si>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</si>
  <si>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</si>
  <si>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</si>
  <si>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</si>
  <si>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</si>
  <si>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</si>
  <si>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</si>
  <si>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</si>
  <si>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</si>
  <si>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</si>
  <si>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</si>
  <si>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</si>
  <si>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</si>
  <si>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</si>
  <si>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</si>
  <si>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</si>
  <si>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</si>
  <si>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</si>
  <si>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</si>
  <si>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</si>
  <si>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</si>
  <si>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</si>
  <si>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</si>
  <si>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</si>
  <si>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</si>
  <si>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</si>
  <si>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</si>
  <si>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</si>
  <si>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</si>
  <si>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</si>
  <si>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</si>
  <si>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</si>
  <si>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</si>
  <si>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</si>
  <si>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</si>
  <si>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</si>
  <si>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</si>
  <si>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</si>
  <si>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</si>
  <si>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</si>
  <si>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</si>
  <si>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</si>
  <si>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</si>
  <si>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</si>
  <si>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</si>
  <si>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</si>
  <si>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</si>
  <si>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</si>
  <si>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</si>
  <si>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</si>
  <si>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</si>
  <si>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</si>
  <si>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</si>
  <si>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</si>
  <si>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</si>
  <si>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</si>
  <si>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</si>
  <si>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</si>
  <si>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</si>
  <si>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</si>
  <si>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</si>
  <si>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</si>
  <si>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</si>
  <si>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</si>
  <si>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</si>
  <si>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</si>
  <si>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</si>
  <si>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</si>
  <si>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</si>
  <si>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</si>
  <si>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</si>
  <si>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</si>
  <si>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</si>
  <si>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</si>
  <si>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</si>
  <si>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</si>
  <si>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</si>
  <si>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</si>
  <si>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</si>
  <si>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</si>
  <si>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</si>
  <si>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</si>
  <si>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</si>
  <si>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</si>
  <si>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</si>
  <si>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</si>
  <si>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</si>
  <si>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</si>
  <si>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</si>
  <si>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</si>
  <si>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</si>
  <si>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</si>
  <si>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</si>
  <si>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</si>
  <si>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</si>
  <si>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</si>
  <si>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</si>
  <si>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</si>
  <si>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</si>
  <si>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</si>
  <si>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</si>
  <si>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</si>
  <si>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</si>
  <si>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</si>
  <si>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</si>
  <si>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</si>
  <si>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</si>
  <si>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</si>
  <si>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</si>
  <si>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</si>
  <si>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</si>
  <si>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</si>
  <si>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</si>
  <si>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</si>
  <si>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</si>
  <si>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</si>
  <si>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</si>
  <si>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</si>
  <si>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</si>
  <si>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</si>
  <si>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</si>
  <si>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</si>
  <si>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</si>
  <si>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</si>
  <si>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</si>
  <si>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</si>
  <si>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</si>
  <si>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</si>
  <si>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</si>
  <si>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</si>
  <si>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</si>
  <si>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</si>
  <si>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</si>
  <si>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</si>
  <si>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</si>
  <si>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</si>
  <si>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</si>
  <si>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</si>
  <si>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</si>
  <si>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</si>
  <si>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</si>
  <si>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</si>
  <si>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</si>
  <si>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</si>
  <si>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</si>
  <si>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</si>
  <si>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</si>
  <si>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</si>
  <si>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</si>
  <si>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</si>
  <si>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</si>
  <si>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</si>
  <si>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</si>
  <si>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</si>
  <si>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</si>
  <si>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</si>
  <si>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</si>
  <si>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</si>
  <si>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</si>
  <si>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</si>
  <si>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</si>
  <si>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</si>
  <si>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</si>
  <si>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</si>
  <si>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</si>
  <si>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</si>
  <si>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</si>
  <si>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</si>
  <si>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</si>
  <si>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</si>
  <si>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</si>
  <si>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</si>
  <si>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</si>
  <si>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</si>
  <si>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</si>
  <si>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</si>
  <si>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</si>
  <si>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</si>
  <si>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</si>
  <si>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</si>
  <si>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</si>
  <si>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</si>
  <si>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</si>
  <si>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</si>
  <si>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</si>
  <si>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</si>
  <si>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</si>
  <si>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</si>
  <si>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</si>
  <si>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</si>
  <si>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</si>
  <si>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</si>
  <si>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</si>
  <si>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</si>
  <si>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</si>
  <si>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</si>
  <si>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</si>
  <si>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</si>
  <si>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</si>
  <si>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</si>
  <si>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</si>
  <si>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</si>
  <si>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</si>
  <si>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</si>
  <si>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</si>
  <si>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</si>
  <si>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</si>
  <si>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</si>
  <si>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</si>
  <si>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</si>
  <si>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</si>
  <si>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</si>
  <si>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</si>
  <si>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</si>
  <si>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</si>
  <si>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</si>
  <si>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</si>
  <si>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</si>
  <si>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</si>
  <si>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</si>
  <si>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</si>
  <si>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</si>
  <si>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</si>
  <si>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</si>
  <si>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</si>
  <si>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</si>
  <si>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</si>
  <si>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</si>
  <si>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</si>
  <si>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</si>
  <si>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</si>
  <si>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</si>
  <si>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</si>
  <si>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</si>
  <si>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</si>
  <si>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</si>
  <si>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</si>
  <si>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</si>
  <si>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</si>
  <si>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</si>
  <si>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</si>
  <si>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</si>
  <si>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</si>
  <si>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</si>
  <si>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</si>
  <si>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</si>
  <si>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</si>
  <si>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</si>
  <si>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</si>
  <si>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</si>
  <si>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</si>
  <si>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</si>
  <si>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</si>
  <si>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</si>
  <si>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</si>
  <si>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</si>
  <si>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</si>
  <si>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</si>
  <si>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</si>
  <si>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</si>
  <si>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</si>
  <si>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</si>
  <si>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</si>
  <si>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</si>
  <si>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</si>
  <si>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</si>
  <si>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</si>
  <si>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</si>
  <si>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</si>
  <si>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</si>
  <si>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</si>
  <si>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</si>
  <si>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</si>
  <si>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</si>
  <si>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</si>
  <si>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</si>
  <si>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</si>
  <si>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</si>
  <si>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</si>
  <si>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</si>
  <si>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</si>
  <si>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</si>
  <si>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</si>
  <si>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</si>
  <si>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</si>
  <si>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</si>
  <si>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</si>
  <si>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</si>
  <si>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</si>
  <si>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</si>
  <si>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</si>
  <si>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</si>
  <si>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</si>
  <si>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</si>
  <si>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</si>
  <si>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</si>
  <si>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</si>
  <si>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</si>
  <si>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</si>
  <si>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</si>
  <si>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</si>
  <si>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</si>
  <si>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</si>
  <si>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</si>
  <si>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</si>
  <si>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</si>
  <si>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</si>
  <si>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</si>
  <si>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</si>
  <si>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</si>
  <si>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</si>
  <si>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</si>
  <si>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</si>
  <si>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</si>
  <si>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</si>
  <si>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</si>
  <si>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</si>
  <si>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</si>
  <si>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</si>
  <si>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</si>
  <si>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</si>
  <si>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</si>
  <si>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</si>
  <si>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</si>
  <si>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</si>
  <si>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</si>
  <si>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</si>
  <si>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</si>
  <si>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</si>
  <si>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</si>
  <si>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</si>
  <si>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</si>
  <si>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</si>
  <si>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</si>
  <si>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</si>
  <si>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</si>
  <si>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</si>
  <si>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</si>
  <si>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</si>
  <si>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</si>
  <si>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</si>
  <si>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</si>
  <si>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</si>
  <si>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</si>
  <si>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</si>
  <si>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</si>
  <si>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</si>
  <si>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</si>
  <si>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</si>
  <si>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</si>
  <si>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</si>
  <si>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</si>
  <si>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</si>
  <si>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</si>
  <si>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</si>
  <si>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</si>
  <si>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</si>
  <si>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</si>
  <si>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</si>
  <si>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</si>
  <si>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</si>
  <si>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</si>
  <si>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</si>
  <si>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</si>
  <si>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</si>
  <si>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</si>
  <si>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</si>
  <si>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</si>
  <si>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</si>
  <si>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</si>
  <si>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</si>
  <si>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</si>
  <si>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</si>
  <si>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</si>
  <si>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</si>
  <si>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</si>
  <si>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</si>
  <si>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</si>
  <si>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</si>
  <si>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</si>
  <si>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</si>
  <si>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</si>
  <si>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</si>
  <si>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</si>
  <si>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</si>
  <si>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</si>
  <si>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</si>
  <si>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</si>
  <si>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</si>
  <si>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</si>
  <si>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</si>
  <si>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</si>
  <si>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</si>
  <si>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</si>
  <si>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</si>
  <si>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</si>
  <si>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</si>
  <si>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</si>
  <si>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</si>
  <si>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</si>
  <si>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</si>
  <si>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</si>
  <si>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</si>
  <si>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</si>
  <si>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</si>
  <si>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</si>
  <si>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</si>
  <si>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</si>
  <si>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</si>
  <si>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</si>
  <si>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</si>
  <si>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</si>
  <si>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</si>
  <si>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</si>
  <si>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</si>
  <si>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</si>
  <si>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</si>
  <si>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</si>
  <si>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</si>
  <si>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</si>
  <si>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</si>
  <si>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</si>
  <si>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</si>
  <si>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</si>
  <si>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</si>
  <si>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</si>
  <si>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</si>
  <si>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</si>
  <si>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</si>
  <si>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</si>
  <si>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</si>
  <si>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</si>
  <si>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</si>
  <si>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</si>
  <si>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</si>
  <si>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</si>
  <si>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</si>
  <si>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</si>
  <si>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</si>
  <si>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</si>
  <si>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</si>
  <si>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</si>
  <si>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</si>
  <si>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</si>
  <si>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</si>
  <si>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</si>
  <si>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</si>
  <si>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</si>
  <si>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</si>
  <si>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</si>
  <si>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</si>
  <si>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</si>
  <si>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</si>
  <si>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</si>
  <si>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</si>
  <si>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</si>
  <si>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</si>
  <si>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</si>
  <si>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</si>
  <si>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</si>
  <si>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</si>
  <si>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</si>
  <si>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</si>
  <si>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</si>
  <si>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</si>
  <si>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</si>
  <si>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</si>
  <si>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</si>
  <si>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</si>
  <si>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</si>
  <si>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</si>
  <si>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</si>
  <si>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</si>
  <si>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</si>
  <si>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</si>
  <si>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</si>
  <si>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</si>
  <si>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</si>
  <si>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</si>
  <si>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</si>
  <si>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</si>
  <si>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</si>
  <si>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</si>
  <si>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</si>
  <si>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</si>
  <si>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</si>
  <si>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</si>
  <si>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</si>
  <si>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</si>
  <si>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</si>
  <si>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</si>
  <si>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</si>
  <si>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</si>
  <si>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</si>
  <si>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</si>
  <si>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</si>
  <si>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</si>
  <si>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</si>
  <si>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</si>
  <si>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</si>
  <si>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</si>
  <si>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</si>
  <si>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</si>
  <si>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</si>
  <si>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</si>
  <si>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</si>
  <si>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</si>
  <si>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</si>
  <si>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</si>
  <si>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</si>
  <si>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</si>
  <si>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</si>
  <si>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</si>
  <si>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</si>
  <si>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</si>
  <si>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</si>
  <si>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</si>
  <si>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</si>
  <si>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</si>
  <si>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</si>
  <si>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</si>
  <si>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</si>
  <si>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</si>
  <si>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</si>
  <si>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</si>
  <si>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</si>
  <si>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</si>
  <si>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</si>
  <si>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</si>
  <si>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</si>
  <si>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</si>
  <si>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</si>
  <si>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</si>
  <si>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</si>
  <si>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</si>
  <si>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</si>
  <si>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</si>
  <si>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</si>
  <si>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</si>
  <si>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</si>
  <si>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</si>
  <si>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</si>
  <si>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</si>
  <si>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</si>
  <si>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</si>
  <si>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</si>
  <si>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</si>
  <si>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</si>
  <si>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</si>
  <si>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</si>
  <si>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</si>
  <si>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</si>
  <si>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</si>
  <si>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</si>
  <si>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</si>
  <si>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</si>
  <si>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</si>
  <si>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</si>
  <si>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</si>
  <si>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</si>
  <si>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</si>
  <si>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</si>
  <si>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</si>
  <si>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</si>
  <si>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</si>
  <si>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</si>
  <si>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</si>
  <si>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</si>
  <si>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</si>
  <si>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</si>
  <si>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</si>
  <si>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</si>
  <si>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</si>
  <si>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</si>
  <si>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</si>
  <si>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</si>
  <si>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</si>
  <si>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</si>
  <si>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</si>
  <si>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</si>
  <si>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</si>
  <si>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</si>
  <si>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</si>
  <si>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</si>
  <si>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</si>
  <si>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</si>
  <si>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</si>
  <si>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</si>
  <si>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</si>
  <si>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</si>
  <si>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</si>
  <si>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</si>
  <si>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</si>
  <si>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</si>
  <si>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</si>
  <si>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</si>
  <si>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</si>
  <si>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</si>
  <si>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</si>
  <si>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</si>
  <si>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</si>
  <si>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</si>
  <si>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</si>
  <si>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</si>
  <si>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</si>
  <si>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</si>
  <si>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</si>
  <si>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</si>
  <si>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</si>
  <si>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</si>
  <si>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</si>
  <si>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</si>
  <si>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</si>
  <si>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</si>
  <si>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</si>
  <si>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</si>
  <si>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</si>
  <si>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</si>
  <si>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</si>
  <si>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</si>
  <si>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</si>
  <si>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</si>
  <si>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</si>
  <si>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</si>
  <si>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</si>
  <si>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</si>
  <si>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</si>
  <si>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</si>
  <si>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</si>
  <si>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</si>
  <si>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</si>
  <si>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</si>
  <si>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</si>
  <si>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</si>
  <si>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</si>
  <si>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</si>
  <si>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</si>
  <si>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</si>
  <si>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</si>
  <si>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</si>
  <si>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</si>
  <si>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</si>
  <si>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</si>
  <si>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</si>
  <si>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</si>
  <si>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</si>
  <si>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</si>
  <si>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</si>
  <si>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</si>
  <si>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</si>
  <si>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</si>
  <si>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</si>
  <si>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</si>
  <si>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</si>
  <si>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</si>
  <si>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</si>
  <si>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</si>
  <si>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</si>
  <si>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</si>
  <si>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</si>
  <si>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</si>
  <si>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</si>
  <si>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</si>
  <si>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</si>
  <si>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</si>
  <si>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</si>
  <si>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</si>
  <si>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</si>
  <si>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</si>
  <si>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</si>
  <si>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</si>
  <si>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</si>
  <si>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</si>
  <si>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</si>
  <si>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</si>
  <si>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</si>
  <si>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</si>
  <si>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</si>
  <si>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</si>
  <si>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</si>
  <si>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</si>
  <si>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</si>
  <si>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</si>
  <si>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</si>
  <si>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</si>
  <si>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</si>
  <si>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</si>
  <si>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</si>
  <si>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</si>
  <si>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</si>
  <si>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</si>
  <si>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</si>
  <si>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</si>
  <si>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</si>
  <si>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</si>
  <si>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</si>
  <si>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</si>
  <si>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</si>
  <si>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</si>
  <si>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</si>
  <si>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</si>
  <si>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</si>
  <si>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</si>
  <si>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</si>
  <si>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</si>
  <si>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</si>
  <si>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</si>
  <si>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</si>
  <si>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</si>
  <si>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</si>
  <si>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</si>
  <si>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</si>
  <si>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</si>
  <si>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</si>
  <si>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</si>
  <si>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</si>
  <si>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</si>
  <si>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</si>
  <si>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</si>
  <si>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</si>
  <si>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</si>
  <si>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</si>
  <si>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</si>
  <si>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</si>
  <si>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</si>
  <si>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</si>
  <si>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</si>
  <si>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</si>
  <si>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</si>
  <si>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</si>
  <si>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</si>
  <si>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</si>
  <si>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</si>
  <si>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</si>
  <si>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</si>
  <si>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</si>
  <si>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</si>
  <si>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</si>
  <si>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</si>
  <si>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</si>
  <si>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</si>
  <si>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</si>
  <si>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</si>
  <si>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</si>
  <si>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</si>
  <si>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</si>
  <si>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</si>
  <si>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</si>
  <si>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</si>
  <si>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</si>
  <si>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</si>
  <si>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</si>
  <si>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</si>
  <si>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</si>
  <si>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</si>
  <si>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</si>
  <si>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</si>
  <si>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</si>
  <si>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</si>
  <si>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</si>
  <si>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</si>
  <si>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</si>
  <si>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</si>
  <si>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</si>
  <si>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</si>
  <si>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</si>
  <si>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</si>
  <si>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</si>
  <si>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</si>
  <si>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</si>
  <si>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</si>
  <si>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</si>
  <si>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</si>
  <si>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</si>
  <si>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</si>
  <si>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</si>
  <si>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</si>
  <si>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</si>
  <si>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</si>
  <si>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</si>
  <si>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</si>
  <si>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</si>
  <si>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</si>
  <si>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</si>
  <si>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</si>
  <si>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</si>
  <si>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</si>
  <si>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</si>
  <si>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</si>
  <si>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</si>
  <si>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</si>
  <si>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</si>
  <si>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</si>
  <si>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</si>
  <si>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</si>
  <si>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</si>
  <si>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</si>
  <si>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</si>
  <si>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</si>
  <si>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</si>
  <si>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</si>
  <si>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</si>
  <si>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</si>
  <si>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</si>
  <si>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</si>
  <si>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</si>
  <si>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</si>
  <si>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</si>
  <si>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</si>
  <si>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</si>
  <si>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</si>
  <si>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</si>
  <si>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</si>
  <si>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</si>
  <si>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</si>
  <si>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</si>
  <si>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</si>
  <si>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</si>
  <si>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</si>
  <si>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</si>
  <si>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</si>
  <si>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</si>
  <si>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</si>
  <si>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</si>
  <si>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</si>
  <si>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</si>
  <si>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</si>
  <si>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</si>
  <si>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</si>
  <si>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</si>
  <si>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</si>
  <si>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</si>
  <si>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</si>
  <si>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</si>
  <si>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</si>
  <si>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</si>
  <si>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</si>
  <si>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</si>
  <si>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</si>
  <si>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</si>
  <si>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</si>
  <si>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</si>
  <si>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</si>
  <si>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</si>
  <si>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</si>
  <si>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</si>
  <si>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</si>
  <si>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</si>
  <si>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</si>
  <si>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</si>
  <si>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</si>
  <si>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</si>
  <si>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</si>
  <si>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</si>
  <si>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</si>
  <si>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</si>
  <si>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</si>
  <si>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</si>
  <si>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</si>
  <si>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</si>
  <si>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</si>
  <si>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</si>
  <si>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</si>
  <si>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</si>
  <si>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</si>
  <si>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</si>
  <si>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</si>
  <si>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</si>
  <si>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</si>
  <si>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</si>
  <si>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</si>
  <si>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</si>
  <si>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</si>
  <si>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</si>
  <si>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</si>
  <si>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</si>
  <si>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</si>
  <si>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</si>
  <si>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</si>
  <si>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</si>
  <si>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</si>
  <si>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</si>
  <si>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</si>
  <si>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</si>
  <si>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</si>
  <si>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</si>
  <si>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</si>
  <si>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</si>
  <si>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</si>
  <si>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</si>
  <si>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</si>
  <si>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</si>
  <si>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</si>
  <si>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</si>
  <si>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</si>
  <si>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</si>
  <si>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</si>
  <si>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</si>
  <si>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</si>
  <si>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</si>
  <si>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</si>
  <si>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</si>
  <si>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</si>
  <si>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</si>
  <si>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</si>
  <si>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</si>
  <si>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</si>
  <si>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</si>
  <si>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</si>
  <si>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</si>
  <si>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</si>
  <si>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</si>
  <si>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</si>
  <si>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</si>
  <si>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</si>
  <si>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</si>
  <si>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</si>
  <si>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</si>
  <si>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</si>
  <si>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</si>
  <si>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</si>
  <si>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</si>
  <si>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</si>
  <si>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</si>
  <si>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</si>
  <si>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</si>
  <si>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</si>
  <si>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</si>
  <si>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</si>
  <si>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</si>
  <si>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</si>
  <si>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</si>
  <si>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</si>
  <si>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</si>
  <si>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</si>
  <si>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</si>
  <si>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</si>
  <si>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</si>
  <si>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</si>
  <si>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</si>
  <si>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</si>
  <si>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</si>
  <si>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</si>
  <si>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</si>
  <si>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</si>
  <si>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</si>
  <si>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</si>
  <si>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</si>
  <si>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</si>
  <si>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</si>
  <si>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</si>
  <si>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</si>
  <si>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</si>
  <si>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</si>
  <si>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</si>
  <si>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</si>
  <si>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</si>
  <si>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</si>
  <si>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</si>
  <si>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</si>
  <si>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</si>
  <si>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</si>
  <si>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</si>
  <si>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</si>
  <si>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</si>
  <si>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</si>
  <si>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</si>
  <si>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</si>
  <si>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</si>
  <si>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</si>
  <si>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</si>
  <si>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</si>
  <si>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</si>
  <si>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</si>
  <si>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</si>
  <si>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</si>
  <si>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</si>
  <si>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</si>
  <si>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</si>
  <si>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</si>
  <si>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</si>
  <si>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</si>
  <si>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</si>
  <si>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</si>
  <si>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</si>
  <si>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</si>
  <si>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</si>
  <si>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</si>
  <si>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</si>
  <si>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</si>
  <si>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</si>
  <si>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</si>
  <si>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</si>
  <si>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</si>
  <si>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</si>
  <si>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</si>
  <si>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</si>
  <si>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</si>
  <si>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</si>
  <si>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</si>
  <si>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</si>
  <si>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</si>
  <si>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</si>
  <si>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</si>
  <si>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</si>
  <si>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</si>
  <si>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</si>
  <si>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</si>
  <si>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</si>
  <si>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</si>
  <si>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</si>
  <si>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</si>
  <si>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</si>
  <si>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</si>
  <si>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</si>
  <si>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</si>
  <si>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</si>
  <si>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</si>
  <si>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</si>
  <si>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</si>
  <si>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</si>
  <si>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</si>
  <si>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</si>
  <si>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</si>
  <si>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</si>
  <si>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</si>
  <si>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</si>
  <si>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</si>
  <si>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</si>
  <si>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</si>
  <si>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</si>
  <si>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</si>
  <si>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</si>
  <si>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</si>
  <si>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</si>
  <si>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</si>
  <si>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</si>
  <si>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</si>
  <si>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</si>
  <si>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</si>
  <si>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</si>
  <si>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</si>
  <si>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</si>
  <si>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</si>
  <si>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</si>
  <si>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</si>
  <si>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</si>
  <si>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</si>
  <si>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</si>
  <si>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</si>
  <si>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</si>
  <si>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</si>
  <si>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</si>
  <si>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</si>
  <si>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</si>
  <si>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</si>
  <si>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</si>
  <si>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</si>
  <si>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</si>
  <si>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</si>
  <si>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</si>
  <si>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</si>
  <si>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</si>
  <si>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</si>
  <si>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</si>
  <si>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</si>
  <si>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</si>
  <si>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</si>
  <si>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</si>
  <si>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</si>
  <si>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</si>
  <si>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</si>
  <si>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</si>
  <si>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</si>
  <si>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</si>
  <si>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</si>
  <si>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</si>
  <si>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</si>
  <si>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</si>
  <si>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</si>
  <si>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</si>
  <si>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</si>
  <si>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</si>
  <si>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</si>
  <si>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</si>
  <si>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</si>
  <si>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</si>
  <si>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</si>
  <si>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</si>
  <si>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</si>
  <si>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</si>
  <si>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</si>
  <si>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</si>
  <si>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</si>
  <si>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</si>
  <si>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</si>
  <si>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</si>
  <si>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</si>
  <si>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</si>
  <si>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</si>
  <si>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</si>
  <si>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</si>
  <si>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</si>
  <si>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</si>
  <si>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</si>
  <si>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</si>
  <si>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</si>
  <si>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</si>
  <si>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</si>
  <si>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</si>
  <si>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</si>
  <si>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</si>
  <si>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</si>
  <si>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</si>
  <si>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</si>
  <si>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</si>
  <si>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</si>
  <si>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</si>
  <si>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</si>
  <si>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</si>
  <si>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</si>
  <si>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</si>
  <si>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</si>
  <si>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</si>
  <si>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</si>
  <si>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</si>
  <si>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</si>
  <si>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</si>
  <si>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</si>
  <si>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</si>
  <si>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</si>
  <si>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</si>
  <si>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</si>
  <si>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</si>
  <si>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</si>
  <si>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</si>
  <si>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</si>
  <si>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</si>
  <si>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</si>
  <si>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</si>
  <si>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</si>
  <si>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</si>
  <si>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</si>
  <si>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</si>
  <si>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</si>
  <si>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</si>
  <si>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</si>
  <si>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</si>
  <si>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</si>
  <si>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</si>
  <si>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</si>
  <si>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</si>
  <si>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</si>
  <si>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</si>
  <si>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</si>
  <si>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</si>
  <si>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</si>
  <si>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</si>
  <si>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</si>
  <si>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</si>
  <si>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</si>
  <si>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</si>
  <si>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</si>
  <si>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</si>
  <si>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</si>
  <si>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</si>
  <si>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</si>
  <si>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</si>
  <si>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</si>
  <si>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</si>
  <si>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</si>
  <si>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</si>
  <si>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</si>
  <si>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</si>
  <si>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</si>
  <si>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</si>
  <si>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</si>
  <si>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</si>
  <si>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</si>
  <si>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</si>
  <si>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</si>
  <si>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</si>
  <si>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</si>
  <si>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</si>
  <si>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</si>
  <si>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</si>
  <si>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</si>
  <si>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</si>
  <si>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</si>
  <si>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</si>
  <si>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</si>
  <si>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</si>
  <si>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</si>
  <si>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</si>
  <si>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</si>
  <si>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</si>
  <si>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</si>
  <si>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</si>
  <si>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</si>
  <si>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</si>
  <si>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</si>
  <si>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</si>
  <si>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</si>
  <si>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</si>
  <si>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</si>
  <si>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</si>
  <si>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</si>
  <si>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</si>
  <si>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</si>
  <si>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</si>
  <si>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</si>
  <si>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</si>
  <si>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</si>
  <si>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</si>
  <si>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</si>
  <si>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</si>
  <si>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</si>
  <si>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</si>
  <si>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</si>
  <si>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</si>
  <si>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</si>
  <si>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</si>
  <si>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</si>
  <si>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</si>
  <si>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</si>
  <si>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</si>
  <si>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</si>
  <si>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</si>
  <si>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</si>
  <si>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</si>
  <si>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</si>
  <si>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</si>
  <si>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</si>
  <si>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</si>
  <si>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</si>
  <si>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</si>
  <si>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</si>
  <si>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</si>
  <si>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</si>
  <si>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</si>
  <si>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</si>
  <si>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</si>
  <si>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</si>
  <si>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</si>
  <si>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</si>
  <si>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</si>
  <si>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</si>
  <si>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</si>
  <si>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</si>
  <si>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</si>
  <si>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</si>
  <si>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</si>
  <si>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</si>
  <si>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</si>
  <si>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</si>
  <si>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</si>
  <si>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</si>
  <si>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</si>
  <si>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</si>
  <si>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</si>
  <si>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</si>
  <si>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</si>
  <si>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</si>
  <si>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</si>
  <si>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</si>
  <si>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</si>
  <si>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</si>
  <si>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</si>
  <si>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</si>
  <si>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</si>
  <si>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</si>
  <si>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</si>
  <si>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</si>
  <si>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</si>
  <si>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</si>
  <si>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</si>
  <si>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</si>
  <si>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</si>
  <si>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</si>
  <si>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</si>
  <si>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</si>
  <si>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</si>
  <si>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</si>
  <si>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</si>
  <si>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</si>
  <si>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</si>
  <si>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</si>
  <si>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</si>
  <si>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</si>
  <si>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</si>
  <si>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</si>
  <si>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</si>
  <si>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</si>
  <si>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</si>
  <si>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</si>
  <si>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</si>
  <si>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</si>
  <si>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</si>
  <si>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</si>
  <si>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</si>
  <si>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</si>
  <si>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</si>
  <si>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</si>
  <si>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</si>
  <si>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</si>
  <si>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</si>
  <si>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</si>
  <si>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</si>
  <si>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</si>
  <si>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</si>
  <si>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</si>
  <si>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</si>
  <si>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</si>
  <si>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</si>
  <si>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</si>
  <si>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</si>
  <si>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</si>
  <si>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</si>
  <si>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</si>
  <si>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</si>
  <si>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</si>
  <si>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</si>
  <si>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</si>
  <si>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</si>
  <si>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</si>
  <si>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</si>
  <si>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</si>
  <si>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</si>
  <si>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</si>
  <si>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</si>
  <si>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</si>
  <si>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</si>
  <si>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</si>
  <si>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</si>
  <si>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</si>
  <si>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</si>
  <si>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</si>
  <si>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</si>
  <si>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</si>
  <si>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</si>
  <si>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</si>
  <si>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</si>
  <si>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</si>
  <si>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</si>
  <si>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</si>
  <si>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</si>
  <si>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</si>
  <si>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</si>
  <si>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</si>
  <si>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</si>
  <si>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</si>
  <si>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</si>
  <si>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</si>
  <si>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</si>
  <si>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</si>
  <si>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</si>
  <si>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</si>
  <si>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</si>
  <si>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</si>
  <si>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</si>
  <si>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</si>
  <si>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</si>
  <si>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</si>
  <si>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</si>
  <si>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</si>
  <si>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</si>
  <si>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</si>
  <si>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</si>
  <si>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</si>
  <si>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</si>
  <si>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</si>
  <si>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</si>
  <si>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</si>
  <si>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</si>
  <si>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</si>
  <si>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</si>
  <si>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</si>
  <si>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</si>
  <si>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</si>
  <si>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</si>
  <si>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</si>
  <si>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</si>
  <si>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</si>
  <si>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</si>
  <si>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</si>
  <si>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</si>
  <si>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</si>
  <si>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</si>
  <si>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</si>
  <si>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</si>
  <si>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</si>
  <si>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</si>
  <si>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</si>
  <si>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</si>
  <si>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</si>
  <si>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</si>
  <si>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</si>
  <si>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</si>
  <si>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</si>
  <si>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</si>
  <si>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</si>
  <si>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</si>
  <si>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</si>
  <si>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</si>
  <si>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</si>
  <si>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</si>
  <si>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</si>
  <si>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</si>
  <si>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</si>
  <si>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</si>
  <si>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</si>
  <si>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</si>
  <si>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</si>
  <si>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</si>
  <si>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</si>
  <si>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</si>
  <si>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</si>
  <si>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</si>
  <si>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</si>
  <si>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</si>
  <si>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</si>
  <si>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</si>
  <si>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</si>
  <si>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</si>
  <si>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</si>
  <si>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</si>
  <si>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</si>
  <si>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</si>
  <si>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</si>
  <si>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</si>
  <si>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</si>
  <si>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</si>
  <si>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</si>
  <si>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</si>
  <si>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</si>
  <si>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</si>
  <si>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</si>
  <si>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</si>
  <si>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</si>
  <si>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</si>
  <si>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</si>
  <si>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</si>
  <si>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</si>
  <si>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</si>
  <si>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</si>
  <si>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</si>
  <si>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</si>
  <si>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</si>
  <si>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</si>
  <si>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</si>
  <si>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</si>
  <si>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</si>
  <si>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</si>
  <si>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</si>
  <si>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</si>
  <si>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</si>
  <si>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</si>
  <si>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</si>
  <si>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</si>
  <si>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</si>
  <si>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</si>
  <si>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</si>
  <si>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</si>
  <si>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</si>
  <si>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</si>
  <si>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</si>
  <si>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</si>
  <si>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</si>
  <si>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</si>
  <si>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</si>
  <si>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</si>
  <si>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</si>
  <si>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</si>
  <si>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</si>
  <si>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</si>
  <si>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</si>
  <si>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</si>
  <si>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</si>
  <si>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</si>
  <si>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</si>
  <si>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</si>
  <si>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</si>
  <si>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</si>
  <si>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</si>
  <si>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</si>
  <si>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</si>
  <si>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</si>
  <si>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</si>
  <si>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</si>
  <si>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</si>
  <si>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</si>
  <si>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</si>
  <si>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</si>
  <si>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</si>
  <si>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</si>
  <si>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</si>
  <si>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</si>
  <si>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</si>
  <si>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</si>
  <si>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</si>
  <si>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</si>
  <si>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</si>
  <si>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</si>
  <si>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</si>
  <si>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</si>
  <si>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</si>
  <si>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</si>
  <si>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</si>
  <si>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</si>
  <si>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</si>
  <si>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</si>
  <si>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</si>
  <si>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</si>
  <si>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</si>
  <si>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</si>
  <si>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</si>
  <si>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</si>
  <si>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</si>
  <si>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</si>
  <si>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</si>
  <si>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</si>
  <si>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</si>
  <si>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</si>
  <si>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</si>
  <si>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</si>
  <si>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</si>
  <si>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</si>
  <si>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</si>
  <si>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</si>
  <si>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</si>
  <si>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</si>
  <si>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</si>
  <si>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</si>
  <si>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</si>
  <si>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</si>
  <si>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</si>
  <si>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</si>
  <si>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</si>
  <si>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</si>
  <si>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</si>
  <si>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</si>
  <si>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</si>
  <si>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</si>
  <si>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</si>
  <si>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</si>
  <si>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</si>
  <si>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</si>
  <si>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</si>
  <si>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</si>
  <si>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</si>
  <si>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</si>
  <si>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</si>
  <si>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</si>
  <si>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</si>
  <si>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</si>
  <si>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</si>
  <si>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</si>
  <si>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</si>
  <si>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</si>
  <si>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</si>
  <si>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</si>
  <si>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</si>
  <si>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</si>
  <si>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</si>
  <si>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</si>
  <si>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</si>
  <si>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</si>
  <si>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</si>
  <si>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</si>
  <si>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</si>
  <si>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</si>
  <si>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</si>
  <si>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</si>
  <si>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</si>
  <si>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</si>
  <si>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</si>
  <si>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</si>
  <si>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</si>
  <si>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</si>
  <si>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</si>
  <si>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</si>
  <si>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</si>
  <si>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</si>
  <si>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</si>
  <si>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</si>
  <si>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</si>
  <si>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</si>
  <si>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</si>
  <si>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</si>
  <si>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</si>
  <si>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</si>
  <si>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</si>
  <si>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</si>
  <si>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</si>
  <si>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</si>
  <si>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</si>
  <si>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</si>
  <si>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</si>
  <si>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</si>
  <si>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</si>
  <si>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</si>
  <si>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</si>
  <si>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</si>
  <si>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</si>
  <si>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</si>
  <si>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</si>
  <si>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</si>
  <si>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</si>
  <si>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</si>
  <si>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</si>
  <si>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</si>
  <si>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</si>
  <si>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</si>
  <si>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</si>
  <si>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</si>
  <si>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</si>
  <si>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</si>
  <si>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</si>
  <si>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</si>
  <si>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</si>
  <si>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</si>
  <si>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</si>
  <si>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</si>
  <si>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</si>
  <si>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</si>
  <si>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</si>
  <si>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</si>
  <si>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</si>
  <si>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</si>
  <si>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</si>
  <si>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</si>
  <si>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</si>
  <si>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</si>
  <si>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</si>
  <si>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</si>
  <si>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</si>
  <si>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</si>
  <si>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</si>
  <si>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</si>
  <si>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</si>
  <si>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</si>
  <si>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</si>
  <si>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</si>
  <si>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</si>
  <si>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</si>
  <si>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</si>
  <si>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</si>
  <si>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</si>
  <si>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</si>
  <si>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</si>
  <si>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</si>
  <si>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</si>
  <si>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</si>
  <si>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</si>
  <si>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</si>
  <si>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</si>
  <si>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</si>
  <si>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</si>
  <si>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</si>
  <si>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</si>
  <si>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</si>
  <si>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</si>
  <si>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</si>
  <si>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</si>
  <si>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</si>
  <si>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</si>
  <si>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</si>
  <si>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</si>
  <si>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</si>
  <si>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</si>
  <si>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</si>
  <si>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</si>
  <si>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</si>
  <si>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</si>
  <si>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</si>
  <si>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</si>
  <si>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</si>
  <si>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</si>
  <si>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</si>
  <si>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</si>
  <si>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</si>
  <si>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</si>
  <si>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</si>
  <si>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</si>
  <si>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</si>
  <si>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</si>
  <si>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</si>
  <si>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</si>
  <si>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</si>
  <si>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</si>
  <si>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</si>
  <si>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</si>
  <si>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</si>
  <si>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</si>
  <si>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</si>
  <si>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</si>
  <si>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</si>
  <si>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</si>
  <si>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</si>
  <si>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</si>
  <si>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</si>
  <si>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</si>
  <si>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</si>
  <si>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</si>
  <si>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</si>
  <si>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</si>
  <si>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</si>
  <si>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</si>
  <si>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</si>
  <si>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</si>
  <si>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</si>
  <si>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</si>
  <si>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</si>
  <si>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</si>
  <si>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</si>
  <si>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</si>
  <si>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</si>
  <si>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</si>
  <si>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</si>
  <si>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</si>
  <si>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</si>
  <si>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</si>
  <si>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</si>
  <si>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</si>
  <si>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</si>
  <si>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</si>
  <si>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</si>
  <si>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</si>
  <si>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</si>
  <si>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</si>
  <si>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</si>
  <si>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</si>
  <si>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</si>
  <si>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</si>
  <si>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</si>
  <si>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</si>
  <si>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</si>
  <si>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</si>
  <si>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</si>
  <si>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</si>
  <si>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</si>
  <si>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</si>
  <si>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</si>
  <si>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</si>
  <si>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</si>
  <si>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</si>
  <si>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</si>
  <si>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</si>
  <si>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</si>
  <si>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</si>
  <si>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</si>
  <si>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</si>
  <si>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</si>
  <si>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</si>
  <si>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</si>
  <si>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</si>
  <si>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</si>
  <si>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</si>
  <si>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</si>
  <si>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</si>
  <si>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</si>
  <si>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</si>
  <si>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</si>
  <si>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</si>
  <si>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</si>
  <si>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</si>
  <si>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</si>
  <si>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</si>
  <si>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</si>
  <si>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</si>
  <si>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</si>
  <si>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</si>
  <si>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</si>
  <si>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</si>
  <si>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</si>
  <si>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</si>
  <si>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</si>
  <si>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</si>
  <si>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</si>
  <si>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</si>
  <si>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</si>
  <si>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</si>
  <si>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</si>
  <si>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</si>
  <si>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</si>
  <si>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</si>
  <si>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</si>
  <si>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</si>
  <si>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</si>
  <si>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</si>
  <si>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</si>
  <si>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</si>
  <si>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</si>
  <si>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</si>
  <si>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</si>
  <si>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</si>
  <si>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</si>
  <si>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</si>
  <si>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</si>
  <si>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</si>
  <si>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</si>
  <si>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</si>
  <si>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</si>
  <si>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</si>
  <si>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</si>
  <si>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</si>
  <si>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</si>
  <si>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</si>
  <si>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</si>
  <si>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</si>
  <si>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</si>
  <si>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</si>
  <si>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</si>
  <si>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</si>
  <si>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</si>
  <si>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</si>
  <si>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</si>
  <si>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</si>
  <si>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</si>
  <si>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</si>
  <si>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</si>
  <si>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</si>
  <si>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</si>
  <si>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</si>
  <si>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</si>
  <si>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</si>
  <si>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</si>
  <si>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</si>
  <si>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</si>
  <si>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</si>
  <si>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</si>
  <si>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</si>
  <si>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</si>
  <si>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</si>
  <si>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</si>
  <si>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</si>
  <si>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</si>
  <si>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</si>
  <si>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</si>
  <si>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</si>
  <si>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</si>
  <si>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</si>
  <si>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</si>
  <si>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</si>
  <si>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</si>
  <si>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</si>
  <si>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</si>
  <si>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</si>
  <si>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</si>
  <si>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</si>
  <si>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</si>
  <si>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</si>
  <si>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</si>
  <si>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</si>
  <si>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</si>
  <si>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</si>
  <si>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</si>
  <si>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</si>
  <si>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</si>
  <si>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</si>
  <si>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</si>
  <si>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</si>
  <si>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</si>
  <si>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</si>
  <si>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</si>
  <si>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</si>
  <si>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</si>
  <si>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</si>
  <si>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</si>
  <si>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</si>
  <si>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</si>
  <si>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</si>
  <si>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</si>
  <si>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</si>
  <si>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</si>
  <si>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</si>
  <si>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</si>
  <si>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</si>
  <si>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</si>
  <si>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</si>
  <si>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</si>
  <si>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</si>
  <si>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</si>
  <si>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</si>
  <si>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</si>
  <si>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</si>
  <si>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</si>
  <si>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</si>
  <si>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</si>
  <si>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</si>
  <si>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</si>
  <si>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</si>
  <si>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</si>
  <si>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</si>
  <si>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</si>
  <si>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</si>
  <si>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</si>
  <si>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</si>
  <si>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</si>
  <si>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</si>
  <si>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</si>
  <si>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</si>
  <si>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</si>
  <si>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</si>
  <si>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</si>
  <si>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</si>
  <si>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</si>
  <si>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</si>
  <si>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</si>
  <si>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</si>
  <si>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</si>
  <si>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</si>
  <si>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</si>
  <si>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</si>
  <si>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</si>
  <si>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</si>
  <si>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</si>
  <si>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</si>
  <si>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</si>
  <si>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</si>
  <si>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</si>
  <si>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</si>
  <si>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</si>
  <si>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</si>
  <si>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</si>
  <si>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</si>
  <si>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</si>
  <si>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</si>
  <si>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</si>
  <si>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</si>
  <si>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</si>
  <si>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</si>
  <si>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</si>
  <si>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</si>
  <si>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</si>
  <si>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</si>
  <si>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</si>
  <si>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</si>
  <si>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</si>
  <si>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</si>
  <si>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</si>
  <si>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</si>
  <si>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</si>
  <si>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</si>
  <si>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</si>
  <si>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</si>
  <si>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</si>
  <si>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</si>
  <si>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</si>
  <si>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</si>
  <si>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</si>
  <si>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</si>
  <si>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</si>
  <si>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</si>
  <si>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</si>
  <si>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</si>
  <si>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</si>
  <si>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</si>
  <si>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</si>
  <si>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</si>
  <si>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</si>
  <si>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</si>
  <si>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</si>
  <si>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</si>
  <si>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</si>
  <si>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</si>
  <si>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</si>
  <si>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</si>
  <si>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</si>
  <si>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</si>
  <si>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</si>
  <si>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</si>
  <si>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</si>
  <si>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</si>
  <si>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</si>
  <si>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</si>
  <si>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</si>
  <si>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</si>
  <si>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</si>
  <si>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</si>
  <si>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</si>
  <si>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</si>
  <si>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</si>
  <si>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</si>
  <si>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</si>
  <si>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</si>
  <si>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</si>
  <si>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</si>
  <si>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</si>
  <si>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</si>
  <si>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</si>
  <si>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</si>
  <si>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</si>
  <si>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</si>
  <si>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</si>
  <si>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</si>
  <si>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</si>
  <si>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</si>
  <si>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</si>
  <si>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</si>
  <si>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</si>
  <si>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</si>
  <si>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</si>
  <si>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</si>
  <si>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</si>
  <si>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</si>
  <si>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</si>
  <si>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</si>
  <si>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</si>
  <si>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</si>
  <si>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</si>
  <si>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</si>
  <si>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</si>
  <si>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</si>
  <si>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</si>
  <si>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</si>
  <si>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</si>
  <si>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</si>
  <si>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</si>
  <si>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</si>
  <si>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</si>
  <si>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</si>
  <si>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</si>
  <si>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</si>
  <si>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</si>
  <si>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</si>
  <si>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</si>
  <si>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</si>
  <si>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</si>
  <si>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</si>
  <si>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</si>
  <si>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</si>
  <si>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</si>
  <si>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</si>
  <si>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</si>
  <si>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</si>
  <si>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</si>
  <si>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</si>
  <si>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</si>
  <si>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</si>
  <si>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</si>
  <si>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</si>
  <si>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</si>
  <si>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</si>
  <si>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</si>
  <si>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</si>
  <si>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</si>
  <si>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</si>
  <si>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</si>
  <si>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</si>
  <si>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</si>
  <si>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</si>
  <si>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</si>
  <si>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</si>
  <si>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</si>
  <si>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</si>
  <si>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</si>
  <si>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</si>
  <si>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</si>
  <si>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</si>
  <si>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</si>
  <si>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</si>
  <si>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</si>
  <si>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</si>
  <si>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</si>
  <si>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</si>
  <si>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</si>
  <si>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</si>
  <si>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</si>
  <si>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</si>
  <si>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</si>
  <si>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</si>
  <si>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</si>
  <si>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</si>
  <si>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</si>
  <si>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</si>
  <si>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</si>
  <si>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</si>
  <si>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</si>
  <si>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</si>
  <si>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</si>
  <si>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</si>
  <si>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</si>
  <si>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</si>
  <si>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</si>
  <si>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</si>
  <si>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</si>
  <si>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</si>
  <si>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</si>
  <si>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</si>
  <si>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</si>
  <si>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</si>
  <si>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</si>
  <si>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</si>
  <si>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</si>
  <si>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</si>
  <si>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</si>
  <si>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</si>
  <si>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</si>
  <si>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</si>
  <si>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</si>
  <si>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</si>
  <si>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</si>
  <si>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</si>
  <si>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</si>
  <si>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</si>
  <si>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</si>
  <si>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</si>
  <si>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</si>
  <si>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</si>
  <si>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</si>
  <si>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</si>
  <si>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</si>
  <si>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</si>
  <si>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</si>
  <si>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</si>
  <si>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</si>
  <si>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</si>
  <si>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</si>
  <si>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</si>
  <si>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</si>
  <si>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</si>
  <si>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</si>
  <si>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</si>
  <si>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</si>
  <si>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</si>
  <si>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</si>
  <si>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</si>
  <si>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</si>
  <si>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</si>
  <si>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</si>
  <si>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</si>
  <si>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</si>
  <si>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</si>
  <si>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</si>
  <si>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</si>
  <si>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</si>
  <si>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</si>
  <si>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</si>
  <si>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</si>
  <si>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</si>
  <si>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</si>
  <si>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</si>
  <si>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</si>
  <si>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</si>
  <si>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</si>
  <si>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</si>
  <si>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</si>
  <si>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</si>
  <si>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</si>
  <si>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</si>
  <si>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</si>
  <si>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</si>
  <si>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</si>
  <si>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</si>
  <si>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</si>
  <si>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</si>
  <si>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</si>
  <si>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</si>
  <si>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</si>
  <si>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</si>
  <si>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</si>
  <si>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</si>
  <si>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</si>
  <si>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</si>
  <si>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</si>
  <si>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</si>
  <si>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</si>
  <si>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</si>
  <si>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</si>
  <si>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</si>
  <si>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</si>
  <si>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</si>
  <si>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</si>
  <si>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</si>
  <si>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</si>
  <si>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</si>
  <si>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</si>
  <si>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</si>
  <si>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</si>
  <si>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</si>
  <si>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</si>
  <si>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</si>
  <si>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</si>
  <si>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</si>
  <si>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</si>
  <si>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</si>
  <si>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</si>
  <si>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</si>
  <si>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</si>
  <si>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</si>
  <si>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</si>
  <si>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</si>
  <si>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</si>
  <si>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</si>
  <si>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</si>
  <si>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</si>
  <si>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</si>
  <si>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</si>
  <si>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</si>
  <si>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</si>
  <si>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</si>
  <si>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</si>
  <si>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</si>
  <si>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</si>
  <si>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</si>
  <si>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</si>
  <si>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</si>
  <si>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</si>
  <si>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</si>
  <si>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</si>
  <si>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</si>
  <si>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</si>
  <si>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</si>
  <si>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</si>
  <si>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</si>
  <si>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</si>
  <si>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</si>
  <si>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</si>
  <si>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</si>
  <si>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</si>
  <si>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</si>
  <si>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</si>
  <si>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</si>
  <si>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</si>
  <si>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</si>
  <si>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</si>
  <si>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</si>
  <si>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</si>
  <si>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</si>
  <si>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</si>
  <si>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</si>
  <si>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</si>
  <si>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</si>
  <si>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</si>
  <si>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</si>
  <si>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</si>
  <si>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</si>
  <si>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</si>
  <si>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</si>
  <si>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</si>
  <si>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</si>
  <si>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</si>
  <si>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</si>
  <si>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</si>
  <si>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</si>
  <si>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</si>
  <si>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</si>
  <si>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</si>
  <si>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</si>
  <si>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</si>
  <si>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</si>
  <si>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</si>
  <si>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</si>
  <si>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</si>
  <si>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</si>
  <si>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</si>
  <si>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</si>
  <si>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</si>
  <si>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</si>
  <si>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</si>
  <si>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</si>
  <si>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</si>
  <si>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</si>
  <si>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</si>
  <si>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</si>
  <si>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</si>
  <si>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</si>
  <si>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</si>
  <si>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</si>
  <si>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</si>
  <si>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</si>
  <si>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</si>
  <si>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</si>
  <si>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</si>
  <si>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</si>
  <si>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</si>
  <si>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</si>
  <si>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</si>
  <si>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</si>
  <si>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</si>
  <si>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</si>
  <si>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</si>
  <si>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</si>
  <si>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</si>
  <si>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</si>
  <si>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</si>
  <si>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</si>
  <si>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</si>
  <si>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</si>
  <si>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</si>
  <si>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</si>
  <si>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</si>
  <si>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</si>
  <si>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</si>
  <si>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</si>
  <si>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</si>
  <si>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</si>
  <si>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</si>
  <si>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</si>
  <si>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</si>
  <si>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</si>
  <si>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</si>
  <si>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</si>
  <si>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</si>
  <si>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</si>
  <si>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</si>
  <si>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</si>
  <si>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</si>
  <si>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</si>
  <si>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</si>
  <si>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</si>
  <si>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</si>
  <si>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</si>
  <si>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</si>
  <si>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</si>
  <si>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</si>
  <si>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</si>
  <si>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</si>
  <si>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</si>
  <si>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</si>
  <si>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</si>
  <si>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</si>
  <si>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</si>
  <si>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</si>
  <si>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</si>
  <si>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</si>
  <si>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</si>
  <si>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</si>
  <si>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</si>
  <si>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</si>
  <si>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</si>
  <si>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</si>
  <si>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</si>
  <si>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</si>
  <si>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</si>
  <si>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</si>
  <si>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</si>
  <si>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</si>
  <si>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</si>
  <si>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</si>
  <si>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</si>
  <si>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</si>
  <si>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</si>
  <si>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</si>
  <si>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</si>
  <si>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</si>
  <si>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</si>
  <si>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</si>
  <si>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</si>
  <si>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</si>
  <si>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</si>
  <si>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</si>
  <si>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</si>
  <si>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</si>
  <si>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</si>
  <si>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</si>
  <si>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</si>
  <si>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</si>
  <si>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</si>
  <si>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</si>
  <si>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</si>
  <si>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</si>
  <si>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</si>
  <si>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</si>
  <si>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</si>
  <si>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</si>
  <si>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</si>
  <si>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</si>
  <si>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</si>
  <si>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</si>
  <si>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</si>
  <si>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</si>
  <si>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</si>
  <si>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</si>
  <si>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</si>
  <si>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</si>
  <si>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</si>
  <si>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</si>
  <si>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</si>
  <si>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</si>
  <si>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</si>
  <si>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</si>
  <si>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</si>
  <si>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</si>
  <si>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</si>
  <si>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</si>
  <si>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</si>
  <si>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</si>
  <si>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</si>
  <si>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</si>
  <si>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</si>
  <si>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</si>
  <si>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</si>
  <si>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</si>
  <si>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</si>
  <si>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</si>
  <si>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</si>
  <si>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</si>
  <si>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</si>
  <si>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</si>
  <si>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</si>
  <si>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</si>
  <si>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</si>
  <si>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</si>
  <si>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</si>
  <si>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</si>
  <si>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</si>
  <si>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</si>
  <si>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</si>
  <si>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</si>
  <si>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</si>
  <si>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</si>
  <si>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</si>
  <si>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</si>
  <si>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</si>
  <si>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</si>
  <si>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</si>
  <si>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</si>
  <si>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</si>
  <si>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</si>
  <si>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</si>
  <si>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</si>
  <si>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</si>
  <si>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</si>
  <si>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</si>
  <si>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</si>
  <si>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</si>
  <si>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</si>
  <si>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</si>
  <si>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</si>
  <si>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</si>
  <si>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</si>
  <si>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</si>
  <si>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</si>
  <si>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</si>
  <si>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</si>
  <si>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</si>
  <si>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</si>
  <si>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</si>
  <si>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</si>
  <si>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</si>
  <si>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</si>
  <si>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</si>
  <si>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</si>
  <si>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</si>
  <si>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</si>
  <si>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</si>
  <si>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</si>
  <si>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</si>
  <si>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</si>
  <si>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</si>
  <si>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</si>
  <si>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</si>
  <si>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</si>
  <si>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</si>
  <si>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</si>
  <si>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</si>
  <si>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</si>
  <si>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</si>
  <si>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</si>
  <si>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</si>
  <si>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</si>
  <si>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</si>
  <si>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</si>
  <si>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</si>
  <si>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</si>
  <si>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</si>
  <si>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</si>
  <si>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</si>
  <si>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</si>
  <si>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</si>
  <si>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</si>
  <si>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</si>
  <si>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</si>
  <si>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</si>
  <si>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</si>
  <si>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</si>
  <si>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</si>
  <si>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</si>
  <si>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</si>
  <si>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</si>
  <si>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</si>
  <si>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</si>
  <si>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</si>
  <si>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</si>
  <si>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</si>
  <si>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</si>
  <si>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</si>
  <si>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</si>
  <si>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</si>
  <si>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</si>
  <si>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</si>
  <si>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</si>
  <si>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</si>
  <si>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</si>
  <si>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</si>
  <si>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</si>
  <si>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</si>
  <si>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</si>
  <si>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</si>
  <si>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</si>
  <si>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</si>
  <si>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</si>
  <si>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</si>
  <si>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</si>
  <si>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</si>
  <si>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</si>
  <si>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</si>
  <si>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</si>
  <si>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</si>
  <si>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</si>
  <si>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</si>
  <si>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</si>
  <si>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</si>
  <si>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</si>
  <si>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</si>
  <si>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</si>
  <si>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</si>
  <si>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</si>
  <si>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</si>
  <si>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</si>
  <si>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</si>
  <si>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</si>
  <si>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</si>
  <si>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</si>
  <si>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</si>
  <si>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</si>
  <si>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</si>
  <si>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</si>
  <si>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</si>
  <si>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</si>
  <si>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</si>
  <si>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</si>
  <si>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</si>
  <si>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</si>
  <si>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</si>
  <si>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</si>
  <si>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</si>
  <si>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</si>
  <si>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</si>
  <si>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</si>
  <si>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</si>
  <si>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</si>
  <si>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</si>
  <si>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</si>
  <si>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</si>
  <si>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</si>
  <si>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</si>
  <si>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</si>
  <si>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</si>
  <si>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</si>
  <si>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</si>
  <si>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</si>
  <si>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</si>
  <si>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</si>
  <si>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</si>
  <si>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</si>
  <si>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</si>
  <si>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</si>
  <si>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</si>
  <si>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</si>
  <si>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</si>
  <si>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</si>
  <si>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</si>
  <si>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</si>
  <si>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</si>
  <si>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</si>
  <si>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</si>
  <si>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</si>
  <si>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</si>
  <si>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</si>
  <si>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</si>
  <si>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</si>
  <si>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</si>
  <si>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</si>
  <si>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</si>
  <si>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</si>
  <si>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</si>
  <si>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</si>
  <si>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</si>
  <si>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</si>
  <si>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</si>
  <si>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</si>
  <si>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</si>
  <si>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</si>
  <si>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</si>
  <si>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</si>
  <si>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</si>
  <si>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</si>
  <si>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</si>
  <si>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</si>
  <si>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</si>
  <si>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</si>
  <si>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</si>
  <si>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</si>
  <si>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</si>
  <si>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</si>
  <si>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</si>
  <si>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</si>
  <si>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</si>
  <si>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</si>
  <si>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</si>
  <si>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</si>
  <si>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</si>
  <si>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</si>
  <si>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</si>
  <si>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</si>
  <si>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</si>
  <si>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</si>
  <si>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</si>
  <si>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</si>
  <si>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</si>
  <si>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</si>
  <si>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</si>
  <si>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</si>
  <si>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</si>
  <si>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</si>
  <si>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</si>
  <si>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</si>
  <si>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</si>
  <si>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</si>
  <si>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</si>
  <si>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</si>
  <si>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</si>
  <si>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</si>
  <si>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</si>
  <si>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</si>
  <si>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</si>
  <si>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</si>
  <si>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</si>
  <si>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</si>
  <si>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</si>
  <si>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</si>
  <si>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</si>
  <si>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</si>
  <si>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</si>
  <si>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</si>
  <si>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</si>
  <si>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</si>
  <si>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</si>
  <si>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</si>
  <si>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</si>
  <si>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</si>
  <si>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</si>
  <si>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</si>
  <si>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</si>
  <si>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</si>
  <si>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</si>
  <si>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</si>
  <si>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</si>
  <si>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</si>
  <si>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</si>
  <si>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</si>
  <si>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</si>
  <si>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</si>
  <si>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</si>
  <si>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</si>
  <si>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</si>
  <si>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</si>
  <si>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</si>
  <si>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</si>
  <si>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</si>
  <si>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</si>
  <si>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</si>
  <si>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</si>
  <si>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</si>
  <si>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</si>
  <si>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</si>
  <si>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</si>
  <si>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</si>
  <si>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</si>
  <si>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</si>
  <si>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</si>
  <si>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</si>
  <si>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</si>
  <si>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</si>
  <si>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</si>
  <si>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</si>
  <si>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</si>
  <si>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</si>
  <si>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</si>
  <si>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</si>
  <si>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</si>
  <si>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</si>
  <si>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</si>
  <si>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</si>
  <si>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</si>
  <si>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</si>
  <si>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</si>
  <si>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</si>
  <si>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</si>
  <si>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</si>
  <si>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</si>
  <si>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</si>
  <si>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</si>
  <si>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</si>
  <si>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</si>
  <si>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</si>
  <si>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</si>
  <si>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</si>
  <si>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</si>
  <si>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</si>
  <si>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</si>
  <si>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</si>
  <si>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</si>
  <si>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</si>
  <si>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</si>
  <si>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</si>
  <si>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</si>
  <si>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</si>
  <si>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</si>
  <si>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</si>
  <si>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</si>
  <si>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</si>
  <si>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</si>
  <si>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</si>
  <si>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</si>
  <si>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</si>
  <si>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</si>
  <si>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</si>
  <si>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</si>
  <si>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</si>
  <si>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</si>
  <si>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</si>
  <si>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</si>
  <si>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</si>
  <si>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</si>
  <si>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</si>
  <si>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</si>
  <si>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</si>
  <si>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</si>
  <si>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</si>
  <si>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</si>
  <si>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</si>
  <si>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</si>
  <si>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</si>
  <si>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</si>
  <si>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</si>
  <si>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</si>
  <si>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</si>
  <si>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</si>
  <si>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</si>
  <si>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</si>
  <si>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</si>
  <si>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</si>
  <si>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</si>
  <si>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</si>
  <si>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</si>
  <si>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</si>
  <si>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</si>
  <si>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</si>
  <si>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</si>
  <si>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</si>
  <si>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</si>
  <si>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</si>
  <si>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</si>
  <si>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</si>
  <si>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</si>
  <si>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</si>
  <si>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</si>
  <si>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</si>
  <si>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</si>
  <si>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</si>
  <si>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</si>
  <si>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</si>
  <si>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</si>
  <si>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</si>
  <si>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</si>
  <si>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</si>
  <si>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</si>
  <si>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</si>
  <si>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</si>
  <si>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</si>
  <si>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</si>
  <si>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</si>
  <si>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</si>
  <si>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</si>
  <si>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</si>
  <si>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</si>
  <si>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</si>
  <si>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</si>
  <si>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</si>
  <si>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</si>
  <si>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</si>
  <si>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</si>
  <si>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</si>
  <si>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</si>
  <si>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</si>
  <si>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</si>
  <si>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</si>
  <si>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</si>
  <si>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</si>
  <si>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</si>
  <si>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</si>
  <si>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</si>
  <si>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</si>
  <si>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</si>
  <si>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</si>
  <si>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</si>
  <si>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</si>
  <si>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</si>
  <si>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</si>
  <si>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</si>
  <si>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</si>
  <si>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</si>
  <si>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</si>
  <si>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</si>
  <si>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</si>
  <si>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</si>
  <si>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</si>
  <si>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</si>
  <si>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</si>
  <si>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</si>
  <si>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</si>
  <si>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</si>
  <si>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</si>
  <si>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</si>
  <si>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</si>
  <si>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</si>
  <si>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</si>
  <si>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</si>
  <si>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</si>
  <si>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</si>
  <si>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</si>
  <si>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</si>
  <si>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</si>
  <si>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</si>
  <si>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</si>
  <si>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</si>
  <si>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</si>
  <si>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</si>
  <si>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</si>
  <si>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</si>
  <si>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</si>
  <si>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</si>
  <si>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</si>
  <si>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</si>
  <si>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</si>
  <si>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</si>
  <si>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</si>
  <si>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</si>
  <si>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</si>
  <si>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</si>
  <si>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</si>
  <si>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</si>
  <si>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</si>
  <si>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</si>
  <si>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</si>
  <si>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</si>
  <si>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</si>
  <si>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</si>
  <si>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</si>
  <si>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</si>
  <si>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</si>
  <si>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</si>
  <si>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</si>
  <si>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</si>
  <si>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</si>
  <si>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</si>
  <si>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</si>
  <si>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</si>
  <si>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</si>
  <si>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</si>
  <si>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</si>
  <si>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</si>
  <si>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</si>
  <si>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</si>
  <si>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</si>
  <si>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</si>
  <si>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</si>
  <si>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</si>
  <si>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</si>
  <si>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</si>
  <si>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</si>
  <si>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</si>
  <si>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</si>
  <si>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</si>
  <si>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</si>
  <si>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</si>
  <si>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</si>
  <si>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</si>
  <si>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</si>
  <si>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</si>
  <si>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</si>
  <si>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</si>
  <si>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</si>
  <si>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</si>
  <si>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</si>
  <si>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</si>
  <si>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</si>
  <si>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</si>
  <si>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</si>
  <si>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</si>
  <si>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</si>
  <si>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</si>
  <si>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</si>
  <si>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</si>
  <si>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</si>
  <si>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</si>
  <si>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</si>
  <si>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</si>
  <si>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</si>
  <si>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</si>
  <si>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</si>
  <si>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</si>
  <si>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</si>
  <si>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</si>
  <si>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</si>
  <si>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</si>
  <si>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</si>
  <si>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</si>
  <si>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</si>
  <si>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</si>
  <si>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</si>
  <si>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</si>
  <si>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</si>
  <si>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</si>
  <si>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</si>
  <si>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</si>
  <si>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</si>
  <si>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</si>
  <si>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</si>
  <si>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</si>
  <si>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</si>
  <si>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</si>
  <si>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</si>
  <si>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</si>
  <si>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</si>
  <si>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</si>
  <si>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</si>
  <si>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</si>
  <si>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</si>
  <si>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</si>
  <si>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</si>
  <si>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</si>
  <si>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</si>
  <si>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</si>
  <si>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</si>
  <si>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</si>
  <si>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</si>
  <si>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</si>
  <si>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</si>
  <si>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</si>
  <si>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</si>
  <si>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</si>
  <si>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</si>
  <si>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</si>
  <si>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</si>
  <si>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</si>
  <si>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</si>
  <si>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</si>
  <si>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</si>
  <si>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</si>
  <si>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</si>
  <si>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</si>
  <si>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</si>
  <si>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</si>
  <si>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</si>
  <si>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</si>
  <si>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</si>
  <si>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</si>
  <si>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</si>
  <si>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</si>
  <si>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</si>
  <si>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</si>
  <si>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</si>
  <si>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</si>
  <si>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</si>
  <si>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</si>
  <si>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</si>
  <si>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</si>
  <si>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</si>
  <si>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</si>
  <si>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</si>
  <si>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</si>
  <si>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</si>
  <si>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</si>
  <si>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</si>
  <si>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</si>
  <si>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</si>
  <si>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</si>
  <si>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</si>
  <si>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</si>
  <si>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</si>
  <si>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</si>
  <si>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</si>
  <si>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</si>
  <si>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</si>
  <si>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</si>
  <si>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</si>
  <si>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</si>
  <si>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</si>
  <si>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</si>
  <si>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</si>
  <si>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</si>
  <si>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</si>
  <si>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</si>
  <si>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</si>
  <si>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</si>
  <si>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</si>
  <si>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</si>
  <si>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</si>
  <si>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</si>
  <si>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</si>
  <si>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</si>
  <si>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</si>
  <si>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</si>
  <si>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</si>
  <si>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</si>
  <si>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</si>
  <si>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</si>
  <si>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</si>
  <si>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</si>
  <si>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</si>
  <si>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</si>
  <si>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</si>
  <si>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</si>
  <si>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</si>
  <si>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</si>
  <si>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</si>
  <si>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</si>
  <si>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</si>
  <si>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</si>
  <si>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</si>
  <si>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</si>
  <si>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</si>
  <si>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</si>
  <si>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</si>
  <si>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</si>
  <si>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</si>
  <si>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</si>
  <si>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</si>
  <si>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</si>
  <si>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</si>
  <si>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</si>
  <si>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</si>
  <si>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</si>
  <si>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</si>
  <si>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</si>
  <si>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</si>
  <si>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</si>
  <si>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</si>
  <si>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</si>
  <si>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</si>
  <si>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</si>
  <si>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</si>
  <si>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</si>
  <si>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</si>
  <si>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</si>
  <si>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</si>
  <si>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</si>
  <si>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</si>
  <si>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</si>
  <si>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</si>
  <si>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</si>
  <si>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</si>
  <si>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</si>
  <si>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</si>
  <si>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</si>
  <si>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</si>
  <si>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</si>
  <si>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</si>
  <si>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</si>
  <si>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</si>
  <si>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</si>
  <si>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</si>
  <si>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</si>
  <si>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</si>
  <si>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</si>
  <si>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</si>
  <si>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</si>
  <si>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</si>
  <si>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</si>
  <si>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</si>
  <si>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</si>
  <si>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</si>
  <si>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</si>
  <si>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</si>
  <si>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</si>
  <si>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</si>
  <si>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</si>
  <si>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</si>
  <si>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</si>
  <si>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</si>
  <si>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</si>
  <si>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</si>
  <si>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</si>
  <si>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</si>
  <si>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</si>
  <si>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</si>
  <si>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</si>
  <si>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</si>
  <si>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</si>
  <si>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</si>
  <si>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</si>
  <si>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</si>
  <si>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</si>
  <si>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</si>
  <si>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</si>
  <si>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</si>
  <si>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</si>
  <si>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</si>
  <si>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</si>
  <si>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</si>
  <si>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</si>
  <si>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</si>
  <si>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</si>
  <si>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</si>
  <si>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</si>
  <si>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</si>
  <si>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</si>
  <si>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</si>
  <si>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</si>
  <si>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</si>
  <si>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</si>
  <si>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</si>
  <si>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</si>
  <si>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</si>
  <si>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</si>
  <si>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</si>
  <si>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</si>
  <si>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</si>
  <si>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</si>
  <si>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</si>
  <si>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</si>
  <si>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</si>
  <si>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</si>
  <si>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</si>
  <si>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</si>
  <si>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</si>
  <si>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</si>
  <si>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</si>
  <si>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</si>
  <si>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</si>
  <si>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</si>
  <si>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</si>
  <si>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</si>
  <si>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</si>
  <si>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</si>
  <si>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</si>
  <si>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</si>
  <si>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</si>
  <si>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</si>
  <si>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</si>
  <si>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</si>
  <si>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</si>
  <si>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</si>
  <si>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</si>
  <si>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</si>
  <si>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</si>
  <si>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</si>
  <si>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</si>
  <si>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</si>
  <si>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</si>
  <si>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</si>
  <si>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</si>
  <si>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</si>
  <si>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</si>
  <si>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</si>
  <si>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</si>
  <si>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</si>
  <si>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</si>
  <si>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</si>
  <si>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</si>
  <si>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</si>
  <si>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</si>
  <si>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</si>
  <si>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</si>
  <si>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</si>
  <si>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</si>
  <si>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</si>
  <si>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</si>
  <si>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</si>
  <si>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</si>
  <si>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</si>
  <si>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</si>
  <si>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</si>
  <si>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</si>
  <si>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</si>
  <si>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</si>
  <si>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</si>
  <si>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</si>
  <si>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</si>
  <si>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</si>
  <si>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</si>
  <si>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</si>
  <si>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</si>
  <si>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</si>
  <si>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</si>
  <si>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</si>
  <si>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</si>
  <si>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</si>
  <si>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</si>
  <si>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</si>
  <si>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</si>
  <si>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</si>
  <si>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</si>
  <si>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</si>
  <si>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</si>
  <si>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</si>
  <si>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</si>
  <si>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</si>
  <si>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</si>
  <si>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</si>
  <si>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</si>
  <si>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</si>
  <si>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</si>
  <si>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</si>
  <si>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</si>
  <si>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</si>
  <si>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</si>
  <si>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</si>
  <si>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</si>
  <si>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</si>
  <si>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</si>
  <si>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</si>
  <si>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</si>
  <si>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</si>
  <si>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</si>
  <si>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</si>
  <si>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</si>
  <si>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</si>
  <si>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</si>
  <si>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</si>
  <si>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</si>
  <si>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</si>
  <si>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</si>
  <si>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</si>
  <si>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</si>
  <si>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</si>
  <si>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</si>
  <si>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</si>
  <si>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</si>
  <si>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</si>
  <si>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</si>
  <si>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</si>
  <si>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</si>
  <si>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</si>
  <si>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</si>
  <si>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</si>
  <si>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</si>
  <si>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</si>
  <si>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</si>
  <si>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</si>
  <si>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</si>
  <si>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</si>
  <si>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</si>
  <si>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</si>
  <si>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</si>
  <si>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</si>
  <si>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</si>
  <si>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</si>
  <si>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</si>
  <si>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</si>
  <si>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</si>
  <si>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</si>
  <si>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</si>
  <si>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</si>
  <si>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</si>
  <si>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</si>
  <si>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</si>
  <si>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</si>
  <si>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</si>
  <si>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</si>
  <si>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</si>
  <si>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</si>
  <si>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</si>
  <si>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</si>
  <si>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</si>
  <si>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</si>
  <si>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</si>
  <si>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</si>
  <si>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</si>
  <si>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</si>
  <si>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</si>
  <si>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</si>
  <si>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</si>
  <si>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</si>
  <si>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</si>
  <si>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</si>
  <si>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</si>
  <si>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</si>
  <si>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</si>
  <si>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</si>
  <si>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</si>
  <si>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</si>
  <si>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</si>
  <si>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</si>
  <si>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</si>
  <si>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</si>
  <si>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</si>
  <si>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</si>
  <si>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</si>
  <si>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</si>
  <si>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</si>
  <si>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</si>
  <si>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</si>
  <si>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</si>
  <si>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</si>
  <si>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</si>
  <si>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</si>
  <si>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</si>
  <si>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</si>
  <si>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</si>
  <si>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</si>
  <si>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</si>
  <si>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</si>
  <si>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</si>
  <si>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</si>
  <si>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</si>
  <si>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</si>
  <si>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</si>
  <si>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</si>
  <si>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</si>
  <si>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</si>
  <si>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</si>
  <si>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</si>
  <si>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</si>
  <si>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</si>
  <si>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</si>
  <si>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</si>
  <si>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</si>
  <si>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</si>
  <si>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</si>
  <si>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</si>
  <si>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</si>
  <si>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</si>
  <si>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</si>
  <si>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</si>
  <si>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</si>
  <si>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</si>
  <si>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</si>
  <si>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</si>
  <si>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</si>
  <si>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</si>
  <si>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</si>
  <si>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</si>
  <si>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</si>
  <si>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</si>
  <si>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</si>
  <si>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</si>
  <si>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</si>
  <si>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</si>
  <si>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</si>
  <si>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</si>
  <si>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</si>
  <si>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</si>
  <si>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</si>
  <si>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</si>
  <si>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</si>
  <si>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</si>
  <si>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</si>
  <si>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</si>
  <si>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</si>
  <si>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</si>
  <si>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</si>
  <si>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</si>
  <si>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</si>
  <si>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</si>
  <si>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</si>
  <si>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</si>
  <si>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</si>
  <si>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</si>
  <si>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</si>
  <si>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</si>
  <si>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</si>
  <si>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</si>
  <si>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</si>
  <si>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</si>
  <si>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</si>
  <si>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</si>
  <si>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</si>
  <si>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</si>
  <si>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</si>
  <si>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</si>
  <si>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</si>
  <si>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</si>
  <si>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</si>
  <si>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</si>
  <si>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</si>
  <si>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</si>
  <si>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</si>
  <si>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</si>
  <si>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</si>
  <si>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</si>
  <si>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</si>
  <si>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</si>
  <si>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</si>
  <si>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</si>
  <si>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</si>
  <si>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</si>
  <si>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</si>
  <si>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</si>
  <si>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</si>
  <si>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</si>
  <si>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</si>
  <si>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</si>
  <si>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</si>
  <si>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</si>
  <si>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</si>
  <si>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</si>
  <si>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</si>
  <si>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</si>
  <si>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</si>
  <si>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</si>
  <si>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</si>
  <si>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</si>
  <si>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</si>
  <si>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</si>
  <si>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</si>
  <si>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</si>
  <si>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</si>
  <si>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</si>
  <si>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</si>
  <si>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</si>
  <si>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</si>
  <si>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</si>
  <si>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</si>
  <si>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</si>
  <si>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</si>
  <si>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</si>
  <si>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</si>
  <si>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</si>
  <si>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</si>
  <si>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</si>
  <si>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</si>
  <si>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</si>
  <si>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</si>
  <si>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</si>
  <si>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</si>
  <si>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</si>
  <si>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</si>
  <si>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</si>
  <si>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</si>
  <si>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</si>
  <si>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</si>
  <si>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</si>
  <si>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</si>
  <si>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</si>
  <si>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</si>
  <si>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</si>
  <si>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</si>
  <si>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</si>
  <si>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</si>
  <si>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</si>
  <si>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</si>
  <si>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</si>
  <si>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</si>
  <si>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</si>
  <si>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</si>
  <si>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</si>
  <si>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</si>
  <si>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</si>
  <si>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</si>
  <si>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</si>
  <si>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</si>
  <si>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</si>
  <si>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</si>
  <si>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</si>
  <si>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</si>
  <si>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</si>
  <si>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</si>
  <si>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</si>
  <si>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</si>
  <si>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</si>
  <si>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</si>
  <si>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</si>
  <si>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</si>
  <si>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</si>
  <si>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</si>
  <si>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</si>
  <si>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</si>
  <si>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</si>
  <si>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</si>
  <si>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</si>
  <si>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</si>
  <si>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</si>
  <si>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</si>
  <si>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</si>
  <si>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</si>
  <si>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</si>
  <si>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</si>
  <si>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</si>
  <si>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</si>
  <si>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</si>
  <si>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</si>
  <si>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</si>
  <si>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</si>
  <si>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</si>
  <si>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</si>
  <si>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</si>
  <si>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</si>
  <si>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</si>
  <si>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video/television</t>
  </si>
  <si>
    <t>video/shorts</t>
  </si>
  <si>
    <t>fiction</t>
  </si>
  <si>
    <t>video/drama</t>
  </si>
  <si>
    <t>video/documentary</t>
  </si>
  <si>
    <t>video/animation</t>
  </si>
  <si>
    <t>rock</t>
  </si>
  <si>
    <t>music</t>
  </si>
  <si>
    <t>games</t>
  </si>
  <si>
    <t>publishing/radio</t>
  </si>
  <si>
    <t>Count of state</t>
  </si>
  <si>
    <t>Row Labels</t>
  </si>
  <si>
    <t>Grand Total</t>
  </si>
  <si>
    <t>Count of name</t>
  </si>
  <si>
    <t>Column Labels</t>
  </si>
  <si>
    <t>(All)</t>
  </si>
  <si>
    <t>Date Created Conversio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</si>
  <si>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</si>
  <si>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</si>
  <si>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</si>
  <si>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</si>
  <si>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</si>
  <si>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</si>
  <si>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</si>
  <si>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</si>
  <si>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</si>
  <si>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</si>
  <si>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</si>
  <si>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</si>
  <si>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</si>
  <si>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</si>
  <si>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</si>
  <si>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projects funded atleast 100%:</t>
  </si>
  <si>
    <t>Sum of backers_count</t>
  </si>
  <si>
    <t>Max of 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</si>
  <si>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</si>
  <si>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</si>
  <si>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</si>
  <si>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</si>
  <si>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</si>
  <si>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</si>
  <si>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</si>
  <si>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</si>
  <si>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</si>
  <si>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</si>
  <si>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</si>
  <si>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</si>
  <si>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</si>
  <si>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</si>
  <si>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</si>
  <si>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</si>
  <si>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</si>
  <si>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</si>
  <si>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</si>
  <si>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</si>
  <si>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theater</t>
  </si>
  <si>
    <t>technology</t>
  </si>
  <si>
    <t>publishing</t>
  </si>
  <si>
    <t>journalism</t>
  </si>
  <si>
    <t>food</t>
  </si>
  <si>
    <t>photography</t>
  </si>
  <si>
    <t>video/science fiction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</si>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</sst>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0" fontId="3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[StarterBook.xlsx]Category_Stacked Bar Graph!PivotTable8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'Category_Stacked Bar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'Category_Stacked Bar Graph'!$A$6:$A$16</c:f>
              <c:strCache>
                <c:ptCount val="10"/>
                <c:pt idx="0">
                  <c:v>film</c:v>
                </c:pt>
                <c:pt idx="1">
                  <c:v>publishing/radio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photography</c:v>
                </c:pt>
              </c:strCache>
            </c:strRef>
          </c:cat>
          <c:val>
            <c:numRef>
              <c:f>'Category_Stacked Bar Graph'!$B$6:$B$16</c:f>
              <c:numCache>
                <c:formatCode>General</c:formatCode>
                <c:ptCount val="10"/>
                <c:pt idx="0">
                  <c:v>40</c:v>
                </c:pt>
                <c:pt idx="2">
                  <c:v>37</c:v>
                </c:pt>
                <c:pt idx="3">
                  <c:v>178</c:v>
                </c:pt>
                <c:pt idx="4">
                  <c:v>30</c:v>
                </c:pt>
                <c:pt idx="5">
                  <c:v>20</c:v>
                </c:pt>
                <c:pt idx="6">
                  <c:v>24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C-F348-8220-19C0FCF00ABC}"/>
            </c:ext>
          </c:extLst>
        </c:ser>
        <c:ser>
          <c:idx val="1"/>
          <c:order val="1"/>
          <c:tx>
            <c:strRef>
              <c:f>'Category_Stacked Bar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'Category_Stacked Bar Graph'!$A$6:$A$16</c:f>
              <c:strCache>
                <c:ptCount val="10"/>
                <c:pt idx="0">
                  <c:v>film</c:v>
                </c:pt>
                <c:pt idx="1">
                  <c:v>publishing/radio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photography</c:v>
                </c:pt>
              </c:strCache>
            </c:strRef>
          </c:cat>
          <c:val>
            <c:numRef>
              <c:f>'Category_Stacked Bar Graph'!$C$6:$C$16</c:f>
              <c:numCache>
                <c:formatCode>General</c:formatCode>
                <c:ptCount val="10"/>
                <c:pt idx="0">
                  <c:v>180</c:v>
                </c:pt>
                <c:pt idx="2">
                  <c:v>493</c:v>
                </c:pt>
                <c:pt idx="3">
                  <c:v>213</c:v>
                </c:pt>
                <c:pt idx="4">
                  <c:v>127</c:v>
                </c:pt>
                <c:pt idx="5">
                  <c:v>120</c:v>
                </c:pt>
                <c:pt idx="7">
                  <c:v>140</c:v>
                </c:pt>
                <c:pt idx="8">
                  <c:v>140</c:v>
                </c:pt>
                <c:pt idx="9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7-3E41-BC54-745E21316201}"/>
            </c:ext>
          </c:extLst>
        </c:ser>
        <c:ser>
          <c:idx val="2"/>
          <c:order val="2"/>
          <c:tx>
            <c:strRef>
              <c:f>'Category_Stacked Bar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'Category_Stacked Bar Graph'!$A$6:$A$16</c:f>
              <c:strCache>
                <c:ptCount val="10"/>
                <c:pt idx="0">
                  <c:v>film</c:v>
                </c:pt>
                <c:pt idx="1">
                  <c:v>publishing/radio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photography</c:v>
                </c:pt>
              </c:strCache>
            </c:strRef>
          </c:cat>
          <c:val>
            <c:numRef>
              <c:f>'Category_Stacked Bar Graph'!$D$6:$D$16</c:f>
              <c:numCache>
                <c:formatCode>General</c:formatCode>
                <c:ptCount val="10"/>
                <c:pt idx="2">
                  <c:v>24</c:v>
                </c:pt>
                <c:pt idx="5">
                  <c:v>20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7-3E41-BC54-745E21316201}"/>
            </c:ext>
          </c:extLst>
        </c:ser>
        <c:ser>
          <c:idx val="3"/>
          <c:order val="3"/>
          <c:tx>
            <c:strRef>
              <c:f>'Category_Stacked Bar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'Category_Stacked Bar Graph'!$A$6:$A$16</c:f>
              <c:strCache>
                <c:ptCount val="10"/>
                <c:pt idx="0">
                  <c:v>film</c:v>
                </c:pt>
                <c:pt idx="1">
                  <c:v>publishing/radio</c:v>
                </c:pt>
                <c:pt idx="2">
                  <c:v>theater</c:v>
                </c:pt>
                <c:pt idx="3">
                  <c:v>technology</c:v>
                </c:pt>
                <c:pt idx="4">
                  <c:v>publishing</c:v>
                </c:pt>
                <c:pt idx="5">
                  <c:v>music</c:v>
                </c:pt>
                <c:pt idx="6">
                  <c:v>journalism</c:v>
                </c:pt>
                <c:pt idx="7">
                  <c:v>games</c:v>
                </c:pt>
                <c:pt idx="8">
                  <c:v>food</c:v>
                </c:pt>
                <c:pt idx="9">
                  <c:v>photography</c:v>
                </c:pt>
              </c:strCache>
            </c:strRef>
          </c:cat>
          <c:val>
            <c:numRef>
              <c:f>'Category_Stacked Bar Graph'!$E$6:$E$16</c:f>
              <c:numCache>
                <c:formatCode>General</c:formatCode>
                <c:ptCount val="10"/>
                <c:pt idx="0">
                  <c:v>300</c:v>
                </c:pt>
                <c:pt idx="1">
                  <c:v>20</c:v>
                </c:pt>
                <c:pt idx="2">
                  <c:v>839</c:v>
                </c:pt>
                <c:pt idx="3">
                  <c:v>209</c:v>
                </c:pt>
                <c:pt idx="4">
                  <c:v>60</c:v>
                </c:pt>
                <c:pt idx="5">
                  <c:v>540</c:v>
                </c:pt>
                <c:pt idx="7">
                  <c:v>80</c:v>
                </c:pt>
                <c:pt idx="8">
                  <c:v>34</c:v>
                </c:pt>
                <c:pt idx="9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77-3E41-BC54-745E21316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2236768"/>
        <c:axId val="742238400"/>
      </c:barChart>
      <c:catAx>
        <c:axId val="7422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38400"/>
        <c:crosses val="autoZero"/>
        <c:auto val="1"/>
        <c:lblAlgn val="ctr"/>
        <c:lblOffset val="100"/>
        <c:noMultiLvlLbl val="0"/>
      </c:catAx>
      <c:valAx>
        <c:axId val="7422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[StarterBook.xlsx]Sub-Category_Stacked Bar Graph!PivotTable3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'Sub-Category_Stacked Bar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'Sub-Category_Stacked Bar Graph'!$A$6:$A$47</c:f>
              <c:strCache>
                <c:ptCount val="41"/>
                <c:pt idx="0">
                  <c:v>rock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video/shorts</c:v>
                </c:pt>
                <c:pt idx="5">
                  <c:v>video/television</c:v>
                </c:pt>
                <c:pt idx="6">
                  <c:v>(blank)</c:v>
                </c:pt>
                <c:pt idx="7">
                  <c:v>video/science fiction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'Sub-Category_Stacked Bar Graph'!$B$6:$B$47</c:f>
              <c:numCache>
                <c:formatCode>General</c:formatCode>
                <c:ptCount val="41"/>
                <c:pt idx="7">
                  <c:v>40</c:v>
                </c:pt>
                <c:pt idx="9">
                  <c:v>100</c:v>
                </c:pt>
                <c:pt idx="10">
                  <c:v>60</c:v>
                </c:pt>
                <c:pt idx="17">
                  <c:v>24</c:v>
                </c:pt>
                <c:pt idx="20">
                  <c:v>20</c:v>
                </c:pt>
                <c:pt idx="22">
                  <c:v>20</c:v>
                </c:pt>
                <c:pt idx="23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E3-3645-8D52-FAF710B20757}"/>
            </c:ext>
          </c:extLst>
        </c:ser>
        <c:ser>
          <c:idx val="1"/>
          <c:order val="1"/>
          <c:tx>
            <c:strRef>
              <c:f>'Sub-Category_Stacked Bar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'Sub-Category_Stacked Bar Graph'!$A$6:$A$47</c:f>
              <c:strCache>
                <c:ptCount val="41"/>
                <c:pt idx="0">
                  <c:v>rock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video/shorts</c:v>
                </c:pt>
                <c:pt idx="5">
                  <c:v>video/television</c:v>
                </c:pt>
                <c:pt idx="6">
                  <c:v>(blank)</c:v>
                </c:pt>
                <c:pt idx="7">
                  <c:v>video/science fiction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'Sub-Category_Stacked Bar Graph'!$C$6:$C$47</c:f>
              <c:numCache>
                <c:formatCode>General</c:formatCode>
                <c:ptCount val="41"/>
                <c:pt idx="1">
                  <c:v>100</c:v>
                </c:pt>
                <c:pt idx="3">
                  <c:v>80</c:v>
                </c:pt>
                <c:pt idx="8">
                  <c:v>353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4">
                  <c:v>60</c:v>
                </c:pt>
                <c:pt idx="15">
                  <c:v>20</c:v>
                </c:pt>
                <c:pt idx="18">
                  <c:v>100</c:v>
                </c:pt>
                <c:pt idx="19">
                  <c:v>40</c:v>
                </c:pt>
                <c:pt idx="20">
                  <c:v>120</c:v>
                </c:pt>
                <c:pt idx="21">
                  <c:v>57</c:v>
                </c:pt>
                <c:pt idx="23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E3-3645-8D52-FAF710B20757}"/>
            </c:ext>
          </c:extLst>
        </c:ser>
        <c:ser>
          <c:idx val="2"/>
          <c:order val="2"/>
          <c:tx>
            <c:strRef>
              <c:f>'Sub-Category_Stacked Bar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'Sub-Category_Stacked Bar Graph'!$A$6:$A$47</c:f>
              <c:strCache>
                <c:ptCount val="41"/>
                <c:pt idx="0">
                  <c:v>rock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video/shorts</c:v>
                </c:pt>
                <c:pt idx="5">
                  <c:v>video/television</c:v>
                </c:pt>
                <c:pt idx="6">
                  <c:v>(blank)</c:v>
                </c:pt>
                <c:pt idx="7">
                  <c:v>video/science fiction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'Sub-Category_Stacked Bar Graph'!$D$6:$D$47</c:f>
              <c:numCache>
                <c:formatCode>General</c:formatCode>
                <c:ptCount val="41"/>
                <c:pt idx="8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E3-3645-8D52-FAF710B20757}"/>
            </c:ext>
          </c:extLst>
        </c:ser>
        <c:ser>
          <c:idx val="3"/>
          <c:order val="3"/>
          <c:tx>
            <c:strRef>
              <c:f>'Sub-Category_Stacked Bar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'Sub-Category_Stacked Bar Graph'!$A$6:$A$47</c:f>
              <c:strCache>
                <c:ptCount val="41"/>
                <c:pt idx="0">
                  <c:v>rock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video/shorts</c:v>
                </c:pt>
                <c:pt idx="5">
                  <c:v>video/television</c:v>
                </c:pt>
                <c:pt idx="6">
                  <c:v>(blank)</c:v>
                </c:pt>
                <c:pt idx="7">
                  <c:v>video/science fiction</c:v>
                </c:pt>
                <c:pt idx="8">
                  <c:v>plays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metal</c:v>
                </c:pt>
                <c:pt idx="14">
                  <c:v>jazz</c:v>
                </c:pt>
                <c:pt idx="15">
                  <c:v>indie rock</c:v>
                </c:pt>
                <c:pt idx="16">
                  <c:v>electronic music</c:v>
                </c:pt>
                <c:pt idx="17">
                  <c:v>audio</c:v>
                </c:pt>
                <c:pt idx="18">
                  <c:v>video games</c:v>
                </c:pt>
                <c:pt idx="19">
                  <c:v>mobile games</c:v>
                </c:pt>
                <c:pt idx="20">
                  <c:v>food trucks</c:v>
                </c:pt>
                <c:pt idx="21">
                  <c:v>photobooks</c:v>
                </c:pt>
                <c:pt idx="22">
                  <c:v>world music</c:v>
                </c:pt>
                <c:pt idx="23">
                  <c:v>translations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'Sub-Category_Stacked Bar Graph'!$E$6:$E$47</c:f>
              <c:numCache>
                <c:formatCode>General</c:formatCode>
                <c:ptCount val="41"/>
                <c:pt idx="0">
                  <c:v>260</c:v>
                </c:pt>
                <c:pt idx="2">
                  <c:v>180</c:v>
                </c:pt>
                <c:pt idx="4">
                  <c:v>60</c:v>
                </c:pt>
                <c:pt idx="5">
                  <c:v>60</c:v>
                </c:pt>
                <c:pt idx="6">
                  <c:v>20</c:v>
                </c:pt>
                <c:pt idx="8">
                  <c:v>694</c:v>
                </c:pt>
                <c:pt idx="10">
                  <c:v>20</c:v>
                </c:pt>
                <c:pt idx="11">
                  <c:v>60</c:v>
                </c:pt>
                <c:pt idx="13">
                  <c:v>20</c:v>
                </c:pt>
                <c:pt idx="15">
                  <c:v>140</c:v>
                </c:pt>
                <c:pt idx="16">
                  <c:v>40</c:v>
                </c:pt>
                <c:pt idx="21">
                  <c:v>103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E3-3645-8D52-FAF710B20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5547760"/>
        <c:axId val="745759904"/>
      </c:barChart>
      <c:catAx>
        <c:axId val="74554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59904"/>
        <c:crosses val="autoZero"/>
        <c:auto val="1"/>
        <c:lblAlgn val="ctr"/>
        <c:lblOffset val="100"/>
        <c:noMultiLvlLbl val="0"/>
      </c:catAx>
      <c:valAx>
        <c:axId val="7457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4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&amp; Line graph!PivotTable7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&amp;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&amp;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2-B745-9C09-AB013B409A6B}"/>
            </c:ext>
          </c:extLst>
        </c:ser>
        <c:ser>
          <c:idx val="1"/>
          <c:order val="1"/>
          <c:tx>
            <c:strRef>
              <c:f>'Date &amp;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&amp;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2-B745-9C09-AB013B409A6B}"/>
            </c:ext>
          </c:extLst>
        </c:ser>
        <c:ser>
          <c:idx val="2"/>
          <c:order val="2"/>
          <c:tx>
            <c:strRef>
              <c:f>'Date &amp;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'Date &amp;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&amp; Line graph'!$D$6:$D$18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42-B745-9C09-AB013B409A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3140992"/>
        <c:axId val="723366464"/>
      </c:lineChart>
      <c:catAx>
        <c:axId val="69314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366464"/>
        <c:crosses val="autoZero"/>
        <c:auto val="1"/>
        <c:lblAlgn val="ctr"/>
        <c:lblOffset val="100"/>
        <c:noMultiLvlLbl val="0"/>
      </c:catAx>
      <c:valAx>
        <c:axId val="723366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5-C448-8F9F-630F62515E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5-C448-8F9F-630F62515E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5-C448-8F9F-630F62515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071135"/>
        <c:axId val="391747775"/>
      </c:lineChart>
      <c:catAx>
        <c:axId val="3920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47775"/>
        <c:crosses val="autoZero"/>
        <c:auto val="1"/>
        <c:lblAlgn val="ctr"/>
        <c:lblOffset val="100"/>
        <c:noMultiLvlLbl val="0"/>
      </c:catAx>
      <c:valAx>
        <c:axId val="3917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7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7</xdr:row>
      <xdr:rowOff>6350</xdr:rowOff>
    </xdr:from>
    <xdr:to>
      <xdr:col>18</xdr:col>
      <xdr:colOff>101600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4FCE2-C486-C24D-ABA6-A99D26B64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0</xdr:rowOff>
    </xdr:from>
    <xdr:to>
      <xdr:col>18</xdr:col>
      <xdr:colOff>279400</xdr:colOff>
      <xdr:row>33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1A8A38-3AAF-F74C-8A76-D7A6B1DC1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69850</xdr:rowOff>
    </xdr:from>
    <xdr:to>
      <xdr:col>11</xdr:col>
      <xdr:colOff>254000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4B6EB-9611-D54B-9B90-9EEC1A89B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596900</xdr:colOff>
      <xdr:row>14</xdr:row>
      <xdr:rowOff>63500</xdr:rowOff>
    </xdr:from>
    <xdr:to>
      <xdr:col>6</xdr:col>
      <xdr:colOff>1117600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ED35D-4D33-F04C-8590-B1CE76720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Nanje Gowda" refreshedDate="43753.456009027781" createdVersion="6" refreshedVersion="6" minRefreshableVersion="3" recordCount="4114" xr:uid="{2D3E208D-AE86-AA45-A340-DFAEA342BB26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44">
        <s v="film"/>
        <s v="theater"/>
        <s v="technology"/>
        <s v="publishing"/>
        <s v="music"/>
        <s v="journalism"/>
        <s v="games"/>
        <s v="food"/>
        <s v="photography"/>
        <s v="publishing/radio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ntainsBlank="1" count="49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m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books" u="1"/>
        <s v="exploration" u="1"/>
        <s v="podcasts" u="1"/>
        <s v="batch" u="1"/>
        <s v="games" u="1"/>
        <s v="music" u="1"/>
        <s v="video/science" u="1"/>
        <s v="trucks" u="1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Nanje Gowda" refreshedDate="43753.457158101854" createdVersion="6" refreshedVersion="6" minRefreshableVersion="3" recordCount="4115" xr:uid="{37C057E9-FEAC-7442-88CB-29192B2ACC3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Category" numFmtId="0">
      <sharedItems containsBlank="1" count="45">
        <s v="film"/>
        <s v="theater"/>
        <s v="technology"/>
        <s v="publishing"/>
        <s v="music"/>
        <s v="journalism"/>
        <s v="games"/>
        <s v="food"/>
        <s v="photography"/>
        <s v="publishing/radio"/>
        <m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x v="5"/>
    <x v="16"/>
    <n v="1.4133333333333333E-2"/>
    <n v="53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x v="9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x v="9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x v="9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x v="9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x v="9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x v="9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x v="9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x v="9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x v="9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x v="9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x v="9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x v="9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x v="9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x v="9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x v="9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x v="9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x v="9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x v="9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x v="9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x v="9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x v="1"/>
    <x v="38"/>
    <n v="3.2499999999999997E-5"/>
    <n v="6.5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x v="1"/>
    <x v="6"/>
    <n v="2E-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d v="2015-07-23T03:00:00"/>
    <n v="1434931811"/>
    <x v="0"/>
    <b v="0"/>
    <n v="182"/>
    <b v="1"/>
    <s v="film &amp; video/television"/>
    <x v="0"/>
    <s v="video/television"/>
    <n v="1.3685882352941177"/>
    <n v="63.917582417582416"/>
  </r>
  <r>
    <n v="1"/>
    <s v="FannibalFest Fan Convention"/>
    <s v="A Hannibal TV Show Fan Convention and Art Collective"/>
    <n v="10275"/>
    <n v="14653"/>
    <x v="0"/>
    <s v="US"/>
    <x v="0"/>
    <n v="1488464683"/>
    <d v="2017-03-02T14:24:43"/>
    <n v="1485872683"/>
    <x v="1"/>
    <b v="0"/>
    <n v="79"/>
    <b v="1"/>
    <s v="film &amp; video/television"/>
    <x v="0"/>
    <s v="video/television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d v="2016-02-15T16:51:23"/>
    <n v="1454691083"/>
    <x v="2"/>
    <b v="0"/>
    <n v="35"/>
    <b v="1"/>
    <s v="film &amp; video/television"/>
    <x v="0"/>
    <s v="video/television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d v="2014-08-07T12:21:47"/>
    <n v="1404822107"/>
    <x v="3"/>
    <b v="0"/>
    <n v="150"/>
    <b v="1"/>
    <s v="film &amp; video/television"/>
    <x v="0"/>
    <s v="video/television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d v="2015-12-19T20:01:19"/>
    <n v="1447963279"/>
    <x v="4"/>
    <b v="0"/>
    <n v="284"/>
    <b v="1"/>
    <s v="film &amp; video/television"/>
    <x v="0"/>
    <s v="video/television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d v="2016-07-29T05:35:00"/>
    <n v="1468362207"/>
    <x v="5"/>
    <b v="0"/>
    <n v="47"/>
    <b v="1"/>
    <s v="film &amp; video/television"/>
    <x v="0"/>
    <s v="video/television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d v="2014-06-14T01:44:10"/>
    <n v="1401846250"/>
    <x v="6"/>
    <b v="0"/>
    <n v="58"/>
    <b v="1"/>
    <s v="film &amp; video/television"/>
    <x v="0"/>
    <s v="video/television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d v="2016-07-05T01:07:47"/>
    <n v="1464224867"/>
    <x v="7"/>
    <b v="0"/>
    <n v="57"/>
    <b v="1"/>
    <s v="film &amp; video/television"/>
    <x v="0"/>
    <s v="video/television"/>
    <n v="1.0122222222222221"/>
    <n v="159.82456140350877"/>
  </r>
  <r>
    <n v="8"/>
    <s v="Sizzling in the Kitchen Flynn Style"/>
    <s v="Help us raise the funds to film our pilot episode!"/>
    <n v="3500"/>
    <n v="3501.52"/>
    <x v="0"/>
    <s v="US"/>
    <x v="0"/>
    <n v="1460754000"/>
    <d v="2016-04-15T21:00:00"/>
    <n v="1460155212"/>
    <x v="8"/>
    <b v="0"/>
    <n v="12"/>
    <b v="1"/>
    <s v="film &amp; video/television"/>
    <x v="0"/>
    <s v="video/television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d v="2016-04-17T02:29:04"/>
    <n v="1458268144"/>
    <x v="9"/>
    <b v="0"/>
    <n v="20"/>
    <b v="1"/>
    <s v="film &amp; video/television"/>
    <x v="0"/>
    <s v="video/television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d v="2014-06-25T01:37:59"/>
    <n v="1400636279"/>
    <x v="10"/>
    <b v="0"/>
    <n v="19"/>
    <b v="1"/>
    <s v="film &amp; video/television"/>
    <x v="0"/>
    <s v="video/television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d v="2016-08-22T03:00:00"/>
    <n v="1469126462"/>
    <x v="11"/>
    <b v="0"/>
    <n v="75"/>
    <b v="1"/>
    <s v="film &amp; video/television"/>
    <x v="0"/>
    <s v="video/television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d v="2014-07-16T03:00:00"/>
    <n v="1401642425"/>
    <x v="12"/>
    <b v="0"/>
    <n v="827"/>
    <b v="1"/>
    <s v="film &amp; video/television"/>
    <x v="0"/>
    <s v="video/television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d v="2016-06-23T20:27:00"/>
    <n v="1463588109"/>
    <x v="13"/>
    <b v="0"/>
    <n v="51"/>
    <b v="1"/>
    <s v="film &amp; video/television"/>
    <x v="0"/>
    <s v="video/television"/>
    <n v="1.5997142857142856"/>
    <n v="109.78431372549019"/>
  </r>
  <r>
    <n v="14"/>
    <s v="3010 | Sci-fi Series"/>
    <s v="A highly charged post apocalyptic sci fi series that pulls no punches!"/>
    <n v="6000"/>
    <n v="6056"/>
    <x v="0"/>
    <s v="AU"/>
    <x v="2"/>
    <n v="1405259940"/>
    <d v="2014-07-13T13:59:00"/>
    <n v="1403051888"/>
    <x v="14"/>
    <b v="0"/>
    <n v="41"/>
    <b v="1"/>
    <s v="film &amp; video/television"/>
    <x v="0"/>
    <s v="video/television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d v="2015-09-27T20:14:00"/>
    <n v="1441790658"/>
    <x v="15"/>
    <b v="0"/>
    <n v="98"/>
    <b v="1"/>
    <s v="film &amp; video/television"/>
    <x v="0"/>
    <s v="video/television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d v="2014-06-16T05:30:00"/>
    <n v="1398971211"/>
    <x v="16"/>
    <b v="0"/>
    <n v="70"/>
    <b v="1"/>
    <s v="film &amp; video/television"/>
    <x v="0"/>
    <s v="video/television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d v="2014-11-04T18:33:42"/>
    <n v="1412530422"/>
    <x v="17"/>
    <b v="0"/>
    <n v="36"/>
    <b v="1"/>
    <s v="film &amp; video/television"/>
    <x v="0"/>
    <s v="video/television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d v="2014-09-17T13:00:56"/>
    <n v="1408366856"/>
    <x v="18"/>
    <b v="0"/>
    <n v="342"/>
    <b v="1"/>
    <s v="film &amp; video/television"/>
    <x v="0"/>
    <s v="video/television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d v="2015-07-20T19:35:34"/>
    <n v="1434828934"/>
    <x v="19"/>
    <b v="0"/>
    <n v="22"/>
    <b v="1"/>
    <s v="film &amp; video/television"/>
    <x v="0"/>
    <s v="video/television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d v="2015-09-13T18:11:52"/>
    <n v="1436983912"/>
    <x v="20"/>
    <b v="0"/>
    <n v="25"/>
    <b v="1"/>
    <s v="film &amp; video/television"/>
    <x v="0"/>
    <s v="video/television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d v="2014-09-26T15:03:09"/>
    <n v="1409151789"/>
    <x v="21"/>
    <b v="0"/>
    <n v="101"/>
    <b v="1"/>
    <s v="film &amp; video/television"/>
    <x v="0"/>
    <s v="video/television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d v="2015-01-01T07:59:00"/>
    <n v="1418766740"/>
    <x v="22"/>
    <b v="0"/>
    <n v="8"/>
    <b v="1"/>
    <s v="film &amp; video/television"/>
    <x v="0"/>
    <s v="video/television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d v="2015-04-30T15:20:00"/>
    <n v="1428086501"/>
    <x v="23"/>
    <b v="0"/>
    <n v="23"/>
    <b v="1"/>
    <s v="film &amp; video/television"/>
    <x v="0"/>
    <s v="video/television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s v="US"/>
    <x v="0"/>
    <n v="1442345940"/>
    <d v="2015-09-15T19:39:00"/>
    <n v="1439494863"/>
    <x v="24"/>
    <b v="0"/>
    <n v="574"/>
    <b v="1"/>
    <s v="film &amp; video/television"/>
    <x v="0"/>
    <s v="video/television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d v="2016-01-09T00:36:01"/>
    <n v="1447115761"/>
    <x v="25"/>
    <b v="0"/>
    <n v="14"/>
    <b v="1"/>
    <s v="film &amp; video/television"/>
    <x v="0"/>
    <s v="video/television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d v="2014-08-17T12:22:24"/>
    <n v="1404822144"/>
    <x v="26"/>
    <b v="0"/>
    <n v="19"/>
    <b v="1"/>
    <s v="film &amp; video/television"/>
    <x v="0"/>
    <s v="video/television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d v="2014-11-16T04:57:13"/>
    <n v="1413518233"/>
    <x v="27"/>
    <b v="0"/>
    <n v="150"/>
    <b v="1"/>
    <s v="film &amp; video/television"/>
    <x v="0"/>
    <s v="video/television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d v="2015-12-16T23:08:04"/>
    <n v="1447715284"/>
    <x v="28"/>
    <b v="0"/>
    <n v="71"/>
    <b v="1"/>
    <s v="film &amp; video/television"/>
    <x v="0"/>
    <s v="video/television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d v="2014-07-22T16:09:28"/>
    <n v="1403453368"/>
    <x v="29"/>
    <b v="0"/>
    <n v="117"/>
    <b v="1"/>
    <s v="film &amp; video/television"/>
    <x v="0"/>
    <s v="video/television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d v="2014-08-21T07:01:55"/>
    <n v="1406012515"/>
    <x v="30"/>
    <b v="0"/>
    <n v="53"/>
    <b v="1"/>
    <s v="film &amp; video/television"/>
    <x v="0"/>
    <s v="video/television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d v="2016-01-25T19:00:34"/>
    <n v="1452193234"/>
    <x v="31"/>
    <b v="0"/>
    <n v="1"/>
    <b v="1"/>
    <s v="film &amp; video/television"/>
    <x v="0"/>
    <s v="video/television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d v="2016-05-13T03:59:00"/>
    <n v="1459523017"/>
    <x v="32"/>
    <b v="0"/>
    <n v="89"/>
    <b v="1"/>
    <s v="film &amp; video/television"/>
    <x v="0"/>
    <s v="video/television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d v="2015-11-08T16:51:41"/>
    <n v="1444405901"/>
    <x v="33"/>
    <b v="0"/>
    <n v="64"/>
    <b v="1"/>
    <s v="film &amp; video/television"/>
    <x v="0"/>
    <s v="video/television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d v="2014-08-05T07:43:21"/>
    <n v="1405928601"/>
    <x v="34"/>
    <b v="0"/>
    <n v="68"/>
    <b v="1"/>
    <s v="film &amp; video/television"/>
    <x v="0"/>
    <s v="video/television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d v="2015-04-28T00:00:00"/>
    <n v="1428130814"/>
    <x v="35"/>
    <b v="0"/>
    <n v="28"/>
    <b v="1"/>
    <s v="film &amp; video/television"/>
    <x v="0"/>
    <s v="video/television"/>
    <n v="1.665"/>
    <n v="59.464285714285715"/>
  </r>
  <r>
    <n v="36"/>
    <s v="THE LISTENING BOX"/>
    <s v="A modern day priest makes an unusual discovery, setting off a chain of events."/>
    <n v="6000"/>
    <n v="8529"/>
    <x v="0"/>
    <s v="US"/>
    <x v="0"/>
    <n v="1428128525"/>
    <d v="2015-04-04T06:22:05"/>
    <n v="1425540125"/>
    <x v="36"/>
    <b v="0"/>
    <n v="44"/>
    <b v="1"/>
    <s v="film &amp; video/television"/>
    <x v="0"/>
    <s v="video/television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d v="2015-02-27T16:37:59"/>
    <n v="1422463079"/>
    <x v="37"/>
    <b v="0"/>
    <n v="253"/>
    <b v="1"/>
    <s v="film &amp; video/television"/>
    <x v="0"/>
    <s v="video/television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d v="2013-05-11T01:22:24"/>
    <n v="1365643344"/>
    <x v="38"/>
    <b v="0"/>
    <n v="66"/>
    <b v="1"/>
    <s v="film &amp; video/television"/>
    <x v="0"/>
    <s v="video/television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d v="2014-05-25T22:59:00"/>
    <n v="1398388068"/>
    <x v="39"/>
    <b v="0"/>
    <n v="217"/>
    <b v="1"/>
    <s v="film &amp; video/television"/>
    <x v="0"/>
    <s v="video/television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d v="2014-06-19T04:00:00"/>
    <n v="1401426488"/>
    <x v="40"/>
    <b v="0"/>
    <n v="16"/>
    <b v="1"/>
    <s v="film &amp; video/television"/>
    <x v="0"/>
    <s v="video/television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d v="2014-10-05T13:39:14"/>
    <n v="1409924354"/>
    <x v="41"/>
    <b v="0"/>
    <n v="19"/>
    <b v="1"/>
    <s v="film &amp; video/television"/>
    <x v="0"/>
    <s v="video/television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d v="2014-12-28T15:20:26"/>
    <n v="1417188026"/>
    <x v="42"/>
    <b v="0"/>
    <n v="169"/>
    <b v="1"/>
    <s v="film &amp; video/television"/>
    <x v="0"/>
    <s v="video/television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d v="2014-07-13T00:00:00"/>
    <n v="1402599486"/>
    <x v="43"/>
    <b v="0"/>
    <n v="263"/>
    <b v="1"/>
    <s v="film &amp; video/television"/>
    <x v="0"/>
    <s v="video/television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d v="2014-10-07T02:22:17"/>
    <n v="1408760537"/>
    <x v="44"/>
    <b v="0"/>
    <n v="15"/>
    <b v="1"/>
    <s v="film &amp; video/television"/>
    <x v="0"/>
    <s v="video/television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d v="2016-04-27T14:58:27"/>
    <n v="1459177107"/>
    <x v="45"/>
    <b v="0"/>
    <n v="61"/>
    <b v="1"/>
    <s v="film &amp; video/television"/>
    <x v="0"/>
    <s v="video/television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d v="2015-12-15T23:09:34"/>
    <n v="1447628974"/>
    <x v="46"/>
    <b v="0"/>
    <n v="45"/>
    <b v="1"/>
    <s v="film &amp; video/television"/>
    <x v="0"/>
    <s v="video/television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d v="2014-12-19T20:40:07"/>
    <n v="1413834007"/>
    <x v="47"/>
    <b v="0"/>
    <n v="70"/>
    <b v="1"/>
    <s v="film &amp; video/television"/>
    <x v="0"/>
    <s v="video/television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d v="2015-03-01T12:00:00"/>
    <n v="1422534260"/>
    <x v="48"/>
    <b v="0"/>
    <n v="38"/>
    <b v="1"/>
    <s v="film &amp; video/television"/>
    <x v="0"/>
    <s v="video/television"/>
    <n v="1.0794999999999999"/>
    <n v="56.815789473684212"/>
  </r>
  <r>
    <n v="49"/>
    <s v="Driving Jersey - Season Five"/>
    <s v="Driving Jersey is real people telling real stories."/>
    <n v="12000"/>
    <n v="12000"/>
    <x v="0"/>
    <s v="US"/>
    <x v="0"/>
    <n v="1445660045"/>
    <d v="2015-10-24T04:14:05"/>
    <n v="1443068045"/>
    <x v="49"/>
    <b v="0"/>
    <n v="87"/>
    <b v="1"/>
    <s v="film &amp; video/television"/>
    <x v="0"/>
    <s v="video/television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d v="2015-01-30T17:00:00"/>
    <n v="1419271458"/>
    <x v="50"/>
    <b v="0"/>
    <n v="22"/>
    <b v="1"/>
    <s v="film &amp; video/television"/>
    <x v="0"/>
    <s v="video/television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d v="2015-08-10T22:17:17"/>
    <n v="1436653037"/>
    <x v="51"/>
    <b v="0"/>
    <n v="119"/>
    <b v="1"/>
    <s v="film &amp; video/television"/>
    <x v="0"/>
    <s v="video/television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d v="2014-07-17T16:50:46"/>
    <n v="1403023846"/>
    <x v="52"/>
    <b v="0"/>
    <n v="52"/>
    <b v="1"/>
    <s v="film &amp; video/television"/>
    <x v="0"/>
    <s v="video/television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s v="US"/>
    <x v="0"/>
    <n v="1396648800"/>
    <d v="2014-04-04T22:00:00"/>
    <n v="1395407445"/>
    <x v="53"/>
    <b v="0"/>
    <n v="117"/>
    <b v="1"/>
    <s v="film &amp; video/television"/>
    <x v="0"/>
    <s v="video/television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d v="2015-12-25T17:07:01"/>
    <n v="1448471221"/>
    <x v="54"/>
    <b v="0"/>
    <n v="52"/>
    <b v="1"/>
    <s v="film &amp; video/television"/>
    <x v="0"/>
    <s v="video/television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d v="2016-05-27T23:15:16"/>
    <n v="1462576516"/>
    <x v="55"/>
    <b v="0"/>
    <n v="86"/>
    <b v="1"/>
    <s v="film &amp; video/television"/>
    <x v="0"/>
    <s v="video/television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s v="GB"/>
    <x v="1"/>
    <n v="1433779200"/>
    <d v="2015-06-08T16:00:00"/>
    <n v="1432559424"/>
    <x v="56"/>
    <b v="0"/>
    <n v="174"/>
    <b v="1"/>
    <s v="film &amp; video/television"/>
    <x v="0"/>
    <s v="video/television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d v="2015-04-25T19:59:22"/>
    <n v="1427399962"/>
    <x v="57"/>
    <b v="0"/>
    <n v="69"/>
    <b v="1"/>
    <s v="film &amp; video/television"/>
    <x v="0"/>
    <s v="video/television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d v="2014-11-19T18:52:52"/>
    <n v="1413827572"/>
    <x v="58"/>
    <b v="0"/>
    <n v="75"/>
    <b v="1"/>
    <s v="film &amp; video/television"/>
    <x v="0"/>
    <s v="video/television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d v="2015-09-14T21:00:00"/>
    <n v="1439530776"/>
    <x v="59"/>
    <b v="0"/>
    <n v="33"/>
    <b v="1"/>
    <s v="film &amp; video/television"/>
    <x v="0"/>
    <s v="video/television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d v="2014-03-23T00:00:00"/>
    <n v="1393882717"/>
    <x v="60"/>
    <b v="0"/>
    <n v="108"/>
    <b v="1"/>
    <s v="film &amp; video/shorts"/>
    <x v="0"/>
    <s v="video/shorts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d v="2013-06-06T19:32:37"/>
    <n v="1368646357"/>
    <x v="61"/>
    <b v="0"/>
    <n v="23"/>
    <b v="1"/>
    <s v="film &amp; video/shorts"/>
    <x v="0"/>
    <s v="video/shorts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d v="2013-03-03T19:11:18"/>
    <n v="1360177878"/>
    <x v="62"/>
    <b v="0"/>
    <n v="48"/>
    <b v="1"/>
    <s v="film &amp; video/shorts"/>
    <x v="0"/>
    <s v="video/shorts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d v="2013-12-28T04:59:00"/>
    <n v="1386194013"/>
    <x v="63"/>
    <b v="0"/>
    <n v="64"/>
    <b v="1"/>
    <s v="film &amp; video/shorts"/>
    <x v="0"/>
    <s v="video/shorts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d v="2013-07-08T00:26:21"/>
    <n v="1370651181"/>
    <x v="64"/>
    <b v="0"/>
    <n v="24"/>
    <b v="1"/>
    <s v="film &amp; video/shorts"/>
    <x v="0"/>
    <s v="video/shorts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d v="2014-08-11T05:59:00"/>
    <n v="1405453354"/>
    <x v="65"/>
    <b v="0"/>
    <n v="57"/>
    <b v="1"/>
    <s v="film &amp; video/shorts"/>
    <x v="0"/>
    <s v="video/shorts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s v="US"/>
    <x v="0"/>
    <n v="1468873420"/>
    <d v="2016-07-18T20:23:40"/>
    <n v="1466281420"/>
    <x v="66"/>
    <b v="0"/>
    <n v="26"/>
    <b v="1"/>
    <s v="film &amp; video/shorts"/>
    <x v="0"/>
    <s v="video/shorts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d v="2012-07-15T14:00:04"/>
    <n v="1339768804"/>
    <x v="67"/>
    <b v="0"/>
    <n v="20"/>
    <b v="1"/>
    <s v="film &amp; video/shorts"/>
    <x v="0"/>
    <s v="video/shorts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d v="2014-02-23T13:39:51"/>
    <n v="1390570791"/>
    <x v="68"/>
    <b v="0"/>
    <n v="36"/>
    <b v="1"/>
    <s v="film &amp; video/shorts"/>
    <x v="0"/>
    <s v="video/shorts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d v="2011-10-02T06:59:00"/>
    <n v="1314765025"/>
    <x v="69"/>
    <b v="0"/>
    <n v="178"/>
    <b v="1"/>
    <s v="film &amp; video/shorts"/>
    <x v="0"/>
    <s v="video/shorts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d v="2011-09-04T21:30:45"/>
    <n v="1309987845"/>
    <x v="70"/>
    <b v="0"/>
    <n v="17"/>
    <b v="1"/>
    <s v="film &amp; video/shorts"/>
    <x v="0"/>
    <s v="video/shorts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d v="2012-05-28T06:30:57"/>
    <n v="1333002657"/>
    <x v="71"/>
    <b v="0"/>
    <n v="32"/>
    <b v="1"/>
    <s v="film &amp; video/shorts"/>
    <x v="0"/>
    <s v="video/shorts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d v="2012-11-15T00:00:00"/>
    <n v="1351210481"/>
    <x v="72"/>
    <b v="0"/>
    <n v="41"/>
    <b v="1"/>
    <s v="film &amp; video/shorts"/>
    <x v="0"/>
    <s v="video/shorts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d v="2011-05-03T03:59:00"/>
    <n v="1297620584"/>
    <x v="73"/>
    <b v="0"/>
    <n v="18"/>
    <b v="1"/>
    <s v="film &amp; video/shorts"/>
    <x v="0"/>
    <s v="video/shorts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d v="2016-01-21T11:41:35"/>
    <n v="1450784495"/>
    <x v="74"/>
    <b v="0"/>
    <n v="29"/>
    <b v="1"/>
    <s v="film &amp; video/shorts"/>
    <x v="0"/>
    <s v="video/shorts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d v="2013-04-23T05:01:12"/>
    <n v="1364101272"/>
    <x v="75"/>
    <b v="0"/>
    <n v="47"/>
    <b v="1"/>
    <s v="film &amp; video/shorts"/>
    <x v="0"/>
    <s v="video/shorts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d v="2011-12-27T17:35:58"/>
    <n v="1319819758"/>
    <x v="76"/>
    <b v="0"/>
    <n v="15"/>
    <b v="1"/>
    <s v="film &amp; video/shorts"/>
    <x v="0"/>
    <s v="video/shorts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d v="2012-05-21T02:59:00"/>
    <n v="1332991717"/>
    <x v="77"/>
    <b v="0"/>
    <n v="26"/>
    <b v="1"/>
    <s v="film &amp; video/shorts"/>
    <x v="0"/>
    <s v="video/shorts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d v="2016-09-01T17:32:01"/>
    <n v="1471887121"/>
    <x v="78"/>
    <b v="0"/>
    <n v="35"/>
    <b v="1"/>
    <s v="film &amp; video/shorts"/>
    <x v="0"/>
    <s v="video/shorts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d v="2014-04-25T18:38:13"/>
    <n v="1395859093"/>
    <x v="79"/>
    <b v="0"/>
    <n v="41"/>
    <b v="1"/>
    <s v="film &amp; video/shorts"/>
    <x v="0"/>
    <s v="video/shorts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d v="2013-12-10T02:00:56"/>
    <n v="1383616856"/>
    <x v="80"/>
    <b v="0"/>
    <n v="47"/>
    <b v="1"/>
    <s v="film &amp; video/shorts"/>
    <x v="0"/>
    <s v="video/shorts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d v="2012-07-14T03:02:00"/>
    <n v="1341892127"/>
    <x v="81"/>
    <b v="0"/>
    <n v="28"/>
    <b v="1"/>
    <s v="film &amp; video/shorts"/>
    <x v="0"/>
    <s v="video/shorts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d v="2011-10-09T19:41:01"/>
    <n v="1315597261"/>
    <x v="82"/>
    <b v="0"/>
    <n v="100"/>
    <b v="1"/>
    <s v="film &amp; video/shorts"/>
    <x v="0"/>
    <s v="video/shorts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d v="2015-02-22T11:30:00"/>
    <n v="1423320389"/>
    <x v="83"/>
    <b v="0"/>
    <n v="13"/>
    <b v="1"/>
    <s v="film &amp; video/shorts"/>
    <x v="0"/>
    <s v="video/shorts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d v="2011-05-15T18:11:26"/>
    <n v="1302891086"/>
    <x v="84"/>
    <b v="0"/>
    <n v="7"/>
    <b v="1"/>
    <s v="film &amp; video/shorts"/>
    <x v="0"/>
    <s v="video/shorts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d v="2011-09-23T03:00:37"/>
    <n v="1314154837"/>
    <x v="85"/>
    <b v="0"/>
    <n v="21"/>
    <b v="1"/>
    <s v="film &amp; video/shorts"/>
    <x v="0"/>
    <s v="video/shorts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d v="2015-12-27T14:20:45"/>
    <n v="1444828845"/>
    <x v="86"/>
    <b v="0"/>
    <n v="17"/>
    <b v="1"/>
    <s v="film &amp; video/shorts"/>
    <x v="0"/>
    <s v="video/shorts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d v="2010-06-03T01:41:00"/>
    <n v="1274705803"/>
    <x v="87"/>
    <b v="0"/>
    <n v="25"/>
    <b v="1"/>
    <s v="film &amp; video/shorts"/>
    <x v="0"/>
    <s v="video/shorts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d v="2014-06-22T15:48:51"/>
    <n v="1401205731"/>
    <x v="88"/>
    <b v="0"/>
    <n v="60"/>
    <b v="1"/>
    <s v="film &amp; video/shorts"/>
    <x v="0"/>
    <s v="video/shorts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d v="2013-06-02T18:03:12"/>
    <n v="1368036192"/>
    <x v="89"/>
    <b v="0"/>
    <n v="56"/>
    <b v="1"/>
    <s v="film &amp; video/shorts"/>
    <x v="0"/>
    <s v="video/shorts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d v="2011-07-12T07:08:19"/>
    <n v="1307862499"/>
    <x v="90"/>
    <b v="0"/>
    <n v="16"/>
    <b v="1"/>
    <s v="film &amp; video/shorts"/>
    <x v="0"/>
    <s v="video/shorts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d v="2011-05-17T09:39:24"/>
    <n v="1300354764"/>
    <x v="91"/>
    <b v="0"/>
    <n v="46"/>
    <b v="1"/>
    <s v="film &amp; video/shorts"/>
    <x v="0"/>
    <s v="video/shorts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d v="2017-02-01T08:00:00"/>
    <n v="1481949983"/>
    <x v="92"/>
    <b v="0"/>
    <n v="43"/>
    <b v="1"/>
    <s v="film &amp; video/shorts"/>
    <x v="0"/>
    <s v="video/shorts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d v="2012-07-03T21:00:00"/>
    <n v="1338928537"/>
    <x v="93"/>
    <b v="0"/>
    <n v="15"/>
    <b v="1"/>
    <s v="film &amp; video/shorts"/>
    <x v="0"/>
    <s v="video/shorts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d v="2014-04-07T17:13:42"/>
    <n v="1395162822"/>
    <x v="94"/>
    <b v="0"/>
    <n v="12"/>
    <b v="1"/>
    <s v="film &amp; video/shorts"/>
    <x v="0"/>
    <s v="video/shorts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d v="2012-02-26T00:07:21"/>
    <n v="1327622841"/>
    <x v="95"/>
    <b v="0"/>
    <n v="21"/>
    <b v="1"/>
    <s v="film &amp; video/shorts"/>
    <x v="0"/>
    <s v="video/shorts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d v="2010-08-01T03:00:00"/>
    <n v="1274889241"/>
    <x v="96"/>
    <b v="0"/>
    <n v="34"/>
    <b v="1"/>
    <s v="film &amp; video/shorts"/>
    <x v="0"/>
    <s v="video/shorts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d v="2011-07-12T03:14:42"/>
    <n v="1307848482"/>
    <x v="97"/>
    <b v="0"/>
    <n v="8"/>
    <b v="1"/>
    <s v="film &amp; video/shorts"/>
    <x v="0"/>
    <s v="video/shorts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d v="2012-12-07T23:30:00"/>
    <n v="1351796674"/>
    <x v="98"/>
    <b v="0"/>
    <n v="60"/>
    <b v="1"/>
    <s v="film &amp; video/shorts"/>
    <x v="0"/>
    <s v="video/shorts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d v="2014-01-22T21:39:59"/>
    <n v="1387834799"/>
    <x v="99"/>
    <b v="0"/>
    <n v="39"/>
    <b v="1"/>
    <s v="film &amp; video/shorts"/>
    <x v="0"/>
    <s v="video/shorts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d v="2012-11-04T19:04:46"/>
    <n v="1350324286"/>
    <x v="100"/>
    <b v="0"/>
    <n v="26"/>
    <b v="1"/>
    <s v="film &amp; video/shorts"/>
    <x v="0"/>
    <s v="video/shorts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d v="2013-01-24T18:38:30"/>
    <n v="1356979110"/>
    <x v="101"/>
    <b v="0"/>
    <n v="35"/>
    <b v="1"/>
    <s v="film &amp; video/shorts"/>
    <x v="0"/>
    <s v="video/shorts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d v="2010-12-23T03:08:53"/>
    <n v="1290481733"/>
    <x v="102"/>
    <b v="0"/>
    <n v="65"/>
    <b v="1"/>
    <s v="film &amp; video/shorts"/>
    <x v="0"/>
    <s v="video/shorts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d v="2014-03-07T19:20:30"/>
    <n v="1392232830"/>
    <x v="103"/>
    <b v="0"/>
    <n v="49"/>
    <b v="1"/>
    <s v="film &amp; video/shorts"/>
    <x v="0"/>
    <s v="video/shorts"/>
    <n v="1.0515384615384615"/>
    <n v="27.897959183673468"/>
  </r>
  <r>
    <n v="104"/>
    <s v="Good 'Ol Trumpet"/>
    <s v="UCF short film about an old man, his love for music, and his misplaced trumpet.  "/>
    <n v="500"/>
    <n v="600"/>
    <x v="0"/>
    <s v="US"/>
    <x v="0"/>
    <n v="1301792400"/>
    <d v="2011-04-03T01:00:00"/>
    <n v="1299775266"/>
    <x v="104"/>
    <b v="0"/>
    <n v="10"/>
    <b v="1"/>
    <s v="film &amp; video/shorts"/>
    <x v="0"/>
    <s v="video/shorts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d v="2016-05-14T00:00:00"/>
    <n v="1461605020"/>
    <x v="105"/>
    <b v="0"/>
    <n v="60"/>
    <b v="1"/>
    <s v="film &amp; video/shorts"/>
    <x v="0"/>
    <s v="video/shorts"/>
    <n v="1.074090909090909"/>
    <n v="39.383333333333333"/>
  </r>
  <r>
    <n v="106"/>
    <s v="LOST WEEKEND"/>
    <s v="A Boy. A Girl. A Car. A Serial Killer."/>
    <n v="5000"/>
    <n v="5025"/>
    <x v="0"/>
    <s v="US"/>
    <x v="0"/>
    <n v="1333391901"/>
    <d v="2012-04-02T18:38:21"/>
    <n v="1332182301"/>
    <x v="106"/>
    <b v="0"/>
    <n v="27"/>
    <b v="1"/>
    <s v="film &amp; video/shorts"/>
    <x v="0"/>
    <s v="video/shorts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d v="2011-04-24T23:34:47"/>
    <n v="1301787287"/>
    <x v="107"/>
    <b v="0"/>
    <n v="69"/>
    <b v="1"/>
    <s v="film &amp; video/shorts"/>
    <x v="0"/>
    <s v="video/shorts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d v="2013-05-31T14:42:50"/>
    <n v="1364827370"/>
    <x v="108"/>
    <b v="0"/>
    <n v="47"/>
    <b v="1"/>
    <s v="film &amp; video/shorts"/>
    <x v="0"/>
    <s v="video/shorts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d v="2011-02-26T00:37:10"/>
    <n v="1296088630"/>
    <x v="109"/>
    <b v="0"/>
    <n v="47"/>
    <b v="1"/>
    <s v="film &amp; video/shorts"/>
    <x v="0"/>
    <s v="video/shorts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d v="2013-11-14T05:59:00"/>
    <n v="1381445253"/>
    <x v="110"/>
    <b v="0"/>
    <n v="26"/>
    <b v="1"/>
    <s v="film &amp; video/shorts"/>
    <x v="0"/>
    <s v="video/shorts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d v="2015-05-31T07:59:47"/>
    <n v="1430467187"/>
    <x v="111"/>
    <b v="0"/>
    <n v="53"/>
    <b v="1"/>
    <s v="film &amp; video/shorts"/>
    <x v="0"/>
    <s v="video/shorts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d v="2014-04-13T02:00:00"/>
    <n v="1395277318"/>
    <x v="112"/>
    <b v="0"/>
    <n v="81"/>
    <b v="1"/>
    <s v="film &amp; video/shorts"/>
    <x v="0"/>
    <s v="video/shorts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d v="2011-08-06T15:00:00"/>
    <n v="1311963128"/>
    <x v="113"/>
    <b v="0"/>
    <n v="78"/>
    <b v="1"/>
    <s v="film &amp; video/shorts"/>
    <x v="0"/>
    <s v="video/shorts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d v="2012-01-13T06:34:48"/>
    <n v="1321252488"/>
    <x v="114"/>
    <b v="0"/>
    <n v="35"/>
    <b v="1"/>
    <s v="film &amp; video/shorts"/>
    <x v="0"/>
    <s v="video/shorts"/>
    <n v="1.0333333333333334"/>
    <n v="88.571428571428569"/>
  </r>
  <r>
    <n v="115"/>
    <s v="The World's Greatest Lover"/>
    <s v="Never judge a book (or a lover) by their cover."/>
    <n v="450"/>
    <n v="632"/>
    <x v="0"/>
    <s v="US"/>
    <x v="0"/>
    <n v="1328377444"/>
    <d v="2012-02-04T17:44:04"/>
    <n v="1326217444"/>
    <x v="115"/>
    <b v="0"/>
    <n v="22"/>
    <b v="1"/>
    <s v="film &amp; video/shorts"/>
    <x v="0"/>
    <s v="video/shorts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d v="2011-04-08T10:55:55"/>
    <n v="1298289355"/>
    <x v="116"/>
    <b v="0"/>
    <n v="57"/>
    <b v="1"/>
    <s v="film &amp; video/shorts"/>
    <x v="0"/>
    <s v="video/shorts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d v="2010-06-09T19:00:00"/>
    <n v="1268337744"/>
    <x v="117"/>
    <b v="0"/>
    <n v="27"/>
    <b v="1"/>
    <s v="film &amp; video/shorts"/>
    <x v="0"/>
    <s v="video/shorts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d v="2011-07-29T01:17:16"/>
    <n v="1309310236"/>
    <x v="118"/>
    <b v="0"/>
    <n v="39"/>
    <b v="1"/>
    <s v="film &amp; video/shorts"/>
    <x v="0"/>
    <s v="video/shorts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d v="2011-08-13T23:00:00"/>
    <n v="1310693986"/>
    <x v="119"/>
    <b v="0"/>
    <n v="37"/>
    <b v="1"/>
    <s v="film &amp; video/shorts"/>
    <x v="0"/>
    <s v="video/shorts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d v="2016-10-03T01:11:47"/>
    <n v="1472865107"/>
    <x v="120"/>
    <b v="0"/>
    <n v="1"/>
    <b v="0"/>
    <s v="film &amp; video/science fiction"/>
    <x v="0"/>
    <s v="video/science fiction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d v="2015-04-18T10:16:00"/>
    <n v="1427993710"/>
    <x v="121"/>
    <b v="0"/>
    <n v="1"/>
    <b v="0"/>
    <s v="film &amp; video/science fiction"/>
    <x v="0"/>
    <s v="video/science fiction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d v="2016-10-10T10:21:47"/>
    <n v="1470910907"/>
    <x v="122"/>
    <b v="0"/>
    <n v="0"/>
    <b v="0"/>
    <s v="film &amp; video/science fiction"/>
    <x v="0"/>
    <s v="video/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d v="2014-10-28T22:00:00"/>
    <n v="1411411564"/>
    <x v="123"/>
    <b v="0"/>
    <n v="6"/>
    <b v="0"/>
    <s v="film &amp; video/science fiction"/>
    <x v="0"/>
    <s v="video/science fiction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d v="2015-05-15T22:17:22"/>
    <n v="1429568242"/>
    <x v="124"/>
    <b v="0"/>
    <n v="0"/>
    <b v="0"/>
    <s v="film &amp; video/science fiction"/>
    <x v="0"/>
    <s v="video/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d v="2017-02-03T23:51:20"/>
    <n v="1480981880"/>
    <x v="125"/>
    <b v="0"/>
    <n v="6"/>
    <b v="0"/>
    <s v="film &amp; video/science fiction"/>
    <x v="0"/>
    <s v="video/science fiction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d v="2015-06-11T02:00:00"/>
    <n v="1431353337"/>
    <x v="126"/>
    <b v="0"/>
    <n v="13"/>
    <b v="0"/>
    <s v="film &amp; video/science fiction"/>
    <x v="0"/>
    <s v="video/science fiction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d v="2015-04-03T13:59:01"/>
    <n v="1425481141"/>
    <x v="127"/>
    <b v="0"/>
    <n v="4"/>
    <b v="0"/>
    <s v="film &amp; video/science fiction"/>
    <x v="0"/>
    <s v="video/science fiction"/>
    <n v="2.375E-2"/>
    <n v="47.5"/>
  </r>
  <r>
    <n v="128"/>
    <s v="Ralphi3 (Canceled)"/>
    <s v="A Science Fiction film filled with entertainment and Excitement"/>
    <n v="100000"/>
    <n v="1867"/>
    <x v="1"/>
    <s v="US"/>
    <x v="0"/>
    <n v="1476941293"/>
    <d v="2016-10-20T05:28:13"/>
    <n v="1473917293"/>
    <x v="128"/>
    <b v="0"/>
    <n v="6"/>
    <b v="0"/>
    <s v="film &amp; video/science fiction"/>
    <x v="0"/>
    <s v="video/science fiction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d v="2014-10-30T22:29:43"/>
    <n v="1409524183"/>
    <x v="129"/>
    <b v="0"/>
    <n v="0"/>
    <b v="0"/>
    <s v="film &amp; video/science fiction"/>
    <x v="0"/>
    <s v="video/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d v="2014-06-16T20:16:00"/>
    <n v="1400536692"/>
    <x v="130"/>
    <b v="0"/>
    <n v="0"/>
    <b v="0"/>
    <s v="film &amp; video/science fiction"/>
    <x v="0"/>
    <s v="video/science fiction"/>
    <n v="0"/>
    <n v="0"/>
  </r>
  <r>
    <n v="131"/>
    <s v="I (Canceled)"/>
    <s v="I"/>
    <n v="1200"/>
    <n v="0"/>
    <x v="1"/>
    <s v="US"/>
    <x v="0"/>
    <n v="1467763200"/>
    <d v="2016-07-06T00:00:00"/>
    <n v="1466453161"/>
    <x v="131"/>
    <b v="0"/>
    <n v="0"/>
    <b v="0"/>
    <s v="film &amp; video/science fiction"/>
    <x v="0"/>
    <s v="video/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d v="2014-11-07T20:30:07"/>
    <n v="1411500607"/>
    <x v="132"/>
    <b v="0"/>
    <n v="81"/>
    <b v="0"/>
    <s v="film &amp; video/science fiction"/>
    <x v="0"/>
    <s v="video/science fiction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d v="2016-05-31T17:31:00"/>
    <n v="1462130584"/>
    <x v="133"/>
    <b v="0"/>
    <n v="0"/>
    <b v="0"/>
    <s v="film &amp; video/science fiction"/>
    <x v="0"/>
    <s v="video/science fiction"/>
    <n v="0"/>
    <n v="0"/>
  </r>
  <r>
    <n v="134"/>
    <s v="MARLEY'S GHOST (AMBASSADORS OF STEAM) (Canceled)"/>
    <s v="steampunk  remake of &quot;a Christmas carol&quot;"/>
    <n v="5000"/>
    <n v="0"/>
    <x v="1"/>
    <s v="US"/>
    <x v="0"/>
    <n v="1441386000"/>
    <d v="2015-09-04T17:00:00"/>
    <n v="1438811418"/>
    <x v="134"/>
    <b v="0"/>
    <n v="0"/>
    <b v="0"/>
    <s v="film &amp; video/science fiction"/>
    <x v="0"/>
    <s v="video/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d v="2014-07-01T19:00:00"/>
    <n v="1401354597"/>
    <x v="135"/>
    <b v="0"/>
    <n v="5"/>
    <b v="0"/>
    <s v="film &amp; video/science fiction"/>
    <x v="0"/>
    <s v="video/science fiction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d v="2015-05-16T10:16:00"/>
    <n v="1427968234"/>
    <x v="136"/>
    <b v="0"/>
    <n v="0"/>
    <b v="0"/>
    <s v="film &amp; video/science fiction"/>
    <x v="0"/>
    <s v="video/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d v="2015-10-12T13:46:33"/>
    <n v="1440337593"/>
    <x v="137"/>
    <b v="0"/>
    <n v="0"/>
    <b v="0"/>
    <s v="film &amp; video/science fiction"/>
    <x v="0"/>
    <s v="video/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d v="2015-08-01T04:59:00"/>
    <n v="1435731041"/>
    <x v="138"/>
    <b v="0"/>
    <n v="58"/>
    <b v="0"/>
    <s v="film &amp; video/science fiction"/>
    <x v="0"/>
    <s v="video/science fiction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d v="2015-07-12T22:06:12"/>
    <n v="1435874772"/>
    <x v="139"/>
    <b v="0"/>
    <n v="1"/>
    <b v="0"/>
    <s v="film &amp; video/science fiction"/>
    <x v="0"/>
    <s v="video/science fiction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d v="2015-03-20T03:45:32"/>
    <n v="1424234732"/>
    <x v="140"/>
    <b v="0"/>
    <n v="0"/>
    <b v="0"/>
    <s v="film &amp; video/science fiction"/>
    <x v="0"/>
    <s v="video/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d v="2015-05-31T03:40:23"/>
    <n v="1429155623"/>
    <x v="141"/>
    <b v="0"/>
    <n v="28"/>
    <b v="0"/>
    <s v="film &amp; video/science fiction"/>
    <x v="0"/>
    <s v="video/science fiction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d v="2014-11-16T22:26:18"/>
    <n v="1414358778"/>
    <x v="142"/>
    <b v="0"/>
    <n v="1"/>
    <b v="0"/>
    <s v="film &amp; video/science fiction"/>
    <x v="0"/>
    <s v="video/science fiction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d v="2016-09-03T05:55:00"/>
    <n v="1467941542"/>
    <x v="143"/>
    <b v="0"/>
    <n v="0"/>
    <b v="0"/>
    <s v="film &amp; video/science fiction"/>
    <x v="0"/>
    <s v="video/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d v="2015-04-13T17:17:52"/>
    <n v="1423765072"/>
    <x v="144"/>
    <b v="0"/>
    <n v="37"/>
    <b v="0"/>
    <s v="film &amp; video/science fiction"/>
    <x v="0"/>
    <s v="video/science fiction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d v="2015-08-11T13:00:52"/>
    <n v="1436965252"/>
    <x v="145"/>
    <b v="0"/>
    <n v="9"/>
    <b v="0"/>
    <s v="film &amp; video/science fiction"/>
    <x v="0"/>
    <s v="video/science fiction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d v="2017-01-18T00:23:18"/>
    <n v="1479514998"/>
    <x v="146"/>
    <b v="0"/>
    <n v="3"/>
    <b v="0"/>
    <s v="film &amp; video/science fiction"/>
    <x v="0"/>
    <s v="video/science fiction"/>
    <n v="5.7499999999999999E-3"/>
    <n v="38.333333333333336"/>
  </r>
  <r>
    <n v="147"/>
    <s v="Consumed (Static Air) (Canceled)"/>
    <s v="Film makers catch live footage beyond their wildest dreams."/>
    <n v="7000"/>
    <n v="0"/>
    <x v="1"/>
    <s v="GB"/>
    <x v="1"/>
    <n v="1420741080"/>
    <d v="2015-01-08T18:18:00"/>
    <n v="1417026340"/>
    <x v="147"/>
    <b v="0"/>
    <n v="0"/>
    <b v="0"/>
    <s v="film &amp; video/science fiction"/>
    <x v="0"/>
    <s v="video/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d v="2016-02-27T06:45:36"/>
    <n v="1453963536"/>
    <x v="148"/>
    <b v="0"/>
    <n v="2"/>
    <b v="0"/>
    <s v="film &amp; video/science fiction"/>
    <x v="0"/>
    <s v="video/science fiction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d v="2014-12-25T08:00:00"/>
    <n v="1416888470"/>
    <x v="149"/>
    <b v="0"/>
    <n v="6"/>
    <b v="0"/>
    <s v="film &amp; video/science fiction"/>
    <x v="0"/>
    <s v="video/science fiction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d v="2015-05-26T03:53:02"/>
    <n v="1427428382"/>
    <x v="150"/>
    <b v="0"/>
    <n v="67"/>
    <b v="0"/>
    <s v="film &amp; video/science fiction"/>
    <x v="0"/>
    <s v="video/science fiction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d v="2015-06-18T13:13:11"/>
    <n v="1429449191"/>
    <x v="151"/>
    <b v="0"/>
    <n v="5"/>
    <b v="0"/>
    <s v="film &amp; video/science fiction"/>
    <x v="0"/>
    <s v="video/science fiction"/>
    <n v="5.5999999999999995E-4"/>
    <n v="28"/>
  </r>
  <r>
    <n v="152"/>
    <s v="The Great Dark (Canceled)"/>
    <s v="The Great Dark is a journey through the unimaginable...and un foreseeable..."/>
    <n v="380000"/>
    <n v="30"/>
    <x v="1"/>
    <s v="US"/>
    <x v="0"/>
    <n v="1411437100"/>
    <d v="2014-09-23T01:51:40"/>
    <n v="1408845100"/>
    <x v="152"/>
    <b v="0"/>
    <n v="2"/>
    <b v="0"/>
    <s v="film &amp; video/science fiction"/>
    <x v="0"/>
    <s v="video/science fiction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d v="2014-12-02T15:04:04"/>
    <n v="1413900244"/>
    <x v="153"/>
    <b v="0"/>
    <n v="10"/>
    <b v="0"/>
    <s v="film &amp; video/science fiction"/>
    <x v="0"/>
    <s v="video/science fiction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d v="2015-06-03T13:08:15"/>
    <n v="1429621695"/>
    <x v="154"/>
    <b v="0"/>
    <n v="3"/>
    <b v="0"/>
    <s v="film &amp; video/science fiction"/>
    <x v="0"/>
    <s v="video/science fiction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d v="2015-07-23T13:25:35"/>
    <n v="1434201935"/>
    <x v="155"/>
    <b v="0"/>
    <n v="4"/>
    <b v="0"/>
    <s v="film &amp; video/science fiction"/>
    <x v="0"/>
    <s v="video/science fiction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d v="2014-08-03T02:59:56"/>
    <n v="1401850796"/>
    <x v="156"/>
    <b v="0"/>
    <n v="15"/>
    <b v="0"/>
    <s v="film &amp; video/science fiction"/>
    <x v="0"/>
    <s v="video/science fiction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d v="2016-02-26T21:52:52"/>
    <n v="1453931572"/>
    <x v="157"/>
    <b v="0"/>
    <n v="2"/>
    <b v="0"/>
    <s v="film &amp; video/science fiction"/>
    <x v="0"/>
    <s v="video/science fiction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d v="2014-10-22T01:50:28"/>
    <n v="1411350628"/>
    <x v="158"/>
    <b v="0"/>
    <n v="0"/>
    <b v="0"/>
    <s v="film &amp; video/science fiction"/>
    <x v="0"/>
    <s v="video/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d v="2016-07-03T10:25:45"/>
    <n v="1464085545"/>
    <x v="159"/>
    <b v="0"/>
    <n v="1"/>
    <b v="0"/>
    <s v="film &amp; video/science fiction"/>
    <x v="0"/>
    <s v="video/science fiction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d v="2015-08-15T21:54:51"/>
    <n v="1434491691"/>
    <x v="160"/>
    <b v="0"/>
    <n v="0"/>
    <b v="0"/>
    <s v="film &amp; video/drama"/>
    <x v="0"/>
    <s v="video/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d v="2014-07-02T16:29:55"/>
    <n v="1401726595"/>
    <x v="161"/>
    <b v="0"/>
    <n v="1"/>
    <b v="0"/>
    <s v="film &amp; video/drama"/>
    <x v="0"/>
    <s v="video/drama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d v="2014-08-16T23:42:00"/>
    <n v="1405393356"/>
    <x v="162"/>
    <b v="0"/>
    <n v="10"/>
    <b v="0"/>
    <s v="film &amp; video/drama"/>
    <x v="0"/>
    <s v="video/drama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d v="2015-10-01T00:00:00"/>
    <n v="1440716654"/>
    <x v="163"/>
    <b v="0"/>
    <n v="0"/>
    <b v="0"/>
    <s v="film &amp; video/drama"/>
    <x v="0"/>
    <s v="video/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d v="2014-09-19T18:18:21"/>
    <n v="1405966701"/>
    <x v="164"/>
    <b v="0"/>
    <n v="7"/>
    <b v="0"/>
    <s v="film &amp; video/drama"/>
    <x v="0"/>
    <s v="video/drama"/>
    <n v="5.3333333333333332E-3"/>
    <n v="91.428571428571431"/>
  </r>
  <r>
    <n v="165"/>
    <s v="NET"/>
    <s v="A teacher. A boy. The beach and a heatwave that drove them all insane."/>
    <n v="17000"/>
    <n v="0"/>
    <x v="2"/>
    <s v="GB"/>
    <x v="1"/>
    <n v="1452613724"/>
    <d v="2016-01-12T15:48:44"/>
    <n v="1450021724"/>
    <x v="165"/>
    <b v="0"/>
    <n v="0"/>
    <b v="0"/>
    <s v="film &amp; video/drama"/>
    <x v="0"/>
    <s v="video/drama"/>
    <n v="0"/>
    <n v="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d v="2017-01-16T01:49:22"/>
    <n v="1481939362"/>
    <x v="166"/>
    <b v="0"/>
    <n v="1"/>
    <b v="0"/>
    <s v="film &amp; video/drama"/>
    <x v="0"/>
    <s v="video/drama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d v="2015-08-04T22:15:35"/>
    <n v="1433542535"/>
    <x v="167"/>
    <b v="0"/>
    <n v="2"/>
    <b v="0"/>
    <s v="film &amp; video/drama"/>
    <x v="0"/>
    <s v="video/drama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d v="2015-03-19T19:02:50"/>
    <n v="1424203370"/>
    <x v="168"/>
    <b v="0"/>
    <n v="3"/>
    <b v="0"/>
    <s v="film &amp; video/drama"/>
    <x v="0"/>
    <s v="video/drama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d v="2014-10-18T12:07:39"/>
    <n v="1411042059"/>
    <x v="169"/>
    <b v="0"/>
    <n v="10"/>
    <b v="0"/>
    <s v="film &amp; video/drama"/>
    <x v="0"/>
    <s v="video/drama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d v="2015-08-30T05:28:00"/>
    <n v="1438385283"/>
    <x v="170"/>
    <b v="0"/>
    <n v="10"/>
    <b v="0"/>
    <s v="film &amp; video/drama"/>
    <x v="0"/>
    <s v="video/drama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d v="2016-08-12T04:20:14"/>
    <n v="1465791614"/>
    <x v="171"/>
    <b v="0"/>
    <n v="1"/>
    <b v="0"/>
    <s v="film &amp; video/drama"/>
    <x v="0"/>
    <s v="video/drama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d v="2015-03-19T08:28:43"/>
    <n v="1423733323"/>
    <x v="172"/>
    <b v="0"/>
    <n v="0"/>
    <b v="0"/>
    <s v="film &amp; video/drama"/>
    <x v="0"/>
    <s v="video/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d v="2015-02-28T13:45:08"/>
    <n v="1422539108"/>
    <x v="173"/>
    <b v="0"/>
    <n v="0"/>
    <b v="0"/>
    <s v="film &amp; video/drama"/>
    <x v="0"/>
    <s v="video/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d v="2015-05-08T18:12:56"/>
    <n v="1425924776"/>
    <x v="174"/>
    <b v="0"/>
    <n v="0"/>
    <b v="0"/>
    <s v="film &amp; video/drama"/>
    <x v="0"/>
    <s v="video/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d v="2014-08-29T18:40:11"/>
    <n v="1407177611"/>
    <x v="175"/>
    <b v="0"/>
    <n v="26"/>
    <b v="0"/>
    <s v="film &amp; video/drama"/>
    <x v="0"/>
    <s v="video/drama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d v="2015-08-05T19:46:39"/>
    <n v="1436211999"/>
    <x v="176"/>
    <b v="0"/>
    <n v="0"/>
    <b v="0"/>
    <s v="film &amp; video/drama"/>
    <x v="0"/>
    <s v="video/drama"/>
    <n v="0"/>
    <n v="0"/>
  </r>
  <r>
    <n v="177"/>
    <s v="The Good Samaritan"/>
    <s v="I'm making a modern day version of the bible story &quot; The Good Samaritan&quot;"/>
    <n v="450"/>
    <n v="180"/>
    <x v="2"/>
    <s v="US"/>
    <x v="0"/>
    <n v="1427155726"/>
    <d v="2015-03-24T00:08:46"/>
    <n v="1425690526"/>
    <x v="177"/>
    <b v="0"/>
    <n v="7"/>
    <b v="0"/>
    <s v="film &amp; video/drama"/>
    <x v="0"/>
    <s v="video/drama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d v="2015-11-26T23:55:45"/>
    <n v="1445986545"/>
    <x v="178"/>
    <b v="0"/>
    <n v="0"/>
    <b v="0"/>
    <s v="film &amp; video/drama"/>
    <x v="0"/>
    <s v="video/drama"/>
    <n v="0"/>
    <n v="0"/>
  </r>
  <r>
    <n v="179"/>
    <s v="Sustain: A Film About Survival"/>
    <s v="A feature-length film about how three people survive in a diseased world."/>
    <n v="1000"/>
    <n v="200"/>
    <x v="2"/>
    <s v="US"/>
    <x v="0"/>
    <n v="1457056555"/>
    <d v="2016-03-04T01:55:55"/>
    <n v="1454464555"/>
    <x v="179"/>
    <b v="0"/>
    <n v="2"/>
    <b v="0"/>
    <s v="film &amp; video/drama"/>
    <x v="0"/>
    <s v="video/drama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d v="2015-04-13T19:00:00"/>
    <n v="1425512843"/>
    <x v="180"/>
    <b v="0"/>
    <n v="13"/>
    <b v="0"/>
    <s v="film &amp; video/drama"/>
    <x v="0"/>
    <s v="video/drama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d v="2015-06-22T17:48:15"/>
    <n v="1432403295"/>
    <x v="181"/>
    <b v="0"/>
    <n v="4"/>
    <b v="0"/>
    <s v="film &amp; video/drama"/>
    <x v="0"/>
    <s v="video/drama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d v="2017-01-07T00:17:12"/>
    <n v="1481156232"/>
    <x v="182"/>
    <b v="0"/>
    <n v="0"/>
    <b v="0"/>
    <s v="film &amp; video/drama"/>
    <x v="0"/>
    <s v="video/drama"/>
    <n v="0"/>
    <n v="0"/>
  </r>
  <r>
    <n v="183"/>
    <s v="Three Little Words"/>
    <s v="Don't kill me until I meet my Dad"/>
    <n v="12500"/>
    <n v="4482"/>
    <x v="2"/>
    <s v="GB"/>
    <x v="1"/>
    <n v="1417033610"/>
    <d v="2014-11-26T20:26:50"/>
    <n v="1414438010"/>
    <x v="183"/>
    <b v="0"/>
    <n v="12"/>
    <b v="0"/>
    <s v="film &amp; video/drama"/>
    <x v="0"/>
    <s v="video/drama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d v="2014-09-01T03:59:00"/>
    <n v="1404586762"/>
    <x v="184"/>
    <b v="0"/>
    <n v="2"/>
    <b v="0"/>
    <s v="film &amp; video/drama"/>
    <x v="0"/>
    <s v="video/drama"/>
    <n v="3.4000000000000002E-2"/>
    <n v="25.5"/>
  </r>
  <r>
    <n v="185"/>
    <s v="BLANK Short Movie"/>
    <s v="Love has no boundaries!"/>
    <n v="40000"/>
    <n v="2200"/>
    <x v="2"/>
    <s v="NO"/>
    <x v="8"/>
    <n v="1471557139"/>
    <d v="2016-08-18T21:52:19"/>
    <n v="1468965139"/>
    <x v="185"/>
    <b v="0"/>
    <n v="10"/>
    <b v="0"/>
    <s v="film &amp; video/drama"/>
    <x v="0"/>
    <s v="video/drama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d v="2017-03-03T20:00:00"/>
    <n v="1485977434"/>
    <x v="186"/>
    <b v="0"/>
    <n v="0"/>
    <b v="0"/>
    <s v="film &amp; video/drama"/>
    <x v="0"/>
    <s v="video/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d v="2015-07-21T06:59:00"/>
    <n v="1435383457"/>
    <x v="187"/>
    <b v="0"/>
    <n v="5"/>
    <b v="0"/>
    <s v="film &amp; video/drama"/>
    <x v="0"/>
    <s v="video/drama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d v="2014-09-05T04:23:35"/>
    <n v="1407299015"/>
    <x v="188"/>
    <b v="0"/>
    <n v="0"/>
    <b v="0"/>
    <s v="film &amp; video/drama"/>
    <x v="0"/>
    <s v="video/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d v="2016-09-03T16:34:37"/>
    <n v="1467736477"/>
    <x v="189"/>
    <b v="0"/>
    <n v="5"/>
    <b v="0"/>
    <s v="film &amp; video/drama"/>
    <x v="0"/>
    <s v="video/drama"/>
    <n v="6.8999999999999997E-4"/>
    <n v="69"/>
  </r>
  <r>
    <n v="190"/>
    <s v="REGIONRAT, the movie"/>
    <s v="Because hope can be a 4 letter word"/>
    <n v="12000"/>
    <n v="50"/>
    <x v="2"/>
    <s v="US"/>
    <x v="0"/>
    <n v="1466091446"/>
    <d v="2016-06-16T15:37:26"/>
    <n v="1465227446"/>
    <x v="190"/>
    <b v="0"/>
    <n v="1"/>
    <b v="0"/>
    <s v="film &amp; video/drama"/>
    <x v="0"/>
    <s v="video/drama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d v="2015-10-02T10:35:38"/>
    <n v="1440326138"/>
    <x v="191"/>
    <b v="0"/>
    <n v="3"/>
    <b v="0"/>
    <s v="film &amp; video/drama"/>
    <x v="0"/>
    <s v="video/drama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d v="2014-10-17T19:00:32"/>
    <n v="1410980432"/>
    <x v="192"/>
    <b v="0"/>
    <n v="3"/>
    <b v="0"/>
    <s v="film &amp; video/drama"/>
    <x v="0"/>
    <s v="video/drama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d v="2014-11-28T23:26:06"/>
    <n v="1412029566"/>
    <x v="193"/>
    <b v="0"/>
    <n v="0"/>
    <b v="0"/>
    <s v="film &amp; video/drama"/>
    <x v="0"/>
    <s v="video/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d v="2016-03-06T23:55:31"/>
    <n v="1452124531"/>
    <x v="194"/>
    <b v="0"/>
    <n v="3"/>
    <b v="0"/>
    <s v="film &amp; video/drama"/>
    <x v="0"/>
    <s v="video/drama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d v="2015-07-10T16:05:32"/>
    <n v="1431360332"/>
    <x v="195"/>
    <b v="0"/>
    <n v="0"/>
    <b v="0"/>
    <s v="film &amp; video/drama"/>
    <x v="0"/>
    <s v="video/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d v="2015-10-10T21:00:00"/>
    <n v="1442062898"/>
    <x v="196"/>
    <b v="0"/>
    <n v="19"/>
    <b v="0"/>
    <s v="film &amp; video/drama"/>
    <x v="0"/>
    <s v="video/drama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d v="2017-02-17T21:00:00"/>
    <n v="1483734100"/>
    <x v="197"/>
    <b v="0"/>
    <n v="8"/>
    <b v="0"/>
    <s v="film &amp; video/drama"/>
    <x v="0"/>
    <s v="video/drama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d v="2014-10-05T09:12:02"/>
    <n v="1409908322"/>
    <x v="198"/>
    <b v="0"/>
    <n v="6"/>
    <b v="0"/>
    <s v="film &amp; video/drama"/>
    <x v="0"/>
    <s v="video/drama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d v="2016-09-01T02:58:22"/>
    <n v="1470106702"/>
    <x v="199"/>
    <b v="0"/>
    <n v="0"/>
    <b v="0"/>
    <s v="film &amp; video/drama"/>
    <x v="0"/>
    <s v="video/drama"/>
    <n v="0"/>
    <n v="0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d v="2014-09-15T02:00:03"/>
    <n v="1408154403"/>
    <x v="200"/>
    <b v="0"/>
    <n v="18"/>
    <b v="0"/>
    <s v="film &amp; video/drama"/>
    <x v="0"/>
    <s v="video/drama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d v="2015-02-08T19:38:49"/>
    <n v="1421696329"/>
    <x v="201"/>
    <b v="0"/>
    <n v="7"/>
    <b v="0"/>
    <s v="film &amp; video/drama"/>
    <x v="0"/>
    <s v="video/drama"/>
    <n v="0.58461538461538465"/>
    <n v="54.285714285714285"/>
  </r>
  <r>
    <n v="202"/>
    <s v="Modern Gangsters"/>
    <s v="new web series created by jonney terry"/>
    <n v="6000"/>
    <n v="0"/>
    <x v="2"/>
    <s v="US"/>
    <x v="0"/>
    <n v="1444337940"/>
    <d v="2015-10-08T20:59:00"/>
    <n v="1441750564"/>
    <x v="202"/>
    <b v="0"/>
    <n v="0"/>
    <b v="0"/>
    <s v="film &amp; video/drama"/>
    <x v="0"/>
    <s v="video/drama"/>
    <n v="0"/>
    <n v="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d v="2015-01-29T20:21:04"/>
    <n v="1417378864"/>
    <x v="203"/>
    <b v="0"/>
    <n v="8"/>
    <b v="0"/>
    <s v="film &amp; video/drama"/>
    <x v="0"/>
    <s v="video/drama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d v="2016-08-04T14:00:03"/>
    <n v="1467727203"/>
    <x v="204"/>
    <b v="0"/>
    <n v="1293"/>
    <b v="0"/>
    <s v="film &amp; video/drama"/>
    <x v="0"/>
    <s v="video/drama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d v="2015-10-06T15:10:22"/>
    <n v="1441120222"/>
    <x v="205"/>
    <b v="0"/>
    <n v="17"/>
    <b v="0"/>
    <s v="film &amp; video/drama"/>
    <x v="0"/>
    <s v="video/drama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d v="2016-08-06T00:06:23"/>
    <n v="1468627583"/>
    <x v="206"/>
    <b v="0"/>
    <n v="0"/>
    <b v="0"/>
    <s v="film &amp; video/drama"/>
    <x v="0"/>
    <s v="video/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d v="2015-01-04T04:43:58"/>
    <n v="1417754638"/>
    <x v="207"/>
    <b v="0"/>
    <n v="13"/>
    <b v="0"/>
    <s v="film &amp; video/drama"/>
    <x v="0"/>
    <s v="video/drama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d v="2014-12-16T08:52:47"/>
    <n v="1416127967"/>
    <x v="208"/>
    <b v="0"/>
    <n v="0"/>
    <b v="0"/>
    <s v="film &amp; video/drama"/>
    <x v="0"/>
    <s v="video/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d v="2015-07-10T22:08:55"/>
    <n v="1433974135"/>
    <x v="209"/>
    <b v="0"/>
    <n v="0"/>
    <b v="0"/>
    <s v="film &amp; video/drama"/>
    <x v="0"/>
    <s v="video/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d v="2015-10-01T05:00:00"/>
    <n v="1441157592"/>
    <x v="210"/>
    <b v="0"/>
    <n v="33"/>
    <b v="0"/>
    <s v="film &amp; video/drama"/>
    <x v="0"/>
    <s v="video/drama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d v="2015-09-19T03:50:17"/>
    <n v="1440042617"/>
    <x v="211"/>
    <b v="0"/>
    <n v="12"/>
    <b v="0"/>
    <s v="film &amp; video/drama"/>
    <x v="0"/>
    <s v="video/drama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d v="2016-04-16T20:08:40"/>
    <n v="1455656920"/>
    <x v="212"/>
    <b v="0"/>
    <n v="1"/>
    <b v="0"/>
    <s v="film &amp; video/drama"/>
    <x v="0"/>
    <s v="video/drama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d v="2015-08-16T14:06:41"/>
    <n v="1437142547"/>
    <x v="213"/>
    <b v="0"/>
    <n v="1"/>
    <b v="0"/>
    <s v="film &amp; video/drama"/>
    <x v="0"/>
    <s v="video/drama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d v="2015-03-06T15:22:29"/>
    <n v="1420471349"/>
    <x v="214"/>
    <b v="0"/>
    <n v="1"/>
    <b v="0"/>
    <s v="film &amp; video/drama"/>
    <x v="0"/>
    <s v="video/drama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d v="2016-02-17T23:59:00"/>
    <n v="1452058282"/>
    <x v="215"/>
    <b v="0"/>
    <n v="1"/>
    <b v="0"/>
    <s v="film &amp; video/drama"/>
    <x v="0"/>
    <s v="video/drama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d v="2015-04-22T22:00:37"/>
    <n v="1425423637"/>
    <x v="216"/>
    <b v="0"/>
    <n v="84"/>
    <b v="0"/>
    <s v="film &amp; video/drama"/>
    <x v="0"/>
    <s v="video/drama"/>
    <n v="0.55698440000000005"/>
    <n v="331.53833333333336"/>
  </r>
  <r>
    <n v="217"/>
    <s v="Bitch"/>
    <s v="A roadmovie by paw"/>
    <n v="100000"/>
    <n v="11943"/>
    <x v="2"/>
    <s v="SE"/>
    <x v="9"/>
    <n v="1419780149"/>
    <d v="2014-12-28T15:22:29"/>
    <n v="1417101749"/>
    <x v="217"/>
    <b v="0"/>
    <n v="38"/>
    <b v="0"/>
    <s v="film &amp; video/drama"/>
    <x v="0"/>
    <s v="video/drama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d v="2015-05-15T15:04:49"/>
    <n v="1426518289"/>
    <x v="218"/>
    <b v="0"/>
    <n v="1"/>
    <b v="0"/>
    <s v="film &amp; video/drama"/>
    <x v="0"/>
    <s v="video/drama"/>
    <n v="0.02"/>
    <n v="100"/>
  </r>
  <r>
    <n v="219"/>
    <s v="True Colors"/>
    <s v="An hour-long pilot about a group of suburban LGBT teens coming of age in the early 90's."/>
    <n v="50000"/>
    <n v="8815"/>
    <x v="2"/>
    <s v="US"/>
    <x v="0"/>
    <n v="1459493940"/>
    <d v="2016-04-01T06:59:00"/>
    <n v="1456732225"/>
    <x v="219"/>
    <b v="0"/>
    <n v="76"/>
    <b v="0"/>
    <s v="film &amp; video/drama"/>
    <x v="0"/>
    <s v="video/drama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d v="2015-08-20T20:06:00"/>
    <n v="1436542030"/>
    <x v="220"/>
    <b v="0"/>
    <n v="3"/>
    <b v="0"/>
    <s v="film &amp; video/drama"/>
    <x v="0"/>
    <s v="video/drama"/>
    <n v="7.1999999999999998E-3"/>
    <n v="120"/>
  </r>
  <r>
    <n v="221"/>
    <s v="Archetypes"/>
    <s v="Film about Schizophrenia with Surreal Twists!"/>
    <n v="50000"/>
    <n v="0"/>
    <x v="2"/>
    <s v="US"/>
    <x v="0"/>
    <n v="1427569564"/>
    <d v="2015-03-28T19:06:04"/>
    <n v="1422389164"/>
    <x v="221"/>
    <b v="0"/>
    <n v="0"/>
    <b v="0"/>
    <s v="film &amp; video/drama"/>
    <x v="0"/>
    <s v="video/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d v="2015-03-27T02:39:00"/>
    <n v="1422383318"/>
    <x v="222"/>
    <b v="0"/>
    <n v="2"/>
    <b v="0"/>
    <s v="film &amp; video/drama"/>
    <x v="0"/>
    <s v="video/drama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d v="2016-05-22T01:05:00"/>
    <n v="1461287350"/>
    <x v="223"/>
    <b v="0"/>
    <n v="0"/>
    <b v="0"/>
    <s v="film &amp; video/drama"/>
    <x v="0"/>
    <s v="video/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d v="2015-07-10T05:38:46"/>
    <n v="1431322726"/>
    <x v="224"/>
    <b v="0"/>
    <n v="0"/>
    <b v="0"/>
    <s v="film &amp; video/drama"/>
    <x v="0"/>
    <s v="video/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d v="2016-04-08T22:04:14"/>
    <n v="1457564654"/>
    <x v="225"/>
    <b v="0"/>
    <n v="0"/>
    <b v="0"/>
    <s v="film &amp; video/drama"/>
    <x v="0"/>
    <s v="video/drama"/>
    <n v="0"/>
    <n v="0"/>
  </r>
  <r>
    <n v="226"/>
    <s v="MAGGIE Film"/>
    <s v="A TRUE STORY OF DOMESTIC VILOLENCE THAT SEEKS TO OFFER THE VIEWER OUTLEST OF SUPPORT."/>
    <n v="29000"/>
    <n v="250"/>
    <x v="2"/>
    <s v="GB"/>
    <x v="1"/>
    <n v="1433064540"/>
    <d v="2015-05-31T09:29:00"/>
    <n v="1428854344"/>
    <x v="226"/>
    <b v="0"/>
    <n v="2"/>
    <b v="0"/>
    <s v="film &amp; video/drama"/>
    <x v="0"/>
    <s v="video/drama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d v="2015-07-09T21:27:21"/>
    <n v="1433885241"/>
    <x v="227"/>
    <b v="0"/>
    <n v="0"/>
    <b v="0"/>
    <s v="film &amp; video/drama"/>
    <x v="0"/>
    <s v="video/drama"/>
    <n v="0"/>
    <n v="0"/>
  </r>
  <r>
    <n v="228"/>
    <s v="Facets of a Geek life"/>
    <s v="I am making a film from one one of my books called facets of a Geek life."/>
    <n v="8000"/>
    <n v="0"/>
    <x v="2"/>
    <s v="GB"/>
    <x v="1"/>
    <n v="1433176105"/>
    <d v="2015-06-01T16:28:25"/>
    <n v="1427992105"/>
    <x v="228"/>
    <b v="0"/>
    <n v="0"/>
    <b v="0"/>
    <s v="film &amp; video/drama"/>
    <x v="0"/>
    <s v="video/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d v="2016-02-13T22:24:57"/>
    <n v="1452810297"/>
    <x v="229"/>
    <b v="0"/>
    <n v="0"/>
    <b v="0"/>
    <s v="film &amp; video/drama"/>
    <x v="0"/>
    <s v="video/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d v="2015-06-04T18:39:11"/>
    <n v="1430851151"/>
    <x v="230"/>
    <b v="0"/>
    <n v="2"/>
    <b v="0"/>
    <s v="film &amp; video/drama"/>
    <x v="0"/>
    <s v="video/drama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d v="2016-01-02T23:00:51"/>
    <n v="1449183651"/>
    <x v="231"/>
    <b v="0"/>
    <n v="0"/>
    <b v="0"/>
    <s v="film &amp; video/drama"/>
    <x v="0"/>
    <s v="video/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d v="2015-02-27T19:49:06"/>
    <n v="1422474546"/>
    <x v="232"/>
    <b v="0"/>
    <n v="7"/>
    <b v="0"/>
    <s v="film &amp; video/drama"/>
    <x v="0"/>
    <s v="video/drama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d v="2016-09-29T21:52:52"/>
    <n v="1472593972"/>
    <x v="233"/>
    <b v="0"/>
    <n v="0"/>
    <b v="0"/>
    <s v="film &amp; video/drama"/>
    <x v="0"/>
    <s v="video/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d v="2015-06-21T00:50:59"/>
    <n v="1431391859"/>
    <x v="234"/>
    <b v="0"/>
    <n v="5"/>
    <b v="0"/>
    <s v="film &amp; video/drama"/>
    <x v="0"/>
    <s v="video/drama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d v="2015-07-09T21:48:17"/>
    <n v="1433886497"/>
    <x v="235"/>
    <b v="0"/>
    <n v="0"/>
    <b v="0"/>
    <s v="film &amp; video/drama"/>
    <x v="0"/>
    <s v="video/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d v="2016-01-05T00:00:00"/>
    <n v="1447380099"/>
    <x v="236"/>
    <b v="0"/>
    <n v="0"/>
    <b v="0"/>
    <s v="film &amp; video/drama"/>
    <x v="0"/>
    <s v="video/drama"/>
    <n v="0"/>
    <n v="0"/>
  </r>
  <r>
    <n v="237"/>
    <s v="Making The Choice"/>
    <s v="Making The Choice is a christian short film series."/>
    <n v="15000"/>
    <n v="50"/>
    <x v="2"/>
    <s v="US"/>
    <x v="0"/>
    <n v="1457445069"/>
    <d v="2016-03-08T13:51:09"/>
    <n v="1452261069"/>
    <x v="237"/>
    <b v="0"/>
    <n v="1"/>
    <b v="0"/>
    <s v="film &amp; video/drama"/>
    <x v="0"/>
    <s v="video/drama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d v="2016-12-30T09:00:00"/>
    <n v="1481324760"/>
    <x v="238"/>
    <b v="0"/>
    <n v="0"/>
    <b v="0"/>
    <s v="film &amp; video/drama"/>
    <x v="0"/>
    <s v="video/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d v="2015-11-08T12:00:00"/>
    <n v="1445308730"/>
    <x v="239"/>
    <b v="0"/>
    <n v="5"/>
    <b v="0"/>
    <s v="film &amp; video/drama"/>
    <x v="0"/>
    <s v="video/drama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d v="2013-05-05T17:00:11"/>
    <n v="1363885211"/>
    <x v="240"/>
    <b v="1"/>
    <n v="137"/>
    <b v="1"/>
    <s v="film &amp; video/documentary"/>
    <x v="0"/>
    <s v="video/documentary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d v="2014-12-21T16:45:04"/>
    <n v="1415292304"/>
    <x v="241"/>
    <b v="1"/>
    <n v="376"/>
    <b v="1"/>
    <s v="film &amp; video/documentary"/>
    <x v="0"/>
    <s v="video/documentary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d v="2011-12-20T11:49:50"/>
    <n v="1321357790"/>
    <x v="242"/>
    <b v="1"/>
    <n v="202"/>
    <b v="1"/>
    <s v="film &amp; video/documentary"/>
    <x v="0"/>
    <s v="video/documentary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d v="2014-02-22T01:08:24"/>
    <n v="1390439304"/>
    <x v="243"/>
    <b v="1"/>
    <n v="328"/>
    <b v="1"/>
    <s v="film &amp; video/documentary"/>
    <x v="0"/>
    <s v="video/documentary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d v="2010-03-16T07:06:00"/>
    <n v="1265269559"/>
    <x v="244"/>
    <b v="1"/>
    <n v="84"/>
    <b v="1"/>
    <s v="film &amp; video/documentary"/>
    <x v="0"/>
    <s v="video/documentary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d v="2012-08-16T01:16:25"/>
    <n v="1342487785"/>
    <x v="245"/>
    <b v="1"/>
    <n v="96"/>
    <b v="1"/>
    <s v="film &amp; video/documentary"/>
    <x v="0"/>
    <s v="video/documentary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d v="2010-12-18T09:43:25"/>
    <n v="1288341805"/>
    <x v="246"/>
    <b v="1"/>
    <n v="223"/>
    <b v="1"/>
    <s v="film &amp; video/documentary"/>
    <x v="0"/>
    <s v="video/documentary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d v="2010-10-16T03:39:00"/>
    <n v="1284042614"/>
    <x v="247"/>
    <b v="1"/>
    <n v="62"/>
    <b v="1"/>
    <s v="film &amp; video/documentary"/>
    <x v="0"/>
    <s v="video/documentary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d v="2012-01-07T18:35:09"/>
    <n v="1322073309"/>
    <x v="248"/>
    <b v="1"/>
    <n v="146"/>
    <b v="1"/>
    <s v="film &amp; video/documentary"/>
    <x v="0"/>
    <s v="video/documentary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d v="2010-08-22T17:40:00"/>
    <n v="1275603020"/>
    <x v="249"/>
    <b v="1"/>
    <n v="235"/>
    <b v="1"/>
    <s v="film &amp; video/documentary"/>
    <x v="0"/>
    <s v="video/documentary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d v="2013-06-06T13:34:51"/>
    <n v="1367933691"/>
    <x v="250"/>
    <b v="1"/>
    <n v="437"/>
    <b v="1"/>
    <s v="film &amp; video/documentary"/>
    <x v="0"/>
    <s v="video/documentary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d v="2012-05-16T19:00:00"/>
    <n v="1334429646"/>
    <x v="251"/>
    <b v="1"/>
    <n v="77"/>
    <b v="1"/>
    <s v="film &amp; video/documentary"/>
    <x v="0"/>
    <s v="video/documentary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d v="2010-06-01T03:59:00"/>
    <n v="1269878058"/>
    <x v="252"/>
    <b v="1"/>
    <n v="108"/>
    <b v="1"/>
    <s v="film &amp; video/documentary"/>
    <x v="0"/>
    <s v="video/documentary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d v="2012-02-15T15:37:15"/>
    <n v="1326728235"/>
    <x v="253"/>
    <b v="1"/>
    <n v="7"/>
    <b v="1"/>
    <s v="film &amp; video/documentary"/>
    <x v="0"/>
    <s v="video/documentary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d v="2015-10-17T02:00:00"/>
    <n v="1442443910"/>
    <x v="254"/>
    <b v="1"/>
    <n v="314"/>
    <b v="1"/>
    <s v="film &amp; video/documentary"/>
    <x v="0"/>
    <s v="video/documentary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d v="2011-03-16T11:38:02"/>
    <n v="1297687082"/>
    <x v="255"/>
    <b v="1"/>
    <n v="188"/>
    <b v="1"/>
    <s v="film &amp; video/documentary"/>
    <x v="0"/>
    <s v="video/documentary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d v="2013-03-16T18:27:47"/>
    <n v="1360866467"/>
    <x v="256"/>
    <b v="1"/>
    <n v="275"/>
    <b v="1"/>
    <s v="film &amp; video/documentary"/>
    <x v="0"/>
    <s v="video/documentary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d v="2016-05-19T15:02:42"/>
    <n v="1461078162"/>
    <x v="257"/>
    <b v="1"/>
    <n v="560"/>
    <b v="1"/>
    <s v="film &amp; video/documentary"/>
    <x v="0"/>
    <s v="video/documentary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d v="2011-06-18T01:14:26"/>
    <n v="1305767666"/>
    <x v="258"/>
    <b v="1"/>
    <n v="688"/>
    <b v="1"/>
    <s v="film &amp; video/documentary"/>
    <x v="0"/>
    <s v="video/documentary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d v="2015-04-08T17:42:49"/>
    <n v="1425922969"/>
    <x v="259"/>
    <b v="1"/>
    <n v="942"/>
    <b v="1"/>
    <s v="film &amp; video/documentary"/>
    <x v="0"/>
    <s v="video/documentary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d v="2010-07-17T09:59:00"/>
    <n v="1275415679"/>
    <x v="260"/>
    <b v="1"/>
    <n v="88"/>
    <b v="1"/>
    <s v="film &amp; video/documentary"/>
    <x v="0"/>
    <s v="video/documentary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d v="2012-06-07T14:55:00"/>
    <n v="1334783704"/>
    <x v="261"/>
    <b v="1"/>
    <n v="220"/>
    <b v="1"/>
    <s v="film &amp; video/documentary"/>
    <x v="0"/>
    <s v="video/documentary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s v="US"/>
    <x v="0"/>
    <n v="1298699828"/>
    <d v="2011-02-26T05:57:08"/>
    <n v="1294811828"/>
    <x v="262"/>
    <b v="1"/>
    <n v="145"/>
    <b v="1"/>
    <s v="film &amp; video/documentary"/>
    <x v="0"/>
    <s v="video/documentary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d v="2012-09-27T22:54:54"/>
    <n v="1346194494"/>
    <x v="263"/>
    <b v="1"/>
    <n v="963"/>
    <b v="1"/>
    <s v="film &amp; video/documentary"/>
    <x v="0"/>
    <s v="video/documentary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d v="2012-05-11T14:53:15"/>
    <n v="1334155995"/>
    <x v="264"/>
    <b v="1"/>
    <n v="91"/>
    <b v="1"/>
    <s v="film &amp; video/documentary"/>
    <x v="0"/>
    <s v="video/documentary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d v="2010-05-10T20:16:00"/>
    <n v="1269928430"/>
    <x v="265"/>
    <b v="1"/>
    <n v="58"/>
    <b v="1"/>
    <s v="film &amp; video/documentary"/>
    <x v="0"/>
    <s v="video/documentary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d v="2010-04-23T03:51:00"/>
    <n v="1264565507"/>
    <x v="266"/>
    <b v="1"/>
    <n v="36"/>
    <b v="1"/>
    <s v="film &amp; video/documentary"/>
    <x v="0"/>
    <s v="video/documentary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d v="2014-06-25T10:51:39"/>
    <n v="1401101499"/>
    <x v="267"/>
    <b v="1"/>
    <n v="165"/>
    <b v="1"/>
    <s v="film &amp; video/documentary"/>
    <x v="0"/>
    <s v="video/documentary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d v="2011-11-07T04:39:38"/>
    <n v="1316749178"/>
    <x v="268"/>
    <b v="1"/>
    <n v="111"/>
    <b v="1"/>
    <s v="film &amp; video/documentary"/>
    <x v="0"/>
    <s v="video/documentary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d v="2017-02-22T04:43:42"/>
    <n v="1485146622"/>
    <x v="269"/>
    <b v="1"/>
    <n v="1596"/>
    <b v="1"/>
    <s v="film &amp; video/documentary"/>
    <x v="0"/>
    <s v="video/documentary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d v="2011-05-25T04:00:00"/>
    <n v="1301950070"/>
    <x v="270"/>
    <b v="1"/>
    <n v="61"/>
    <b v="1"/>
    <s v="film &amp; video/documentary"/>
    <x v="0"/>
    <s v="video/documentary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d v="2014-01-02T08:00:00"/>
    <n v="1386123861"/>
    <x v="271"/>
    <b v="1"/>
    <n v="287"/>
    <b v="1"/>
    <s v="film &amp; video/documentary"/>
    <x v="0"/>
    <s v="video/documentary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d v="2010-04-28T18:49:00"/>
    <n v="1267220191"/>
    <x v="272"/>
    <b v="1"/>
    <n v="65"/>
    <b v="1"/>
    <s v="film &amp; video/documentary"/>
    <x v="0"/>
    <s v="video/documentary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d v="2011-07-03T11:57:46"/>
    <n v="1307102266"/>
    <x v="273"/>
    <b v="1"/>
    <n v="118"/>
    <b v="1"/>
    <s v="film &amp; video/documentary"/>
    <x v="0"/>
    <s v="video/documentary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d v="2012-04-05T06:59:00"/>
    <n v="1330638829"/>
    <x v="274"/>
    <b v="1"/>
    <n v="113"/>
    <b v="1"/>
    <s v="film &amp; video/documentary"/>
    <x v="0"/>
    <s v="video/documentary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d v="2012-11-10T01:46:06"/>
    <n v="1349916366"/>
    <x v="275"/>
    <b v="1"/>
    <n v="332"/>
    <b v="1"/>
    <s v="film &amp; video/documentary"/>
    <x v="0"/>
    <s v="video/documentary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d v="2012-04-28T00:57:54"/>
    <n v="1330394274"/>
    <x v="276"/>
    <b v="1"/>
    <n v="62"/>
    <b v="1"/>
    <s v="film &amp; video/documentary"/>
    <x v="0"/>
    <s v="video/documentary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d v="2015-05-23T21:23:39"/>
    <n v="1429824219"/>
    <x v="277"/>
    <b v="1"/>
    <n v="951"/>
    <b v="1"/>
    <s v="film &amp; video/documentary"/>
    <x v="0"/>
    <s v="video/documentary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d v="2012-10-12T00:58:59"/>
    <n v="1347411539"/>
    <x v="278"/>
    <b v="1"/>
    <n v="415"/>
    <b v="1"/>
    <s v="film &amp; video/documentary"/>
    <x v="0"/>
    <s v="video/documentary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d v="2017-02-27T02:01:00"/>
    <n v="1485237096"/>
    <x v="279"/>
    <b v="1"/>
    <n v="305"/>
    <b v="1"/>
    <s v="film &amp; video/documentary"/>
    <x v="0"/>
    <s v="video/documentary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d v="2014-05-30T14:10:35"/>
    <n v="1397571035"/>
    <x v="280"/>
    <b v="1"/>
    <n v="2139"/>
    <b v="1"/>
    <s v="film &amp; video/documentary"/>
    <x v="0"/>
    <s v="video/documentary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d v="2009-08-10T19:26:00"/>
    <n v="1242532513"/>
    <x v="281"/>
    <b v="1"/>
    <n v="79"/>
    <b v="1"/>
    <s v="film &amp; video/documentary"/>
    <x v="0"/>
    <s v="video/documentary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d v="2010-02-22T22:00:00"/>
    <n v="1263679492"/>
    <x v="282"/>
    <b v="1"/>
    <n v="179"/>
    <b v="1"/>
    <s v="film &amp; video/documentary"/>
    <x v="0"/>
    <s v="video/documentary"/>
    <n v="1.0118888888888888"/>
    <n v="254.38547486033519"/>
  </r>
  <r>
    <n v="283"/>
    <s v="SOLE SURVIVOR"/>
    <s v="What is the impact of survivorship on the human condition?"/>
    <n v="18000"/>
    <n v="20569.05"/>
    <x v="0"/>
    <s v="US"/>
    <x v="0"/>
    <n v="1306904340"/>
    <d v="2011-06-01T04:59:00"/>
    <n v="1305219744"/>
    <x v="283"/>
    <b v="1"/>
    <n v="202"/>
    <b v="1"/>
    <s v="film &amp; video/documentary"/>
    <x v="0"/>
    <s v="video/documentary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d v="2012-01-21T17:43:00"/>
    <n v="1325007780"/>
    <x v="284"/>
    <b v="1"/>
    <n v="760"/>
    <b v="1"/>
    <s v="film &amp; video/documentary"/>
    <x v="0"/>
    <s v="video/documentary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d v="2013-09-19T18:08:48"/>
    <n v="1377022128"/>
    <x v="285"/>
    <b v="1"/>
    <n v="563"/>
    <b v="1"/>
    <s v="film &amp; video/documentary"/>
    <x v="0"/>
    <s v="video/documentary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d v="2013-03-25T18:35:24"/>
    <n v="1360352124"/>
    <x v="286"/>
    <b v="1"/>
    <n v="135"/>
    <b v="1"/>
    <s v="film &amp; video/documentary"/>
    <x v="0"/>
    <s v="video/documentary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d v="2012-11-02T04:00:00"/>
    <n v="1349160018"/>
    <x v="287"/>
    <b v="1"/>
    <n v="290"/>
    <b v="1"/>
    <s v="film &amp; video/documentary"/>
    <x v="0"/>
    <s v="video/documentary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d v="2012-06-26T04:03:13"/>
    <n v="1337659393"/>
    <x v="288"/>
    <b v="1"/>
    <n v="447"/>
    <b v="1"/>
    <s v="film &amp; video/documentary"/>
    <x v="0"/>
    <s v="video/documentary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d v="2013-11-02T10:57:14"/>
    <n v="1380797834"/>
    <x v="289"/>
    <b v="1"/>
    <n v="232"/>
    <b v="1"/>
    <s v="film &amp; video/documentary"/>
    <x v="0"/>
    <s v="video/documentary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d v="2011-02-02T07:59:00"/>
    <n v="1292316697"/>
    <x v="290"/>
    <b v="1"/>
    <n v="168"/>
    <b v="1"/>
    <s v="film &amp; video/documentary"/>
    <x v="0"/>
    <s v="video/documentary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d v="2013-05-01T00:01:00"/>
    <n v="1365791246"/>
    <x v="291"/>
    <b v="1"/>
    <n v="128"/>
    <b v="1"/>
    <s v="film &amp; video/documentary"/>
    <x v="0"/>
    <s v="video/documentary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d v="2011-10-29T03:59:00"/>
    <n v="1317064599"/>
    <x v="292"/>
    <b v="1"/>
    <n v="493"/>
    <b v="1"/>
    <s v="film &amp; video/documentary"/>
    <x v="0"/>
    <s v="video/documentary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d v="2014-04-20T16:01:54"/>
    <n v="1395417714"/>
    <x v="293"/>
    <b v="1"/>
    <n v="131"/>
    <b v="1"/>
    <s v="film &amp; video/documentary"/>
    <x v="0"/>
    <s v="video/documentary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d v="2010-07-19T16:00:00"/>
    <n v="1276480894"/>
    <x v="294"/>
    <b v="1"/>
    <n v="50"/>
    <b v="1"/>
    <s v="film &amp; video/documentary"/>
    <x v="0"/>
    <s v="video/documentary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d v="2013-11-01T00:00:00"/>
    <n v="1378080409"/>
    <x v="295"/>
    <b v="1"/>
    <n v="665"/>
    <b v="1"/>
    <s v="film &amp; video/documentary"/>
    <x v="0"/>
    <s v="video/documentary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d v="2012-09-07T11:24:43"/>
    <n v="1344857083"/>
    <x v="296"/>
    <b v="1"/>
    <n v="129"/>
    <b v="1"/>
    <s v="film &amp; video/documentary"/>
    <x v="0"/>
    <s v="video/documentary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d v="2015-05-01T03:59:00"/>
    <n v="1427390901"/>
    <x v="297"/>
    <b v="1"/>
    <n v="142"/>
    <b v="1"/>
    <s v="film &amp; video/documentary"/>
    <x v="0"/>
    <s v="video/documentary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d v="2014-05-09T21:00:00"/>
    <n v="1394536048"/>
    <x v="298"/>
    <b v="1"/>
    <n v="2436"/>
    <b v="1"/>
    <s v="film &amp; video/documentary"/>
    <x v="0"/>
    <s v="video/documentary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d v="2010-11-17T06:24:20"/>
    <n v="1287379460"/>
    <x v="299"/>
    <b v="1"/>
    <n v="244"/>
    <b v="1"/>
    <s v="film &amp; video/documentary"/>
    <x v="0"/>
    <s v="video/documentary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d v="2011-04-24T23:02:18"/>
    <n v="1301007738"/>
    <x v="300"/>
    <b v="1"/>
    <n v="298"/>
    <b v="1"/>
    <s v="film &amp; video/documentary"/>
    <x v="0"/>
    <s v="video/documentary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d v="2013-03-19T16:42:15"/>
    <n v="1360258935"/>
    <x v="301"/>
    <b v="1"/>
    <n v="251"/>
    <b v="1"/>
    <s v="film &amp; video/documentary"/>
    <x v="0"/>
    <s v="video/documentary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d v="2012-02-24T20:33:58"/>
    <n v="1327523638"/>
    <x v="302"/>
    <b v="1"/>
    <n v="108"/>
    <b v="1"/>
    <s v="film &amp; video/documentary"/>
    <x v="0"/>
    <s v="video/documentary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d v="2012-06-02T01:42:26"/>
    <n v="1336009346"/>
    <x v="303"/>
    <b v="1"/>
    <n v="82"/>
    <b v="1"/>
    <s v="film &amp; video/documentary"/>
    <x v="0"/>
    <s v="video/documentary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d v="2012-09-01T02:00:00"/>
    <n v="1343096197"/>
    <x v="304"/>
    <b v="1"/>
    <n v="74"/>
    <b v="1"/>
    <s v="film &amp; video/documentary"/>
    <x v="0"/>
    <s v="video/documentary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d v="2012-03-10T15:07:29"/>
    <n v="1328800049"/>
    <x v="305"/>
    <b v="1"/>
    <n v="189"/>
    <b v="1"/>
    <s v="film &amp; video/documentary"/>
    <x v="0"/>
    <s v="video/documentary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d v="2013-03-20T19:05:33"/>
    <n v="1362081933"/>
    <x v="306"/>
    <b v="1"/>
    <n v="80"/>
    <b v="1"/>
    <s v="film &amp; video/documentary"/>
    <x v="0"/>
    <s v="video/documentary"/>
    <n v="2.9289999999999998"/>
    <n v="36.612499999999997"/>
  </r>
  <r>
    <n v="307"/>
    <s v="Grammar Revolution"/>
    <s v="Why is grammar important?"/>
    <n v="22000"/>
    <n v="24490"/>
    <x v="0"/>
    <s v="US"/>
    <x v="0"/>
    <n v="1360276801"/>
    <d v="2013-02-07T22:40:01"/>
    <n v="1357684801"/>
    <x v="307"/>
    <b v="1"/>
    <n v="576"/>
    <b v="1"/>
    <s v="film &amp; video/documentary"/>
    <x v="0"/>
    <s v="video/documentary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d v="2011-03-10T16:40:10"/>
    <n v="1295887210"/>
    <x v="308"/>
    <b v="1"/>
    <n v="202"/>
    <b v="1"/>
    <s v="film &amp; video/documentary"/>
    <x v="0"/>
    <s v="video/documentary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d v="2012-09-03T18:02:14"/>
    <n v="1344880934"/>
    <x v="309"/>
    <b v="1"/>
    <n v="238"/>
    <b v="1"/>
    <s v="film &amp; video/documentary"/>
    <x v="0"/>
    <s v="video/documentary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d v="2011-10-20T02:00:00"/>
    <n v="1317788623"/>
    <x v="310"/>
    <b v="1"/>
    <n v="36"/>
    <b v="1"/>
    <s v="film &amp; video/documentary"/>
    <x v="0"/>
    <s v="video/documentary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d v="2012-01-01T07:59:00"/>
    <n v="1321852592"/>
    <x v="311"/>
    <b v="1"/>
    <n v="150"/>
    <b v="1"/>
    <s v="film &amp; video/documentary"/>
    <x v="0"/>
    <s v="video/documentary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d v="2013-04-14T21:03:52"/>
    <n v="1363381432"/>
    <x v="312"/>
    <b v="1"/>
    <n v="146"/>
    <b v="1"/>
    <s v="film &amp; video/documentary"/>
    <x v="0"/>
    <s v="video/documentary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d v="2010-08-11T15:59:00"/>
    <n v="1277702894"/>
    <x v="313"/>
    <b v="1"/>
    <n v="222"/>
    <b v="1"/>
    <s v="film &amp; video/documentary"/>
    <x v="0"/>
    <s v="video/documentary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d v="2013-03-01T19:59:48"/>
    <n v="1359575988"/>
    <x v="314"/>
    <b v="1"/>
    <n v="120"/>
    <b v="1"/>
    <s v="film &amp; video/documentary"/>
    <x v="0"/>
    <s v="video/documentary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d v="2012-08-22T18:32:14"/>
    <n v="1343068334"/>
    <x v="315"/>
    <b v="1"/>
    <n v="126"/>
    <b v="1"/>
    <s v="film &amp; video/documentary"/>
    <x v="0"/>
    <s v="video/documentary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d v="2014-12-11T04:59:00"/>
    <n v="1415398197"/>
    <x v="316"/>
    <b v="1"/>
    <n v="158"/>
    <b v="1"/>
    <s v="film &amp; video/documentary"/>
    <x v="0"/>
    <s v="video/documentary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d v="2013-12-11T16:14:43"/>
    <n v="1384186483"/>
    <x v="317"/>
    <b v="1"/>
    <n v="316"/>
    <b v="1"/>
    <s v="film &amp; video/documentary"/>
    <x v="0"/>
    <s v="video/documentary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d v="2013-03-26T23:55:51"/>
    <n v="1361753751"/>
    <x v="318"/>
    <b v="1"/>
    <n v="284"/>
    <b v="1"/>
    <s v="film &amp; video/documentary"/>
    <x v="0"/>
    <s v="video/documentary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d v="2010-02-02T07:59:00"/>
    <n v="1257538029"/>
    <x v="319"/>
    <b v="1"/>
    <n v="51"/>
    <b v="1"/>
    <s v="film &amp; video/documentary"/>
    <x v="0"/>
    <s v="video/documentary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d v="2015-12-22T23:00:00"/>
    <n v="1448284433"/>
    <x v="320"/>
    <b v="1"/>
    <n v="158"/>
    <b v="1"/>
    <s v="film &amp; video/documentary"/>
    <x v="0"/>
    <s v="video/documentary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d v="2016-11-08T11:43:06"/>
    <n v="1475577786"/>
    <x v="321"/>
    <b v="1"/>
    <n v="337"/>
    <b v="1"/>
    <s v="film &amp; video/documentary"/>
    <x v="0"/>
    <s v="video/documentary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d v="2016-05-13T13:40:48"/>
    <n v="1460554848"/>
    <x v="322"/>
    <b v="1"/>
    <n v="186"/>
    <b v="1"/>
    <s v="film &amp; video/documentary"/>
    <x v="0"/>
    <s v="video/documentary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d v="2016-12-21T07:59:00"/>
    <n v="1479886966"/>
    <x v="323"/>
    <b v="1"/>
    <n v="58"/>
    <b v="1"/>
    <s v="film &amp; video/documentary"/>
    <x v="0"/>
    <s v="video/documentary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d v="2015-08-01T15:01:48"/>
    <n v="1435590108"/>
    <x v="324"/>
    <b v="1"/>
    <n v="82"/>
    <b v="1"/>
    <s v="film &amp; video/documentary"/>
    <x v="0"/>
    <s v="video/documentary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d v="2016-12-20T04:30:33"/>
    <n v="1479184233"/>
    <x v="325"/>
    <b v="1"/>
    <n v="736"/>
    <b v="1"/>
    <s v="film &amp; video/documentary"/>
    <x v="0"/>
    <s v="video/documentary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d v="2017-03-14T22:57:00"/>
    <n v="1486625606"/>
    <x v="326"/>
    <b v="1"/>
    <n v="1151"/>
    <b v="1"/>
    <s v="film &amp; video/documentary"/>
    <x v="0"/>
    <s v="video/documentary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d v="2015-03-22T08:00:00"/>
    <n v="1424669929"/>
    <x v="327"/>
    <b v="1"/>
    <n v="34"/>
    <b v="1"/>
    <s v="film &amp; video/documentary"/>
    <x v="0"/>
    <s v="video/documentary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d v="2015-11-01T04:00:00"/>
    <n v="1443739388"/>
    <x v="328"/>
    <b v="1"/>
    <n v="498"/>
    <b v="1"/>
    <s v="film &amp; video/documentary"/>
    <x v="0"/>
    <s v="video/documentary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d v="2015-11-07T04:00:00"/>
    <n v="1444821127"/>
    <x v="329"/>
    <b v="1"/>
    <n v="167"/>
    <b v="1"/>
    <s v="film &amp; video/documentary"/>
    <x v="0"/>
    <s v="video/documentary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d v="2013-05-17T03:59:00"/>
    <n v="1366028563"/>
    <x v="330"/>
    <b v="1"/>
    <n v="340"/>
    <b v="1"/>
    <s v="film &amp; video/documentary"/>
    <x v="0"/>
    <s v="video/documentary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d v="2016-06-17T13:57:14"/>
    <n v="1463493434"/>
    <x v="331"/>
    <b v="1"/>
    <n v="438"/>
    <b v="1"/>
    <s v="film &amp; video/documentary"/>
    <x v="0"/>
    <s v="video/documentary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d v="2015-10-28T08:00:00"/>
    <n v="1442420377"/>
    <x v="332"/>
    <b v="1"/>
    <n v="555"/>
    <b v="1"/>
    <s v="film &amp; video/documentary"/>
    <x v="0"/>
    <s v="video/documentary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d v="2016-04-07T14:16:31"/>
    <n v="1457450191"/>
    <x v="333"/>
    <b v="1"/>
    <n v="266"/>
    <b v="1"/>
    <s v="film &amp; video/documentary"/>
    <x v="0"/>
    <s v="video/documentary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d v="2015-05-15T19:00:00"/>
    <n v="1428423757"/>
    <x v="334"/>
    <b v="1"/>
    <n v="69"/>
    <b v="1"/>
    <s v="film &amp; video/documentary"/>
    <x v="0"/>
    <s v="video/documentary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d v="2015-05-08T22:00:00"/>
    <n v="1428428515"/>
    <x v="335"/>
    <b v="1"/>
    <n v="80"/>
    <b v="1"/>
    <s v="film &amp; video/documentary"/>
    <x v="0"/>
    <s v="video/documentary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d v="2015-11-13T15:18:38"/>
    <n v="1444832318"/>
    <x v="336"/>
    <b v="1"/>
    <n v="493"/>
    <b v="1"/>
    <s v="film &amp; video/documentary"/>
    <x v="0"/>
    <s v="video/documentary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d v="2015-03-14T02:05:08"/>
    <n v="1423710308"/>
    <x v="337"/>
    <b v="1"/>
    <n v="31"/>
    <b v="1"/>
    <s v="film &amp; video/documentary"/>
    <x v="0"/>
    <s v="video/documentary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d v="2016-09-03T01:00:00"/>
    <n v="1468001290"/>
    <x v="338"/>
    <b v="1"/>
    <n v="236"/>
    <b v="1"/>
    <s v="film &amp; video/documentary"/>
    <x v="0"/>
    <s v="video/documentary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d v="2015-04-29T18:14:28"/>
    <n v="1427739268"/>
    <x v="339"/>
    <b v="1"/>
    <n v="89"/>
    <b v="1"/>
    <s v="film &amp; video/documentary"/>
    <x v="0"/>
    <s v="video/documentary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d v="2017-03-08T21:00:00"/>
    <n v="1486397007"/>
    <x v="340"/>
    <b v="1"/>
    <n v="299"/>
    <b v="1"/>
    <s v="film &amp; video/documentary"/>
    <x v="0"/>
    <s v="video/documentary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d v="2014-10-01T03:59:00"/>
    <n v="1410555998"/>
    <x v="341"/>
    <b v="1"/>
    <n v="55"/>
    <b v="1"/>
    <s v="film &amp; video/documentary"/>
    <x v="0"/>
    <s v="video/documentary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d v="2016-04-29T18:44:25"/>
    <n v="1459363465"/>
    <x v="342"/>
    <b v="1"/>
    <n v="325"/>
    <b v="1"/>
    <s v="film &amp; video/documentary"/>
    <x v="0"/>
    <s v="video/documentary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d v="2014-11-14T03:00:00"/>
    <n v="1413308545"/>
    <x v="343"/>
    <b v="1"/>
    <n v="524"/>
    <b v="1"/>
    <s v="film &amp; video/documentary"/>
    <x v="0"/>
    <s v="video/documentary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d v="2015-06-01T02:20:00"/>
    <n v="1429312694"/>
    <x v="344"/>
    <b v="1"/>
    <n v="285"/>
    <b v="1"/>
    <s v="film &amp; video/documentary"/>
    <x v="0"/>
    <s v="video/documentary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d v="2015-05-20T22:39:50"/>
    <n v="1429569590"/>
    <x v="345"/>
    <b v="1"/>
    <n v="179"/>
    <b v="1"/>
    <s v="film &amp; video/documentary"/>
    <x v="0"/>
    <s v="video/documentary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d v="2015-10-14T12:00:21"/>
    <n v="1442232021"/>
    <x v="346"/>
    <b v="1"/>
    <n v="188"/>
    <b v="1"/>
    <s v="film &amp; video/documentary"/>
    <x v="0"/>
    <s v="video/documentary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d v="2015-11-14T12:53:29"/>
    <n v="1444910009"/>
    <x v="347"/>
    <b v="1"/>
    <n v="379"/>
    <b v="1"/>
    <s v="film &amp; video/documentary"/>
    <x v="0"/>
    <s v="video/documentary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d v="2015-08-21T14:05:16"/>
    <n v="1437573916"/>
    <x v="348"/>
    <b v="1"/>
    <n v="119"/>
    <b v="1"/>
    <s v="film &amp; video/documentary"/>
    <x v="0"/>
    <s v="video/documentary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d v="2017-02-24T11:58:28"/>
    <n v="1485345508"/>
    <x v="349"/>
    <b v="1"/>
    <n v="167"/>
    <b v="1"/>
    <s v="film &amp; video/documentary"/>
    <x v="0"/>
    <s v="video/documentary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d v="2016-09-11T03:59:00"/>
    <n v="1470274509"/>
    <x v="350"/>
    <b v="1"/>
    <n v="221"/>
    <b v="1"/>
    <s v="film &amp; video/documentary"/>
    <x v="0"/>
    <s v="video/documentary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d v="2016-04-07T22:09:14"/>
    <n v="1456614554"/>
    <x v="351"/>
    <b v="1"/>
    <n v="964"/>
    <b v="1"/>
    <s v="film &amp; video/documentary"/>
    <x v="0"/>
    <s v="video/documentary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d v="2014-10-08T04:01:08"/>
    <n v="1410148868"/>
    <x v="352"/>
    <b v="1"/>
    <n v="286"/>
    <b v="1"/>
    <s v="film &amp; video/documentary"/>
    <x v="0"/>
    <s v="video/documentary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d v="2015-11-19T20:00:19"/>
    <n v="1445367619"/>
    <x v="353"/>
    <b v="1"/>
    <n v="613"/>
    <b v="1"/>
    <s v="film &amp; video/documentary"/>
    <x v="0"/>
    <s v="video/documentary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d v="2016-04-08T18:52:01"/>
    <n v="1457553121"/>
    <x v="354"/>
    <b v="1"/>
    <n v="29"/>
    <b v="1"/>
    <s v="film &amp; video/documentary"/>
    <x v="0"/>
    <s v="video/documentary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d v="2014-12-01T08:03:14"/>
    <n v="1414738994"/>
    <x v="355"/>
    <b v="1"/>
    <n v="165"/>
    <b v="1"/>
    <s v="film &amp; video/documentary"/>
    <x v="0"/>
    <s v="video/documentary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s v="US"/>
    <x v="0"/>
    <n v="1458152193"/>
    <d v="2016-03-16T18:16:33"/>
    <n v="1455563793"/>
    <x v="356"/>
    <b v="1"/>
    <n v="97"/>
    <b v="1"/>
    <s v="film &amp; video/documentary"/>
    <x v="0"/>
    <s v="video/documentary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d v="2015-04-24T05:19:57"/>
    <n v="1426396797"/>
    <x v="357"/>
    <b v="1"/>
    <n v="303"/>
    <b v="1"/>
    <s v="film &amp; video/documentary"/>
    <x v="0"/>
    <s v="video/documentary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d v="2016-06-15T15:00:00"/>
    <n v="1463517521"/>
    <x v="358"/>
    <b v="1"/>
    <n v="267"/>
    <b v="1"/>
    <s v="film &amp; video/documentary"/>
    <x v="0"/>
    <s v="video/documentary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d v="2014-11-14T05:12:00"/>
    <n v="1414028490"/>
    <x v="359"/>
    <b v="1"/>
    <n v="302"/>
    <b v="1"/>
    <s v="film &amp; video/documentary"/>
    <x v="0"/>
    <s v="video/documentary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d v="2015-07-23T03:11:00"/>
    <n v="1433799180"/>
    <x v="360"/>
    <b v="0"/>
    <n v="87"/>
    <b v="1"/>
    <s v="film &amp; video/documentary"/>
    <x v="0"/>
    <s v="video/documentary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d v="2014-11-23T01:01:46"/>
    <n v="1414108906"/>
    <x v="361"/>
    <b v="0"/>
    <n v="354"/>
    <b v="1"/>
    <s v="film &amp; video/documentary"/>
    <x v="0"/>
    <s v="video/documentary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d v="2014-08-08T00:00:00"/>
    <n v="1405573391"/>
    <x v="362"/>
    <b v="0"/>
    <n v="86"/>
    <b v="1"/>
    <s v="film &amp; video/documentary"/>
    <x v="0"/>
    <s v="video/documentary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d v="2010-05-02T19:22:00"/>
    <n v="1268934736"/>
    <x v="363"/>
    <b v="0"/>
    <n v="26"/>
    <b v="1"/>
    <s v="film &amp; video/documentary"/>
    <x v="0"/>
    <s v="video/documentary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d v="2014-06-21T03:59:00"/>
    <n v="1400704672"/>
    <x v="364"/>
    <b v="0"/>
    <n v="113"/>
    <b v="1"/>
    <s v="film &amp; video/documentary"/>
    <x v="0"/>
    <s v="video/documentary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d v="2014-02-28T14:33:19"/>
    <n v="1391005999"/>
    <x v="365"/>
    <b v="0"/>
    <n v="65"/>
    <b v="1"/>
    <s v="film &amp; video/documentary"/>
    <x v="0"/>
    <s v="video/documentary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d v="2012-05-20T19:01:58"/>
    <n v="1334948518"/>
    <x v="366"/>
    <b v="0"/>
    <n v="134"/>
    <b v="1"/>
    <s v="film &amp; video/documentary"/>
    <x v="0"/>
    <s v="video/documentary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d v="2013-05-01T04:59:00"/>
    <n v="1363960278"/>
    <x v="367"/>
    <b v="0"/>
    <n v="119"/>
    <b v="1"/>
    <s v="film &amp; video/documentary"/>
    <x v="0"/>
    <s v="video/documentary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d v="2015-03-15T13:32:02"/>
    <n v="1423405922"/>
    <x v="368"/>
    <b v="0"/>
    <n v="159"/>
    <b v="1"/>
    <s v="film &amp; video/documentary"/>
    <x v="0"/>
    <s v="video/documentary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d v="2012-01-15T13:14:29"/>
    <n v="1324041269"/>
    <x v="369"/>
    <b v="0"/>
    <n v="167"/>
    <b v="1"/>
    <s v="film &amp; video/documentary"/>
    <x v="0"/>
    <s v="video/documentary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d v="2017-01-06T19:05:00"/>
    <n v="1481137500"/>
    <x v="370"/>
    <b v="0"/>
    <n v="43"/>
    <b v="1"/>
    <s v="film &amp; video/documentary"/>
    <x v="0"/>
    <s v="video/documentary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d v="2013-02-01T18:25:39"/>
    <n v="1355855139"/>
    <x v="371"/>
    <b v="0"/>
    <n v="1062"/>
    <b v="1"/>
    <s v="film &amp; video/documentary"/>
    <x v="0"/>
    <s v="video/documentary"/>
    <n v="1.1416866666666667"/>
    <n v="161.25517890772127"/>
  </r>
  <r>
    <n v="372"/>
    <s v="Wild Equus"/>
    <s v="A short documentary exploring the uses of 'Natural Horsemanship' across Europe"/>
    <n v="300"/>
    <n v="376"/>
    <x v="0"/>
    <s v="GB"/>
    <x v="1"/>
    <n v="1459872000"/>
    <d v="2016-04-05T16:00:00"/>
    <n v="1456408244"/>
    <x v="372"/>
    <b v="0"/>
    <n v="9"/>
    <b v="1"/>
    <s v="film &amp; video/documentary"/>
    <x v="0"/>
    <s v="video/documentary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d v="2012-07-18T21:53:18"/>
    <n v="1340056398"/>
    <x v="373"/>
    <b v="0"/>
    <n v="89"/>
    <b v="1"/>
    <s v="film &amp; video/documentary"/>
    <x v="0"/>
    <s v="video/documentary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d v="2011-09-16T21:20:31"/>
    <n v="1312320031"/>
    <x v="374"/>
    <b v="0"/>
    <n v="174"/>
    <b v="1"/>
    <s v="film &amp; video/documentary"/>
    <x v="0"/>
    <s v="video/documentary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d v="2014-03-01T17:18:00"/>
    <n v="1390088311"/>
    <x v="375"/>
    <b v="0"/>
    <n v="14"/>
    <b v="1"/>
    <s v="film &amp; video/documentary"/>
    <x v="0"/>
    <s v="video/documentary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d v="2016-08-25T10:51:56"/>
    <n v="1469443916"/>
    <x v="376"/>
    <b v="0"/>
    <n v="48"/>
    <b v="1"/>
    <s v="film &amp; video/documentary"/>
    <x v="0"/>
    <s v="video/documentary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d v="2015-11-14T07:01:00"/>
    <n v="1444888868"/>
    <x v="377"/>
    <b v="0"/>
    <n v="133"/>
    <b v="1"/>
    <s v="film &amp; video/documentary"/>
    <x v="0"/>
    <s v="video/documentary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d v="2016-01-25T23:52:00"/>
    <n v="1451655808"/>
    <x v="378"/>
    <b v="0"/>
    <n v="83"/>
    <b v="1"/>
    <s v="film &amp; video/documentary"/>
    <x v="0"/>
    <s v="video/documentary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d v="2012-05-03T16:31:12"/>
    <n v="1332174672"/>
    <x v="379"/>
    <b v="0"/>
    <n v="149"/>
    <b v="1"/>
    <s v="film &amp; video/documentary"/>
    <x v="0"/>
    <s v="video/documentary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d v="2016-01-23T17:16:32"/>
    <n v="1451409392"/>
    <x v="380"/>
    <b v="0"/>
    <n v="49"/>
    <b v="1"/>
    <s v="film &amp; video/documentary"/>
    <x v="0"/>
    <s v="video/documentary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d v="2012-07-30T05:00:00"/>
    <n v="1340642717"/>
    <x v="381"/>
    <b v="0"/>
    <n v="251"/>
    <b v="1"/>
    <s v="film &amp; video/documentary"/>
    <x v="0"/>
    <s v="video/documentary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d v="2012-09-06T17:01:40"/>
    <n v="1345741300"/>
    <x v="382"/>
    <b v="0"/>
    <n v="22"/>
    <b v="1"/>
    <s v="film &amp; video/documentary"/>
    <x v="0"/>
    <s v="video/documentary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d v="2014-05-19T02:49:19"/>
    <n v="1398480559"/>
    <x v="383"/>
    <b v="0"/>
    <n v="48"/>
    <b v="1"/>
    <s v="film &amp; video/documentary"/>
    <x v="0"/>
    <s v="video/documentary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d v="2015-01-06T18:45:47"/>
    <n v="1417977947"/>
    <x v="384"/>
    <b v="0"/>
    <n v="383"/>
    <b v="1"/>
    <s v="film &amp; video/documentary"/>
    <x v="0"/>
    <s v="video/documentary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d v="2014-11-21T15:01:41"/>
    <n v="1413986501"/>
    <x v="385"/>
    <b v="0"/>
    <n v="237"/>
    <b v="1"/>
    <s v="film &amp; video/documentary"/>
    <x v="0"/>
    <s v="video/documentary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d v="2015-08-10T22:49:51"/>
    <n v="1437950991"/>
    <x v="386"/>
    <b v="0"/>
    <n v="13"/>
    <b v="1"/>
    <s v="film &amp; video/documentary"/>
    <x v="0"/>
    <s v="video/documentary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d v="2015-08-15T06:00:00"/>
    <n v="1436976858"/>
    <x v="387"/>
    <b v="0"/>
    <n v="562"/>
    <b v="1"/>
    <s v="film &amp; video/documentary"/>
    <x v="0"/>
    <s v="video/documentary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d v="2016-07-28T01:49:40"/>
    <n v="1467078580"/>
    <x v="388"/>
    <b v="0"/>
    <n v="71"/>
    <b v="1"/>
    <s v="film &amp; video/documentary"/>
    <x v="0"/>
    <s v="video/documentary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d v="2014-03-07T22:59:00"/>
    <n v="1391477450"/>
    <x v="389"/>
    <b v="0"/>
    <n v="1510"/>
    <b v="1"/>
    <s v="film &amp; video/documentary"/>
    <x v="0"/>
    <s v="video/documentary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d v="2015-05-08T00:52:52"/>
    <n v="1429318372"/>
    <x v="390"/>
    <b v="0"/>
    <n v="14"/>
    <b v="1"/>
    <s v="film &amp; video/documentary"/>
    <x v="0"/>
    <s v="video/documentary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d v="2011-12-18T00:59:00"/>
    <n v="1321578051"/>
    <x v="391"/>
    <b v="0"/>
    <n v="193"/>
    <b v="1"/>
    <s v="film &amp; video/documentary"/>
    <x v="0"/>
    <s v="video/documentary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d v="2011-09-08T03:00:00"/>
    <n v="1312823571"/>
    <x v="392"/>
    <b v="0"/>
    <n v="206"/>
    <b v="1"/>
    <s v="film &amp; video/documentary"/>
    <x v="0"/>
    <s v="video/documentary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d v="2013-10-10T17:00:52"/>
    <n v="1378746052"/>
    <x v="393"/>
    <b v="0"/>
    <n v="351"/>
    <b v="1"/>
    <s v="film &amp; video/documentary"/>
    <x v="0"/>
    <s v="video/documentary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d v="2016-04-17T18:38:02"/>
    <n v="1455737882"/>
    <x v="394"/>
    <b v="0"/>
    <n v="50"/>
    <b v="1"/>
    <s v="film &amp; video/documentary"/>
    <x v="0"/>
    <s v="video/documentary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d v="2012-04-27T21:32:00"/>
    <n v="1332452960"/>
    <x v="395"/>
    <b v="0"/>
    <n v="184"/>
    <b v="1"/>
    <s v="film &amp; video/documentary"/>
    <x v="0"/>
    <s v="video/documentary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d v="2012-07-07T13:33:26"/>
    <n v="1340372006"/>
    <x v="396"/>
    <b v="0"/>
    <n v="196"/>
    <b v="1"/>
    <s v="film &amp; video/documentary"/>
    <x v="0"/>
    <s v="video/documentary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d v="2010-09-01T03:44:00"/>
    <n v="1279651084"/>
    <x v="397"/>
    <b v="0"/>
    <n v="229"/>
    <b v="1"/>
    <s v="film &amp; video/documentary"/>
    <x v="0"/>
    <s v="video/documentary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d v="2015-04-29T19:02:06"/>
    <n v="1426446126"/>
    <x v="398"/>
    <b v="0"/>
    <n v="67"/>
    <b v="1"/>
    <s v="film &amp; video/documentary"/>
    <x v="0"/>
    <s v="video/documentary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d v="2016-12-14T12:00:00"/>
    <n v="1479070867"/>
    <x v="399"/>
    <b v="0"/>
    <n v="95"/>
    <b v="1"/>
    <s v="film &amp; video/documentary"/>
    <x v="0"/>
    <s v="video/documentary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d v="2014-05-17T03:30:00"/>
    <n v="1397661347"/>
    <x v="400"/>
    <b v="0"/>
    <n v="62"/>
    <b v="1"/>
    <s v="film &amp; video/documentary"/>
    <x v="0"/>
    <s v="video/documentary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d v="2011-08-07T20:12:50"/>
    <n v="1310155970"/>
    <x v="401"/>
    <b v="0"/>
    <n v="73"/>
    <b v="1"/>
    <s v="film &amp; video/documentary"/>
    <x v="0"/>
    <s v="video/documentary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d v="2015-11-05T13:56:57"/>
    <n v="1444913817"/>
    <x v="402"/>
    <b v="0"/>
    <n v="43"/>
    <b v="1"/>
    <s v="film &amp; video/documentary"/>
    <x v="0"/>
    <s v="video/documentary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d v="2011-08-10T07:08:00"/>
    <n v="1308900441"/>
    <x v="403"/>
    <b v="0"/>
    <n v="70"/>
    <b v="1"/>
    <s v="film &amp; video/documentary"/>
    <x v="0"/>
    <s v="video/documentary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d v="2014-02-05T23:04:00"/>
    <n v="1389107062"/>
    <x v="404"/>
    <b v="0"/>
    <n v="271"/>
    <b v="1"/>
    <s v="film &amp; video/documentary"/>
    <x v="0"/>
    <s v="video/documentary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s v="US"/>
    <x v="0"/>
    <n v="1394071339"/>
    <d v="2014-03-06T02:02:19"/>
    <n v="1391479339"/>
    <x v="405"/>
    <b v="0"/>
    <n v="55"/>
    <b v="1"/>
    <s v="film &amp; video/documentary"/>
    <x v="0"/>
    <s v="video/documentary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d v="2011-05-09T05:59:00"/>
    <n v="1301975637"/>
    <x v="406"/>
    <b v="0"/>
    <n v="35"/>
    <b v="1"/>
    <s v="film &amp; video/documentary"/>
    <x v="0"/>
    <s v="video/documentary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d v="2011-11-19T21:54:10"/>
    <n v="1316552050"/>
    <x v="407"/>
    <b v="0"/>
    <n v="22"/>
    <b v="1"/>
    <s v="film &amp; video/documentary"/>
    <x v="0"/>
    <s v="video/documentary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d v="2013-11-05T18:39:50"/>
    <n v="1380217190"/>
    <x v="408"/>
    <b v="0"/>
    <n v="38"/>
    <b v="1"/>
    <s v="film &amp; video/documentary"/>
    <x v="0"/>
    <s v="video/documentary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d v="2016-07-22T20:42:24"/>
    <n v="1466628144"/>
    <x v="409"/>
    <b v="0"/>
    <n v="15"/>
    <b v="1"/>
    <s v="film &amp; video/documentary"/>
    <x v="0"/>
    <s v="video/documentary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d v="2015-06-18T23:33:17"/>
    <n v="1429486397"/>
    <x v="410"/>
    <b v="0"/>
    <n v="7"/>
    <b v="1"/>
    <s v="film &amp; video/documentary"/>
    <x v="0"/>
    <s v="video/documentary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d v="2013-12-22T05:00:00"/>
    <n v="1384920804"/>
    <x v="411"/>
    <b v="0"/>
    <n v="241"/>
    <b v="1"/>
    <s v="film &amp; video/documentary"/>
    <x v="0"/>
    <s v="video/documentary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d v="2012-07-25T17:49:38"/>
    <n v="1341856178"/>
    <x v="412"/>
    <b v="0"/>
    <n v="55"/>
    <b v="1"/>
    <s v="film &amp; video/documentary"/>
    <x v="0"/>
    <s v="video/documentary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d v="2012-07-19T21:03:31"/>
    <n v="1340139811"/>
    <x v="413"/>
    <b v="0"/>
    <n v="171"/>
    <b v="1"/>
    <s v="film &amp; video/documentary"/>
    <x v="0"/>
    <s v="video/documentary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d v="2013-10-12T01:31:05"/>
    <n v="1378949465"/>
    <x v="414"/>
    <b v="0"/>
    <n v="208"/>
    <b v="1"/>
    <s v="film &amp; video/documentary"/>
    <x v="0"/>
    <s v="video/documentary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d v="2014-10-17T12:00:00"/>
    <n v="1411417602"/>
    <x v="415"/>
    <b v="0"/>
    <n v="21"/>
    <b v="1"/>
    <s v="film &amp; video/documentary"/>
    <x v="0"/>
    <s v="video/documentary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d v="2014-02-08T09:30:31"/>
    <n v="1389259831"/>
    <x v="416"/>
    <b v="0"/>
    <n v="25"/>
    <b v="1"/>
    <s v="film &amp; video/documentary"/>
    <x v="0"/>
    <s v="video/documentary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d v="2013-04-08T04:33:00"/>
    <n v="1364426260"/>
    <x v="417"/>
    <b v="0"/>
    <n v="52"/>
    <b v="1"/>
    <s v="film &amp; video/documentary"/>
    <x v="0"/>
    <s v="video/documentary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d v="2015-07-23T06:46:37"/>
    <n v="1435041997"/>
    <x v="418"/>
    <b v="0"/>
    <n v="104"/>
    <b v="1"/>
    <s v="film &amp; video/documentary"/>
    <x v="0"/>
    <s v="video/documentary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d v="2013-06-29T20:13:07"/>
    <n v="1367352787"/>
    <x v="419"/>
    <b v="0"/>
    <n v="73"/>
    <b v="1"/>
    <s v="film &amp; video/documentary"/>
    <x v="0"/>
    <s v="video/documentary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d v="2014-03-14T04:40:31"/>
    <n v="1392183631"/>
    <x v="420"/>
    <b v="0"/>
    <n v="3"/>
    <b v="0"/>
    <s v="film &amp; video/animation"/>
    <x v="0"/>
    <s v="video/animation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d v="2015-08-21T11:47:36"/>
    <n v="1434973656"/>
    <x v="421"/>
    <b v="0"/>
    <n v="6"/>
    <b v="0"/>
    <s v="film &amp; video/animation"/>
    <x v="0"/>
    <s v="video/animation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d v="2014-09-11T06:14:57"/>
    <n v="1407824097"/>
    <x v="422"/>
    <b v="0"/>
    <n v="12"/>
    <b v="0"/>
    <s v="film &amp; video/animation"/>
    <x v="0"/>
    <s v="video/animation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d v="2013-06-05T22:13:50"/>
    <n v="1367878430"/>
    <x v="423"/>
    <b v="0"/>
    <n v="13"/>
    <b v="0"/>
    <s v="film &amp; video/animation"/>
    <x v="0"/>
    <s v="video/animation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d v="2012-03-26T08:01:39"/>
    <n v="1327568499"/>
    <x v="424"/>
    <b v="0"/>
    <n v="5"/>
    <b v="0"/>
    <s v="film &amp; video/animation"/>
    <x v="0"/>
    <s v="video/animation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d v="2015-11-27T21:40:04"/>
    <n v="1443472804"/>
    <x v="425"/>
    <b v="0"/>
    <n v="2"/>
    <b v="0"/>
    <s v="film &amp; video/animation"/>
    <x v="0"/>
    <s v="video/animation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d v="2016-03-01T17:05:14"/>
    <n v="1454259914"/>
    <x v="426"/>
    <b v="0"/>
    <n v="8"/>
    <b v="0"/>
    <s v="film &amp; video/animation"/>
    <x v="0"/>
    <s v="video/animation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d v="2015-10-22T18:59:00"/>
    <n v="1444340940"/>
    <x v="427"/>
    <b v="0"/>
    <n v="0"/>
    <b v="0"/>
    <s v="film &amp; video/animation"/>
    <x v="0"/>
    <s v="video/animation"/>
    <n v="0"/>
    <n v="0"/>
  </r>
  <r>
    <n v="428"/>
    <s v="Little Clay Bible - Zacchaeus"/>
    <s v="Fresh, fun, entertaining Bible stories on YouTube, stop-motion style."/>
    <n v="12000"/>
    <n v="676"/>
    <x v="2"/>
    <s v="US"/>
    <x v="0"/>
    <n v="1402956000"/>
    <d v="2014-06-16T22:00:00"/>
    <n v="1400523845"/>
    <x v="428"/>
    <b v="0"/>
    <n v="13"/>
    <b v="0"/>
    <s v="film &amp; video/animation"/>
    <x v="0"/>
    <s v="video/animation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d v="2009-11-27T04:59:00"/>
    <n v="1252964282"/>
    <x v="429"/>
    <b v="0"/>
    <n v="0"/>
    <b v="0"/>
    <s v="film &amp; video/animation"/>
    <x v="0"/>
    <s v="video/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d v="2013-09-11T02:34:27"/>
    <n v="1377570867"/>
    <x v="430"/>
    <b v="0"/>
    <n v="5"/>
    <b v="0"/>
    <s v="film &amp; video/animation"/>
    <x v="0"/>
    <s v="video/animation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d v="2016-07-05T20:54:43"/>
    <n v="1465160083"/>
    <x v="431"/>
    <b v="0"/>
    <n v="8"/>
    <b v="0"/>
    <s v="film &amp; video/animation"/>
    <x v="0"/>
    <s v="video/animation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d v="2015-10-21T17:26:21"/>
    <n v="1440264381"/>
    <x v="432"/>
    <b v="0"/>
    <n v="8"/>
    <b v="0"/>
    <s v="film &amp; video/animation"/>
    <x v="0"/>
    <s v="video/animation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d v="2015-10-11T15:07:02"/>
    <n v="1439392022"/>
    <x v="433"/>
    <b v="0"/>
    <n v="0"/>
    <b v="0"/>
    <s v="film &amp; video/animation"/>
    <x v="0"/>
    <s v="video/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d v="2013-12-01T21:01:42"/>
    <n v="1383076902"/>
    <x v="434"/>
    <b v="0"/>
    <n v="2"/>
    <b v="0"/>
    <s v="film &amp; video/animation"/>
    <x v="0"/>
    <s v="video/animation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d v="2013-09-13T17:56:20"/>
    <n v="1376502980"/>
    <x v="435"/>
    <b v="0"/>
    <n v="3"/>
    <b v="0"/>
    <s v="film &amp; video/animation"/>
    <x v="0"/>
    <s v="video/animation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d v="2013-07-31T08:41:53"/>
    <n v="1372668113"/>
    <x v="436"/>
    <b v="0"/>
    <n v="0"/>
    <b v="0"/>
    <s v="film &amp; video/animation"/>
    <x v="0"/>
    <s v="video/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d v="2016-10-08T07:38:46"/>
    <n v="1470728326"/>
    <x v="437"/>
    <b v="0"/>
    <n v="0"/>
    <b v="0"/>
    <s v="film &amp; video/animation"/>
    <x v="0"/>
    <s v="video/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d v="2015-11-18T07:15:58"/>
    <n v="1445235358"/>
    <x v="438"/>
    <b v="0"/>
    <n v="11"/>
    <b v="0"/>
    <s v="film &amp; video/animation"/>
    <x v="0"/>
    <s v="video/animation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d v="2014-10-17T18:16:58"/>
    <n v="1412705818"/>
    <x v="439"/>
    <b v="0"/>
    <n v="0"/>
    <b v="0"/>
    <s v="film &amp; video/animation"/>
    <x v="0"/>
    <s v="video/animation"/>
    <n v="0"/>
    <n v="0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d v="2016-03-24T22:39:13"/>
    <n v="1456270753"/>
    <x v="440"/>
    <b v="0"/>
    <n v="1"/>
    <b v="0"/>
    <s v="film &amp; video/animation"/>
    <x v="0"/>
    <s v="video/animation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d v="2013-11-02T19:03:16"/>
    <n v="1380826996"/>
    <x v="441"/>
    <b v="0"/>
    <n v="0"/>
    <b v="0"/>
    <s v="film &amp; video/animation"/>
    <x v="0"/>
    <s v="video/animation"/>
    <n v="0"/>
    <n v="0"/>
  </r>
  <r>
    <n v="442"/>
    <s v="The Paranormal Idiot"/>
    <s v="Doomsday is here"/>
    <n v="17000"/>
    <n v="6691"/>
    <x v="2"/>
    <s v="US"/>
    <x v="0"/>
    <n v="1424380783"/>
    <d v="2015-02-19T21:19:43"/>
    <n v="1421788783"/>
    <x v="442"/>
    <b v="0"/>
    <n v="17"/>
    <b v="0"/>
    <s v="film &amp; video/animation"/>
    <x v="0"/>
    <s v="video/animation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d v="2014-02-10T00:21:41"/>
    <n v="1389399701"/>
    <x v="443"/>
    <b v="0"/>
    <n v="2"/>
    <b v="0"/>
    <s v="film &amp; video/animation"/>
    <x v="0"/>
    <s v="video/animation"/>
    <n v="1E-3"/>
    <n v="5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d v="2012-02-15T21:46:01"/>
    <n v="1324158361"/>
    <x v="444"/>
    <b v="0"/>
    <n v="1"/>
    <b v="0"/>
    <s v="film &amp; video/animation"/>
    <x v="0"/>
    <s v="video/animation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d v="2015-05-21T08:02:55"/>
    <n v="1430899375"/>
    <x v="445"/>
    <b v="0"/>
    <n v="2"/>
    <b v="0"/>
    <s v="film &amp; video/animation"/>
    <x v="0"/>
    <s v="video/animation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d v="2015-03-04T02:00:20"/>
    <n v="1422842420"/>
    <x v="446"/>
    <b v="0"/>
    <n v="16"/>
    <b v="0"/>
    <s v="film &amp; video/animation"/>
    <x v="0"/>
    <s v="video/animation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d v="2013-03-23T12:19:23"/>
    <n v="1361884763"/>
    <x v="447"/>
    <b v="0"/>
    <n v="1"/>
    <b v="0"/>
    <s v="film &amp; video/animation"/>
    <x v="0"/>
    <s v="video/animation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d v="2014-05-14T18:11:35"/>
    <n v="1398363095"/>
    <x v="448"/>
    <b v="0"/>
    <n v="4"/>
    <b v="0"/>
    <s v="film &amp; video/animation"/>
    <x v="0"/>
    <s v="video/animation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d v="2013-10-17T13:38:05"/>
    <n v="1379425085"/>
    <x v="449"/>
    <b v="0"/>
    <n v="5"/>
    <b v="0"/>
    <s v="film &amp; video/animation"/>
    <x v="0"/>
    <s v="video/animation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d v="2014-02-14T22:43:20"/>
    <n v="1389825800"/>
    <x v="450"/>
    <b v="0"/>
    <n v="7"/>
    <b v="0"/>
    <s v="film &amp; video/animation"/>
    <x v="0"/>
    <s v="video/animation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d v="2014-01-25T17:09:51"/>
    <n v="1388077791"/>
    <x v="451"/>
    <b v="0"/>
    <n v="0"/>
    <b v="0"/>
    <s v="film &amp; video/animation"/>
    <x v="0"/>
    <s v="video/animation"/>
    <n v="0"/>
    <n v="0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d v="2015-05-13T16:53:35"/>
    <n v="1428944015"/>
    <x v="452"/>
    <b v="0"/>
    <n v="12"/>
    <b v="0"/>
    <s v="film &amp; video/animation"/>
    <x v="0"/>
    <s v="video/animation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d v="2015-02-19T19:47:59"/>
    <n v="1422992879"/>
    <x v="453"/>
    <b v="0"/>
    <n v="2"/>
    <b v="0"/>
    <s v="film &amp; video/animation"/>
    <x v="0"/>
    <s v="video/animation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d v="2014-11-26T13:14:00"/>
    <n v="1414343571"/>
    <x v="454"/>
    <b v="0"/>
    <n v="5"/>
    <b v="0"/>
    <s v="film &amp; video/animation"/>
    <x v="0"/>
    <s v="video/animation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d v="2012-04-17T00:31:00"/>
    <n v="1330733022"/>
    <x v="455"/>
    <b v="0"/>
    <n v="2"/>
    <b v="0"/>
    <s v="film &amp; video/animation"/>
    <x v="0"/>
    <s v="video/animation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d v="2013-10-22T03:59:00"/>
    <n v="1380559201"/>
    <x v="456"/>
    <b v="0"/>
    <n v="3"/>
    <b v="0"/>
    <s v="film &amp; video/animation"/>
    <x v="0"/>
    <s v="video/animation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d v="2014-08-16T18:25:12"/>
    <n v="1405621512"/>
    <x v="457"/>
    <b v="0"/>
    <n v="0"/>
    <b v="0"/>
    <s v="film &amp; video/animation"/>
    <x v="0"/>
    <s v="video/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d v="2013-05-14T16:47:40"/>
    <n v="1365958060"/>
    <x v="458"/>
    <b v="0"/>
    <n v="49"/>
    <b v="0"/>
    <s v="film &amp; video/animation"/>
    <x v="0"/>
    <s v="video/animation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d v="2011-11-13T16:22:07"/>
    <n v="1316013727"/>
    <x v="459"/>
    <b v="0"/>
    <n v="1"/>
    <b v="0"/>
    <s v="film &amp; video/animation"/>
    <x v="0"/>
    <s v="video/animation"/>
    <n v="6.4102564102564103E-4"/>
    <n v="25"/>
  </r>
  <r>
    <n v="460"/>
    <s v="Darwin's Kiss"/>
    <s v="An animated web series about biological evolution gone haywire."/>
    <n v="8500"/>
    <n v="25"/>
    <x v="2"/>
    <s v="US"/>
    <x v="0"/>
    <n v="1401595200"/>
    <d v="2014-06-01T04:00:00"/>
    <n v="1398862875"/>
    <x v="460"/>
    <b v="0"/>
    <n v="2"/>
    <b v="0"/>
    <s v="film &amp; video/animation"/>
    <x v="0"/>
    <s v="video/animation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d v="2013-06-02T20:19:27"/>
    <n v="1368476367"/>
    <x v="461"/>
    <b v="0"/>
    <n v="0"/>
    <b v="0"/>
    <s v="film &amp; video/animation"/>
    <x v="0"/>
    <s v="video/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d v="2011-08-10T03:02:21"/>
    <n v="1307761341"/>
    <x v="462"/>
    <b v="0"/>
    <n v="0"/>
    <b v="0"/>
    <s v="film &amp; video/animation"/>
    <x v="0"/>
    <s v="video/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d v="2011-09-24T17:02:33"/>
    <n v="1311699753"/>
    <x v="463"/>
    <b v="0"/>
    <n v="11"/>
    <b v="0"/>
    <s v="film &amp; video/animation"/>
    <x v="0"/>
    <s v="video/animation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d v="2016-05-18T20:22:15"/>
    <n v="1461874935"/>
    <x v="464"/>
    <b v="0"/>
    <n v="1"/>
    <b v="0"/>
    <s v="film &amp; video/animation"/>
    <x v="0"/>
    <s v="video/animation"/>
    <n v="9.9009900990099011E-4"/>
    <n v="1"/>
  </r>
  <r>
    <n v="465"/>
    <s v="&quot;Amp&quot; A Story About a Robot"/>
    <s v="&quot;Amp&quot; is a short film about a robot with needs."/>
    <n v="512"/>
    <n v="138"/>
    <x v="2"/>
    <s v="US"/>
    <x v="0"/>
    <n v="1403837574"/>
    <d v="2014-06-27T02:52:54"/>
    <n v="1402455174"/>
    <x v="465"/>
    <b v="0"/>
    <n v="8"/>
    <b v="0"/>
    <s v="film &amp; video/animation"/>
    <x v="0"/>
    <s v="video/animation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d v="2012-09-07T22:37:44"/>
    <n v="1344465464"/>
    <x v="466"/>
    <b v="0"/>
    <n v="5"/>
    <b v="0"/>
    <s v="film &amp; video/animation"/>
    <x v="0"/>
    <s v="video/animation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d v="2012-09-28T16:18:54"/>
    <n v="1344961134"/>
    <x v="467"/>
    <b v="0"/>
    <n v="39"/>
    <b v="0"/>
    <s v="film &amp; video/animation"/>
    <x v="0"/>
    <s v="video/animation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d v="2012-07-11T03:51:05"/>
    <n v="1336795283"/>
    <x v="468"/>
    <b v="0"/>
    <n v="0"/>
    <b v="0"/>
    <s v="film &amp; video/animation"/>
    <x v="0"/>
    <s v="video/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d v="2014-09-05T23:45:24"/>
    <n v="1404776724"/>
    <x v="469"/>
    <b v="0"/>
    <n v="0"/>
    <b v="0"/>
    <s v="film &amp; video/animation"/>
    <x v="0"/>
    <s v="video/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d v="2014-01-16T04:00:00"/>
    <n v="1385524889"/>
    <x v="470"/>
    <b v="0"/>
    <n v="2"/>
    <b v="0"/>
    <s v="film &amp; video/animation"/>
    <x v="0"/>
    <s v="video/animation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d v="2014-04-19T16:19:39"/>
    <n v="1394039979"/>
    <x v="471"/>
    <b v="0"/>
    <n v="170"/>
    <b v="0"/>
    <s v="film &amp; video/animation"/>
    <x v="0"/>
    <s v="video/animation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d v="2014-08-23T22:08:38"/>
    <n v="1406239718"/>
    <x v="472"/>
    <b v="0"/>
    <n v="5"/>
    <b v="0"/>
    <s v="film &amp; video/animation"/>
    <x v="0"/>
    <s v="video/animation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d v="2014-09-17T16:45:19"/>
    <n v="1408380319"/>
    <x v="473"/>
    <b v="0"/>
    <n v="14"/>
    <b v="0"/>
    <s v="film &amp; video/animation"/>
    <x v="0"/>
    <s v="video/animation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d v="2017-02-17T07:53:49"/>
    <n v="1484726029"/>
    <x v="474"/>
    <b v="0"/>
    <n v="1"/>
    <b v="0"/>
    <s v="film &amp; video/animation"/>
    <x v="0"/>
    <s v="video/animation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d v="2015-05-06T02:04:03"/>
    <n v="1428285843"/>
    <x v="475"/>
    <b v="0"/>
    <n v="0"/>
    <b v="0"/>
    <s v="film &amp; video/animation"/>
    <x v="0"/>
    <s v="video/animation"/>
    <n v="0"/>
    <n v="0"/>
  </r>
  <r>
    <n v="476"/>
    <s v="Sight Word Music Videos"/>
    <s v="Animated Music Videos that teach kids how to read."/>
    <n v="220000"/>
    <n v="4906.59"/>
    <x v="2"/>
    <s v="US"/>
    <x v="0"/>
    <n v="1401767940"/>
    <d v="2014-06-03T03:59:00"/>
    <n v="1398727441"/>
    <x v="476"/>
    <b v="0"/>
    <n v="124"/>
    <b v="0"/>
    <s v="film &amp; video/animation"/>
    <x v="0"/>
    <s v="video/animation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d v="2012-05-18T20:02:14"/>
    <n v="1332187334"/>
    <x v="477"/>
    <b v="0"/>
    <n v="0"/>
    <b v="0"/>
    <s v="film &amp; video/animation"/>
    <x v="0"/>
    <s v="video/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d v="2015-04-01T20:51:49"/>
    <n v="1425333109"/>
    <x v="478"/>
    <b v="0"/>
    <n v="0"/>
    <b v="0"/>
    <s v="film &amp; video/animation"/>
    <x v="0"/>
    <s v="video/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d v="2014-11-21T10:47:15"/>
    <n v="1411379235"/>
    <x v="479"/>
    <b v="0"/>
    <n v="55"/>
    <b v="0"/>
    <s v="film &amp; video/animation"/>
    <x v="0"/>
    <s v="video/animation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d v="2013-08-09T12:00:15"/>
    <n v="1373457615"/>
    <x v="480"/>
    <b v="0"/>
    <n v="140"/>
    <b v="0"/>
    <s v="film &amp; video/animation"/>
    <x v="0"/>
    <s v="video/animation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d v="2012-10-10T16:08:09"/>
    <n v="1347293289"/>
    <x v="481"/>
    <b v="0"/>
    <n v="21"/>
    <b v="0"/>
    <s v="film &amp; video/animation"/>
    <x v="0"/>
    <s v="video/animation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d v="2016-04-14T14:34:00"/>
    <n v="1458336690"/>
    <x v="482"/>
    <b v="0"/>
    <n v="1"/>
    <b v="0"/>
    <s v="film &amp; video/animation"/>
    <x v="0"/>
    <s v="video/animation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d v="2013-01-29T04:44:32"/>
    <n v="1354250672"/>
    <x v="483"/>
    <b v="0"/>
    <n v="147"/>
    <b v="0"/>
    <s v="film &amp; video/animation"/>
    <x v="0"/>
    <s v="video/animation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d v="2015-11-05T23:32:52"/>
    <n v="1443220372"/>
    <x v="484"/>
    <b v="0"/>
    <n v="11"/>
    <b v="0"/>
    <s v="film &amp; video/animation"/>
    <x v="0"/>
    <s v="video/animation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d v="2013-05-17T12:08:19"/>
    <n v="1366200499"/>
    <x v="485"/>
    <b v="0"/>
    <n v="125"/>
    <b v="0"/>
    <s v="film &amp; video/animation"/>
    <x v="0"/>
    <s v="video/animation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d v="2014-06-01T22:37:19"/>
    <n v="1399070239"/>
    <x v="486"/>
    <b v="0"/>
    <n v="1"/>
    <b v="0"/>
    <s v="film &amp; video/animation"/>
    <x v="0"/>
    <s v="video/animation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d v="2016-12-25T15:16:34"/>
    <n v="1477491394"/>
    <x v="487"/>
    <b v="0"/>
    <n v="0"/>
    <b v="0"/>
    <s v="film &amp; video/animation"/>
    <x v="0"/>
    <s v="video/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d v="2017-01-09T01:18:20"/>
    <n v="1481332700"/>
    <x v="488"/>
    <b v="0"/>
    <n v="0"/>
    <b v="0"/>
    <s v="film &amp; video/animation"/>
    <x v="0"/>
    <s v="video/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d v="2012-01-05T11:33:00"/>
    <n v="1323084816"/>
    <x v="489"/>
    <b v="0"/>
    <n v="3"/>
    <b v="0"/>
    <s v="film &amp; video/animation"/>
    <x v="0"/>
    <s v="video/animation"/>
    <n v="2.8667813379201833E-3"/>
    <n v="71.666666666666671"/>
  </r>
  <r>
    <n v="490"/>
    <s v="PROJECT IS CANCELLED"/>
    <s v="Cancelled"/>
    <n v="1000"/>
    <n v="0"/>
    <x v="2"/>
    <s v="US"/>
    <x v="0"/>
    <n v="1345677285"/>
    <d v="2012-08-22T23:14:45"/>
    <n v="1343085285"/>
    <x v="490"/>
    <b v="0"/>
    <n v="0"/>
    <b v="0"/>
    <s v="film &amp; video/animation"/>
    <x v="0"/>
    <s v="video/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d v="2016-01-27T23:34:59"/>
    <n v="1451345699"/>
    <x v="491"/>
    <b v="0"/>
    <n v="0"/>
    <b v="0"/>
    <s v="film &amp; video/animation"/>
    <x v="0"/>
    <s v="video/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d v="2016-10-13T00:50:30"/>
    <n v="1471135830"/>
    <x v="492"/>
    <b v="0"/>
    <n v="0"/>
    <b v="0"/>
    <s v="film &amp; video/animation"/>
    <x v="0"/>
    <s v="video/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d v="2015-05-20T17:25:38"/>
    <n v="1429550738"/>
    <x v="493"/>
    <b v="0"/>
    <n v="0"/>
    <b v="0"/>
    <s v="film &amp; video/animation"/>
    <x v="0"/>
    <s v="video/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d v="2014-07-03T03:00:00"/>
    <n v="1402343765"/>
    <x v="494"/>
    <b v="0"/>
    <n v="3"/>
    <b v="0"/>
    <s v="film &amp; video/animation"/>
    <x v="0"/>
    <s v="video/animation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d v="2015-07-16T19:51:45"/>
    <n v="1434484305"/>
    <x v="495"/>
    <b v="0"/>
    <n v="0"/>
    <b v="0"/>
    <s v="film &amp; video/animation"/>
    <x v="0"/>
    <s v="video/animation"/>
    <n v="0"/>
    <n v="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d v="2014-02-10T22:21:14"/>
    <n v="1386886874"/>
    <x v="496"/>
    <b v="0"/>
    <n v="1"/>
    <b v="0"/>
    <s v="film &amp; video/animation"/>
    <x v="0"/>
    <s v="video/animation"/>
    <n v="1.6666666666666667E-5"/>
    <n v="1"/>
  </r>
  <r>
    <n v="497"/>
    <s v="Galaxy Probe Kids"/>
    <s v="live-action/animated series pilot."/>
    <n v="4480"/>
    <n v="30"/>
    <x v="2"/>
    <s v="US"/>
    <x v="0"/>
    <n v="1419483600"/>
    <d v="2014-12-25T05:00:00"/>
    <n v="1414889665"/>
    <x v="497"/>
    <b v="0"/>
    <n v="3"/>
    <b v="0"/>
    <s v="film &amp; video/animation"/>
    <x v="0"/>
    <s v="video/animation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d v="2011-12-23T18:17:29"/>
    <n v="1321035449"/>
    <x v="498"/>
    <b v="0"/>
    <n v="22"/>
    <b v="0"/>
    <s v="film &amp; video/animation"/>
    <x v="0"/>
    <s v="video/animation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d v="2009-10-12T20:59:00"/>
    <n v="1250630968"/>
    <x v="499"/>
    <b v="0"/>
    <n v="26"/>
    <b v="0"/>
    <s v="film &amp; video/animation"/>
    <x v="0"/>
    <s v="video/animation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d v="2010-05-08T22:16:00"/>
    <n v="1268255751"/>
    <x v="500"/>
    <b v="0"/>
    <n v="4"/>
    <b v="0"/>
    <s v="film &amp; video/animation"/>
    <x v="0"/>
    <s v="video/animation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d v="2011-07-09T05:37:31"/>
    <n v="1307597851"/>
    <x v="501"/>
    <b v="0"/>
    <n v="0"/>
    <b v="0"/>
    <s v="film &amp; video/animation"/>
    <x v="0"/>
    <s v="video/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d v="2012-03-18T12:17:05"/>
    <n v="1329484625"/>
    <x v="502"/>
    <b v="0"/>
    <n v="4"/>
    <b v="0"/>
    <s v="film &amp; video/animation"/>
    <x v="0"/>
    <s v="video/animation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d v="2015-01-17T12:38:23"/>
    <n v="1418906303"/>
    <x v="503"/>
    <b v="0"/>
    <n v="9"/>
    <b v="0"/>
    <s v="film &amp; video/animation"/>
    <x v="0"/>
    <s v="video/animation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d v="2012-04-10T22:36:27"/>
    <n v="1328916987"/>
    <x v="504"/>
    <b v="0"/>
    <n v="5"/>
    <b v="0"/>
    <s v="film &amp; video/animation"/>
    <x v="0"/>
    <s v="video/animation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d v="2015-12-25T02:21:26"/>
    <n v="1447122086"/>
    <x v="505"/>
    <b v="0"/>
    <n v="14"/>
    <b v="0"/>
    <s v="film &amp; video/animation"/>
    <x v="0"/>
    <s v="video/animation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d v="2013-08-10T13:15:20"/>
    <n v="1373548520"/>
    <x v="506"/>
    <b v="0"/>
    <n v="1"/>
    <b v="0"/>
    <s v="film &amp; video/animation"/>
    <x v="0"/>
    <s v="video/animation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d v="2012-10-19T23:00:57"/>
    <n v="1346799657"/>
    <x v="507"/>
    <b v="0"/>
    <n v="10"/>
    <b v="0"/>
    <s v="film &amp; video/animation"/>
    <x v="0"/>
    <s v="video/animation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d v="2012-05-25T14:14:00"/>
    <n v="1332808501"/>
    <x v="508"/>
    <b v="0"/>
    <n v="3"/>
    <b v="0"/>
    <s v="film &amp; video/animation"/>
    <x v="0"/>
    <s v="video/animation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d v="2015-06-28T15:09:30"/>
    <n v="1432912170"/>
    <x v="509"/>
    <b v="0"/>
    <n v="1"/>
    <b v="0"/>
    <s v="film &amp; video/animation"/>
    <x v="0"/>
    <s v="video/animation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d v="2016-03-01T04:13:59"/>
    <n v="1454213639"/>
    <x v="510"/>
    <b v="0"/>
    <n v="0"/>
    <b v="0"/>
    <s v="film &amp; video/animation"/>
    <x v="0"/>
    <s v="video/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d v="2013-04-06T06:16:22"/>
    <n v="1362640582"/>
    <x v="511"/>
    <b v="0"/>
    <n v="5"/>
    <b v="0"/>
    <s v="film &amp; video/animation"/>
    <x v="0"/>
    <s v="video/animation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d v="2016-11-20T18:48:47"/>
    <n v="1475776127"/>
    <x v="512"/>
    <b v="0"/>
    <n v="2"/>
    <b v="0"/>
    <s v="film &amp; video/animation"/>
    <x v="0"/>
    <s v="video/animation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d v="2016-08-15T07:00:00"/>
    <n v="1467387705"/>
    <x v="513"/>
    <b v="0"/>
    <n v="68"/>
    <b v="0"/>
    <s v="film &amp; video/animation"/>
    <x v="0"/>
    <s v="video/animation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d v="2014-08-09T14:44:07"/>
    <n v="1405003447"/>
    <x v="514"/>
    <b v="0"/>
    <n v="3"/>
    <b v="0"/>
    <s v="film &amp; video/animation"/>
    <x v="0"/>
    <s v="video/animation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d v="2015-12-29T11:46:41"/>
    <n v="1447933601"/>
    <x v="515"/>
    <b v="0"/>
    <n v="34"/>
    <b v="0"/>
    <s v="film &amp; video/animation"/>
    <x v="0"/>
    <s v="video/animation"/>
    <n v="0.25413402061855672"/>
    <n v="725.02941176470586"/>
  </r>
  <r>
    <n v="516"/>
    <s v="Shipmates"/>
    <s v="A big brother style comedy animation series starring famous seafarers"/>
    <n v="5000"/>
    <n v="0"/>
    <x v="2"/>
    <s v="GB"/>
    <x v="1"/>
    <n v="1432752080"/>
    <d v="2015-05-27T18:41:20"/>
    <n v="1427568080"/>
    <x v="516"/>
    <b v="0"/>
    <n v="0"/>
    <b v="0"/>
    <s v="film &amp; video/animation"/>
    <x v="0"/>
    <s v="video/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d v="2017-02-02T14:46:01"/>
    <n v="1483454761"/>
    <x v="517"/>
    <b v="0"/>
    <n v="3"/>
    <b v="0"/>
    <s v="film &amp; video/animation"/>
    <x v="0"/>
    <s v="video/animation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d v="2015-09-06T14:46:00"/>
    <n v="1438958824"/>
    <x v="518"/>
    <b v="0"/>
    <n v="0"/>
    <b v="0"/>
    <s v="film &amp; video/animation"/>
    <x v="0"/>
    <s v="video/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d v="2012-12-05T09:23:41"/>
    <n v="1352107421"/>
    <x v="519"/>
    <b v="0"/>
    <n v="70"/>
    <b v="0"/>
    <s v="film &amp; video/animation"/>
    <x v="0"/>
    <s v="video/animation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d v="2015-12-10T16:51:01"/>
    <n v="1447174261"/>
    <x v="520"/>
    <b v="0"/>
    <n v="34"/>
    <b v="1"/>
    <s v="theater/plays"/>
    <x v="1"/>
    <s v="plays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d v="2016-11-01T04:59:00"/>
    <n v="1475460819"/>
    <x v="521"/>
    <b v="0"/>
    <n v="56"/>
    <b v="1"/>
    <s v="theater/plays"/>
    <x v="1"/>
    <s v="plays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d v="2016-03-20T23:58:45"/>
    <n v="1456793925"/>
    <x v="522"/>
    <b v="0"/>
    <n v="31"/>
    <b v="1"/>
    <s v="theater/plays"/>
    <x v="1"/>
    <s v="plays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d v="2015-09-21T03:11:16"/>
    <n v="1440213076"/>
    <x v="523"/>
    <b v="0"/>
    <n v="84"/>
    <b v="1"/>
    <s v="theater/plays"/>
    <x v="1"/>
    <s v="plays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d v="2016-06-01T17:12:49"/>
    <n v="1462209169"/>
    <x v="524"/>
    <b v="0"/>
    <n v="130"/>
    <b v="1"/>
    <s v="theater/plays"/>
    <x v="1"/>
    <s v="plays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d v="2014-09-13T09:37:21"/>
    <n v="1406713041"/>
    <x v="525"/>
    <b v="0"/>
    <n v="12"/>
    <b v="1"/>
    <s v="theater/plays"/>
    <x v="1"/>
    <s v="plays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d v="2015-08-07T17:00:00"/>
    <n v="1436278344"/>
    <x v="526"/>
    <b v="0"/>
    <n v="23"/>
    <b v="1"/>
    <s v="theater/plays"/>
    <x v="1"/>
    <s v="plays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d v="2017-02-17T16:05:00"/>
    <n v="1484715366"/>
    <x v="527"/>
    <b v="0"/>
    <n v="158"/>
    <b v="1"/>
    <s v="theater/plays"/>
    <x v="1"/>
    <s v="plays"/>
    <n v="1.0085"/>
    <n v="63.829113924050631"/>
  </r>
  <r>
    <n v="528"/>
    <s v="Devastated No Matter What"/>
    <s v="A Festival Backed Production of a Full-Length Play."/>
    <n v="1150"/>
    <n v="1330"/>
    <x v="0"/>
    <s v="US"/>
    <x v="0"/>
    <n v="1434921600"/>
    <d v="2015-06-21T21:20:00"/>
    <n v="1433109907"/>
    <x v="528"/>
    <b v="0"/>
    <n v="30"/>
    <b v="1"/>
    <s v="theater/plays"/>
    <x v="1"/>
    <s v="plays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d v="2017-01-11T05:00:00"/>
    <n v="1482281094"/>
    <x v="529"/>
    <b v="0"/>
    <n v="18"/>
    <b v="1"/>
    <s v="theater/plays"/>
    <x v="1"/>
    <s v="plays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d v="2015-06-24T02:00:00"/>
    <n v="1433254268"/>
    <x v="530"/>
    <b v="0"/>
    <n v="29"/>
    <b v="1"/>
    <s v="theater/plays"/>
    <x v="1"/>
    <s v="plays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d v="2016-12-17T06:59:00"/>
    <n v="1478050429"/>
    <x v="531"/>
    <b v="0"/>
    <n v="31"/>
    <b v="1"/>
    <s v="theater/plays"/>
    <x v="1"/>
    <s v="plays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d v="2016-05-13T00:10:08"/>
    <n v="1460506208"/>
    <x v="532"/>
    <b v="0"/>
    <n v="173"/>
    <b v="1"/>
    <s v="theater/plays"/>
    <x v="1"/>
    <s v="plays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d v="2016-05-16T10:26:05"/>
    <n v="1461320765"/>
    <x v="533"/>
    <b v="0"/>
    <n v="17"/>
    <b v="1"/>
    <s v="theater/plays"/>
    <x v="1"/>
    <s v="plays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d v="2015-11-01T23:00:00"/>
    <n v="1443036470"/>
    <x v="534"/>
    <b v="0"/>
    <n v="48"/>
    <b v="1"/>
    <s v="theater/plays"/>
    <x v="1"/>
    <s v="plays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d v="2017-01-06T13:05:05"/>
    <n v="1481115905"/>
    <x v="535"/>
    <b v="0"/>
    <n v="59"/>
    <b v="1"/>
    <s v="theater/plays"/>
    <x v="1"/>
    <s v="plays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d v="2015-08-03T18:00:00"/>
    <n v="1435133807"/>
    <x v="536"/>
    <b v="0"/>
    <n v="39"/>
    <b v="1"/>
    <s v="theater/plays"/>
    <x v="1"/>
    <s v="plays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d v="2015-11-04T19:26:31"/>
    <n v="1444069591"/>
    <x v="537"/>
    <b v="0"/>
    <n v="59"/>
    <b v="1"/>
    <s v="theater/plays"/>
    <x v="1"/>
    <s v="plays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d v="2016-05-13T19:04:23"/>
    <n v="1460574263"/>
    <x v="538"/>
    <b v="0"/>
    <n v="60"/>
    <b v="1"/>
    <s v="theater/plays"/>
    <x v="1"/>
    <s v="plays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d v="2016-07-05T01:11:47"/>
    <n v="1465866707"/>
    <x v="539"/>
    <b v="0"/>
    <n v="20"/>
    <b v="1"/>
    <s v="theater/plays"/>
    <x v="1"/>
    <s v="plays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d v="2015-02-04T19:36:46"/>
    <n v="1420486606"/>
    <x v="540"/>
    <b v="0"/>
    <n v="1"/>
    <b v="0"/>
    <s v="technology/web"/>
    <x v="2"/>
    <s v="web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d v="2015-10-29T01:07:14"/>
    <n v="1443488834"/>
    <x v="541"/>
    <b v="0"/>
    <n v="1"/>
    <b v="0"/>
    <s v="technology/web"/>
    <x v="2"/>
    <s v="web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d v="2016-05-03T16:41:56"/>
    <n v="1457113316"/>
    <x v="542"/>
    <b v="0"/>
    <n v="1"/>
    <b v="0"/>
    <s v="technology/web"/>
    <x v="2"/>
    <s v="web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d v="2014-11-01T02:12:42"/>
    <n v="1412215962"/>
    <x v="543"/>
    <b v="0"/>
    <n v="2"/>
    <b v="0"/>
    <s v="technology/web"/>
    <x v="2"/>
    <s v="web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d v="2016-07-04T15:46:00"/>
    <n v="1465055160"/>
    <x v="544"/>
    <b v="0"/>
    <n v="2"/>
    <b v="0"/>
    <s v="technology/web"/>
    <x v="2"/>
    <s v="web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d v="2015-11-15T15:13:09"/>
    <n v="1444140789"/>
    <x v="545"/>
    <b v="0"/>
    <n v="34"/>
    <b v="0"/>
    <s v="technology/web"/>
    <x v="2"/>
    <s v="web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d v="2015-10-17T16:01:55"/>
    <n v="1441209715"/>
    <x v="546"/>
    <b v="0"/>
    <n v="2"/>
    <b v="0"/>
    <s v="technology/web"/>
    <x v="2"/>
    <s v="web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d v="2016-02-10T16:42:44"/>
    <n v="1452530564"/>
    <x v="547"/>
    <b v="0"/>
    <n v="0"/>
    <b v="0"/>
    <s v="technology/web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d v="2015-10-29T21:40:48"/>
    <n v="1443562848"/>
    <x v="548"/>
    <b v="0"/>
    <n v="1"/>
    <b v="0"/>
    <s v="technology/web"/>
    <x v="2"/>
    <s v="web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d v="2015-07-08T15:17:02"/>
    <n v="1433776622"/>
    <x v="549"/>
    <b v="0"/>
    <n v="8"/>
    <b v="0"/>
    <s v="technology/web"/>
    <x v="2"/>
    <s v="web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d v="2017-01-31T05:00:00"/>
    <n v="1484756245"/>
    <x v="550"/>
    <b v="0"/>
    <n v="4"/>
    <b v="0"/>
    <s v="technology/web"/>
    <x v="2"/>
    <s v="web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d v="2015-08-01T17:53:00"/>
    <n v="1434609424"/>
    <x v="551"/>
    <b v="0"/>
    <n v="28"/>
    <b v="0"/>
    <s v="technology/web"/>
    <x v="2"/>
    <s v="web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d v="2016-01-09T14:48:16"/>
    <n v="1447166896"/>
    <x v="552"/>
    <b v="0"/>
    <n v="0"/>
    <b v="0"/>
    <s v="technology/web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d v="2014-11-14T18:16:31"/>
    <n v="1413393391"/>
    <x v="553"/>
    <b v="0"/>
    <n v="6"/>
    <b v="0"/>
    <s v="technology/web"/>
    <x v="2"/>
    <s v="web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d v="2014-10-19T16:26:12"/>
    <n v="1411143972"/>
    <x v="554"/>
    <b v="0"/>
    <n v="22"/>
    <b v="0"/>
    <s v="technology/web"/>
    <x v="2"/>
    <s v="web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d v="2016-06-12T08:29:03"/>
    <n v="1463128143"/>
    <x v="555"/>
    <b v="0"/>
    <n v="0"/>
    <b v="0"/>
    <s v="technology/web"/>
    <x v="2"/>
    <s v="web"/>
    <n v="0"/>
    <n v="0"/>
  </r>
  <r>
    <n v="556"/>
    <s v="Braille Academy"/>
    <s v="An educational platform for learning Unified English Braille Code"/>
    <n v="8000"/>
    <n v="200"/>
    <x v="2"/>
    <s v="US"/>
    <x v="0"/>
    <n v="1452112717"/>
    <d v="2016-01-06T20:38:37"/>
    <n v="1449520717"/>
    <x v="556"/>
    <b v="0"/>
    <n v="1"/>
    <b v="0"/>
    <s v="technology/web"/>
    <x v="2"/>
    <s v="web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d v="2016-12-02T23:36:43"/>
    <n v="1478126203"/>
    <x v="557"/>
    <b v="0"/>
    <n v="20"/>
    <b v="0"/>
    <s v="technology/web"/>
    <x v="2"/>
    <s v="web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d v="2015-03-24T20:11:45"/>
    <n v="1424639505"/>
    <x v="558"/>
    <b v="0"/>
    <n v="0"/>
    <b v="0"/>
    <s v="technology/web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d v="2015-12-13T06:47:40"/>
    <n v="1447397260"/>
    <x v="559"/>
    <b v="0"/>
    <n v="1"/>
    <b v="0"/>
    <s v="technology/web"/>
    <x v="2"/>
    <s v="web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d v="2014-12-17T18:30:45"/>
    <n v="1416249045"/>
    <x v="560"/>
    <b v="0"/>
    <n v="3"/>
    <b v="0"/>
    <s v="technology/web"/>
    <x v="2"/>
    <s v="web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d v="2015-10-26T15:48:33"/>
    <n v="1442850513"/>
    <x v="561"/>
    <b v="0"/>
    <n v="2"/>
    <b v="0"/>
    <s v="technology/web"/>
    <x v="2"/>
    <s v="web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d v="2016-12-18T09:20:15"/>
    <n v="1479460815"/>
    <x v="562"/>
    <b v="0"/>
    <n v="0"/>
    <b v="0"/>
    <s v="technology/web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d v="2015-02-17T01:40:47"/>
    <n v="1421545247"/>
    <x v="563"/>
    <b v="0"/>
    <n v="2"/>
    <b v="0"/>
    <s v="technology/web"/>
    <x v="2"/>
    <s v="web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d v="2016-03-12T22:37:55"/>
    <n v="1455230275"/>
    <x v="564"/>
    <b v="0"/>
    <n v="1"/>
    <b v="0"/>
    <s v="technology/web"/>
    <x v="2"/>
    <s v="web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d v="2015-07-10T18:50:49"/>
    <n v="1433962249"/>
    <x v="565"/>
    <b v="0"/>
    <n v="0"/>
    <b v="0"/>
    <s v="technology/web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d v="2016-07-14T16:25:33"/>
    <n v="1465921533"/>
    <x v="566"/>
    <b v="0"/>
    <n v="1"/>
    <b v="0"/>
    <s v="technology/web"/>
    <x v="2"/>
    <s v="web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d v="2015-01-01T20:13:14"/>
    <n v="1417551194"/>
    <x v="567"/>
    <b v="0"/>
    <n v="0"/>
    <b v="0"/>
    <s v="technology/web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d v="2016-01-16T11:00:00"/>
    <n v="1449785223"/>
    <x v="568"/>
    <b v="0"/>
    <n v="5"/>
    <b v="0"/>
    <s v="technology/web"/>
    <x v="2"/>
    <s v="web"/>
    <n v="0.01"/>
    <n v="49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d v="2016-01-01T20:20:12"/>
    <n v="1449087612"/>
    <x v="569"/>
    <b v="0"/>
    <n v="1"/>
    <b v="0"/>
    <s v="technology/web"/>
    <x v="2"/>
    <s v="web"/>
    <n v="8.0000000000000002E-3"/>
    <n v="20"/>
  </r>
  <r>
    <n v="570"/>
    <s v="Relaunching in May"/>
    <s v="Humans have AM/FM/Satellite radio, kids have radio Disney, pets have DogCatRadio."/>
    <n v="85000"/>
    <n v="142"/>
    <x v="2"/>
    <s v="US"/>
    <x v="0"/>
    <n v="1455822569"/>
    <d v="2016-02-18T19:09:29"/>
    <n v="1453230569"/>
    <x v="570"/>
    <b v="0"/>
    <n v="1"/>
    <b v="0"/>
    <s v="technology/web"/>
    <x v="2"/>
    <s v="web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d v="2015-07-27T03:59:00"/>
    <n v="1436297723"/>
    <x v="571"/>
    <b v="0"/>
    <n v="2"/>
    <b v="0"/>
    <s v="technology/web"/>
    <x v="2"/>
    <s v="web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d v="2015-11-04T18:11:28"/>
    <n v="1444065088"/>
    <x v="572"/>
    <b v="0"/>
    <n v="0"/>
    <b v="0"/>
    <s v="technology/web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d v="2015-01-18T01:12:00"/>
    <n v="1416445931"/>
    <x v="573"/>
    <b v="0"/>
    <n v="9"/>
    <b v="0"/>
    <s v="technology/web"/>
    <x v="2"/>
    <s v="web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d v="2016-10-19T10:38:27"/>
    <n v="1474281507"/>
    <x v="574"/>
    <b v="0"/>
    <n v="4"/>
    <b v="0"/>
    <s v="technology/web"/>
    <x v="2"/>
    <s v="web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d v="2015-06-13T16:37:23"/>
    <n v="1431621443"/>
    <x v="575"/>
    <b v="0"/>
    <n v="4"/>
    <b v="0"/>
    <s v="technology/web"/>
    <x v="2"/>
    <s v="web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d v="2015-03-28T10:19:12"/>
    <n v="1422357552"/>
    <x v="576"/>
    <b v="0"/>
    <n v="1"/>
    <b v="0"/>
    <s v="technology/web"/>
    <x v="2"/>
    <s v="web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d v="2016-05-20T14:08:22"/>
    <n v="1458569302"/>
    <x v="577"/>
    <b v="0"/>
    <n v="1"/>
    <b v="0"/>
    <s v="technology/web"/>
    <x v="2"/>
    <s v="web"/>
    <n v="2E-3"/>
    <n v="10"/>
  </r>
  <r>
    <n v="578"/>
    <s v="weBuy Crowdsourced Shopping"/>
    <s v="weBuy trade built on technology and Crowd Sourced Power"/>
    <n v="125000"/>
    <n v="14"/>
    <x v="2"/>
    <s v="GB"/>
    <x v="1"/>
    <n v="1441633993"/>
    <d v="2015-09-07T13:53:13"/>
    <n v="1439560393"/>
    <x v="578"/>
    <b v="0"/>
    <n v="7"/>
    <b v="0"/>
    <s v="technology/web"/>
    <x v="2"/>
    <s v="web"/>
    <n v="1.12E-4"/>
    <n v="2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d v="2014-12-25T20:27:03"/>
    <n v="1416947223"/>
    <x v="579"/>
    <b v="0"/>
    <n v="5"/>
    <b v="0"/>
    <s v="technology/web"/>
    <x v="2"/>
    <s v="web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d v="2016-09-22T21:47:47"/>
    <n v="1471988867"/>
    <x v="580"/>
    <b v="0"/>
    <n v="1"/>
    <b v="0"/>
    <s v="technology/web"/>
    <x v="2"/>
    <s v="web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d v="2015-08-02T00:18:24"/>
    <n v="1435882704"/>
    <x v="581"/>
    <b v="0"/>
    <n v="0"/>
    <b v="0"/>
    <s v="technology/web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d v="2015-03-15T18:00:00"/>
    <n v="1424454319"/>
    <x v="582"/>
    <b v="0"/>
    <n v="0"/>
    <b v="0"/>
    <s v="technology/web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d v="2015-03-19T21:31:27"/>
    <n v="1424212287"/>
    <x v="583"/>
    <b v="0"/>
    <n v="1"/>
    <b v="0"/>
    <s v="technology/web"/>
    <x v="2"/>
    <s v="web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d v="2015-03-16T16:11:56"/>
    <n v="1423933916"/>
    <x v="584"/>
    <b v="0"/>
    <n v="2"/>
    <b v="0"/>
    <s v="technology/web"/>
    <x v="2"/>
    <s v="web"/>
    <n v="0.01"/>
    <n v="5"/>
  </r>
  <r>
    <n v="585"/>
    <s v="Link Card"/>
    <s v="SAVE UP TO 40% WHEN YOU SPEND!_x000a__x000a_PRE-ORDER YOUR LINK CARD TODAY"/>
    <n v="9000"/>
    <n v="0"/>
    <x v="2"/>
    <s v="GB"/>
    <x v="1"/>
    <n v="1448928000"/>
    <d v="2015-12-01T00:00:00"/>
    <n v="1444123377"/>
    <x v="585"/>
    <b v="0"/>
    <n v="0"/>
    <b v="0"/>
    <s v="technology/web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d v="2015-02-15T20:30:07"/>
    <n v="1421440207"/>
    <x v="586"/>
    <b v="0"/>
    <n v="4"/>
    <b v="0"/>
    <s v="technology/web"/>
    <x v="2"/>
    <s v="web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d v="2015-04-16T18:10:33"/>
    <n v="1426615833"/>
    <x v="587"/>
    <b v="0"/>
    <n v="7"/>
    <b v="0"/>
    <s v="technology/web"/>
    <x v="2"/>
    <s v="web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d v="2016-11-17T19:28:06"/>
    <n v="1474223286"/>
    <x v="588"/>
    <b v="0"/>
    <n v="2"/>
    <b v="0"/>
    <s v="technology/web"/>
    <x v="2"/>
    <s v="web"/>
    <n v="3.3444444444444443E-2"/>
    <n v="150.5"/>
  </r>
  <r>
    <n v="589"/>
    <s v="Get Neighborly"/>
    <s v="Services closer than you think..."/>
    <n v="7500"/>
    <n v="1"/>
    <x v="2"/>
    <s v="US"/>
    <x v="0"/>
    <n v="1436366699"/>
    <d v="2015-07-08T14:44:59"/>
    <n v="1435070699"/>
    <x v="589"/>
    <b v="0"/>
    <n v="1"/>
    <b v="0"/>
    <s v="technology/web"/>
    <x v="2"/>
    <s v="web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d v="2016-02-08T13:01:00"/>
    <n v="1452259131"/>
    <x v="590"/>
    <b v="0"/>
    <n v="9"/>
    <b v="0"/>
    <s v="technology/web"/>
    <x v="2"/>
    <s v="web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d v="2015-07-22T13:02:10"/>
    <n v="1434978130"/>
    <x v="591"/>
    <b v="0"/>
    <n v="2"/>
    <b v="0"/>
    <s v="technology/web"/>
    <x v="2"/>
    <s v="web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d v="2014-12-03T05:34:20"/>
    <n v="1414992860"/>
    <x v="592"/>
    <b v="0"/>
    <n v="1"/>
    <b v="0"/>
    <s v="technology/web"/>
    <x v="2"/>
    <s v="web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d v="2015-04-06T15:15:45"/>
    <n v="1425744945"/>
    <x v="593"/>
    <b v="0"/>
    <n v="7"/>
    <b v="0"/>
    <s v="technology/web"/>
    <x v="2"/>
    <s v="web"/>
    <n v="0.23"/>
    <n v="16.428571428571427"/>
  </r>
  <r>
    <n v="594"/>
    <s v="Unleashed Fitness"/>
    <s v="Creating a fitness site that will change the fitness game forever!"/>
    <n v="25000"/>
    <n v="26"/>
    <x v="2"/>
    <s v="US"/>
    <x v="0"/>
    <n v="1460832206"/>
    <d v="2016-04-16T18:43:26"/>
    <n v="1458240206"/>
    <x v="594"/>
    <b v="0"/>
    <n v="2"/>
    <b v="0"/>
    <s v="technology/web"/>
    <x v="2"/>
    <s v="web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d v="2015-05-04T01:40:38"/>
    <n v="1426815638"/>
    <x v="595"/>
    <b v="0"/>
    <n v="8"/>
    <b v="0"/>
    <s v="technology/web"/>
    <x v="2"/>
    <s v="web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d v="2016-11-02T21:31:32"/>
    <n v="1475530292"/>
    <x v="596"/>
    <b v="0"/>
    <n v="2"/>
    <b v="0"/>
    <s v="technology/web"/>
    <x v="2"/>
    <s v="web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d v="2016-07-31T16:00:00"/>
    <n v="1466787335"/>
    <x v="597"/>
    <b v="0"/>
    <n v="2"/>
    <b v="0"/>
    <s v="technology/web"/>
    <x v="2"/>
    <s v="web"/>
    <n v="2.6666666666666666E-3"/>
    <n v="10"/>
  </r>
  <r>
    <n v="598"/>
    <s v="Goals not creeds"/>
    <s v="This is a project to create a crowd-funding site for Urantia Book readers worldwide."/>
    <n v="2500"/>
    <n v="850"/>
    <x v="2"/>
    <s v="US"/>
    <x v="0"/>
    <n v="1417737781"/>
    <d v="2014-12-05T00:03:01"/>
    <n v="1415145781"/>
    <x v="598"/>
    <b v="0"/>
    <n v="7"/>
    <b v="0"/>
    <s v="technology/web"/>
    <x v="2"/>
    <s v="web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d v="2015-03-08T15:16:00"/>
    <n v="1423769402"/>
    <x v="599"/>
    <b v="0"/>
    <n v="2"/>
    <b v="0"/>
    <s v="technology/web"/>
    <x v="2"/>
    <s v="web"/>
    <n v="6.2E-4"/>
    <n v="15.5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d v="2015-05-09T19:09:22"/>
    <n v="1426014562"/>
    <x v="600"/>
    <b v="0"/>
    <n v="1"/>
    <b v="0"/>
    <s v="technology/web"/>
    <x v="2"/>
    <s v="web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d v="2014-12-26T20:35:39"/>
    <n v="1417034139"/>
    <x v="601"/>
    <b v="0"/>
    <n v="6"/>
    <b v="0"/>
    <s v="technology/web"/>
    <x v="2"/>
    <s v="web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d v="2015-06-18T19:03:35"/>
    <n v="1432062215"/>
    <x v="602"/>
    <b v="0"/>
    <n v="0"/>
    <b v="0"/>
    <s v="technology/web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d v="2014-08-14T15:20:23"/>
    <n v="1405437623"/>
    <x v="603"/>
    <b v="0"/>
    <n v="13"/>
    <b v="0"/>
    <s v="technology/web"/>
    <x v="2"/>
    <s v="web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d v="2014-08-28T00:50:56"/>
    <n v="1406595056"/>
    <x v="604"/>
    <b v="0"/>
    <n v="0"/>
    <b v="0"/>
    <s v="technology/web"/>
    <x v="2"/>
    <s v="web"/>
    <n v="0"/>
    <n v="0"/>
  </r>
  <r>
    <n v="605"/>
    <s v="Teach Your Parents iPad (Canceled)"/>
    <s v="An iPad support care package for your parents / seniors."/>
    <n v="5000"/>
    <n v="131"/>
    <x v="1"/>
    <s v="US"/>
    <x v="0"/>
    <n v="1440318908"/>
    <d v="2015-08-23T08:35:08"/>
    <n v="1436430908"/>
    <x v="605"/>
    <b v="0"/>
    <n v="8"/>
    <b v="0"/>
    <s v="technology/web"/>
    <x v="2"/>
    <s v="web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d v="2015-05-24T15:00:00"/>
    <n v="1428507409"/>
    <x v="606"/>
    <b v="0"/>
    <n v="1"/>
    <b v="0"/>
    <s v="technology/web"/>
    <x v="2"/>
    <s v="web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d v="2015-11-22T20:48:56"/>
    <n v="1445629736"/>
    <x v="607"/>
    <b v="0"/>
    <n v="0"/>
    <b v="0"/>
    <s v="technology/web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d v="2015-06-15T22:06:20"/>
    <n v="1431813980"/>
    <x v="608"/>
    <b v="0"/>
    <n v="5"/>
    <b v="0"/>
    <s v="technology/web"/>
    <x v="2"/>
    <s v="web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d v="2015-11-29T01:49:04"/>
    <n v="1446166144"/>
    <x v="609"/>
    <b v="0"/>
    <n v="1"/>
    <b v="0"/>
    <s v="technology/web"/>
    <x v="2"/>
    <s v="web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d v="2015-04-22T19:56:26"/>
    <n v="1427140586"/>
    <x v="610"/>
    <b v="0"/>
    <n v="0"/>
    <b v="0"/>
    <s v="technology/web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d v="2016-01-19T13:27:17"/>
    <n v="1448026037"/>
    <x v="611"/>
    <b v="0"/>
    <n v="0"/>
    <b v="0"/>
    <s v="technology/web"/>
    <x v="2"/>
    <s v="web"/>
    <n v="0"/>
    <n v="0"/>
  </r>
  <r>
    <n v="612"/>
    <s v="Web Streaming 2.0 (Canceled)"/>
    <s v="A Fast and Reliable new Web platform to stream videos from Internet"/>
    <n v="10000"/>
    <n v="0"/>
    <x v="1"/>
    <s v="IT"/>
    <x v="3"/>
    <n v="1472777146"/>
    <d v="2016-09-02T00:45:46"/>
    <n v="1470185146"/>
    <x v="612"/>
    <b v="0"/>
    <n v="0"/>
    <b v="0"/>
    <s v="technology/web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d v="2015-10-01T04:59:00"/>
    <n v="1441022120"/>
    <x v="613"/>
    <b v="0"/>
    <n v="121"/>
    <b v="0"/>
    <s v="technology/web"/>
    <x v="2"/>
    <s v="web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d v="2016-06-24T01:29:00"/>
    <n v="1464139740"/>
    <x v="614"/>
    <b v="0"/>
    <n v="0"/>
    <b v="0"/>
    <s v="technology/web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d v="2015-09-25T02:55:59"/>
    <n v="1440557759"/>
    <x v="615"/>
    <b v="0"/>
    <n v="0"/>
    <b v="0"/>
    <s v="technology/web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d v="2017-02-25T09:01:47"/>
    <n v="1485421307"/>
    <x v="616"/>
    <b v="0"/>
    <n v="0"/>
    <b v="0"/>
    <s v="technology/web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d v="2015-05-08T08:14:03"/>
    <n v="1427184843"/>
    <x v="617"/>
    <b v="0"/>
    <n v="3"/>
    <b v="0"/>
    <s v="technology/web"/>
    <x v="2"/>
    <s v="web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d v="2015-12-09T19:26:43"/>
    <n v="1447097203"/>
    <x v="618"/>
    <b v="0"/>
    <n v="0"/>
    <b v="0"/>
    <s v="technology/web"/>
    <x v="2"/>
    <s v="web"/>
    <n v="0"/>
    <n v="0"/>
  </r>
  <r>
    <n v="619"/>
    <s v="Big Data (Canceled)"/>
    <s v="Big Data Sets for researchers interested in improving the quality of life."/>
    <n v="2500000"/>
    <n v="1"/>
    <x v="1"/>
    <s v="US"/>
    <x v="0"/>
    <n v="1416933390"/>
    <d v="2014-11-25T16:36:30"/>
    <n v="1411745790"/>
    <x v="619"/>
    <b v="0"/>
    <n v="1"/>
    <b v="0"/>
    <s v="technology/web"/>
    <x v="2"/>
    <s v="web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d v="2014-08-25T17:12:18"/>
    <n v="1405098738"/>
    <x v="620"/>
    <b v="0"/>
    <n v="1"/>
    <b v="0"/>
    <s v="technology/web"/>
    <x v="2"/>
    <s v="web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d v="2016-07-07T23:42:17"/>
    <n v="1465342937"/>
    <x v="621"/>
    <b v="0"/>
    <n v="3"/>
    <b v="0"/>
    <s v="technology/web"/>
    <x v="2"/>
    <s v="web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d v="2016-07-01T18:35:38"/>
    <n v="1465670138"/>
    <x v="622"/>
    <b v="0"/>
    <n v="9"/>
    <b v="0"/>
    <s v="technology/web"/>
    <x v="2"/>
    <s v="web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d v="2015-05-28T00:13:17"/>
    <n v="1430179997"/>
    <x v="623"/>
    <b v="0"/>
    <n v="0"/>
    <b v="0"/>
    <s v="technology/web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d v="2015-05-14T23:44:01"/>
    <n v="1429055041"/>
    <x v="624"/>
    <b v="0"/>
    <n v="0"/>
    <b v="0"/>
    <s v="technology/web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d v="2017-03-26T20:29:37"/>
    <n v="1487971777"/>
    <x v="625"/>
    <b v="0"/>
    <n v="0"/>
    <b v="0"/>
    <s v="technology/web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d v="2015-08-15T13:22:00"/>
    <n v="1436793939"/>
    <x v="626"/>
    <b v="0"/>
    <n v="39"/>
    <b v="0"/>
    <s v="technology/web"/>
    <x v="2"/>
    <s v="web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d v="2016-03-14T23:00:00"/>
    <n v="1452842511"/>
    <x v="627"/>
    <b v="0"/>
    <n v="1"/>
    <b v="0"/>
    <s v="technology/web"/>
    <x v="2"/>
    <s v="web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d v="2014-07-13T16:37:37"/>
    <n v="1402677457"/>
    <x v="628"/>
    <b v="0"/>
    <n v="0"/>
    <b v="0"/>
    <s v="technology/web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d v="2016-05-14T15:18:28"/>
    <n v="1460647108"/>
    <x v="629"/>
    <b v="0"/>
    <n v="3"/>
    <b v="0"/>
    <s v="technology/web"/>
    <x v="2"/>
    <s v="web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d v="2015-09-06T05:10:00"/>
    <n v="1438959121"/>
    <x v="630"/>
    <b v="0"/>
    <n v="1"/>
    <b v="0"/>
    <s v="technology/web"/>
    <x v="2"/>
    <s v="web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d v="2016-05-28T18:32:09"/>
    <n v="1461954729"/>
    <x v="631"/>
    <b v="0"/>
    <n v="9"/>
    <b v="0"/>
    <s v="technology/web"/>
    <x v="2"/>
    <s v="web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d v="2015-11-25T16:49:25"/>
    <n v="1445874565"/>
    <x v="632"/>
    <b v="0"/>
    <n v="0"/>
    <b v="0"/>
    <s v="technology/web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d v="2016-06-17T23:00:00"/>
    <n v="1463469062"/>
    <x v="633"/>
    <b v="0"/>
    <n v="25"/>
    <b v="0"/>
    <s v="technology/web"/>
    <x v="2"/>
    <s v="web"/>
    <n v="0.1245"/>
    <n v="49.8"/>
  </r>
  <r>
    <n v="634"/>
    <s v="pitchtograndma (Canceled)"/>
    <s v="We help companies to explain what they do in simple, grandma-would-understand terms."/>
    <n v="5000"/>
    <n v="1"/>
    <x v="1"/>
    <s v="US"/>
    <x v="0"/>
    <n v="1424989029"/>
    <d v="2015-02-26T22:17:09"/>
    <n v="1422397029"/>
    <x v="634"/>
    <b v="0"/>
    <n v="1"/>
    <b v="0"/>
    <s v="technology/web"/>
    <x v="2"/>
    <s v="web"/>
    <n v="2.0000000000000001E-4"/>
    <n v="1"/>
  </r>
  <r>
    <n v="635"/>
    <s v="Pleero, A Technology Team Building Website (Canceled)"/>
    <s v="Network used for building technology development teams."/>
    <n v="25000"/>
    <n v="2"/>
    <x v="1"/>
    <s v="US"/>
    <x v="0"/>
    <n v="1428804762"/>
    <d v="2015-04-12T02:12:42"/>
    <n v="1426212762"/>
    <x v="635"/>
    <b v="0"/>
    <n v="1"/>
    <b v="0"/>
    <s v="technology/web"/>
    <x v="2"/>
    <s v="web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d v="2015-06-06T10:47:00"/>
    <n v="1430996150"/>
    <x v="636"/>
    <b v="0"/>
    <n v="1"/>
    <b v="0"/>
    <s v="technology/web"/>
    <x v="2"/>
    <s v="web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d v="2017-02-25T23:04:00"/>
    <n v="1485558318"/>
    <x v="637"/>
    <b v="0"/>
    <n v="0"/>
    <b v="0"/>
    <s v="technology/web"/>
    <x v="2"/>
    <s v="web"/>
    <n v="0"/>
    <n v="0"/>
  </r>
  <r>
    <n v="638"/>
    <s v="W (Canceled)"/>
    <s v="O0"/>
    <n v="200000"/>
    <n v="18"/>
    <x v="1"/>
    <s v="DE"/>
    <x v="3"/>
    <n v="1490447662"/>
    <d v="2017-03-25T13:14:22"/>
    <n v="1485267262"/>
    <x v="638"/>
    <b v="0"/>
    <n v="6"/>
    <b v="0"/>
    <s v="technology/web"/>
    <x v="2"/>
    <s v="web"/>
    <n v="9.0000000000000006E-5"/>
    <n v="3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d v="2014-10-13T13:59:55"/>
    <n v="1408024795"/>
    <x v="639"/>
    <b v="0"/>
    <n v="1"/>
    <b v="0"/>
    <s v="technology/web"/>
    <x v="2"/>
    <s v="web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d v="2016-11-24T23:00:00"/>
    <n v="1478685915"/>
    <x v="640"/>
    <b v="0"/>
    <n v="2"/>
    <b v="1"/>
    <s v="technology/wearables"/>
    <x v="2"/>
    <s v="wearables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d v="2015-08-13T13:40:48"/>
    <n v="1436881248"/>
    <x v="641"/>
    <b v="0"/>
    <n v="315"/>
    <b v="1"/>
    <s v="technology/wearables"/>
    <x v="2"/>
    <s v="wearables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d v="2015-08-19T15:37:54"/>
    <n v="1436888274"/>
    <x v="642"/>
    <b v="0"/>
    <n v="2174"/>
    <b v="1"/>
    <s v="technology/wearables"/>
    <x v="2"/>
    <s v="wearables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d v="2015-05-31T15:24:35"/>
    <n v="1428333875"/>
    <x v="643"/>
    <b v="0"/>
    <n v="152"/>
    <b v="1"/>
    <s v="technology/wearables"/>
    <x v="2"/>
    <s v="wearables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d v="2014-10-29T01:00:00"/>
    <n v="1410883139"/>
    <x v="644"/>
    <b v="0"/>
    <n v="1021"/>
    <b v="1"/>
    <s v="technology/wearables"/>
    <x v="2"/>
    <s v="wearables"/>
    <n v="3.0011791999999997"/>
    <n v="73.486268364348675"/>
  </r>
  <r>
    <n v="645"/>
    <s v="Carbon Fiber Collar Stays"/>
    <s v="Ever wanted to own something made out of carbon fiber? Now you can!"/>
    <n v="2000"/>
    <n v="5574"/>
    <x v="0"/>
    <s v="US"/>
    <x v="0"/>
    <n v="1470962274"/>
    <d v="2016-08-12T00:37:54"/>
    <n v="1468370274"/>
    <x v="645"/>
    <b v="0"/>
    <n v="237"/>
    <b v="1"/>
    <s v="technology/wearables"/>
    <x v="2"/>
    <s v="wearables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d v="2014-08-11T20:27:47"/>
    <n v="1405196867"/>
    <x v="646"/>
    <b v="0"/>
    <n v="27"/>
    <b v="1"/>
    <s v="technology/wearables"/>
    <x v="2"/>
    <s v="wearables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d v="2016-03-17T17:25:49"/>
    <n v="1455647149"/>
    <x v="647"/>
    <b v="0"/>
    <n v="17"/>
    <b v="1"/>
    <s v="technology/wearables"/>
    <x v="2"/>
    <s v="wearables"/>
    <n v="1.0705"/>
    <n v="125.94117647058823"/>
  </r>
  <r>
    <n v="648"/>
    <s v="Audio Jacket"/>
    <s v="Get ready for the next product that you canâ€™t live without"/>
    <n v="35000"/>
    <n v="44388"/>
    <x v="0"/>
    <s v="US"/>
    <x v="0"/>
    <n v="1413304708"/>
    <d v="2014-10-14T16:38:28"/>
    <n v="1410280708"/>
    <x v="648"/>
    <b v="0"/>
    <n v="27"/>
    <b v="1"/>
    <s v="technology/wearables"/>
    <x v="2"/>
    <s v="wearables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d v="2014-09-16T21:53:33"/>
    <n v="1409090013"/>
    <x v="649"/>
    <b v="0"/>
    <n v="82"/>
    <b v="1"/>
    <s v="technology/wearables"/>
    <x v="2"/>
    <s v="wearables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d v="2014-12-19T01:53:04"/>
    <n v="1413766384"/>
    <x v="650"/>
    <b v="0"/>
    <n v="48"/>
    <b v="1"/>
    <s v="technology/wearables"/>
    <x v="2"/>
    <s v="wearables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d v="2014-12-13T00:25:11"/>
    <n v="1415838311"/>
    <x v="651"/>
    <b v="0"/>
    <n v="105"/>
    <b v="1"/>
    <s v="technology/wearables"/>
    <x v="2"/>
    <s v="wearables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d v="2016-12-01T17:34:10"/>
    <n v="1478018050"/>
    <x v="652"/>
    <b v="0"/>
    <n v="28"/>
    <b v="1"/>
    <s v="technology/wearables"/>
    <x v="2"/>
    <s v="wearables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d v="2015-08-20T14:50:40"/>
    <n v="1436885440"/>
    <x v="653"/>
    <b v="0"/>
    <n v="1107"/>
    <b v="1"/>
    <s v="technology/wearables"/>
    <x v="2"/>
    <s v="wearables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d v="2015-07-08T22:58:33"/>
    <n v="1433804313"/>
    <x v="654"/>
    <b v="0"/>
    <n v="1013"/>
    <b v="1"/>
    <s v="technology/wearables"/>
    <x v="2"/>
    <s v="wearables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d v="2015-03-12T21:58:32"/>
    <n v="1423609112"/>
    <x v="655"/>
    <b v="0"/>
    <n v="274"/>
    <b v="1"/>
    <s v="technology/wearables"/>
    <x v="2"/>
    <s v="wearables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d v="2016-04-17T18:18:39"/>
    <n v="1455736719"/>
    <x v="656"/>
    <b v="0"/>
    <n v="87"/>
    <b v="1"/>
    <s v="technology/wearables"/>
    <x v="2"/>
    <s v="wearables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d v="2015-12-23T20:17:52"/>
    <n v="1448309872"/>
    <x v="657"/>
    <b v="0"/>
    <n v="99"/>
    <b v="1"/>
    <s v="technology/wearables"/>
    <x v="2"/>
    <s v="wearables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d v="2015-07-26T18:00:00"/>
    <n v="1435117889"/>
    <x v="658"/>
    <b v="0"/>
    <n v="276"/>
    <b v="1"/>
    <s v="technology/wearables"/>
    <x v="2"/>
    <s v="wearables"/>
    <n v="1.0446206037108834"/>
    <n v="109.33695652173913"/>
  </r>
  <r>
    <n v="659"/>
    <s v="Lulu Watch Designs - Apple Watch"/>
    <s v="Sync up your lifestyle"/>
    <n v="3000"/>
    <n v="3017"/>
    <x v="0"/>
    <s v="US"/>
    <x v="0"/>
    <n v="1440339295"/>
    <d v="2015-08-23T14:14:55"/>
    <n v="1437747295"/>
    <x v="659"/>
    <b v="0"/>
    <n v="21"/>
    <b v="1"/>
    <s v="technology/wearables"/>
    <x v="2"/>
    <s v="wearables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d v="2014-11-09T18:47:59"/>
    <n v="1412963279"/>
    <x v="660"/>
    <b v="0"/>
    <n v="18"/>
    <b v="0"/>
    <s v="technology/wearables"/>
    <x v="2"/>
    <s v="wearables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d v="2016-10-23T15:29:19"/>
    <n v="1474644559"/>
    <x v="661"/>
    <b v="0"/>
    <n v="9"/>
    <b v="0"/>
    <s v="technology/wearables"/>
    <x v="2"/>
    <s v="wearables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d v="2015-01-16T10:30:47"/>
    <n v="1418812247"/>
    <x v="662"/>
    <b v="0"/>
    <n v="4"/>
    <b v="0"/>
    <s v="technology/wearables"/>
    <x v="2"/>
    <s v="wearables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d v="2015-07-18T20:14:16"/>
    <n v="1434658456"/>
    <x v="663"/>
    <b v="0"/>
    <n v="7"/>
    <b v="0"/>
    <s v="technology/wearables"/>
    <x v="2"/>
    <s v="wearables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d v="2015-04-13T15:59:35"/>
    <n v="1426348775"/>
    <x v="664"/>
    <b v="0"/>
    <n v="29"/>
    <b v="0"/>
    <s v="technology/wearables"/>
    <x v="2"/>
    <s v="wearables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d v="2017-01-13T17:04:21"/>
    <n v="1479143061"/>
    <x v="665"/>
    <b v="0"/>
    <n v="12"/>
    <b v="0"/>
    <s v="technology/wearables"/>
    <x v="2"/>
    <s v="wearables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d v="2014-08-17T19:58:18"/>
    <n v="1405713498"/>
    <x v="666"/>
    <b v="0"/>
    <n v="4"/>
    <b v="0"/>
    <s v="technology/wearables"/>
    <x v="2"/>
    <s v="wearables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d v="2016-10-29T08:57:43"/>
    <n v="1474275463"/>
    <x v="667"/>
    <b v="0"/>
    <n v="28"/>
    <b v="0"/>
    <s v="technology/wearables"/>
    <x v="2"/>
    <s v="wearables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d v="2015-05-11T19:57:02"/>
    <n v="1427486222"/>
    <x v="668"/>
    <b v="0"/>
    <n v="25"/>
    <b v="0"/>
    <s v="technology/wearables"/>
    <x v="2"/>
    <s v="wearables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d v="2016-07-06T15:00:58"/>
    <n v="1465225258"/>
    <x v="669"/>
    <b v="0"/>
    <n v="28"/>
    <b v="0"/>
    <s v="technology/wearables"/>
    <x v="2"/>
    <s v="wearables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d v="2016-06-19T08:10:00"/>
    <n v="1463418120"/>
    <x v="670"/>
    <b v="0"/>
    <n v="310"/>
    <b v="0"/>
    <s v="technology/wearables"/>
    <x v="2"/>
    <s v="wearables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d v="2015-01-14T04:00:00"/>
    <n v="1418315852"/>
    <x v="671"/>
    <b v="0"/>
    <n v="15"/>
    <b v="0"/>
    <s v="technology/wearables"/>
    <x v="2"/>
    <s v="wearables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d v="2015-01-01T04:59:00"/>
    <n v="1417410964"/>
    <x v="672"/>
    <b v="0"/>
    <n v="215"/>
    <b v="0"/>
    <s v="technology/wearables"/>
    <x v="2"/>
    <s v="wearables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d v="2014-09-01T20:10:17"/>
    <n v="1405714217"/>
    <x v="673"/>
    <b v="0"/>
    <n v="3"/>
    <b v="0"/>
    <s v="technology/wearables"/>
    <x v="2"/>
    <s v="wearables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d v="2014-08-12T02:47:07"/>
    <n v="1402627627"/>
    <x v="674"/>
    <b v="0"/>
    <n v="2"/>
    <b v="0"/>
    <s v="technology/wearables"/>
    <x v="2"/>
    <s v="wearables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d v="2015-01-01T06:59:00"/>
    <n v="1417558804"/>
    <x v="675"/>
    <b v="0"/>
    <n v="26"/>
    <b v="0"/>
    <s v="technology/wearables"/>
    <x v="2"/>
    <s v="wearables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d v="2015-02-07T18:26:21"/>
    <n v="1420741581"/>
    <x v="676"/>
    <b v="0"/>
    <n v="24"/>
    <b v="0"/>
    <s v="technology/wearables"/>
    <x v="2"/>
    <s v="wearables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d v="2016-06-28T09:41:35"/>
    <n v="1463218895"/>
    <x v="677"/>
    <b v="0"/>
    <n v="96"/>
    <b v="0"/>
    <s v="technology/wearables"/>
    <x v="2"/>
    <s v="wearables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d v="2016-05-21T09:02:18"/>
    <n v="1461229338"/>
    <x v="678"/>
    <b v="0"/>
    <n v="17"/>
    <b v="0"/>
    <s v="technology/wearables"/>
    <x v="2"/>
    <s v="wearables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d v="2016-09-03T16:41:49"/>
    <n v="1467736909"/>
    <x v="679"/>
    <b v="0"/>
    <n v="94"/>
    <b v="0"/>
    <s v="technology/wearables"/>
    <x v="2"/>
    <s v="wearables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d v="2014-09-17T12:02:11"/>
    <n v="1407931331"/>
    <x v="680"/>
    <b v="0"/>
    <n v="129"/>
    <b v="0"/>
    <s v="technology/wearables"/>
    <x v="2"/>
    <s v="wearables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d v="2016-10-26T19:20:04"/>
    <n v="1474917604"/>
    <x v="681"/>
    <b v="0"/>
    <n v="1"/>
    <b v="0"/>
    <s v="technology/wearables"/>
    <x v="2"/>
    <s v="wearables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d v="2017-03-14T17:22:02"/>
    <n v="1486923722"/>
    <x v="682"/>
    <b v="0"/>
    <n v="4"/>
    <b v="0"/>
    <s v="technology/wearables"/>
    <x v="2"/>
    <s v="wearables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d v="2016-10-31T21:36:04"/>
    <n v="1474493764"/>
    <x v="683"/>
    <b v="0"/>
    <n v="3"/>
    <b v="0"/>
    <s v="technology/wearables"/>
    <x v="2"/>
    <s v="wearables"/>
    <n v="8.5142857142857138E-3"/>
    <n v="99.333333333333329"/>
  </r>
  <r>
    <n v="684"/>
    <s v="Arcus Motion Analyzer | The Versatile Smart Ring"/>
    <s v="Arcus gives your fingers super powers."/>
    <n v="320000"/>
    <n v="23948"/>
    <x v="2"/>
    <s v="US"/>
    <x v="0"/>
    <n v="1406257200"/>
    <d v="2014-07-25T03:00:00"/>
    <n v="1403176891"/>
    <x v="684"/>
    <b v="0"/>
    <n v="135"/>
    <b v="0"/>
    <s v="technology/wearables"/>
    <x v="2"/>
    <s v="wearables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d v="2015-01-12T20:47:52"/>
    <n v="1417207672"/>
    <x v="685"/>
    <b v="0"/>
    <n v="10"/>
    <b v="0"/>
    <s v="technology/wearables"/>
    <x v="2"/>
    <s v="wearables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d v="2015-08-03T16:09:30"/>
    <n v="1436026170"/>
    <x v="686"/>
    <b v="0"/>
    <n v="0"/>
    <b v="0"/>
    <s v="technology/wearables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d v="2017-02-05T18:00:53"/>
    <n v="1481133653"/>
    <x v="687"/>
    <b v="0"/>
    <n v="6"/>
    <b v="0"/>
    <s v="technology/wearables"/>
    <x v="2"/>
    <s v="wearables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d v="2015-10-15T02:30:53"/>
    <n v="1442284253"/>
    <x v="688"/>
    <b v="0"/>
    <n v="36"/>
    <b v="0"/>
    <s v="technology/wearables"/>
    <x v="2"/>
    <s v="wearables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d v="2016-12-08T04:59:00"/>
    <n v="1478016097"/>
    <x v="689"/>
    <b v="0"/>
    <n v="336"/>
    <b v="0"/>
    <s v="technology/wearables"/>
    <x v="2"/>
    <s v="wearables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s v="US"/>
    <x v="0"/>
    <n v="1473400800"/>
    <d v="2016-09-09T06:00:00"/>
    <n v="1469718841"/>
    <x v="690"/>
    <b v="0"/>
    <n v="34"/>
    <b v="0"/>
    <s v="technology/wearables"/>
    <x v="2"/>
    <s v="wearables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d v="2015-07-01T00:40:46"/>
    <n v="1433292046"/>
    <x v="691"/>
    <b v="0"/>
    <n v="10"/>
    <b v="0"/>
    <s v="technology/wearables"/>
    <x v="2"/>
    <s v="wearables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d v="2016-12-22T09:01:03"/>
    <n v="1479805263"/>
    <x v="692"/>
    <b v="0"/>
    <n v="201"/>
    <b v="0"/>
    <s v="technology/wearables"/>
    <x v="2"/>
    <s v="wearables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d v="2015-04-30T19:23:47"/>
    <n v="1427829827"/>
    <x v="693"/>
    <b v="0"/>
    <n v="296"/>
    <b v="0"/>
    <s v="technology/wearables"/>
    <x v="2"/>
    <s v="wearables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d v="2017-02-01T15:55:59"/>
    <n v="1483372559"/>
    <x v="694"/>
    <b v="0"/>
    <n v="7"/>
    <b v="0"/>
    <s v="technology/wearables"/>
    <x v="2"/>
    <s v="wearables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d v="2014-10-31T12:30:20"/>
    <n v="1412166620"/>
    <x v="695"/>
    <b v="0"/>
    <n v="7"/>
    <b v="0"/>
    <s v="technology/wearables"/>
    <x v="2"/>
    <s v="wearables"/>
    <n v="1.06E-2"/>
    <n v="90.857142857142861"/>
  </r>
  <r>
    <n v="696"/>
    <s v="trustee"/>
    <s v="Show your fidelity by wearing the Trustee rings! Show where you are (at)!"/>
    <n v="175000"/>
    <n v="1"/>
    <x v="2"/>
    <s v="NL"/>
    <x v="3"/>
    <n v="1406326502"/>
    <d v="2014-07-25T22:15:02"/>
    <n v="1403734502"/>
    <x v="696"/>
    <b v="0"/>
    <n v="1"/>
    <b v="0"/>
    <s v="technology/wearables"/>
    <x v="2"/>
    <s v="wearables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d v="2016-02-03T12:33:09"/>
    <n v="1453206789"/>
    <x v="697"/>
    <b v="0"/>
    <n v="114"/>
    <b v="0"/>
    <s v="technology/wearables"/>
    <x v="2"/>
    <s v="wearables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d v="2014-09-18T02:00:00"/>
    <n v="1408141245"/>
    <x v="698"/>
    <b v="0"/>
    <n v="29"/>
    <b v="0"/>
    <s v="technology/wearables"/>
    <x v="2"/>
    <s v="wearables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d v="2013-11-22T16:00:00"/>
    <n v="1381923548"/>
    <x v="699"/>
    <b v="0"/>
    <n v="890"/>
    <b v="0"/>
    <s v="technology/wearables"/>
    <x v="2"/>
    <s v="wearables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d v="2017-01-10T16:31:21"/>
    <n v="1481473881"/>
    <x v="700"/>
    <b v="0"/>
    <n v="31"/>
    <b v="0"/>
    <s v="technology/wearables"/>
    <x v="2"/>
    <s v="wearables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d v="2014-07-23T15:54:40"/>
    <n v="1403538880"/>
    <x v="701"/>
    <b v="0"/>
    <n v="21"/>
    <b v="0"/>
    <s v="technology/wearables"/>
    <x v="2"/>
    <s v="wearables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d v="2016-11-24T18:26:27"/>
    <n v="1477416387"/>
    <x v="702"/>
    <b v="0"/>
    <n v="37"/>
    <b v="0"/>
    <s v="technology/wearables"/>
    <x v="2"/>
    <s v="wearables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d v="2017-01-31T23:32:00"/>
    <n v="1481150949"/>
    <x v="703"/>
    <b v="0"/>
    <n v="7"/>
    <b v="0"/>
    <s v="technology/wearables"/>
    <x v="2"/>
    <s v="wearables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d v="2017-02-20T04:37:48"/>
    <n v="1482381468"/>
    <x v="704"/>
    <b v="0"/>
    <n v="4"/>
    <b v="0"/>
    <s v="technology/wearables"/>
    <x v="2"/>
    <s v="wearables"/>
    <n v="8.7454545454545458E-3"/>
    <n v="120.25"/>
  </r>
  <r>
    <n v="705"/>
    <s v="SomnoScope"/>
    <s v="The closest thing ever to the Holy Grail of wearables technology"/>
    <n v="100000"/>
    <n v="977"/>
    <x v="2"/>
    <s v="NL"/>
    <x v="3"/>
    <n v="1484999278"/>
    <d v="2017-01-21T11:47:58"/>
    <n v="1482407278"/>
    <x v="705"/>
    <b v="0"/>
    <n v="5"/>
    <b v="0"/>
    <s v="technology/wearables"/>
    <x v="2"/>
    <s v="wearables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d v="2016-12-14T18:39:00"/>
    <n v="1478130783"/>
    <x v="706"/>
    <b v="0"/>
    <n v="0"/>
    <b v="0"/>
    <s v="technology/wearables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d v="2017-01-01T15:55:27"/>
    <n v="1479830127"/>
    <x v="707"/>
    <b v="0"/>
    <n v="456"/>
    <b v="0"/>
    <s v="technology/wearables"/>
    <x v="2"/>
    <s v="wearables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d v="2014-09-13T13:56:40"/>
    <n v="1405432600"/>
    <x v="708"/>
    <b v="0"/>
    <n v="369"/>
    <b v="0"/>
    <s v="technology/wearables"/>
    <x v="2"/>
    <s v="wearables"/>
    <n v="0.22092500000000001"/>
    <n v="23.948509485094849"/>
  </r>
  <r>
    <n v="709"/>
    <s v="lumiglove"/>
    <s v="A &quot;handheld&quot; light, which eases the way you illuminate objects and/or paths."/>
    <n v="15000"/>
    <n v="61"/>
    <x v="2"/>
    <s v="US"/>
    <x v="0"/>
    <n v="1417741159"/>
    <d v="2014-12-05T00:59:19"/>
    <n v="1415149159"/>
    <x v="709"/>
    <b v="0"/>
    <n v="2"/>
    <b v="0"/>
    <s v="technology/wearables"/>
    <x v="2"/>
    <s v="wearables"/>
    <n v="4.0666666666666663E-3"/>
    <n v="30.5"/>
  </r>
  <r>
    <n v="710"/>
    <s v="Hate York Shirt 2.0"/>
    <s v="Shirts, so technologically advanced, they connect mentally to their audience upon sight."/>
    <n v="1200"/>
    <n v="0"/>
    <x v="2"/>
    <s v="CA"/>
    <x v="5"/>
    <n v="1408495440"/>
    <d v="2014-08-20T00:44:00"/>
    <n v="1405640302"/>
    <x v="710"/>
    <b v="0"/>
    <n v="0"/>
    <b v="0"/>
    <s v="technology/wearables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d v="2016-12-14T12:01:08"/>
    <n v="1478257268"/>
    <x v="711"/>
    <b v="0"/>
    <n v="338"/>
    <b v="0"/>
    <s v="technology/wearables"/>
    <x v="2"/>
    <s v="wearables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d v="2016-02-14T16:20:32"/>
    <n v="1452874832"/>
    <x v="712"/>
    <b v="0"/>
    <n v="4"/>
    <b v="0"/>
    <s v="technology/wearables"/>
    <x v="2"/>
    <s v="wearables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d v="2016-06-05T12:42:12"/>
    <n v="1462538532"/>
    <x v="713"/>
    <b v="0"/>
    <n v="1"/>
    <b v="0"/>
    <s v="technology/wearables"/>
    <x v="2"/>
    <s v="wearables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d v="2017-02-28T18:54:42"/>
    <n v="1483124082"/>
    <x v="714"/>
    <b v="0"/>
    <n v="28"/>
    <b v="0"/>
    <s v="technology/wearables"/>
    <x v="2"/>
    <s v="wearables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d v="2015-11-05T03:10:40"/>
    <n v="1443233440"/>
    <x v="715"/>
    <b v="0"/>
    <n v="12"/>
    <b v="0"/>
    <s v="technology/wearables"/>
    <x v="2"/>
    <s v="wearables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d v="2014-12-01T00:00:00"/>
    <n v="1414511307"/>
    <x v="716"/>
    <b v="0"/>
    <n v="16"/>
    <b v="0"/>
    <s v="technology/wearables"/>
    <x v="2"/>
    <s v="wearables"/>
    <n v="0.10214285714285715"/>
    <n v="44.6875"/>
  </r>
  <r>
    <n v="717"/>
    <s v="cool air belt"/>
    <s v="Cool air flowing under clothing keeps you cool."/>
    <n v="100000"/>
    <n v="305"/>
    <x v="2"/>
    <s v="US"/>
    <x v="0"/>
    <n v="1409949002"/>
    <d v="2014-09-05T20:30:02"/>
    <n v="1407357002"/>
    <x v="717"/>
    <b v="0"/>
    <n v="4"/>
    <b v="0"/>
    <s v="technology/wearables"/>
    <x v="2"/>
    <s v="wearables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d v="2017-02-18T05:59:00"/>
    <n v="1484684247"/>
    <x v="718"/>
    <b v="0"/>
    <n v="4"/>
    <b v="0"/>
    <s v="technology/wearables"/>
    <x v="2"/>
    <s v="wearables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d v="2016-02-23T00:57:56"/>
    <n v="1454979476"/>
    <x v="719"/>
    <b v="0"/>
    <n v="10"/>
    <b v="0"/>
    <s v="technology/wearables"/>
    <x v="2"/>
    <s v="wearables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d v="2012-01-29T15:34:51"/>
    <n v="1325432091"/>
    <x v="720"/>
    <b v="0"/>
    <n v="41"/>
    <b v="1"/>
    <s v="publishing/nonfiction"/>
    <x v="3"/>
    <s v="nonfiction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d v="2014-08-01T13:43:27"/>
    <n v="1403012607"/>
    <x v="721"/>
    <b v="0"/>
    <n v="119"/>
    <b v="1"/>
    <s v="publishing/nonfiction"/>
    <x v="3"/>
    <s v="nonfiction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d v="2012-04-08T18:19:38"/>
    <n v="1331320778"/>
    <x v="722"/>
    <b v="0"/>
    <n v="153"/>
    <b v="1"/>
    <s v="publishing/nonfiction"/>
    <x v="3"/>
    <s v="nonfiction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d v="2015-07-30T03:59:00"/>
    <n v="1435606549"/>
    <x v="723"/>
    <b v="0"/>
    <n v="100"/>
    <b v="1"/>
    <s v="publishing/nonfiction"/>
    <x v="3"/>
    <s v="nonfiction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d v="2011-06-30T15:19:23"/>
    <n v="1306855163"/>
    <x v="724"/>
    <b v="0"/>
    <n v="143"/>
    <b v="1"/>
    <s v="publishing/nonfiction"/>
    <x v="3"/>
    <s v="nonfiction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d v="2015-12-13T15:01:52"/>
    <n v="1447426912"/>
    <x v="725"/>
    <b v="0"/>
    <n v="140"/>
    <b v="1"/>
    <s v="publishing/nonfiction"/>
    <x v="3"/>
    <s v="nonfiction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d v="2013-04-12T01:01:27"/>
    <n v="1363136487"/>
    <x v="726"/>
    <b v="0"/>
    <n v="35"/>
    <b v="1"/>
    <s v="publishing/nonfiction"/>
    <x v="3"/>
    <s v="nonfiction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d v="2013-01-14T21:20:00"/>
    <n v="1354580949"/>
    <x v="727"/>
    <b v="0"/>
    <n v="149"/>
    <b v="1"/>
    <s v="publishing/nonfiction"/>
    <x v="3"/>
    <s v="nonfiction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d v="2011-08-21T20:05:57"/>
    <n v="1310069157"/>
    <x v="728"/>
    <b v="0"/>
    <n v="130"/>
    <b v="1"/>
    <s v="publishing/nonfiction"/>
    <x v="3"/>
    <s v="nonfiction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d v="2012-09-19T04:27:41"/>
    <n v="1342844861"/>
    <x v="729"/>
    <b v="0"/>
    <n v="120"/>
    <b v="1"/>
    <s v="publishing/nonfiction"/>
    <x v="3"/>
    <s v="nonfiction"/>
    <n v="1.3065"/>
    <n v="43.55"/>
  </r>
  <r>
    <n v="730"/>
    <s v="Encyclopedia of Surfing"/>
    <s v="A Massive but Cheerful Online Digital Archive of Surfing"/>
    <n v="20000"/>
    <n v="26438"/>
    <x v="0"/>
    <s v="US"/>
    <x v="0"/>
    <n v="1323280391"/>
    <d v="2011-12-07T17:53:11"/>
    <n v="1320688391"/>
    <x v="730"/>
    <b v="0"/>
    <n v="265"/>
    <b v="1"/>
    <s v="publishing/nonfiction"/>
    <x v="3"/>
    <s v="nonfiction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d v="2012-01-22T06:00:00"/>
    <n v="1322852747"/>
    <x v="731"/>
    <b v="0"/>
    <n v="71"/>
    <b v="1"/>
    <s v="publishing/nonfiction"/>
    <x v="3"/>
    <s v="nonfiction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d v="2013-09-29T10:11:01"/>
    <n v="1375265461"/>
    <x v="732"/>
    <b v="0"/>
    <n v="13"/>
    <b v="1"/>
    <s v="publishing/nonfiction"/>
    <x v="3"/>
    <s v="nonfiction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d v="2013-12-20T10:04:52"/>
    <n v="1384941892"/>
    <x v="733"/>
    <b v="0"/>
    <n v="169"/>
    <b v="1"/>
    <s v="publishing/nonfiction"/>
    <x v="3"/>
    <s v="nonfiction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s v="CA"/>
    <x v="5"/>
    <n v="1431147600"/>
    <d v="2015-05-09T05:00:00"/>
    <n v="1428465420"/>
    <x v="734"/>
    <b v="0"/>
    <n v="57"/>
    <b v="1"/>
    <s v="publishing/nonfiction"/>
    <x v="3"/>
    <s v="nonfiction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d v="2014-12-04T00:39:00"/>
    <n v="1414975346"/>
    <x v="735"/>
    <b v="0"/>
    <n v="229"/>
    <b v="1"/>
    <s v="publishing/nonfiction"/>
    <x v="3"/>
    <s v="nonfiction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d v="2013-11-21T04:59:00"/>
    <n v="1383327440"/>
    <x v="736"/>
    <b v="0"/>
    <n v="108"/>
    <b v="1"/>
    <s v="publishing/nonfiction"/>
    <x v="3"/>
    <s v="nonfiction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d v="2014-02-14T20:00:00"/>
    <n v="1390890987"/>
    <x v="737"/>
    <b v="0"/>
    <n v="108"/>
    <b v="1"/>
    <s v="publishing/nonfiction"/>
    <x v="3"/>
    <s v="nonfiction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d v="2014-12-01T04:59:00"/>
    <n v="1414765794"/>
    <x v="738"/>
    <b v="0"/>
    <n v="41"/>
    <b v="1"/>
    <s v="publishing/nonfiction"/>
    <x v="3"/>
    <s v="nonfiction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d v="2014-08-11T12:03:49"/>
    <n v="1404907429"/>
    <x v="739"/>
    <b v="0"/>
    <n v="139"/>
    <b v="1"/>
    <s v="publishing/nonfiction"/>
    <x v="3"/>
    <s v="nonfiction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d v="2015-06-21T03:31:22"/>
    <n v="1433647882"/>
    <x v="740"/>
    <b v="0"/>
    <n v="19"/>
    <b v="1"/>
    <s v="publishing/nonfiction"/>
    <x v="3"/>
    <s v="nonfiction"/>
    <n v="1.0740000000000001"/>
    <n v="169.57894736842104"/>
  </r>
  <r>
    <n v="741"/>
    <s v="reVILNA: the vilna ghetto project"/>
    <s v="A revolutionary digital mapping project of the Vilna Ghetto"/>
    <n v="13000"/>
    <n v="13293.8"/>
    <x v="0"/>
    <s v="US"/>
    <x v="0"/>
    <n v="1370964806"/>
    <d v="2013-06-11T15:33:26"/>
    <n v="1367940806"/>
    <x v="741"/>
    <b v="0"/>
    <n v="94"/>
    <b v="1"/>
    <s v="publishing/nonfiction"/>
    <x v="3"/>
    <s v="nonfiction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d v="2014-03-21T21:01:52"/>
    <n v="1392847312"/>
    <x v="742"/>
    <b v="0"/>
    <n v="23"/>
    <b v="1"/>
    <s v="publishing/nonfiction"/>
    <x v="3"/>
    <s v="nonfiction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d v="2012-04-16T21:00:00"/>
    <n v="1332435685"/>
    <x v="743"/>
    <b v="0"/>
    <n v="15"/>
    <b v="1"/>
    <s v="publishing/nonfiction"/>
    <x v="3"/>
    <s v="nonfiction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d v="2012-12-13T22:58:23"/>
    <n v="1352847503"/>
    <x v="744"/>
    <b v="0"/>
    <n v="62"/>
    <b v="1"/>
    <s v="publishing/nonfiction"/>
    <x v="3"/>
    <s v="nonfiction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d v="2013-05-03T13:44:05"/>
    <n v="1364996645"/>
    <x v="745"/>
    <b v="0"/>
    <n v="74"/>
    <b v="1"/>
    <s v="publishing/nonfiction"/>
    <x v="3"/>
    <s v="nonfiction"/>
    <n v="1.7909909909909909"/>
    <n v="53.729729729729726"/>
  </r>
  <r>
    <n v="746"/>
    <s v="Attention: People With Body Parts"/>
    <s v="This is a book of letters. Letters to our body parts."/>
    <n v="2987"/>
    <n v="3318"/>
    <x v="0"/>
    <s v="US"/>
    <x v="0"/>
    <n v="1348372740"/>
    <d v="2012-09-23T03:59:00"/>
    <n v="1346806909"/>
    <x v="746"/>
    <b v="0"/>
    <n v="97"/>
    <b v="1"/>
    <s v="publishing/nonfiction"/>
    <x v="3"/>
    <s v="nonfiction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d v="2015-01-15T10:54:00"/>
    <n v="1418649019"/>
    <x v="747"/>
    <b v="0"/>
    <n v="55"/>
    <b v="1"/>
    <s v="publishing/nonfiction"/>
    <x v="3"/>
    <s v="nonfiction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d v="2014-08-10T20:19:26"/>
    <n v="1405109966"/>
    <x v="748"/>
    <b v="0"/>
    <n v="44"/>
    <b v="1"/>
    <s v="publishing/nonfiction"/>
    <x v="3"/>
    <s v="nonfiction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d v="2017-01-28T22:35:30"/>
    <n v="1483050930"/>
    <x v="749"/>
    <b v="0"/>
    <n v="110"/>
    <b v="1"/>
    <s v="publishing/nonfiction"/>
    <x v="3"/>
    <s v="nonfiction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d v="2013-02-24T21:04:32"/>
    <n v="1359147872"/>
    <x v="750"/>
    <b v="0"/>
    <n v="59"/>
    <b v="1"/>
    <s v="publishing/nonfiction"/>
    <x v="3"/>
    <s v="nonfiction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d v="2011-08-04T15:07:55"/>
    <n v="1308496075"/>
    <x v="751"/>
    <b v="0"/>
    <n v="62"/>
    <b v="1"/>
    <s v="publishing/nonfiction"/>
    <x v="3"/>
    <s v="nonfiction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d v="2016-10-16T11:00:00"/>
    <n v="1474884417"/>
    <x v="752"/>
    <b v="0"/>
    <n v="105"/>
    <b v="1"/>
    <s v="publishing/nonfiction"/>
    <x v="3"/>
    <s v="nonfiction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d v="2015-02-14T14:09:51"/>
    <n v="1421330991"/>
    <x v="753"/>
    <b v="0"/>
    <n v="26"/>
    <b v="1"/>
    <s v="publishing/nonfiction"/>
    <x v="3"/>
    <s v="nonfiction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d v="2013-01-05T17:58:41"/>
    <n v="1354816721"/>
    <x v="754"/>
    <b v="0"/>
    <n v="49"/>
    <b v="1"/>
    <s v="publishing/nonfiction"/>
    <x v="3"/>
    <s v="nonfiction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d v="2013-05-20T00:41:00"/>
    <n v="1366381877"/>
    <x v="755"/>
    <b v="0"/>
    <n v="68"/>
    <b v="1"/>
    <s v="publishing/nonfiction"/>
    <x v="3"/>
    <s v="nonfiction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d v="2011-04-18T17:24:19"/>
    <n v="1297880659"/>
    <x v="756"/>
    <b v="0"/>
    <n v="22"/>
    <b v="1"/>
    <s v="publishing/nonfiction"/>
    <x v="3"/>
    <s v="nonfiction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d v="2012-12-06T01:18:34"/>
    <n v="1353547114"/>
    <x v="757"/>
    <b v="0"/>
    <n v="18"/>
    <b v="1"/>
    <s v="publishing/nonfiction"/>
    <x v="3"/>
    <s v="nonfiction"/>
    <n v="2.38"/>
    <n v="33.055555555555557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d v="2010-10-08T20:04:28"/>
    <n v="1283976268"/>
    <x v="758"/>
    <b v="0"/>
    <n v="19"/>
    <b v="1"/>
    <s v="publishing/nonfiction"/>
    <x v="3"/>
    <s v="nonfiction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d v="2014-07-09T07:55:39"/>
    <n v="1401436539"/>
    <x v="759"/>
    <b v="0"/>
    <n v="99"/>
    <b v="1"/>
    <s v="publishing/nonfiction"/>
    <x v="3"/>
    <s v="nonfiction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d v="2016-11-26T19:20:13"/>
    <n v="1477592413"/>
    <x v="760"/>
    <b v="0"/>
    <n v="0"/>
    <b v="0"/>
    <s v="publishing/fiction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d v="2014-02-02T18:02:06"/>
    <n v="1388772126"/>
    <x v="761"/>
    <b v="0"/>
    <n v="6"/>
    <b v="0"/>
    <s v="publishing/fiction"/>
    <x v="3"/>
    <s v="fiction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d v="2016-12-04T06:00:00"/>
    <n v="1479328570"/>
    <x v="762"/>
    <b v="0"/>
    <n v="0"/>
    <b v="0"/>
    <s v="publishing/fiction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d v="2013-08-15T10:43:28"/>
    <n v="1373971408"/>
    <x v="763"/>
    <b v="0"/>
    <n v="1"/>
    <b v="0"/>
    <s v="publishing/fiction"/>
    <x v="3"/>
    <s v="fiction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d v="2015-09-10T04:09:21"/>
    <n v="1439266161"/>
    <x v="764"/>
    <b v="0"/>
    <n v="0"/>
    <b v="0"/>
    <s v="publishing/fiction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d v="2014-10-19T13:01:24"/>
    <n v="1411131684"/>
    <x v="765"/>
    <b v="0"/>
    <n v="44"/>
    <b v="0"/>
    <s v="publishing/fiction"/>
    <x v="3"/>
    <s v="fiction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d v="2015-02-16T18:48:03"/>
    <n v="1421520483"/>
    <x v="766"/>
    <b v="0"/>
    <n v="0"/>
    <b v="0"/>
    <s v="publishing/fiction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d v="2015-05-21T03:26:50"/>
    <n v="1429586810"/>
    <x v="767"/>
    <b v="0"/>
    <n v="3"/>
    <b v="0"/>
    <s v="publishing/fiction"/>
    <x v="3"/>
    <s v="fiction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d v="2013-12-16T04:58:10"/>
    <n v="1384577890"/>
    <x v="768"/>
    <b v="0"/>
    <n v="0"/>
    <b v="0"/>
    <s v="publishing/fiction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d v="2013-12-26T23:54:54"/>
    <n v="1385510094"/>
    <x v="769"/>
    <b v="0"/>
    <n v="52"/>
    <b v="0"/>
    <s v="publishing/fiction"/>
    <x v="3"/>
    <s v="fiction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d v="2013-02-24T23:59:29"/>
    <n v="1358294369"/>
    <x v="770"/>
    <b v="0"/>
    <n v="0"/>
    <b v="0"/>
    <s v="publishing/fiction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d v="2016-01-30T19:46:42"/>
    <n v="1449863202"/>
    <x v="771"/>
    <b v="0"/>
    <n v="1"/>
    <b v="0"/>
    <s v="publishing/fiction"/>
    <x v="3"/>
    <s v="fiction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d v="2009-11-01T03:59:00"/>
    <n v="1252718519"/>
    <x v="772"/>
    <b v="0"/>
    <n v="1"/>
    <b v="0"/>
    <s v="publishing/fiction"/>
    <x v="3"/>
    <s v="fiction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d v="2015-05-10T23:01:00"/>
    <n v="1428341985"/>
    <x v="773"/>
    <b v="0"/>
    <n v="2"/>
    <b v="0"/>
    <s v="publishing/fiction"/>
    <x v="3"/>
    <s v="fiction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d v="2014-02-23T18:43:38"/>
    <n v="1390589018"/>
    <x v="774"/>
    <b v="0"/>
    <n v="9"/>
    <b v="0"/>
    <s v="publishing/fiction"/>
    <x v="3"/>
    <s v="fiction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d v="2011-12-16T01:26:35"/>
    <n v="1321406795"/>
    <x v="775"/>
    <b v="0"/>
    <n v="5"/>
    <b v="0"/>
    <s v="publishing/fiction"/>
    <x v="3"/>
    <s v="fiction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d v="2015-10-11T05:00:00"/>
    <n v="1441297645"/>
    <x v="776"/>
    <b v="0"/>
    <n v="57"/>
    <b v="0"/>
    <s v="publishing/fiction"/>
    <x v="3"/>
    <s v="fiction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d v="2013-07-31T23:32:57"/>
    <n v="1372721577"/>
    <x v="777"/>
    <b v="0"/>
    <n v="3"/>
    <b v="0"/>
    <s v="publishing/fiction"/>
    <x v="3"/>
    <s v="fiction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d v="2014-04-30T16:51:20"/>
    <n v="1396284680"/>
    <x v="778"/>
    <b v="0"/>
    <n v="1"/>
    <b v="0"/>
    <s v="publishing/fiction"/>
    <x v="3"/>
    <s v="fiction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d v="2010-10-15T04:00:00"/>
    <n v="1284567905"/>
    <x v="779"/>
    <b v="0"/>
    <n v="6"/>
    <b v="0"/>
    <s v="publishing/fiction"/>
    <x v="3"/>
    <s v="fiction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d v="2011-05-03T16:10:25"/>
    <n v="1301847025"/>
    <x v="780"/>
    <b v="0"/>
    <n v="27"/>
    <b v="1"/>
    <s v="music/rock"/>
    <x v="4"/>
    <s v="rock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d v="2013-06-08T00:01:14"/>
    <n v="1368057674"/>
    <x v="781"/>
    <b v="0"/>
    <n v="25"/>
    <b v="1"/>
    <s v="music/rock"/>
    <x v="4"/>
    <s v="rock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d v="2012-08-25T18:11:42"/>
    <n v="1343326302"/>
    <x v="782"/>
    <b v="0"/>
    <n v="14"/>
    <b v="1"/>
    <s v="music/rock"/>
    <x v="4"/>
    <s v="rock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d v="2012-04-27T22:00:00"/>
    <n v="1332182049"/>
    <x v="783"/>
    <b v="0"/>
    <n v="35"/>
    <b v="1"/>
    <s v="music/rock"/>
    <x v="4"/>
    <s v="rock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d v="2014-03-17T02:35:19"/>
    <n v="1391571319"/>
    <x v="784"/>
    <b v="0"/>
    <n v="10"/>
    <b v="1"/>
    <s v="music/rock"/>
    <x v="4"/>
    <s v="rock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d v="2013-02-28T14:15:15"/>
    <n v="1359468915"/>
    <x v="785"/>
    <b v="0"/>
    <n v="29"/>
    <b v="1"/>
    <s v="music/rock"/>
    <x v="4"/>
    <s v="rock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d v="2012-05-11T15:47:00"/>
    <n v="1331774434"/>
    <x v="786"/>
    <b v="0"/>
    <n v="44"/>
    <b v="1"/>
    <s v="music/rock"/>
    <x v="4"/>
    <s v="rock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d v="2013-11-01T15:03:46"/>
    <n v="1380726226"/>
    <x v="787"/>
    <b v="0"/>
    <n v="17"/>
    <b v="1"/>
    <s v="music/rock"/>
    <x v="4"/>
    <s v="rock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d v="2012-07-07T03:59:00"/>
    <n v="1338336588"/>
    <x v="788"/>
    <b v="0"/>
    <n v="34"/>
    <b v="1"/>
    <s v="music/rock"/>
    <x v="4"/>
    <s v="rock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d v="2013-01-21T07:59:00"/>
    <n v="1357187280"/>
    <x v="789"/>
    <b v="0"/>
    <n v="14"/>
    <b v="1"/>
    <s v="music/rock"/>
    <x v="4"/>
    <s v="rock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d v="2013-02-01T01:08:59"/>
    <n v="1357088939"/>
    <x v="790"/>
    <b v="0"/>
    <n v="156"/>
    <b v="1"/>
    <s v="music/rock"/>
    <x v="4"/>
    <s v="rock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d v="2013-11-13T05:59:00"/>
    <n v="1381430646"/>
    <x v="791"/>
    <b v="0"/>
    <n v="128"/>
    <b v="1"/>
    <s v="music/rock"/>
    <x v="4"/>
    <s v="rock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d v="2013-11-07T21:58:03"/>
    <n v="1381265883"/>
    <x v="792"/>
    <b v="0"/>
    <n v="60"/>
    <b v="1"/>
    <s v="music/rock"/>
    <x v="4"/>
    <s v="rock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d v="2013-07-03T04:59:00"/>
    <n v="1371491244"/>
    <x v="793"/>
    <b v="0"/>
    <n v="32"/>
    <b v="1"/>
    <s v="music/rock"/>
    <x v="4"/>
    <s v="rock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d v="2011-09-05T17:06:00"/>
    <n v="1310438737"/>
    <x v="794"/>
    <b v="0"/>
    <n v="53"/>
    <b v="1"/>
    <s v="music/rock"/>
    <x v="4"/>
    <s v="rock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d v="2012-04-07T04:59:00"/>
    <n v="1330094566"/>
    <x v="795"/>
    <b v="0"/>
    <n v="184"/>
    <b v="1"/>
    <s v="music/rock"/>
    <x v="4"/>
    <s v="rock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d v="2013-09-15T21:10:00"/>
    <n v="1376687485"/>
    <x v="796"/>
    <b v="0"/>
    <n v="90"/>
    <b v="1"/>
    <s v="music/rock"/>
    <x v="4"/>
    <s v="rock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d v="2012-04-29T04:00:00"/>
    <n v="1332978688"/>
    <x v="797"/>
    <b v="0"/>
    <n v="71"/>
    <b v="1"/>
    <s v="music/rock"/>
    <x v="4"/>
    <s v="rock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d v="2014-09-30T14:09:47"/>
    <n v="1409494187"/>
    <x v="798"/>
    <b v="0"/>
    <n v="87"/>
    <b v="1"/>
    <s v="music/rock"/>
    <x v="4"/>
    <s v="rock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d v="2012-04-27T16:00:46"/>
    <n v="1332950446"/>
    <x v="799"/>
    <b v="0"/>
    <n v="28"/>
    <b v="1"/>
    <s v="music/rock"/>
    <x v="4"/>
    <s v="rock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d v="2014-09-11T10:24:14"/>
    <n v="1407839054"/>
    <x v="800"/>
    <b v="0"/>
    <n v="56"/>
    <b v="1"/>
    <s v="music/rock"/>
    <x v="4"/>
    <s v="rock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d v="2011-07-01T19:05:20"/>
    <n v="1306955120"/>
    <x v="801"/>
    <b v="0"/>
    <n v="51"/>
    <b v="1"/>
    <s v="music/rock"/>
    <x v="4"/>
    <s v="rock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d v="2012-09-17T04:05:00"/>
    <n v="1343867524"/>
    <x v="802"/>
    <b v="0"/>
    <n v="75"/>
    <b v="1"/>
    <s v="music/rock"/>
    <x v="4"/>
    <s v="rock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d v="2011-05-29T01:00:00"/>
    <n v="1304376478"/>
    <x v="803"/>
    <b v="0"/>
    <n v="38"/>
    <b v="1"/>
    <s v="music/rock"/>
    <x v="4"/>
    <s v="rock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d v="2011-07-23T03:59:00"/>
    <n v="1309919526"/>
    <x v="804"/>
    <b v="0"/>
    <n v="18"/>
    <b v="1"/>
    <s v="music/rock"/>
    <x v="4"/>
    <s v="rock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d v="2011-07-16T23:00:00"/>
    <n v="1306525512"/>
    <x v="805"/>
    <b v="0"/>
    <n v="54"/>
    <b v="1"/>
    <s v="music/rock"/>
    <x v="4"/>
    <s v="rock"/>
    <n v="1.05"/>
    <n v="58.333333333333336"/>
  </r>
  <r>
    <n v="806"/>
    <s v="Golden Animals NEW Album!"/>
    <s v="Help Golden Animals finish their NEW Album!"/>
    <n v="8000"/>
    <n v="8355"/>
    <x v="0"/>
    <s v="US"/>
    <x v="0"/>
    <n v="1315413339"/>
    <d v="2011-09-07T16:35:39"/>
    <n v="1312821339"/>
    <x v="806"/>
    <b v="0"/>
    <n v="71"/>
    <b v="1"/>
    <s v="music/rock"/>
    <x v="4"/>
    <s v="rock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s v="US"/>
    <x v="0"/>
    <n v="1488333600"/>
    <d v="2017-03-01T02:00:00"/>
    <n v="1485270311"/>
    <x v="807"/>
    <b v="0"/>
    <n v="57"/>
    <b v="1"/>
    <s v="music/rock"/>
    <x v="4"/>
    <s v="rock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d v="2014-12-22T04:59:00"/>
    <n v="1416363886"/>
    <x v="808"/>
    <b v="0"/>
    <n v="43"/>
    <b v="1"/>
    <s v="music/rock"/>
    <x v="4"/>
    <s v="rock"/>
    <n v="1"/>
    <n v="104.65116279069767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d v="2014-01-19T20:00:30"/>
    <n v="1387569630"/>
    <x v="809"/>
    <b v="0"/>
    <n v="52"/>
    <b v="1"/>
    <s v="music/rock"/>
    <x v="4"/>
    <s v="rock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d v="2012-09-01T01:21:02"/>
    <n v="1343870462"/>
    <x v="810"/>
    <b v="0"/>
    <n v="27"/>
    <b v="1"/>
    <s v="music/rock"/>
    <x v="4"/>
    <s v="rock"/>
    <n v="1.05"/>
    <n v="58.333333333333336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d v="2013-07-10T16:52:00"/>
    <n v="1371569202"/>
    <x v="811"/>
    <b v="0"/>
    <n v="12"/>
    <b v="1"/>
    <s v="music/rock"/>
    <x v="4"/>
    <s v="rock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d v="2013-03-01T13:58:00"/>
    <n v="1357604752"/>
    <x v="812"/>
    <b v="0"/>
    <n v="33"/>
    <b v="1"/>
    <s v="music/rock"/>
    <x v="4"/>
    <s v="rock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d v="2012-07-20T23:02:45"/>
    <n v="1340233365"/>
    <x v="813"/>
    <b v="0"/>
    <n v="96"/>
    <b v="1"/>
    <s v="music/rock"/>
    <x v="4"/>
    <s v="rock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d v="2011-05-31T18:04:00"/>
    <n v="1305568201"/>
    <x v="814"/>
    <b v="0"/>
    <n v="28"/>
    <b v="1"/>
    <s v="music/rock"/>
    <x v="4"/>
    <s v="rock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s v="US"/>
    <x v="0"/>
    <n v="1414879303"/>
    <d v="2014-11-01T22:01:43"/>
    <n v="1412287303"/>
    <x v="815"/>
    <b v="0"/>
    <n v="43"/>
    <b v="1"/>
    <s v="music/rock"/>
    <x v="4"/>
    <s v="rock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d v="2013-04-09T06:30:00"/>
    <n v="1362776043"/>
    <x v="816"/>
    <b v="0"/>
    <n v="205"/>
    <b v="1"/>
    <s v="music/rock"/>
    <x v="4"/>
    <s v="rock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d v="2012-03-11T04:59:00"/>
    <n v="1326810211"/>
    <x v="817"/>
    <b v="0"/>
    <n v="23"/>
    <b v="1"/>
    <s v="music/rock"/>
    <x v="4"/>
    <s v="rock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d v="2012-08-07T17:01:00"/>
    <n v="1343682681"/>
    <x v="818"/>
    <b v="0"/>
    <n v="19"/>
    <b v="1"/>
    <s v="music/rock"/>
    <x v="4"/>
    <s v="rock"/>
    <n v="1.5571428571428572"/>
    <n v="28.684210526315791"/>
  </r>
  <r>
    <n v="819"/>
    <s v="Winter Tour"/>
    <s v="We are touring the Southeast in support of our new EP"/>
    <n v="400"/>
    <n v="435"/>
    <x v="0"/>
    <s v="US"/>
    <x v="0"/>
    <n v="1387601040"/>
    <d v="2013-12-21T04:44:00"/>
    <n v="1386806254"/>
    <x v="819"/>
    <b v="0"/>
    <n v="14"/>
    <b v="1"/>
    <s v="music/rock"/>
    <x v="4"/>
    <s v="rock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d v="2014-06-09T05:00:00"/>
    <n v="1399666342"/>
    <x v="820"/>
    <b v="0"/>
    <n v="38"/>
    <b v="1"/>
    <s v="music/rock"/>
    <x v="4"/>
    <s v="rock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d v="2015-05-04T04:01:00"/>
    <n v="1427753265"/>
    <x v="821"/>
    <b v="0"/>
    <n v="78"/>
    <b v="1"/>
    <s v="music/rock"/>
    <x v="4"/>
    <s v="rock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d v="2012-10-05T22:44:10"/>
    <n v="1346885050"/>
    <x v="822"/>
    <b v="0"/>
    <n v="69"/>
    <b v="1"/>
    <s v="music/rock"/>
    <x v="4"/>
    <s v="rock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d v="2015-03-22T22:20:52"/>
    <n v="1424474452"/>
    <x v="823"/>
    <b v="0"/>
    <n v="33"/>
    <b v="1"/>
    <s v="music/rock"/>
    <x v="4"/>
    <s v="rock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d v="2010-04-18T06:59:00"/>
    <n v="1268459318"/>
    <x v="824"/>
    <b v="0"/>
    <n v="54"/>
    <b v="1"/>
    <s v="music/rock"/>
    <x v="4"/>
    <s v="rock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s v="US"/>
    <x v="0"/>
    <n v="1351495284"/>
    <d v="2012-10-29T07:21:24"/>
    <n v="1349335284"/>
    <x v="825"/>
    <b v="0"/>
    <n v="99"/>
    <b v="1"/>
    <s v="music/rock"/>
    <x v="4"/>
    <s v="rock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d v="2012-03-25T23:55:30"/>
    <n v="1330908930"/>
    <x v="826"/>
    <b v="0"/>
    <n v="49"/>
    <b v="1"/>
    <s v="music/rock"/>
    <x v="4"/>
    <s v="rock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d v="2012-02-14T19:49:00"/>
    <n v="1326972107"/>
    <x v="827"/>
    <b v="0"/>
    <n v="11"/>
    <b v="1"/>
    <s v="music/rock"/>
    <x v="4"/>
    <s v="rock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d v="2012-06-25T16:24:00"/>
    <n v="1339549982"/>
    <x v="828"/>
    <b v="0"/>
    <n v="38"/>
    <b v="1"/>
    <s v="music/rock"/>
    <x v="4"/>
    <s v="rock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d v="2016-07-13T19:14:00"/>
    <n v="1463253240"/>
    <x v="829"/>
    <b v="0"/>
    <n v="16"/>
    <b v="1"/>
    <s v="music/rock"/>
    <x v="4"/>
    <s v="rock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d v="2013-03-22T11:37:05"/>
    <n v="1361363825"/>
    <x v="830"/>
    <b v="0"/>
    <n v="32"/>
    <b v="1"/>
    <s v="music/rock"/>
    <x v="4"/>
    <s v="rock"/>
    <n v="1.0783333333333334"/>
    <n v="60.6562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d v="2012-04-27T15:31:34"/>
    <n v="1332948694"/>
    <x v="831"/>
    <b v="0"/>
    <n v="20"/>
    <b v="1"/>
    <s v="music/rock"/>
    <x v="4"/>
    <s v="rock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d v="2012-01-21T08:13:00"/>
    <n v="1321978335"/>
    <x v="832"/>
    <b v="0"/>
    <n v="154"/>
    <b v="1"/>
    <s v="music/rock"/>
    <x v="4"/>
    <s v="rock"/>
    <n v="1.0060706666666666"/>
    <n v="97.993896103896105"/>
  </r>
  <r>
    <n v="833"/>
    <s v="Ragman Rolls"/>
    <s v="This is an American rock album."/>
    <n v="6000"/>
    <n v="6100"/>
    <x v="0"/>
    <s v="US"/>
    <x v="0"/>
    <n v="1397941475"/>
    <d v="2014-04-19T21:04:35"/>
    <n v="1395349475"/>
    <x v="833"/>
    <b v="0"/>
    <n v="41"/>
    <b v="1"/>
    <s v="music/rock"/>
    <x v="4"/>
    <s v="rock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d v="2013-07-01T03:59:00"/>
    <n v="1369770292"/>
    <x v="834"/>
    <b v="0"/>
    <n v="75"/>
    <b v="1"/>
    <s v="music/rock"/>
    <x v="4"/>
    <s v="rock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d v="2012-05-19T03:00:00"/>
    <n v="1333709958"/>
    <x v="835"/>
    <b v="0"/>
    <n v="40"/>
    <b v="1"/>
    <s v="music/rock"/>
    <x v="4"/>
    <s v="rock"/>
    <n v="1.1725000000000001"/>
    <n v="58.625"/>
  </r>
  <r>
    <n v="836"/>
    <s v="DESMADRE Full Album + Press Kit"/>
    <s v="An album you can bring home to mom."/>
    <n v="5000"/>
    <n v="5046.5200000000004"/>
    <x v="0"/>
    <s v="US"/>
    <x v="0"/>
    <n v="1381108918"/>
    <d v="2013-10-07T01:21:58"/>
    <n v="1378516918"/>
    <x v="836"/>
    <b v="0"/>
    <n v="46"/>
    <b v="1"/>
    <s v="music/rock"/>
    <x v="4"/>
    <s v="rock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d v="2014-05-01T23:57:42"/>
    <n v="1396396662"/>
    <x v="837"/>
    <b v="0"/>
    <n v="62"/>
    <b v="1"/>
    <s v="music/rock"/>
    <x v="4"/>
    <s v="rock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d v="2012-01-17T21:33:05"/>
    <n v="1324243985"/>
    <x v="838"/>
    <b v="0"/>
    <n v="61"/>
    <b v="1"/>
    <s v="music/rock"/>
    <x v="4"/>
    <s v="rock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d v="2012-09-22T18:19:16"/>
    <n v="1345745956"/>
    <x v="839"/>
    <b v="0"/>
    <n v="96"/>
    <b v="1"/>
    <s v="music/rock"/>
    <x v="4"/>
    <s v="rock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d v="2016-09-24T05:26:27"/>
    <n v="1472102787"/>
    <x v="840"/>
    <b v="0"/>
    <n v="190"/>
    <b v="1"/>
    <s v="music/metal"/>
    <x v="4"/>
    <s v="metal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d v="2014-11-10T21:07:43"/>
    <n v="1413058063"/>
    <x v="841"/>
    <b v="1"/>
    <n v="94"/>
    <b v="1"/>
    <s v="music/metal"/>
    <x v="4"/>
    <s v="metal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d v="2013-10-14T03:59:00"/>
    <n v="1378735983"/>
    <x v="842"/>
    <b v="1"/>
    <n v="39"/>
    <b v="1"/>
    <s v="music/metal"/>
    <x v="4"/>
    <s v="metal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d v="2016-12-08T08:00:00"/>
    <n v="1479708680"/>
    <x v="843"/>
    <b v="0"/>
    <n v="127"/>
    <b v="1"/>
    <s v="music/metal"/>
    <x v="4"/>
    <s v="metal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d v="2014-11-01T04:59:00"/>
    <n v="1411489552"/>
    <x v="844"/>
    <b v="1"/>
    <n v="159"/>
    <b v="1"/>
    <s v="music/metal"/>
    <x v="4"/>
    <s v="metal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d v="2016-09-05T03:59:00"/>
    <n v="1469595396"/>
    <x v="845"/>
    <b v="0"/>
    <n v="177"/>
    <b v="1"/>
    <s v="music/metal"/>
    <x v="4"/>
    <s v="metal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d v="2014-03-10T14:00:00"/>
    <n v="1393233855"/>
    <x v="846"/>
    <b v="0"/>
    <n v="47"/>
    <b v="1"/>
    <s v="music/metal"/>
    <x v="4"/>
    <s v="metal"/>
    <n v="1.2200090909090908"/>
    <n v="28.553404255319148"/>
  </r>
  <r>
    <n v="847"/>
    <s v="CENTROPYMUSIC"/>
    <s v="MUSIC WITH MEANING!  MUSIC THAT MATTERS!!!"/>
    <n v="10"/>
    <n v="10"/>
    <x v="0"/>
    <s v="US"/>
    <x v="0"/>
    <n v="1436555376"/>
    <d v="2015-07-10T19:09:36"/>
    <n v="1433963376"/>
    <x v="847"/>
    <b v="0"/>
    <n v="1"/>
    <b v="1"/>
    <s v="music/metal"/>
    <x v="4"/>
    <s v="metal"/>
    <n v="1"/>
    <n v="10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d v="2015-04-14T19:00:33"/>
    <n v="1426446033"/>
    <x v="848"/>
    <b v="0"/>
    <n v="16"/>
    <b v="1"/>
    <s v="music/metal"/>
    <x v="4"/>
    <s v="metal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d v="2015-03-16T02:34:24"/>
    <n v="1424057664"/>
    <x v="849"/>
    <b v="0"/>
    <n v="115"/>
    <b v="1"/>
    <s v="music/metal"/>
    <x v="4"/>
    <s v="metal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d v="2016-04-25T04:59:00"/>
    <n v="1458762717"/>
    <x v="850"/>
    <b v="0"/>
    <n v="133"/>
    <b v="1"/>
    <s v="music/metal"/>
    <x v="4"/>
    <s v="metal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d v="2016-07-31T19:45:00"/>
    <n v="1464815253"/>
    <x v="851"/>
    <b v="0"/>
    <n v="70"/>
    <b v="1"/>
    <s v="music/metal"/>
    <x v="4"/>
    <s v="metal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d v="2016-10-24T21:00:00"/>
    <n v="1476386395"/>
    <x v="852"/>
    <b v="0"/>
    <n v="62"/>
    <b v="1"/>
    <s v="music/metal"/>
    <x v="4"/>
    <s v="metal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d v="2015-02-16T19:58:29"/>
    <n v="1421524709"/>
    <x v="853"/>
    <b v="0"/>
    <n v="10"/>
    <b v="1"/>
    <s v="music/metal"/>
    <x v="4"/>
    <s v="metal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d v="2016-12-28T05:05:46"/>
    <n v="1480309546"/>
    <x v="854"/>
    <b v="0"/>
    <n v="499"/>
    <b v="1"/>
    <s v="music/metal"/>
    <x v="4"/>
    <s v="metal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d v="2016-07-24T03:00:17"/>
    <n v="1466737217"/>
    <x v="855"/>
    <b v="0"/>
    <n v="47"/>
    <b v="1"/>
    <s v="music/metal"/>
    <x v="4"/>
    <s v="metal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d v="2016-10-25T19:00:00"/>
    <n v="1472282956"/>
    <x v="856"/>
    <b v="0"/>
    <n v="28"/>
    <b v="1"/>
    <s v="music/metal"/>
    <x v="4"/>
    <s v="metal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d v="2015-11-25T14:57:11"/>
    <n v="1444831031"/>
    <x v="857"/>
    <b v="0"/>
    <n v="24"/>
    <b v="1"/>
    <s v="music/metal"/>
    <x v="4"/>
    <s v="metal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d v="2015-04-15T22:59:00"/>
    <n v="1426528418"/>
    <x v="858"/>
    <b v="0"/>
    <n v="76"/>
    <b v="1"/>
    <s v="music/metal"/>
    <x v="4"/>
    <s v="metal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d v="2015-06-04T00:00:00"/>
    <n v="1430768468"/>
    <x v="859"/>
    <b v="0"/>
    <n v="98"/>
    <b v="1"/>
    <s v="music/metal"/>
    <x v="4"/>
    <s v="metal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d v="2013-11-22T12:35:13"/>
    <n v="1382528113"/>
    <x v="860"/>
    <b v="0"/>
    <n v="48"/>
    <b v="0"/>
    <s v="music/jazz"/>
    <x v="4"/>
    <s v="jazz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d v="2016-09-16T23:10:04"/>
    <n v="1471475404"/>
    <x v="861"/>
    <b v="0"/>
    <n v="2"/>
    <b v="0"/>
    <s v="music/jazz"/>
    <x v="4"/>
    <s v="jazz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d v="2013-11-11T14:19:08"/>
    <n v="1381583948"/>
    <x v="862"/>
    <b v="0"/>
    <n v="4"/>
    <b v="0"/>
    <s v="music/jazz"/>
    <x v="4"/>
    <s v="jazz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d v="2012-02-12T02:49:26"/>
    <n v="1326422966"/>
    <x v="863"/>
    <b v="0"/>
    <n v="5"/>
    <b v="0"/>
    <s v="music/jazz"/>
    <x v="4"/>
    <s v="jazz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d v="2013-10-16T09:59:00"/>
    <n v="1379990038"/>
    <x v="864"/>
    <b v="0"/>
    <n v="79"/>
    <b v="0"/>
    <s v="music/jazz"/>
    <x v="4"/>
    <s v="jazz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d v="2013-01-16T18:33:17"/>
    <n v="1353177197"/>
    <x v="865"/>
    <b v="0"/>
    <n v="2"/>
    <b v="0"/>
    <s v="music/jazz"/>
    <x v="4"/>
    <s v="jazz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d v="2015-02-28T15:10:00"/>
    <n v="1421853518"/>
    <x v="866"/>
    <b v="0"/>
    <n v="11"/>
    <b v="0"/>
    <s v="music/jazz"/>
    <x v="4"/>
    <s v="jazz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d v="2009-12-01T04:59:00"/>
    <n v="1254450706"/>
    <x v="867"/>
    <b v="0"/>
    <n v="11"/>
    <b v="0"/>
    <s v="music/jazz"/>
    <x v="4"/>
    <s v="jazz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d v="2014-01-07T00:39:58"/>
    <n v="1386463198"/>
    <x v="868"/>
    <b v="0"/>
    <n v="1"/>
    <b v="0"/>
    <s v="music/jazz"/>
    <x v="4"/>
    <s v="jazz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d v="2013-04-08T19:17:37"/>
    <n v="1362860257"/>
    <x v="869"/>
    <b v="0"/>
    <n v="3"/>
    <b v="0"/>
    <s v="music/jazz"/>
    <x v="4"/>
    <s v="jazz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d v="2013-09-01T00:32:03"/>
    <n v="1375403523"/>
    <x v="870"/>
    <b v="0"/>
    <n v="5"/>
    <b v="0"/>
    <s v="music/jazz"/>
    <x v="4"/>
    <s v="jazz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d v="2013-11-29T14:28:15"/>
    <n v="1383139695"/>
    <x v="871"/>
    <b v="0"/>
    <n v="12"/>
    <b v="0"/>
    <s v="music/jazz"/>
    <x v="4"/>
    <s v="jazz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d v="2011-03-10T19:48:47"/>
    <n v="1295898527"/>
    <x v="872"/>
    <b v="0"/>
    <n v="2"/>
    <b v="0"/>
    <s v="music/jazz"/>
    <x v="4"/>
    <s v="jazz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d v="2012-11-11T05:00:40"/>
    <n v="1349150440"/>
    <x v="873"/>
    <b v="0"/>
    <n v="5"/>
    <b v="0"/>
    <s v="music/jazz"/>
    <x v="4"/>
    <s v="jazz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d v="2013-05-04T14:00:34"/>
    <n v="1365084034"/>
    <x v="874"/>
    <b v="0"/>
    <n v="21"/>
    <b v="0"/>
    <s v="music/jazz"/>
    <x v="4"/>
    <s v="jazz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d v="2015-09-21T17:22:11"/>
    <n v="1441128131"/>
    <x v="875"/>
    <b v="0"/>
    <n v="0"/>
    <b v="0"/>
    <s v="music/jazz"/>
    <x v="4"/>
    <s v="jazz"/>
    <n v="0"/>
    <n v="0"/>
  </r>
  <r>
    <n v="876"/>
    <s v="Sound Of Dobells"/>
    <s v="What was the greatest record shop ever?  DOBELLS!"/>
    <n v="3152"/>
    <n v="1286"/>
    <x v="2"/>
    <s v="GB"/>
    <x v="1"/>
    <n v="1359978927"/>
    <d v="2013-02-04T11:55:27"/>
    <n v="1357127727"/>
    <x v="876"/>
    <b v="0"/>
    <n v="45"/>
    <b v="0"/>
    <s v="music/jazz"/>
    <x v="4"/>
    <s v="jazz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d v="2013-12-19T18:56:00"/>
    <n v="1384887360"/>
    <x v="877"/>
    <b v="0"/>
    <n v="29"/>
    <b v="0"/>
    <s v="music/jazz"/>
    <x v="4"/>
    <s v="jazz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d v="2010-12-23T05:35:24"/>
    <n v="1290490524"/>
    <x v="878"/>
    <b v="0"/>
    <n v="2"/>
    <b v="0"/>
    <s v="music/jazz"/>
    <x v="4"/>
    <s v="jazz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d v="2012-05-29T19:55:05"/>
    <n v="1336506905"/>
    <x v="879"/>
    <b v="0"/>
    <n v="30"/>
    <b v="0"/>
    <s v="music/jazz"/>
    <x v="4"/>
    <s v="jazz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d v="2012-10-30T07:42:18"/>
    <n v="1348731738"/>
    <x v="880"/>
    <b v="0"/>
    <n v="8"/>
    <b v="0"/>
    <s v="music/indie rock"/>
    <x v="4"/>
    <s v="indie rock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d v="2012-01-14T06:01:26"/>
    <n v="1322632886"/>
    <x v="881"/>
    <b v="0"/>
    <n v="1"/>
    <b v="0"/>
    <s v="music/indie rock"/>
    <x v="4"/>
    <s v="indie rock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d v="2011-09-06T20:39:10"/>
    <n v="1312490350"/>
    <x v="882"/>
    <b v="0"/>
    <n v="14"/>
    <b v="0"/>
    <s v="music/indie rock"/>
    <x v="4"/>
    <s v="indie rock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d v="2016-03-02T22:27:15"/>
    <n v="1451773635"/>
    <x v="883"/>
    <b v="0"/>
    <n v="24"/>
    <b v="0"/>
    <s v="music/indie rock"/>
    <x v="4"/>
    <s v="indie rock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d v="2012-05-12T02:31:00"/>
    <n v="1331666146"/>
    <x v="884"/>
    <b v="0"/>
    <n v="2"/>
    <b v="0"/>
    <s v="music/indie rock"/>
    <x v="4"/>
    <s v="indie rock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d v="2016-12-30T22:35:11"/>
    <n v="1481322911"/>
    <x v="885"/>
    <b v="0"/>
    <n v="21"/>
    <b v="0"/>
    <s v="music/indie rock"/>
    <x v="4"/>
    <s v="indie rock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d v="2016-09-15T20:53:33"/>
    <n v="1471812813"/>
    <x v="886"/>
    <b v="0"/>
    <n v="7"/>
    <b v="0"/>
    <s v="music/indie rock"/>
    <x v="4"/>
    <s v="indie rock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d v="2012-05-27T23:00:55"/>
    <n v="1335567655"/>
    <x v="887"/>
    <b v="0"/>
    <n v="0"/>
    <b v="0"/>
    <s v="music/indie rock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d v="2011-09-01T06:00:00"/>
    <n v="1311789885"/>
    <x v="888"/>
    <b v="0"/>
    <n v="4"/>
    <b v="0"/>
    <s v="music/indie rock"/>
    <x v="4"/>
    <s v="indie rock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d v="2014-10-05T18:49:03"/>
    <n v="1409942943"/>
    <x v="889"/>
    <b v="0"/>
    <n v="32"/>
    <b v="0"/>
    <s v="music/indie rock"/>
    <x v="4"/>
    <s v="indie rock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d v="2013-11-21T17:46:19"/>
    <n v="1382460379"/>
    <x v="890"/>
    <b v="0"/>
    <n v="4"/>
    <b v="0"/>
    <s v="music/indie rock"/>
    <x v="4"/>
    <s v="indie rock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d v="2014-08-21T00:45:30"/>
    <n v="1405989930"/>
    <x v="891"/>
    <b v="0"/>
    <n v="9"/>
    <b v="0"/>
    <s v="music/indie rock"/>
    <x v="4"/>
    <s v="indie rock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d v="2010-08-01T04:00:00"/>
    <n v="1273121283"/>
    <x v="892"/>
    <b v="0"/>
    <n v="17"/>
    <b v="0"/>
    <s v="music/indie rock"/>
    <x v="4"/>
    <s v="indie rock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d v="2015-04-01T20:32:43"/>
    <n v="1425331963"/>
    <x v="893"/>
    <b v="0"/>
    <n v="5"/>
    <b v="0"/>
    <s v="music/indie rock"/>
    <x v="4"/>
    <s v="indie rock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d v="2016-06-05T23:33:30"/>
    <n v="1462577610"/>
    <x v="894"/>
    <b v="0"/>
    <n v="53"/>
    <b v="0"/>
    <s v="music/indie rock"/>
    <x v="4"/>
    <s v="indie rock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d v="2010-10-25T03:03:49"/>
    <n v="1284087829"/>
    <x v="895"/>
    <b v="0"/>
    <n v="7"/>
    <b v="0"/>
    <s v="music/indie rock"/>
    <x v="4"/>
    <s v="indie rock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d v="2015-08-28T04:00:00"/>
    <n v="1438549026"/>
    <x v="896"/>
    <b v="0"/>
    <n v="72"/>
    <b v="0"/>
    <s v="music/indie rock"/>
    <x v="4"/>
    <s v="indie rock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d v="2012-11-28T17:31:48"/>
    <n v="1351528308"/>
    <x v="897"/>
    <b v="0"/>
    <n v="0"/>
    <b v="0"/>
    <s v="music/indie rock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d v="2012-01-15T18:11:50"/>
    <n v="1322763110"/>
    <x v="898"/>
    <b v="0"/>
    <n v="2"/>
    <b v="0"/>
    <s v="music/indie rock"/>
    <x v="4"/>
    <s v="indie rock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d v="2011-05-28T02:22:42"/>
    <n v="1302661362"/>
    <x v="899"/>
    <b v="0"/>
    <n v="8"/>
    <b v="0"/>
    <s v="music/indie rock"/>
    <x v="4"/>
    <s v="indie rock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d v="2016-03-30T19:23:22"/>
    <n v="1456777402"/>
    <x v="900"/>
    <b v="0"/>
    <n v="2"/>
    <b v="0"/>
    <s v="music/jazz"/>
    <x v="4"/>
    <s v="jazz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d v="2010-06-08T19:11:00"/>
    <n v="1272050914"/>
    <x v="901"/>
    <b v="0"/>
    <n v="0"/>
    <b v="0"/>
    <s v="music/jazz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d v="2014-08-30T15:30:00"/>
    <n v="1404947422"/>
    <x v="902"/>
    <b v="0"/>
    <n v="3"/>
    <b v="0"/>
    <s v="music/jazz"/>
    <x v="4"/>
    <s v="jazz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d v="2012-09-23T02:25:00"/>
    <n v="1346180780"/>
    <x v="903"/>
    <b v="0"/>
    <n v="4"/>
    <b v="0"/>
    <s v="music/jazz"/>
    <x v="4"/>
    <s v="jazz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d v="2016-01-03T01:55:37"/>
    <n v="1449194137"/>
    <x v="904"/>
    <b v="0"/>
    <n v="3"/>
    <b v="0"/>
    <s v="music/jazz"/>
    <x v="4"/>
    <s v="jazz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d v="2011-01-24T05:45:26"/>
    <n v="1290663926"/>
    <x v="905"/>
    <b v="0"/>
    <n v="6"/>
    <b v="0"/>
    <s v="music/jazz"/>
    <x v="4"/>
    <s v="jazz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s v="US"/>
    <x v="0"/>
    <n v="1394681590"/>
    <d v="2014-03-13T03:33:10"/>
    <n v="1392093190"/>
    <x v="906"/>
    <b v="0"/>
    <n v="0"/>
    <b v="0"/>
    <s v="music/jazz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d v="2011-09-11T04:37:03"/>
    <n v="1313123823"/>
    <x v="907"/>
    <b v="0"/>
    <n v="0"/>
    <b v="0"/>
    <s v="music/jazz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d v="2010-07-27T04:59:00"/>
    <n v="1276283655"/>
    <x v="908"/>
    <b v="0"/>
    <n v="0"/>
    <b v="0"/>
    <s v="music/jazz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d v="2012-07-23T04:00:00"/>
    <n v="1340296440"/>
    <x v="909"/>
    <b v="0"/>
    <n v="8"/>
    <b v="0"/>
    <s v="music/jazz"/>
    <x v="4"/>
    <s v="jazz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d v="2017-03-03T13:05:19"/>
    <n v="1483362319"/>
    <x v="910"/>
    <b v="0"/>
    <n v="5"/>
    <b v="0"/>
    <s v="music/jazz"/>
    <x v="4"/>
    <s v="jazz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d v="2014-01-24T00:07:25"/>
    <n v="1388707645"/>
    <x v="911"/>
    <b v="0"/>
    <n v="0"/>
    <b v="0"/>
    <s v="music/jazz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d v="2012-12-11T03:37:27"/>
    <n v="1350009447"/>
    <x v="912"/>
    <b v="0"/>
    <n v="2"/>
    <b v="0"/>
    <s v="music/jazz"/>
    <x v="4"/>
    <s v="jazz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d v="2012-05-05T03:20:19"/>
    <n v="1333596019"/>
    <x v="913"/>
    <b v="0"/>
    <n v="24"/>
    <b v="0"/>
    <s v="music/jazz"/>
    <x v="4"/>
    <s v="jazz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d v="2012-08-25T18:19:07"/>
    <n v="1343326747"/>
    <x v="914"/>
    <b v="0"/>
    <n v="0"/>
    <b v="0"/>
    <s v="music/jazz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d v="2012-03-01T04:59:00"/>
    <n v="1327853914"/>
    <x v="915"/>
    <b v="0"/>
    <n v="9"/>
    <b v="0"/>
    <s v="music/jazz"/>
    <x v="4"/>
    <s v="jazz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d v="2010-10-22T05:00:00"/>
    <n v="1284409734"/>
    <x v="916"/>
    <b v="0"/>
    <n v="0"/>
    <b v="0"/>
    <s v="music/jazz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d v="2014-07-14T02:30:00"/>
    <n v="1402612730"/>
    <x v="917"/>
    <b v="0"/>
    <n v="1"/>
    <b v="0"/>
    <s v="music/jazz"/>
    <x v="4"/>
    <s v="jazz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d v="2014-12-01T22:59:21"/>
    <n v="1414879161"/>
    <x v="918"/>
    <b v="0"/>
    <n v="10"/>
    <b v="0"/>
    <s v="music/jazz"/>
    <x v="4"/>
    <s v="jazz"/>
    <n v="5.0256410256410255E-2"/>
    <n v="19.600000000000001"/>
  </r>
  <r>
    <n v="919"/>
    <s v="Jazz CD:  Out of The Blue"/>
    <s v="Cool jazz with a New Orleans flavor."/>
    <n v="20000"/>
    <n v="100"/>
    <x v="2"/>
    <s v="US"/>
    <x v="0"/>
    <n v="1355930645"/>
    <d v="2012-12-19T15:24:05"/>
    <n v="1352906645"/>
    <x v="919"/>
    <b v="0"/>
    <n v="1"/>
    <b v="0"/>
    <s v="music/jazz"/>
    <x v="4"/>
    <s v="jazz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d v="2013-11-14T17:07:02"/>
    <n v="1381853222"/>
    <x v="920"/>
    <b v="0"/>
    <n v="0"/>
    <b v="0"/>
    <s v="music/jazz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d v="2011-12-12T05:06:16"/>
    <n v="1320033976"/>
    <x v="921"/>
    <b v="0"/>
    <n v="20"/>
    <b v="0"/>
    <s v="music/jazz"/>
    <x v="4"/>
    <s v="jazz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d v="2014-10-01T12:43:13"/>
    <n v="1409143393"/>
    <x v="922"/>
    <b v="0"/>
    <n v="30"/>
    <b v="0"/>
    <s v="music/jazz"/>
    <x v="4"/>
    <s v="jazz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d v="2014-11-22T00:02:03"/>
    <n v="1414018923"/>
    <x v="923"/>
    <b v="0"/>
    <n v="6"/>
    <b v="0"/>
    <s v="music/jazz"/>
    <x v="4"/>
    <s v="jazz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d v="2013-02-13T22:37:49"/>
    <n v="1358203069"/>
    <x v="924"/>
    <b v="0"/>
    <n v="15"/>
    <b v="0"/>
    <s v="music/jazz"/>
    <x v="4"/>
    <s v="jazz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d v="2013-11-27T22:08:31"/>
    <n v="1382994511"/>
    <x v="925"/>
    <b v="0"/>
    <n v="5"/>
    <b v="0"/>
    <s v="music/jazz"/>
    <x v="4"/>
    <s v="jazz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d v="2010-07-08T22:40:00"/>
    <n v="1276043330"/>
    <x v="926"/>
    <b v="0"/>
    <n v="0"/>
    <b v="0"/>
    <s v="music/jazz"/>
    <x v="4"/>
    <s v="jazz"/>
    <n v="0"/>
    <n v="0"/>
  </r>
  <r>
    <n v="927"/>
    <s v="JETRO DA SILVA FUNK PROJECT"/>
    <s v="Studio CD/DVD Solo project of Pianist &amp; Keyboardist Jetro da Silva"/>
    <n v="20000"/>
    <n v="0"/>
    <x v="2"/>
    <s v="US"/>
    <x v="0"/>
    <n v="1337024695"/>
    <d v="2012-05-14T19:44:55"/>
    <n v="1334432695"/>
    <x v="927"/>
    <b v="0"/>
    <n v="0"/>
    <b v="0"/>
    <s v="music/jazz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d v="2012-11-18T00:00:00"/>
    <n v="1348864913"/>
    <x v="928"/>
    <b v="0"/>
    <n v="28"/>
    <b v="0"/>
    <s v="music/jazz"/>
    <x v="4"/>
    <s v="jazz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d v="2012-04-09T04:42:49"/>
    <n v="1331358169"/>
    <x v="929"/>
    <b v="0"/>
    <n v="0"/>
    <b v="0"/>
    <s v="music/jazz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d v="2010-06-25T21:32:00"/>
    <n v="1273874306"/>
    <x v="930"/>
    <b v="0"/>
    <n v="5"/>
    <b v="0"/>
    <s v="music/jazz"/>
    <x v="4"/>
    <s v="jazz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d v="2014-03-16T22:00:00"/>
    <n v="1392021502"/>
    <x v="931"/>
    <b v="0"/>
    <n v="7"/>
    <b v="0"/>
    <s v="music/jazz"/>
    <x v="4"/>
    <s v="jazz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d v="2013-03-22T22:15:45"/>
    <n v="1360106145"/>
    <x v="932"/>
    <b v="0"/>
    <n v="30"/>
    <b v="0"/>
    <s v="music/jazz"/>
    <x v="4"/>
    <s v="jazz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d v="2014-05-12T04:03:29"/>
    <n v="1394683409"/>
    <x v="933"/>
    <b v="0"/>
    <n v="2"/>
    <b v="0"/>
    <s v="music/jazz"/>
    <x v="4"/>
    <s v="jazz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d v="2014-05-04T06:00:00"/>
    <n v="1396633284"/>
    <x v="934"/>
    <b v="0"/>
    <n v="30"/>
    <b v="0"/>
    <s v="music/jazz"/>
    <x v="4"/>
    <s v="jazz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d v="2016-01-29T08:00:29"/>
    <n v="1451462429"/>
    <x v="935"/>
    <b v="0"/>
    <n v="2"/>
    <b v="0"/>
    <s v="music/jazz"/>
    <x v="4"/>
    <s v="jazz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d v="2012-01-18T20:00:00"/>
    <n v="1323131689"/>
    <x v="936"/>
    <b v="0"/>
    <n v="0"/>
    <b v="0"/>
    <s v="music/jazz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d v="2013-11-03T20:09:17"/>
    <n v="1380913757"/>
    <x v="937"/>
    <b v="0"/>
    <n v="2"/>
    <b v="0"/>
    <s v="music/jazz"/>
    <x v="4"/>
    <s v="jazz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d v="2012-09-02T11:30:48"/>
    <n v="1343993448"/>
    <x v="938"/>
    <b v="0"/>
    <n v="1"/>
    <b v="0"/>
    <s v="music/jazz"/>
    <x v="4"/>
    <s v="jazz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d v="2013-06-30T19:58:00"/>
    <n v="1369246738"/>
    <x v="939"/>
    <b v="0"/>
    <n v="2"/>
    <b v="0"/>
    <s v="music/jazz"/>
    <x v="4"/>
    <s v="jazz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d v="2015-08-11T00:12:06"/>
    <n v="1435363926"/>
    <x v="940"/>
    <b v="0"/>
    <n v="14"/>
    <b v="0"/>
    <s v="technology/wearables"/>
    <x v="2"/>
    <s v="wearables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d v="2017-02-10T02:19:05"/>
    <n v="1484101145"/>
    <x v="941"/>
    <b v="0"/>
    <n v="31"/>
    <b v="0"/>
    <s v="technology/wearables"/>
    <x v="2"/>
    <s v="wearables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d v="2016-02-18T20:14:20"/>
    <n v="1452716060"/>
    <x v="942"/>
    <b v="0"/>
    <n v="16"/>
    <b v="0"/>
    <s v="technology/wearables"/>
    <x v="2"/>
    <s v="wearables"/>
    <n v="8.9066666666666669E-2"/>
    <n v="41.75"/>
  </r>
  <r>
    <n v="943"/>
    <s v="SleepMode"/>
    <s v="A mask for home or travel that will give you the best, undisturbed sleep of your life."/>
    <n v="3000"/>
    <n v="289"/>
    <x v="2"/>
    <s v="US"/>
    <x v="0"/>
    <n v="1480438905"/>
    <d v="2016-11-29T17:01:45"/>
    <n v="1477843305"/>
    <x v="943"/>
    <b v="0"/>
    <n v="12"/>
    <b v="0"/>
    <s v="technology/wearables"/>
    <x v="2"/>
    <s v="wearables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d v="2016-04-18T14:00:00"/>
    <n v="1458050450"/>
    <x v="944"/>
    <b v="0"/>
    <n v="96"/>
    <b v="0"/>
    <s v="technology/wearables"/>
    <x v="2"/>
    <s v="wearables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d v="2017-02-18T23:59:00"/>
    <n v="1482958626"/>
    <x v="945"/>
    <b v="0"/>
    <n v="16"/>
    <b v="0"/>
    <s v="technology/wearables"/>
    <x v="2"/>
    <s v="wearables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d v="2016-09-09T18:00:48"/>
    <n v="1470852048"/>
    <x v="946"/>
    <b v="0"/>
    <n v="5"/>
    <b v="0"/>
    <s v="technology/wearables"/>
    <x v="2"/>
    <s v="wearables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d v="2016-06-30T18:45:06"/>
    <n v="1462128306"/>
    <x v="947"/>
    <b v="0"/>
    <n v="0"/>
    <b v="0"/>
    <s v="technology/wearables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d v="2016-03-12T19:52:44"/>
    <n v="1455220364"/>
    <x v="948"/>
    <b v="0"/>
    <n v="8"/>
    <b v="0"/>
    <s v="technology/wearables"/>
    <x v="2"/>
    <s v="wearables"/>
    <n v="0.12"/>
    <n v="60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d v="2016-02-21T01:02:56"/>
    <n v="1450832576"/>
    <x v="949"/>
    <b v="0"/>
    <n v="7"/>
    <b v="0"/>
    <s v="technology/wearables"/>
    <x v="2"/>
    <s v="wearables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d v="2016-01-17T18:01:01"/>
    <n v="1450461661"/>
    <x v="950"/>
    <b v="0"/>
    <n v="24"/>
    <b v="0"/>
    <s v="technology/wearables"/>
    <x v="2"/>
    <s v="wearables"/>
    <n v="0.28039999999999998"/>
    <n v="58.416666666666664"/>
  </r>
  <r>
    <n v="951"/>
    <s v="Smart Harness"/>
    <s v="Revolutionizing the way we walk our dogs!"/>
    <n v="50000"/>
    <n v="19195"/>
    <x v="2"/>
    <s v="US"/>
    <x v="0"/>
    <n v="1465054872"/>
    <d v="2016-06-04T15:41:12"/>
    <n v="1461166872"/>
    <x v="951"/>
    <b v="0"/>
    <n v="121"/>
    <b v="0"/>
    <s v="technology/wearables"/>
    <x v="2"/>
    <s v="wearables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d v="2016-11-18T15:43:32"/>
    <n v="1476888212"/>
    <x v="952"/>
    <b v="0"/>
    <n v="196"/>
    <b v="0"/>
    <s v="technology/wearables"/>
    <x v="2"/>
    <s v="wearables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d v="2015-01-25T03:56:39"/>
    <n v="1419566199"/>
    <x v="953"/>
    <b v="0"/>
    <n v="5"/>
    <b v="0"/>
    <s v="technology/wearables"/>
    <x v="2"/>
    <s v="wearables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d v="2015-08-20T20:00:39"/>
    <n v="1436472039"/>
    <x v="954"/>
    <b v="0"/>
    <n v="73"/>
    <b v="0"/>
    <s v="technology/wearables"/>
    <x v="2"/>
    <s v="wearables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d v="2016-09-13T07:05:00"/>
    <n v="1470294300"/>
    <x v="955"/>
    <b v="0"/>
    <n v="93"/>
    <b v="0"/>
    <s v="technology/wearables"/>
    <x v="2"/>
    <s v="wearables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d v="2015-04-26T20:55:59"/>
    <n v="1424901359"/>
    <x v="956"/>
    <b v="0"/>
    <n v="17"/>
    <b v="0"/>
    <s v="technology/wearables"/>
    <x v="2"/>
    <s v="wearables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d v="2016-11-17T14:15:33"/>
    <n v="1476710133"/>
    <x v="957"/>
    <b v="0"/>
    <n v="7"/>
    <b v="0"/>
    <s v="technology/wearables"/>
    <x v="2"/>
    <s v="wearables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d v="2015-04-10T04:59:00"/>
    <n v="1426792563"/>
    <x v="958"/>
    <b v="0"/>
    <n v="17"/>
    <b v="0"/>
    <s v="technology/wearables"/>
    <x v="2"/>
    <s v="wearables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d v="2015-01-19T04:11:05"/>
    <n v="1419048665"/>
    <x v="959"/>
    <b v="0"/>
    <n v="171"/>
    <b v="0"/>
    <s v="technology/wearables"/>
    <x v="2"/>
    <s v="wearables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d v="2017-03-14T14:02:35"/>
    <n v="1485874955"/>
    <x v="960"/>
    <b v="0"/>
    <n v="188"/>
    <b v="0"/>
    <s v="technology/wearables"/>
    <x v="2"/>
    <s v="wearables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d v="2017-02-20T19:00:00"/>
    <n v="1483634335"/>
    <x v="961"/>
    <b v="0"/>
    <n v="110"/>
    <b v="0"/>
    <s v="technology/wearables"/>
    <x v="2"/>
    <s v="wearables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d v="2016-02-11T17:05:53"/>
    <n v="1451927153"/>
    <x v="962"/>
    <b v="0"/>
    <n v="37"/>
    <b v="0"/>
    <s v="technology/wearables"/>
    <x v="2"/>
    <s v="wearables"/>
    <n v="0.2848"/>
    <n v="19.243243243243242"/>
  </r>
  <r>
    <n v="963"/>
    <s v="The Ultimate Learning Center"/>
    <s v="WE are molding an educated, motivated, non violent GENERATION!"/>
    <n v="35000"/>
    <n v="377"/>
    <x v="2"/>
    <s v="US"/>
    <x v="0"/>
    <n v="1476717319"/>
    <d v="2016-10-17T15:15:19"/>
    <n v="1473693319"/>
    <x v="963"/>
    <b v="0"/>
    <n v="9"/>
    <b v="0"/>
    <s v="technology/wearables"/>
    <x v="2"/>
    <s v="wearables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d v="2015-09-01T15:05:19"/>
    <n v="1437663919"/>
    <x v="964"/>
    <b v="0"/>
    <n v="29"/>
    <b v="0"/>
    <s v="technology/wearables"/>
    <x v="2"/>
    <s v="wearables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d v="2016-10-26T03:59:00"/>
    <n v="1474676646"/>
    <x v="965"/>
    <b v="0"/>
    <n v="6"/>
    <b v="0"/>
    <s v="technology/wearables"/>
    <x v="2"/>
    <s v="wearables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d v="2016-10-06T15:15:32"/>
    <n v="1473174932"/>
    <x v="966"/>
    <b v="0"/>
    <n v="30"/>
    <b v="0"/>
    <s v="technology/wearables"/>
    <x v="2"/>
    <s v="wearables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d v="2016-04-22T05:06:14"/>
    <n v="1456121174"/>
    <x v="967"/>
    <b v="0"/>
    <n v="81"/>
    <b v="0"/>
    <s v="technology/wearables"/>
    <x v="2"/>
    <s v="wearables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d v="2014-08-15T20:20:34"/>
    <n v="1405542034"/>
    <x v="968"/>
    <b v="0"/>
    <n v="4"/>
    <b v="0"/>
    <s v="technology/wearables"/>
    <x v="2"/>
    <s v="wearables"/>
    <n v="1.325E-2"/>
    <n v="26.5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d v="2017-02-09T07:16:47"/>
    <n v="1483773407"/>
    <x v="969"/>
    <b v="0"/>
    <n v="11"/>
    <b v="0"/>
    <s v="technology/wearables"/>
    <x v="2"/>
    <s v="wearables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d v="2017-01-23T04:59:00"/>
    <n v="1481951853"/>
    <x v="970"/>
    <b v="0"/>
    <n v="14"/>
    <b v="0"/>
    <s v="technology/wearables"/>
    <x v="2"/>
    <s v="wearables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d v="2015-06-01T17:01:00"/>
    <n v="1429290060"/>
    <x v="971"/>
    <b v="0"/>
    <n v="5"/>
    <b v="0"/>
    <s v="technology/wearables"/>
    <x v="2"/>
    <s v="wearables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d v="2014-09-04T06:59:00"/>
    <n v="1407271598"/>
    <x v="972"/>
    <b v="0"/>
    <n v="45"/>
    <b v="0"/>
    <s v="technology/wearables"/>
    <x v="2"/>
    <s v="wearables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d v="2015-11-09T01:21:33"/>
    <n v="1441844493"/>
    <x v="973"/>
    <b v="0"/>
    <n v="8"/>
    <b v="0"/>
    <s v="technology/wearables"/>
    <x v="2"/>
    <s v="wearables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d v="2016-03-25T16:59:16"/>
    <n v="1456336756"/>
    <x v="974"/>
    <b v="0"/>
    <n v="3"/>
    <b v="0"/>
    <s v="technology/wearables"/>
    <x v="2"/>
    <s v="wearables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d v="2016-06-28T16:43:05"/>
    <n v="1461948185"/>
    <x v="975"/>
    <b v="0"/>
    <n v="24"/>
    <b v="0"/>
    <s v="technology/wearables"/>
    <x v="2"/>
    <s v="wearables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d v="2015-08-14T01:24:57"/>
    <n v="1435627497"/>
    <x v="976"/>
    <b v="0"/>
    <n v="18"/>
    <b v="0"/>
    <s v="technology/wearables"/>
    <x v="2"/>
    <s v="wearables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d v="2016-02-21T22:36:37"/>
    <n v="1453502197"/>
    <x v="977"/>
    <b v="0"/>
    <n v="12"/>
    <b v="0"/>
    <s v="technology/wearables"/>
    <x v="2"/>
    <s v="wearables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d v="2016-02-25T07:25:01"/>
    <n v="1453793101"/>
    <x v="978"/>
    <b v="0"/>
    <n v="123"/>
    <b v="0"/>
    <s v="technology/wearables"/>
    <x v="2"/>
    <s v="wearables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d v="2016-06-20T18:59:00"/>
    <n v="1463392828"/>
    <x v="979"/>
    <b v="0"/>
    <n v="96"/>
    <b v="0"/>
    <s v="technology/wearables"/>
    <x v="2"/>
    <s v="wearables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d v="2014-11-30T22:42:02"/>
    <n v="1413495722"/>
    <x v="980"/>
    <b v="0"/>
    <n v="31"/>
    <b v="0"/>
    <s v="technology/wearables"/>
    <x v="2"/>
    <s v="wearables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d v="2014-08-09T22:43:42"/>
    <n v="1405032222"/>
    <x v="981"/>
    <b v="0"/>
    <n v="4"/>
    <b v="0"/>
    <s v="technology/wearables"/>
    <x v="2"/>
    <s v="wearables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d v="2016-10-02T18:04:46"/>
    <n v="1472839486"/>
    <x v="982"/>
    <b v="0"/>
    <n v="3"/>
    <b v="0"/>
    <s v="technology/wearables"/>
    <x v="2"/>
    <s v="wearables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d v="2016-08-23T20:54:00"/>
    <n v="1469289685"/>
    <x v="983"/>
    <b v="0"/>
    <n v="179"/>
    <b v="0"/>
    <s v="technology/wearables"/>
    <x v="2"/>
    <s v="wearables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d v="2015-03-28T01:46:48"/>
    <n v="1424918808"/>
    <x v="984"/>
    <b v="0"/>
    <n v="3"/>
    <b v="0"/>
    <s v="technology/wearables"/>
    <x v="2"/>
    <s v="wearables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d v="2015-12-31T23:00:00"/>
    <n v="1449011610"/>
    <x v="985"/>
    <b v="0"/>
    <n v="23"/>
    <b v="0"/>
    <s v="technology/wearables"/>
    <x v="2"/>
    <s v="wearables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d v="2016-01-10T00:00:00"/>
    <n v="1447698300"/>
    <x v="986"/>
    <b v="0"/>
    <n v="23"/>
    <b v="0"/>
    <s v="technology/wearables"/>
    <x v="2"/>
    <s v="wearables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d v="2014-06-23T07:04:10"/>
    <n v="1400051050"/>
    <x v="987"/>
    <b v="0"/>
    <n v="41"/>
    <b v="0"/>
    <s v="technology/wearables"/>
    <x v="2"/>
    <s v="wearables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d v="2016-10-01T08:33:45"/>
    <n v="1472718825"/>
    <x v="988"/>
    <b v="0"/>
    <n v="0"/>
    <b v="0"/>
    <s v="technology/wearables"/>
    <x v="2"/>
    <s v="wearables"/>
    <n v="0"/>
    <n v="0"/>
  </r>
  <r>
    <n v="989"/>
    <s v="Power Rope"/>
    <s v="The most useful phone charger you will ever buy"/>
    <n v="10000"/>
    <n v="1677"/>
    <x v="2"/>
    <s v="US"/>
    <x v="0"/>
    <n v="1475101495"/>
    <d v="2016-09-28T22:24:55"/>
    <n v="1472509495"/>
    <x v="989"/>
    <b v="0"/>
    <n v="32"/>
    <b v="0"/>
    <s v="technology/wearables"/>
    <x v="2"/>
    <s v="wearables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d v="2014-09-03T18:49:24"/>
    <n v="1407178164"/>
    <x v="990"/>
    <b v="0"/>
    <n v="2"/>
    <b v="0"/>
    <s v="technology/wearables"/>
    <x v="2"/>
    <s v="wearables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d v="2016-07-12T18:51:00"/>
    <n v="1466186988"/>
    <x v="991"/>
    <b v="0"/>
    <n v="7"/>
    <b v="0"/>
    <s v="technology/wearables"/>
    <x v="2"/>
    <s v="wearables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d v="2016-05-07T21:11:59"/>
    <n v="1457475119"/>
    <x v="992"/>
    <b v="0"/>
    <n v="4"/>
    <b v="0"/>
    <s v="technology/wearables"/>
    <x v="2"/>
    <s v="wearables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d v="2016-11-12T05:00:00"/>
    <n v="1476054568"/>
    <x v="993"/>
    <b v="0"/>
    <n v="196"/>
    <b v="0"/>
    <s v="technology/wearables"/>
    <x v="2"/>
    <s v="wearables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d v="2014-11-30T22:59:00"/>
    <n v="1412835530"/>
    <x v="994"/>
    <b v="0"/>
    <n v="11"/>
    <b v="0"/>
    <s v="technology/wearables"/>
    <x v="2"/>
    <s v="wearables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d v="2014-11-29T16:00:00"/>
    <n v="1415140480"/>
    <x v="995"/>
    <b v="0"/>
    <n v="9"/>
    <b v="0"/>
    <s v="technology/wearables"/>
    <x v="2"/>
    <s v="wearables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d v="2014-07-27T15:27:00"/>
    <n v="1403902060"/>
    <x v="996"/>
    <b v="0"/>
    <n v="5"/>
    <b v="0"/>
    <s v="technology/wearables"/>
    <x v="2"/>
    <s v="wearables"/>
    <n v="1.6250000000000001E-2"/>
    <n v="13"/>
  </r>
  <r>
    <n v="997"/>
    <s v="iPhanny"/>
    <s v="The iPhanny keeps your iPhone 6 safe from bending in those dangerous pants pockets."/>
    <n v="5000"/>
    <n v="65"/>
    <x v="2"/>
    <s v="US"/>
    <x v="0"/>
    <n v="1417145297"/>
    <d v="2014-11-28T03:28:17"/>
    <n v="1414549697"/>
    <x v="997"/>
    <b v="0"/>
    <n v="8"/>
    <b v="0"/>
    <s v="technology/wearables"/>
    <x v="2"/>
    <s v="wearables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d v="2015-11-19T05:03:21"/>
    <n v="1444017801"/>
    <x v="998"/>
    <b v="0"/>
    <n v="229"/>
    <b v="0"/>
    <s v="technology/wearables"/>
    <x v="2"/>
    <s v="wearables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d v="2014-11-13T08:02:00"/>
    <n v="1413270690"/>
    <x v="999"/>
    <b v="0"/>
    <n v="40"/>
    <b v="0"/>
    <s v="technology/wearables"/>
    <x v="2"/>
    <s v="wearables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d v="2017-03-15T00:26:00"/>
    <n v="1484357160"/>
    <x v="1000"/>
    <b v="0"/>
    <n v="6"/>
    <b v="0"/>
    <s v="technology/wearables"/>
    <x v="2"/>
    <s v="wearables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d v="2017-01-30T17:16:53"/>
    <n v="1481908613"/>
    <x v="1001"/>
    <b v="0"/>
    <n v="4"/>
    <b v="0"/>
    <s v="technology/wearables"/>
    <x v="2"/>
    <s v="wearables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d v="2015-12-17T05:59:00"/>
    <n v="1447777514"/>
    <x v="1002"/>
    <b v="0"/>
    <n v="22"/>
    <b v="0"/>
    <s v="technology/wearables"/>
    <x v="2"/>
    <s v="wearables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d v="2017-03-16T16:01:01"/>
    <n v="1487091661"/>
    <x v="1003"/>
    <b v="0"/>
    <n v="15"/>
    <b v="0"/>
    <s v="technology/wearables"/>
    <x v="2"/>
    <s v="wearables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d v="2016-02-18T17:00:27"/>
    <n v="1453222827"/>
    <x v="1004"/>
    <b v="0"/>
    <n v="95"/>
    <b v="0"/>
    <s v="technology/wearables"/>
    <x v="2"/>
    <s v="wearables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d v="2015-10-30T14:59:43"/>
    <n v="1443538783"/>
    <x v="1005"/>
    <b v="0"/>
    <n v="161"/>
    <b v="0"/>
    <s v="technology/wearables"/>
    <x v="2"/>
    <s v="wearables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d v="2014-12-12T07:11:00"/>
    <n v="1417654672"/>
    <x v="1006"/>
    <b v="0"/>
    <n v="8"/>
    <b v="0"/>
    <s v="technology/wearables"/>
    <x v="2"/>
    <s v="wearables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d v="2016-12-14T15:00:23"/>
    <n v="1478095223"/>
    <x v="1007"/>
    <b v="0"/>
    <n v="76"/>
    <b v="0"/>
    <s v="technology/wearables"/>
    <x v="2"/>
    <s v="wearables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d v="2016-12-28T19:25:15"/>
    <n v="1480361115"/>
    <x v="1008"/>
    <b v="0"/>
    <n v="1"/>
    <b v="0"/>
    <s v="technology/wearables"/>
    <x v="2"/>
    <s v="wearables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d v="2016-06-19T14:30:46"/>
    <n v="1463754646"/>
    <x v="1009"/>
    <b v="0"/>
    <n v="101"/>
    <b v="0"/>
    <s v="technology/wearables"/>
    <x v="2"/>
    <s v="wearables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d v="2016-09-05T02:59:00"/>
    <n v="1468180462"/>
    <x v="1010"/>
    <b v="0"/>
    <n v="4"/>
    <b v="0"/>
    <s v="technology/wearables"/>
    <x v="2"/>
    <s v="wearables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d v="2014-12-18T21:33:15"/>
    <n v="1415050395"/>
    <x v="1011"/>
    <b v="0"/>
    <n v="1"/>
    <b v="0"/>
    <s v="technology/wearables"/>
    <x v="2"/>
    <s v="wearables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d v="2017-01-24T10:34:12"/>
    <n v="1481366052"/>
    <x v="1012"/>
    <b v="0"/>
    <n v="775"/>
    <b v="0"/>
    <s v="technology/wearables"/>
    <x v="2"/>
    <s v="wearables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d v="2015-12-29T20:00:00"/>
    <n v="1449000056"/>
    <x v="1013"/>
    <b v="0"/>
    <n v="90"/>
    <b v="0"/>
    <s v="technology/wearables"/>
    <x v="2"/>
    <s v="wearables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d v="2015-01-01T00:03:35"/>
    <n v="1415750615"/>
    <x v="1014"/>
    <b v="0"/>
    <n v="16"/>
    <b v="0"/>
    <s v="technology/wearables"/>
    <x v="2"/>
    <s v="wearables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d v="2015-11-25T22:04:55"/>
    <n v="1445893495"/>
    <x v="1015"/>
    <b v="0"/>
    <n v="6"/>
    <b v="0"/>
    <s v="technology/wearables"/>
    <x v="2"/>
    <s v="wearables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d v="2016-04-07T01:34:16"/>
    <n v="1456108456"/>
    <x v="1016"/>
    <b v="0"/>
    <n v="38"/>
    <b v="0"/>
    <s v="technology/wearables"/>
    <x v="2"/>
    <s v="wearables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d v="2015-11-21T17:12:15"/>
    <n v="1444666335"/>
    <x v="1017"/>
    <b v="0"/>
    <n v="355"/>
    <b v="0"/>
    <s v="technology/wearables"/>
    <x v="2"/>
    <s v="wearables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d v="2016-07-14T11:48:53"/>
    <n v="1465904933"/>
    <x v="1018"/>
    <b v="0"/>
    <n v="7"/>
    <b v="0"/>
    <s v="technology/wearables"/>
    <x v="2"/>
    <s v="wearables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d v="2015-02-04T23:22:29"/>
    <n v="1420500149"/>
    <x v="1019"/>
    <b v="0"/>
    <n v="400"/>
    <b v="0"/>
    <s v="technology/wearables"/>
    <x v="2"/>
    <s v="wearables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d v="2015-06-02T00:47:00"/>
    <n v="1430617209"/>
    <x v="1020"/>
    <b v="0"/>
    <n v="30"/>
    <b v="1"/>
    <s v="music/electronic music"/>
    <x v="4"/>
    <s v="electronic music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d v="2015-10-17T04:00:00"/>
    <n v="1443074571"/>
    <x v="1021"/>
    <b v="1"/>
    <n v="478"/>
    <b v="1"/>
    <s v="music/electronic music"/>
    <x v="4"/>
    <s v="electronic music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d v="2015-05-17T15:31:17"/>
    <n v="1429284677"/>
    <x v="1022"/>
    <b v="1"/>
    <n v="74"/>
    <b v="1"/>
    <s v="music/electronic music"/>
    <x v="4"/>
    <s v="electronic music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d v="2015-06-20T22:04:21"/>
    <n v="1432245861"/>
    <x v="1023"/>
    <b v="0"/>
    <n v="131"/>
    <b v="1"/>
    <s v="music/electronic music"/>
    <x v="4"/>
    <s v="electronic music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d v="2016-01-31T13:56:03"/>
    <n v="1451656563"/>
    <x v="1024"/>
    <b v="1"/>
    <n v="61"/>
    <b v="1"/>
    <s v="music/electronic music"/>
    <x v="4"/>
    <s v="electronic music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d v="2015-03-16T19:00:37"/>
    <n v="1423944037"/>
    <x v="1025"/>
    <b v="1"/>
    <n v="1071"/>
    <b v="1"/>
    <s v="music/electronic music"/>
    <x v="4"/>
    <s v="electronic music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d v="2016-03-31T08:46:56"/>
    <n v="1456480016"/>
    <x v="1026"/>
    <b v="1"/>
    <n v="122"/>
    <b v="1"/>
    <s v="music/electronic music"/>
    <x v="4"/>
    <s v="electronic music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d v="2014-10-23T00:49:07"/>
    <n v="1411433347"/>
    <x v="1027"/>
    <b v="1"/>
    <n v="111"/>
    <b v="1"/>
    <s v="music/electronic music"/>
    <x v="4"/>
    <s v="electronic music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d v="2017-03-06T20:00:00"/>
    <n v="1484924605"/>
    <x v="1028"/>
    <b v="1"/>
    <n v="255"/>
    <b v="1"/>
    <s v="music/electronic music"/>
    <x v="4"/>
    <s v="electronic music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d v="2015-04-04T21:59:00"/>
    <n v="1423501507"/>
    <x v="1029"/>
    <b v="0"/>
    <n v="141"/>
    <b v="1"/>
    <s v="music/electronic music"/>
    <x v="4"/>
    <s v="electronic music"/>
    <n v="1.1175999999999999"/>
    <n v="79.262411347517727"/>
  </r>
  <r>
    <n v="1030"/>
    <s v="The Gothsicles - I FEEL SICLE"/>
    <s v="Help fund the latest Gothsicles mega-album, I FEEL SICLE!"/>
    <n v="2000"/>
    <n v="6842"/>
    <x v="0"/>
    <s v="US"/>
    <x v="0"/>
    <n v="1473680149"/>
    <d v="2016-09-12T11:35:49"/>
    <n v="1472470549"/>
    <x v="1030"/>
    <b v="0"/>
    <n v="159"/>
    <b v="1"/>
    <s v="music/electronic music"/>
    <x v="4"/>
    <s v="electronic music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d v="2015-12-16T18:20:10"/>
    <n v="1447698010"/>
    <x v="1031"/>
    <b v="0"/>
    <n v="99"/>
    <b v="1"/>
    <s v="music/electronic music"/>
    <x v="4"/>
    <s v="electronic music"/>
    <n v="1.0740000000000001"/>
    <n v="108.48484848484848"/>
  </r>
  <r>
    <n v="1032"/>
    <s v="Phantom Ship / Coastal (Album Preorder)"/>
    <s v="Ideal for living rooms and open spaces."/>
    <n v="5400"/>
    <n v="5858.84"/>
    <x v="0"/>
    <s v="US"/>
    <x v="0"/>
    <n v="1466697625"/>
    <d v="2016-06-23T16:00:25"/>
    <n v="1464105625"/>
    <x v="1032"/>
    <b v="0"/>
    <n v="96"/>
    <b v="1"/>
    <s v="music/electronic music"/>
    <x v="4"/>
    <s v="electronic music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d v="2016-12-12T17:34:40"/>
    <n v="1479144880"/>
    <x v="1033"/>
    <b v="0"/>
    <n v="27"/>
    <b v="1"/>
    <s v="music/electronic music"/>
    <x v="4"/>
    <s v="electronic music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d v="2016-08-05T03:59:00"/>
    <n v="1467604804"/>
    <x v="1034"/>
    <b v="0"/>
    <n v="166"/>
    <b v="1"/>
    <s v="music/electronic music"/>
    <x v="4"/>
    <s v="electronic music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d v="2015-02-11T15:23:40"/>
    <n v="1421076220"/>
    <x v="1035"/>
    <b v="0"/>
    <n v="76"/>
    <b v="1"/>
    <s v="music/electronic music"/>
    <x v="4"/>
    <s v="electronic music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d v="2013-01-07T08:00:00"/>
    <n v="1354790790"/>
    <x v="1036"/>
    <b v="0"/>
    <n v="211"/>
    <b v="1"/>
    <s v="music/electronic music"/>
    <x v="4"/>
    <s v="electronic music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d v="2015-05-18T05:00:00"/>
    <n v="1429991062"/>
    <x v="1037"/>
    <b v="0"/>
    <n v="21"/>
    <b v="1"/>
    <s v="music/electronic music"/>
    <x v="4"/>
    <s v="electronic music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d v="2016-03-19T04:33:43"/>
    <n v="1455773623"/>
    <x v="1038"/>
    <b v="0"/>
    <n v="61"/>
    <b v="1"/>
    <s v="music/electronic music"/>
    <x v="4"/>
    <s v="electronic music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d v="2016-12-13T07:59:00"/>
    <n v="1479436646"/>
    <x v="1039"/>
    <b v="0"/>
    <n v="30"/>
    <b v="1"/>
    <s v="music/electronic music"/>
    <x v="4"/>
    <s v="electronic music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d v="2016-08-27T17:00:09"/>
    <n v="1469725209"/>
    <x v="1040"/>
    <b v="0"/>
    <n v="1"/>
    <b v="0"/>
    <s v="journalism/audio"/>
    <x v="5"/>
    <s v="audio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d v="2014-07-31T01:26:32"/>
    <n v="1405041992"/>
    <x v="1041"/>
    <b v="0"/>
    <n v="0"/>
    <b v="0"/>
    <s v="journalism/audio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d v="2014-09-12T10:00:00"/>
    <n v="1406824948"/>
    <x v="1042"/>
    <b v="0"/>
    <n v="1"/>
    <b v="0"/>
    <s v="journalism/audio"/>
    <x v="5"/>
    <s v="audio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d v="2015-05-20T06:04:15"/>
    <n v="1429509855"/>
    <x v="1043"/>
    <b v="0"/>
    <n v="292"/>
    <b v="0"/>
    <s v="journalism/audio"/>
    <x v="5"/>
    <s v="audio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d v="2015-03-05T20:27:00"/>
    <n v="1420668801"/>
    <x v="1044"/>
    <b v="0"/>
    <n v="2"/>
    <b v="0"/>
    <s v="journalism/audio"/>
    <x v="5"/>
    <s v="audio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d v="2014-08-23T20:59:10"/>
    <n v="1406235550"/>
    <x v="1045"/>
    <b v="0"/>
    <n v="8"/>
    <b v="0"/>
    <s v="journalism/audio"/>
    <x v="5"/>
    <s v="audio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d v="2015-12-26T20:26:00"/>
    <n v="1447273560"/>
    <x v="1046"/>
    <b v="0"/>
    <n v="0"/>
    <b v="0"/>
    <s v="journalism/audio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d v="2014-11-05T20:38:35"/>
    <n v="1412624315"/>
    <x v="1047"/>
    <b v="0"/>
    <n v="1"/>
    <b v="0"/>
    <s v="journalism/audio"/>
    <x v="5"/>
    <s v="audio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d v="2016-09-25T01:16:29"/>
    <n v="1471310189"/>
    <x v="1048"/>
    <b v="0"/>
    <n v="4"/>
    <b v="0"/>
    <s v="journalism/audio"/>
    <x v="5"/>
    <s v="audio"/>
    <n v="1.4133333333333333E-2"/>
    <n v="53"/>
  </r>
  <r>
    <n v="1049"/>
    <s v="J1 (Canceled)"/>
    <s v="------"/>
    <n v="12000"/>
    <n v="0"/>
    <x v="1"/>
    <s v="US"/>
    <x v="0"/>
    <n v="1455272445"/>
    <d v="2016-02-12T10:20:45"/>
    <n v="1452680445"/>
    <x v="1049"/>
    <b v="0"/>
    <n v="0"/>
    <b v="0"/>
    <s v="journalism/audio"/>
    <x v="5"/>
    <s v="audio"/>
    <n v="0"/>
    <n v="0"/>
  </r>
  <r>
    <n v="1050"/>
    <s v="The (Secular) Barbershop Podcast (Canceled)"/>
    <s v="Secularism is on the rise and I hear you.Talk to me."/>
    <n v="2500"/>
    <n v="0"/>
    <x v="1"/>
    <s v="US"/>
    <x v="0"/>
    <n v="1442257677"/>
    <d v="2015-09-14T19:07:57"/>
    <n v="1439665677"/>
    <x v="1050"/>
    <b v="0"/>
    <n v="0"/>
    <b v="0"/>
    <s v="journalism/audio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d v="2014-08-27T00:20:25"/>
    <n v="1406679625"/>
    <x v="1051"/>
    <b v="0"/>
    <n v="0"/>
    <b v="0"/>
    <s v="journalism/audio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d v="2016-06-06T20:09:00"/>
    <n v="1461438495"/>
    <x v="1052"/>
    <b v="0"/>
    <n v="0"/>
    <b v="0"/>
    <s v="journalism/audio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d v="2017-03-06T04:08:52"/>
    <n v="1486613332"/>
    <x v="1053"/>
    <b v="0"/>
    <n v="1"/>
    <b v="0"/>
    <s v="journalism/audio"/>
    <x v="5"/>
    <s v="audio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d v="2014-08-10T22:00:00"/>
    <n v="1405110399"/>
    <x v="1054"/>
    <b v="0"/>
    <n v="0"/>
    <b v="0"/>
    <s v="journalism/audio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d v="2016-03-07T23:49:05"/>
    <n v="1454802545"/>
    <x v="1055"/>
    <b v="0"/>
    <n v="0"/>
    <b v="0"/>
    <s v="journalism/audio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d v="2015-04-24T16:16:17"/>
    <n v="1424711777"/>
    <x v="1056"/>
    <b v="0"/>
    <n v="0"/>
    <b v="0"/>
    <s v="journalism/audio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d v="2016-12-04T21:54:43"/>
    <n v="1478292883"/>
    <x v="1057"/>
    <b v="0"/>
    <n v="0"/>
    <b v="0"/>
    <s v="journalism/audio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d v="2015-03-26T00:00:00"/>
    <n v="1423777043"/>
    <x v="1058"/>
    <b v="0"/>
    <n v="0"/>
    <b v="0"/>
    <s v="journalism/audio"/>
    <x v="5"/>
    <s v="audio"/>
    <n v="0"/>
    <n v="0"/>
  </r>
  <r>
    <n v="1059"/>
    <s v="Voice Over Artist (Canceled)"/>
    <s v="Turning myself into a vocal artist."/>
    <n v="1100"/>
    <n v="0"/>
    <x v="1"/>
    <s v="US"/>
    <x v="0"/>
    <n v="1426269456"/>
    <d v="2015-03-13T17:57:36"/>
    <n v="1423681056"/>
    <x v="1059"/>
    <b v="0"/>
    <n v="0"/>
    <b v="0"/>
    <s v="journalism/audio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d v="2015-04-15T21:54:53"/>
    <n v="1426542893"/>
    <x v="1060"/>
    <b v="0"/>
    <n v="1"/>
    <b v="0"/>
    <s v="journalism/audio"/>
    <x v="5"/>
    <s v="audio"/>
    <n v="0.01"/>
    <n v="5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d v="2016-05-02T01:00:00"/>
    <n v="1456987108"/>
    <x v="1061"/>
    <b v="0"/>
    <n v="0"/>
    <b v="0"/>
    <s v="journalism/audio"/>
    <x v="5"/>
    <s v="audio"/>
    <n v="0"/>
    <n v="0"/>
  </r>
  <r>
    <n v="1062"/>
    <s v="RETURNING AT A LATER DATE"/>
    <s v="SEE US ON PATREON www.badgirlartwork.com"/>
    <n v="199"/>
    <n v="190"/>
    <x v="1"/>
    <s v="US"/>
    <x v="0"/>
    <n v="1468351341"/>
    <d v="2016-07-12T19:22:21"/>
    <n v="1467746541"/>
    <x v="1062"/>
    <b v="0"/>
    <n v="4"/>
    <b v="0"/>
    <s v="journalism/audio"/>
    <x v="5"/>
    <s v="audio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d v="2016-08-31T00:44:22"/>
    <n v="1470012262"/>
    <x v="1063"/>
    <b v="0"/>
    <n v="0"/>
    <b v="0"/>
    <s v="journalism/audio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d v="2013-07-07T05:28:23"/>
    <n v="1369286903"/>
    <x v="1064"/>
    <b v="0"/>
    <n v="123"/>
    <b v="0"/>
    <s v="games/video games"/>
    <x v="6"/>
    <s v="video games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d v="2014-02-19T09:08:42"/>
    <n v="1390381722"/>
    <x v="1065"/>
    <b v="0"/>
    <n v="5"/>
    <b v="0"/>
    <s v="games/video games"/>
    <x v="6"/>
    <s v="video games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d v="2013-08-04T23:06:22"/>
    <n v="1371769582"/>
    <x v="1066"/>
    <b v="0"/>
    <n v="148"/>
    <b v="0"/>
    <s v="games/video games"/>
    <x v="6"/>
    <s v="video games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d v="2013-12-21T20:32:11"/>
    <n v="1385065931"/>
    <x v="1067"/>
    <b v="0"/>
    <n v="10"/>
    <b v="0"/>
    <s v="games/video games"/>
    <x v="6"/>
    <s v="video games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d v="2016-04-10T07:54:24"/>
    <n v="1457686464"/>
    <x v="1068"/>
    <b v="0"/>
    <n v="4"/>
    <b v="0"/>
    <s v="games/video games"/>
    <x v="6"/>
    <s v="video games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d v="2013-11-26T06:30:59"/>
    <n v="1382679059"/>
    <x v="1069"/>
    <b v="0"/>
    <n v="21"/>
    <b v="0"/>
    <s v="games/video games"/>
    <x v="6"/>
    <s v="video games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d v="2012-10-01T00:17:02"/>
    <n v="1347322622"/>
    <x v="1070"/>
    <b v="0"/>
    <n v="2"/>
    <b v="0"/>
    <s v="games/video games"/>
    <x v="6"/>
    <s v="video games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d v="2015-11-17T19:04:53"/>
    <n v="1445191493"/>
    <x v="1071"/>
    <b v="0"/>
    <n v="0"/>
    <b v="0"/>
    <s v="games/video games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d v="2014-02-05T19:58:17"/>
    <n v="1389038297"/>
    <x v="1072"/>
    <b v="0"/>
    <n v="4"/>
    <b v="0"/>
    <s v="games/video games"/>
    <x v="6"/>
    <s v="video games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d v="2011-10-16T23:09:01"/>
    <n v="1316214541"/>
    <x v="1073"/>
    <b v="0"/>
    <n v="1"/>
    <b v="0"/>
    <s v="games/video games"/>
    <x v="6"/>
    <s v="video games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d v="2014-01-04T04:09:05"/>
    <n v="1386216545"/>
    <x v="1074"/>
    <b v="0"/>
    <n v="30"/>
    <b v="0"/>
    <s v="games/video games"/>
    <x v="6"/>
    <s v="video games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s v="US"/>
    <x v="0"/>
    <n v="1336340516"/>
    <d v="2012-05-06T21:41:56"/>
    <n v="1333748516"/>
    <x v="1075"/>
    <b v="0"/>
    <n v="3"/>
    <b v="0"/>
    <s v="games/video games"/>
    <x v="6"/>
    <s v="video games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d v="2014-09-11T09:04:10"/>
    <n v="1405674250"/>
    <x v="1076"/>
    <b v="0"/>
    <n v="975"/>
    <b v="0"/>
    <s v="games/video games"/>
    <x v="6"/>
    <s v="video games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d v="2016-01-14T04:00:11"/>
    <n v="1450152011"/>
    <x v="1077"/>
    <b v="0"/>
    <n v="167"/>
    <b v="0"/>
    <s v="games/video games"/>
    <x v="6"/>
    <s v="video games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d v="2011-07-22T04:42:01"/>
    <n v="1307421721"/>
    <x v="1078"/>
    <b v="0"/>
    <n v="5"/>
    <b v="0"/>
    <s v="games/video games"/>
    <x v="6"/>
    <s v="video games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d v="2016-05-14T13:35:36"/>
    <n v="1461072936"/>
    <x v="1079"/>
    <b v="0"/>
    <n v="18"/>
    <b v="0"/>
    <s v="games/video games"/>
    <x v="6"/>
    <s v="video games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d v="2014-05-11T03:18:53"/>
    <n v="1397186333"/>
    <x v="1080"/>
    <b v="0"/>
    <n v="98"/>
    <b v="0"/>
    <s v="games/video games"/>
    <x v="6"/>
    <s v="video games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d v="2015-01-28T22:14:52"/>
    <n v="1419891292"/>
    <x v="1081"/>
    <b v="0"/>
    <n v="4"/>
    <b v="0"/>
    <s v="games/video games"/>
    <x v="6"/>
    <s v="video games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d v="2012-08-10T21:44:48"/>
    <n v="1342043088"/>
    <x v="1082"/>
    <b v="0"/>
    <n v="3"/>
    <b v="0"/>
    <s v="games/video games"/>
    <x v="6"/>
    <s v="video games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d v="2014-08-02T15:49:43"/>
    <n v="1401810583"/>
    <x v="1083"/>
    <b v="0"/>
    <n v="1"/>
    <b v="0"/>
    <s v="games/video games"/>
    <x v="6"/>
    <s v="video games"/>
    <n v="8.2000000000000007E-3"/>
    <n v="410"/>
  </r>
  <r>
    <n v="1084"/>
    <s v="My own channel"/>
    <s v="I want to start my own channel for gaming"/>
    <n v="550"/>
    <n v="0"/>
    <x v="2"/>
    <s v="US"/>
    <x v="0"/>
    <n v="1407534804"/>
    <d v="2014-08-08T21:53:24"/>
    <n v="1404942804"/>
    <x v="1084"/>
    <b v="0"/>
    <n v="0"/>
    <b v="0"/>
    <s v="games/video games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d v="2016-03-14T15:06:15"/>
    <n v="1455379575"/>
    <x v="1085"/>
    <b v="0"/>
    <n v="9"/>
    <b v="0"/>
    <s v="games/video games"/>
    <x v="6"/>
    <s v="video games"/>
    <n v="3.4200000000000001E-2"/>
    <n v="114"/>
  </r>
  <r>
    <n v="1086"/>
    <s v="Cyber Universe Online"/>
    <s v="Humanity's future in the Galaxy"/>
    <n v="18000"/>
    <n v="15"/>
    <x v="2"/>
    <s v="US"/>
    <x v="0"/>
    <n v="1408913291"/>
    <d v="2014-08-24T20:48:11"/>
    <n v="1406321291"/>
    <x v="1086"/>
    <b v="0"/>
    <n v="2"/>
    <b v="0"/>
    <s v="games/video games"/>
    <x v="6"/>
    <s v="video games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d v="2014-06-15T17:08:07"/>
    <n v="1400260087"/>
    <x v="1087"/>
    <b v="0"/>
    <n v="0"/>
    <b v="0"/>
    <s v="games/video games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d v="2014-04-24T19:11:07"/>
    <n v="1395774667"/>
    <x v="1088"/>
    <b v="0"/>
    <n v="147"/>
    <b v="0"/>
    <s v="games/video games"/>
    <x v="6"/>
    <s v="video games"/>
    <n v="0.14182977777777778"/>
    <n v="43.41727891156463"/>
  </r>
  <r>
    <n v="1089"/>
    <s v="Farabel"/>
    <s v="Farabel is a single player turn-based fantasy strategy game for Mac/PC/Linux"/>
    <n v="15000"/>
    <n v="1174"/>
    <x v="2"/>
    <s v="FR"/>
    <x v="3"/>
    <n v="1435293175"/>
    <d v="2015-06-26T04:32:55"/>
    <n v="1432701175"/>
    <x v="1089"/>
    <b v="0"/>
    <n v="49"/>
    <b v="0"/>
    <s v="games/video games"/>
    <x v="6"/>
    <s v="video games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d v="2015-05-29T04:27:33"/>
    <n v="1430281653"/>
    <x v="1090"/>
    <b v="0"/>
    <n v="1"/>
    <b v="0"/>
    <s v="games/video games"/>
    <x v="6"/>
    <s v="video games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d v="2016-04-10T18:41:12"/>
    <n v="1457725272"/>
    <x v="1091"/>
    <b v="0"/>
    <n v="2"/>
    <b v="0"/>
    <s v="games/video games"/>
    <x v="6"/>
    <s v="video games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d v="2013-01-06T00:37:18"/>
    <n v="1354840638"/>
    <x v="1092"/>
    <b v="0"/>
    <n v="7"/>
    <b v="0"/>
    <s v="games/video games"/>
    <x v="6"/>
    <s v="video games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d v="2016-02-11T23:22:17"/>
    <n v="1453936937"/>
    <x v="1093"/>
    <b v="0"/>
    <n v="4"/>
    <b v="0"/>
    <s v="games/video games"/>
    <x v="6"/>
    <s v="video games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d v="2011-10-09T17:07:13"/>
    <n v="1315588033"/>
    <x v="1094"/>
    <b v="0"/>
    <n v="27"/>
    <b v="0"/>
    <s v="games/video games"/>
    <x v="6"/>
    <s v="video games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d v="2013-08-30T12:53:40"/>
    <n v="1375275220"/>
    <x v="1095"/>
    <b v="0"/>
    <n v="94"/>
    <b v="0"/>
    <s v="games/video games"/>
    <x v="6"/>
    <s v="video games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d v="2014-10-04T03:30:00"/>
    <n v="1409747154"/>
    <x v="1096"/>
    <b v="0"/>
    <n v="29"/>
    <b v="0"/>
    <s v="games/video games"/>
    <x v="6"/>
    <s v="video games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d v="2014-03-02T19:01:17"/>
    <n v="1390330877"/>
    <x v="1097"/>
    <b v="0"/>
    <n v="7"/>
    <b v="0"/>
    <s v="games/video games"/>
    <x v="6"/>
    <s v="video games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s v="US"/>
    <x v="0"/>
    <n v="1397413095"/>
    <d v="2014-04-13T18:18:15"/>
    <n v="1394821095"/>
    <x v="1098"/>
    <b v="0"/>
    <n v="22"/>
    <b v="0"/>
    <s v="games/video games"/>
    <x v="6"/>
    <s v="video games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d v="2015-05-13T20:04:28"/>
    <n v="1428955468"/>
    <x v="1099"/>
    <b v="0"/>
    <n v="1"/>
    <b v="0"/>
    <s v="games/video games"/>
    <x v="6"/>
    <s v="video games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d v="2016-02-14T02:39:31"/>
    <n v="1452825571"/>
    <x v="1100"/>
    <b v="0"/>
    <n v="10"/>
    <b v="0"/>
    <s v="games/video games"/>
    <x v="6"/>
    <s v="video games"/>
    <n v="2.5000000000000001E-2"/>
    <n v="10"/>
  </r>
  <r>
    <n v="1101"/>
    <s v="Strain Wars"/>
    <s v="Different strains of marijuana leafs battling to the death to see which one is the top strain."/>
    <n v="100000"/>
    <n v="41"/>
    <x v="2"/>
    <s v="US"/>
    <x v="0"/>
    <n v="1468519920"/>
    <d v="2016-07-14T18:12:00"/>
    <n v="1466188338"/>
    <x v="1101"/>
    <b v="0"/>
    <n v="6"/>
    <b v="0"/>
    <s v="games/video games"/>
    <x v="6"/>
    <s v="video games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d v="2013-12-09T05:59:00"/>
    <n v="1383095125"/>
    <x v="1102"/>
    <b v="0"/>
    <n v="24"/>
    <b v="0"/>
    <s v="games/video games"/>
    <x v="6"/>
    <s v="video games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d v="2016-06-18T05:19:50"/>
    <n v="1461043190"/>
    <x v="1103"/>
    <b v="0"/>
    <n v="15"/>
    <b v="0"/>
    <s v="games/video games"/>
    <x v="6"/>
    <s v="video games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d v="2014-06-11T09:50:21"/>
    <n v="1399888221"/>
    <x v="1104"/>
    <b v="0"/>
    <n v="37"/>
    <b v="0"/>
    <s v="games/video games"/>
    <x v="6"/>
    <s v="video games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d v="2014-03-24T02:15:27"/>
    <n v="1393038927"/>
    <x v="1105"/>
    <b v="0"/>
    <n v="20"/>
    <b v="0"/>
    <s v="games/video games"/>
    <x v="6"/>
    <s v="video games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d v="2012-04-04T16:46:15"/>
    <n v="1330969575"/>
    <x v="1106"/>
    <b v="0"/>
    <n v="7"/>
    <b v="0"/>
    <s v="games/video games"/>
    <x v="6"/>
    <s v="video games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d v="2014-07-23T20:40:24"/>
    <n v="1403556024"/>
    <x v="1107"/>
    <b v="0"/>
    <n v="0"/>
    <b v="0"/>
    <s v="games/video games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d v="2012-04-13T14:17:15"/>
    <n v="1329146235"/>
    <x v="1108"/>
    <b v="0"/>
    <n v="21"/>
    <b v="0"/>
    <s v="games/video games"/>
    <x v="6"/>
    <s v="video games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d v="2016-11-18T19:03:10"/>
    <n v="1476900190"/>
    <x v="1109"/>
    <b v="0"/>
    <n v="3"/>
    <b v="0"/>
    <s v="games/video games"/>
    <x v="6"/>
    <s v="video games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d v="2012-12-07T22:23:42"/>
    <n v="1352327022"/>
    <x v="1110"/>
    <b v="0"/>
    <n v="11"/>
    <b v="0"/>
    <s v="games/video games"/>
    <x v="6"/>
    <s v="video games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d v="2016-01-08T04:53:10"/>
    <n v="1449636790"/>
    <x v="1111"/>
    <b v="0"/>
    <n v="1"/>
    <b v="0"/>
    <s v="games/video games"/>
    <x v="6"/>
    <s v="video games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d v="2015-01-19T08:30:00"/>
    <n v="1416507211"/>
    <x v="1112"/>
    <b v="0"/>
    <n v="312"/>
    <b v="0"/>
    <s v="games/video games"/>
    <x v="6"/>
    <s v="video games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d v="2014-08-14T23:27:00"/>
    <n v="1405466820"/>
    <x v="1113"/>
    <b v="0"/>
    <n v="1"/>
    <b v="0"/>
    <s v="games/video games"/>
    <x v="6"/>
    <s v="video games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d v="2013-10-09T08:18:07"/>
    <n v="1378714687"/>
    <x v="1114"/>
    <b v="0"/>
    <n v="3"/>
    <b v="0"/>
    <s v="games/video games"/>
    <x v="6"/>
    <s v="video games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d v="2016-03-30T15:41:35"/>
    <n v="1456764095"/>
    <x v="1115"/>
    <b v="0"/>
    <n v="4"/>
    <b v="0"/>
    <s v="games/video games"/>
    <x v="6"/>
    <s v="video games"/>
    <n v="1.325E-3"/>
    <n v="13.2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d v="2012-06-09T20:20:08"/>
    <n v="1334089208"/>
    <x v="1116"/>
    <b v="0"/>
    <n v="10"/>
    <b v="0"/>
    <s v="games/video games"/>
    <x v="6"/>
    <s v="video games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d v="2015-12-25T14:21:53"/>
    <n v="1448461313"/>
    <x v="1117"/>
    <b v="0"/>
    <n v="8"/>
    <b v="0"/>
    <s v="games/video games"/>
    <x v="6"/>
    <s v="video games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d v="2014-04-05T02:59:39"/>
    <n v="1394078379"/>
    <x v="1118"/>
    <b v="0"/>
    <n v="3"/>
    <b v="0"/>
    <s v="games/video games"/>
    <x v="6"/>
    <s v="video games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d v="2014-04-06T19:01:04"/>
    <n v="1395687664"/>
    <x v="1119"/>
    <b v="0"/>
    <n v="1"/>
    <b v="0"/>
    <s v="games/video games"/>
    <x v="6"/>
    <s v="video games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d v="2011-10-28T20:56:40"/>
    <n v="1315947400"/>
    <x v="1120"/>
    <b v="0"/>
    <n v="0"/>
    <b v="0"/>
    <s v="games/video games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d v="2016-03-13T21:25:16"/>
    <n v="1455315916"/>
    <x v="1121"/>
    <b v="0"/>
    <n v="5"/>
    <b v="0"/>
    <s v="games/video games"/>
    <x v="6"/>
    <s v="video games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d v="2013-05-30T16:53:45"/>
    <n v="1368723225"/>
    <x v="1122"/>
    <b v="0"/>
    <n v="0"/>
    <b v="0"/>
    <s v="games/video games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d v="2014-04-19T12:34:08"/>
    <n v="1395318848"/>
    <x v="1123"/>
    <b v="0"/>
    <n v="3"/>
    <b v="0"/>
    <s v="games/video games"/>
    <x v="6"/>
    <s v="video games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d v="2015-04-30T16:00:51"/>
    <n v="1427817651"/>
    <x v="1124"/>
    <b v="0"/>
    <n v="7"/>
    <b v="0"/>
    <s v="games/mobile games"/>
    <x v="6"/>
    <s v="mobile games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d v="2015-09-25T14:58:50"/>
    <n v="1438009130"/>
    <x v="1125"/>
    <b v="0"/>
    <n v="0"/>
    <b v="0"/>
    <s v="games/mobile games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d v="2016-07-14T07:51:34"/>
    <n v="1465890694"/>
    <x v="1126"/>
    <b v="0"/>
    <n v="2"/>
    <b v="0"/>
    <s v="games/mobile games"/>
    <x v="6"/>
    <s v="mobile games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d v="2014-11-14T21:30:00"/>
    <n v="1413318600"/>
    <x v="1127"/>
    <b v="0"/>
    <n v="23"/>
    <b v="0"/>
    <s v="games/mobile games"/>
    <x v="6"/>
    <s v="mobile games"/>
    <n v="1.6714285714285713E-2"/>
    <n v="25.434782608695652"/>
  </r>
  <r>
    <n v="1128"/>
    <s v="Flying Turds"/>
    <s v="#havingfunFTW"/>
    <n v="1000"/>
    <n v="1"/>
    <x v="2"/>
    <s v="GB"/>
    <x v="1"/>
    <n v="1407425717"/>
    <d v="2014-08-07T15:35:17"/>
    <n v="1404833717"/>
    <x v="1128"/>
    <b v="0"/>
    <n v="1"/>
    <b v="0"/>
    <s v="games/mobile games"/>
    <x v="6"/>
    <s v="mobile games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d v="2016-06-05T06:21:33"/>
    <n v="1462515693"/>
    <x v="1129"/>
    <b v="0"/>
    <n v="2"/>
    <b v="0"/>
    <s v="games/mobile games"/>
    <x v="6"/>
    <s v="mobile games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d v="2014-11-26T00:55:00"/>
    <n v="1411775700"/>
    <x v="1130"/>
    <b v="0"/>
    <n v="3"/>
    <b v="0"/>
    <s v="games/mobile games"/>
    <x v="6"/>
    <s v="mobile games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d v="2015-12-24T21:47:48"/>
    <n v="1448401668"/>
    <x v="1131"/>
    <b v="0"/>
    <n v="0"/>
    <b v="0"/>
    <s v="games/mobile games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d v="2017-01-01T02:46:11"/>
    <n v="1480646771"/>
    <x v="1132"/>
    <b v="0"/>
    <n v="13"/>
    <b v="0"/>
    <s v="games/mobile games"/>
    <x v="6"/>
    <s v="mobile games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d v="2014-07-31T09:46:21"/>
    <n v="1404207981"/>
    <x v="1133"/>
    <b v="0"/>
    <n v="1"/>
    <b v="0"/>
    <s v="games/mobile games"/>
    <x v="6"/>
    <s v="mobile games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d v="2014-11-29T04:33:00"/>
    <n v="1416034228"/>
    <x v="1134"/>
    <b v="0"/>
    <n v="1"/>
    <b v="0"/>
    <s v="games/mobile games"/>
    <x v="6"/>
    <s v="mobile games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d v="2016-08-06T23:44:54"/>
    <n v="1467935094"/>
    <x v="1135"/>
    <b v="0"/>
    <n v="1"/>
    <b v="0"/>
    <s v="games/mobile games"/>
    <x v="6"/>
    <s v="mobile games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d v="2015-12-19T16:07:09"/>
    <n v="1447949229"/>
    <x v="1136"/>
    <b v="0"/>
    <n v="6"/>
    <b v="0"/>
    <s v="games/mobile games"/>
    <x v="6"/>
    <s v="mobile games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d v="2016-04-23T19:40:21"/>
    <n v="1458848421"/>
    <x v="1137"/>
    <b v="0"/>
    <n v="39"/>
    <b v="0"/>
    <s v="games/mobile games"/>
    <x v="6"/>
    <s v="mobile games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d v="2017-01-21T21:45:31"/>
    <n v="1483307131"/>
    <x v="1138"/>
    <b v="0"/>
    <n v="4"/>
    <b v="0"/>
    <s v="games/mobile games"/>
    <x v="6"/>
    <s v="mobile games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d v="2015-01-01T08:20:26"/>
    <n v="1417508426"/>
    <x v="1139"/>
    <b v="0"/>
    <n v="1"/>
    <b v="0"/>
    <s v="games/mobile games"/>
    <x v="6"/>
    <s v="mobile games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d v="2015-08-06T11:05:21"/>
    <n v="1436267121"/>
    <x v="1140"/>
    <b v="0"/>
    <n v="0"/>
    <b v="0"/>
    <s v="games/mobile games"/>
    <x v="6"/>
    <s v="mobile games"/>
    <n v="0"/>
    <n v="0"/>
  </r>
  <r>
    <n v="1141"/>
    <s v="Arena Z - Zombie Survival"/>
    <s v="I think this will be a great game!"/>
    <n v="500"/>
    <n v="0"/>
    <x v="2"/>
    <s v="DE"/>
    <x v="3"/>
    <n v="1436460450"/>
    <d v="2015-07-09T16:47:30"/>
    <n v="1433868450"/>
    <x v="1141"/>
    <b v="0"/>
    <n v="0"/>
    <b v="0"/>
    <s v="games/mobile games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d v="2015-02-17T00:08:47"/>
    <n v="1421539727"/>
    <x v="1142"/>
    <b v="0"/>
    <n v="0"/>
    <b v="0"/>
    <s v="games/mobile games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d v="2015-12-17T04:38:46"/>
    <n v="1447735126"/>
    <x v="1143"/>
    <b v="0"/>
    <n v="8"/>
    <b v="0"/>
    <s v="games/mobile games"/>
    <x v="6"/>
    <s v="mobile games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d v="2015-04-29T04:22:00"/>
    <n v="1427689320"/>
    <x v="1144"/>
    <b v="0"/>
    <n v="0"/>
    <b v="0"/>
    <s v="food/food trucks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d v="2014-10-02T17:56:32"/>
    <n v="1407088592"/>
    <x v="1145"/>
    <b v="0"/>
    <n v="1"/>
    <b v="0"/>
    <s v="food/food trucks"/>
    <x v="7"/>
    <s v="food trucks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d v="2014-05-02T22:52:53"/>
    <n v="1395787973"/>
    <x v="1146"/>
    <b v="0"/>
    <n v="12"/>
    <b v="0"/>
    <s v="food/food trucks"/>
    <x v="7"/>
    <s v="food trucks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d v="2014-10-19T23:19:43"/>
    <n v="1408576783"/>
    <x v="1147"/>
    <b v="0"/>
    <n v="0"/>
    <b v="0"/>
    <s v="food/food trucks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d v="2016-12-01T05:06:21"/>
    <n v="1477973181"/>
    <x v="1148"/>
    <b v="0"/>
    <n v="3"/>
    <b v="0"/>
    <s v="food/food trucks"/>
    <x v="7"/>
    <s v="food trucks"/>
    <n v="4.8666666666666667E-3"/>
    <n v="24.333333333333332"/>
  </r>
  <r>
    <n v="1149"/>
    <s v="The Floridian Food Truck"/>
    <s v="Bringing culturally diverse Floridian cuisine to the people!"/>
    <n v="50000"/>
    <n v="75"/>
    <x v="2"/>
    <s v="US"/>
    <x v="0"/>
    <n v="1466096566"/>
    <d v="2016-06-16T17:02:46"/>
    <n v="1463504566"/>
    <x v="1149"/>
    <b v="0"/>
    <n v="2"/>
    <b v="0"/>
    <s v="food/food trucks"/>
    <x v="7"/>
    <s v="food trucks"/>
    <n v="1.5E-3"/>
    <n v="37.5"/>
  </r>
  <r>
    <n v="1150"/>
    <s v="Chef Po's Food Truck"/>
    <s v="Bringing delicious authentic and fusion Taiwanese Food to the West Coast."/>
    <n v="2500"/>
    <n v="252"/>
    <x v="2"/>
    <s v="US"/>
    <x v="0"/>
    <n v="1452293675"/>
    <d v="2016-01-08T22:54:35"/>
    <n v="1447109675"/>
    <x v="1150"/>
    <b v="0"/>
    <n v="6"/>
    <b v="0"/>
    <s v="food/food trucks"/>
    <x v="7"/>
    <s v="food trucks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d v="2015-09-07T02:27:43"/>
    <n v="1439000863"/>
    <x v="1151"/>
    <b v="0"/>
    <n v="0"/>
    <b v="0"/>
    <s v="food/food trucks"/>
    <x v="7"/>
    <s v="food trucks"/>
    <n v="0"/>
    <n v="0"/>
  </r>
  <r>
    <n v="1152"/>
    <s v="Peruvian King Food Truck"/>
    <s v="Peruvian food truck with an LA twist."/>
    <n v="16000"/>
    <n v="911"/>
    <x v="2"/>
    <s v="US"/>
    <x v="0"/>
    <n v="1431709312"/>
    <d v="2015-05-15T17:01:52"/>
    <n v="1429117312"/>
    <x v="1152"/>
    <b v="0"/>
    <n v="15"/>
    <b v="0"/>
    <s v="food/food trucks"/>
    <x v="7"/>
    <s v="food trucks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s v="US"/>
    <x v="0"/>
    <n v="1434647305"/>
    <d v="2015-06-18T17:08:25"/>
    <n v="1432055305"/>
    <x v="1153"/>
    <b v="0"/>
    <n v="1"/>
    <b v="0"/>
    <s v="food/food trucks"/>
    <x v="7"/>
    <s v="food trucks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d v="2015-09-06T02:36:46"/>
    <n v="1438915006"/>
    <x v="1154"/>
    <b v="0"/>
    <n v="3"/>
    <b v="0"/>
    <s v="food/food trucks"/>
    <x v="7"/>
    <s v="food trucks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d v="2014-08-14T18:20:08"/>
    <n v="1405448408"/>
    <x v="1155"/>
    <b v="0"/>
    <n v="8"/>
    <b v="0"/>
    <s v="food/food trucks"/>
    <x v="7"/>
    <s v="food trucks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d v="2015-02-24T01:42:42"/>
    <n v="1422150162"/>
    <x v="1156"/>
    <b v="0"/>
    <n v="0"/>
    <b v="0"/>
    <s v="food/food trucks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d v="2014-12-05T16:04:40"/>
    <n v="1412607880"/>
    <x v="1157"/>
    <b v="0"/>
    <n v="3"/>
    <b v="0"/>
    <s v="food/food trucks"/>
    <x v="7"/>
    <s v="food trucks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d v="2014-12-09T02:12:08"/>
    <n v="1415499128"/>
    <x v="1158"/>
    <b v="0"/>
    <n v="3"/>
    <b v="0"/>
    <s v="food/food trucks"/>
    <x v="7"/>
    <s v="food trucks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d v="2015-06-30T15:45:00"/>
    <n v="1433006765"/>
    <x v="1159"/>
    <b v="0"/>
    <n v="0"/>
    <b v="0"/>
    <s v="food/food trucks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d v="2015-03-28T02:43:06"/>
    <n v="1424922186"/>
    <x v="1160"/>
    <b v="0"/>
    <n v="19"/>
    <b v="0"/>
    <s v="food/food trucks"/>
    <x v="7"/>
    <s v="food trucks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d v="2015-05-19T15:06:29"/>
    <n v="1430233589"/>
    <x v="1161"/>
    <b v="0"/>
    <n v="0"/>
    <b v="0"/>
    <s v="food/food trucks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d v="2014-09-25T16:24:24"/>
    <n v="1408983864"/>
    <x v="1162"/>
    <b v="0"/>
    <n v="2"/>
    <b v="0"/>
    <s v="food/food trucks"/>
    <x v="7"/>
    <s v="food trucks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d v="2014-08-09T17:22:00"/>
    <n v="1405012920"/>
    <x v="1163"/>
    <b v="0"/>
    <n v="0"/>
    <b v="0"/>
    <s v="food/food trucks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d v="2016-06-18T17:23:02"/>
    <n v="1463678582"/>
    <x v="1164"/>
    <b v="0"/>
    <n v="0"/>
    <b v="0"/>
    <s v="food/food trucks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d v="2014-07-06T05:08:50"/>
    <n v="1401685730"/>
    <x v="1165"/>
    <b v="0"/>
    <n v="25"/>
    <b v="0"/>
    <s v="food/food trucks"/>
    <x v="7"/>
    <s v="food trucks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d v="2015-06-26T04:00:00"/>
    <n v="1432640342"/>
    <x v="1166"/>
    <b v="0"/>
    <n v="8"/>
    <b v="0"/>
    <s v="food/food trucks"/>
    <x v="7"/>
    <s v="food trucks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d v="2014-09-12T17:38:15"/>
    <n v="1407865095"/>
    <x v="1167"/>
    <b v="0"/>
    <n v="16"/>
    <b v="0"/>
    <s v="food/food trucks"/>
    <x v="7"/>
    <s v="food trucks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d v="2016-09-22T01:17:45"/>
    <n v="1471915065"/>
    <x v="1168"/>
    <b v="0"/>
    <n v="3"/>
    <b v="0"/>
    <s v="food/food trucks"/>
    <x v="7"/>
    <s v="food trucks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d v="2015-02-22T08:29:23"/>
    <n v="1422001763"/>
    <x v="1169"/>
    <b v="0"/>
    <n v="3"/>
    <b v="0"/>
    <s v="food/food trucks"/>
    <x v="7"/>
    <s v="food trucks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d v="2015-05-30T21:26:11"/>
    <n v="1430429171"/>
    <x v="1170"/>
    <b v="0"/>
    <n v="2"/>
    <b v="0"/>
    <s v="food/food trucks"/>
    <x v="7"/>
    <s v="food trucks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d v="2014-11-13T20:18:47"/>
    <n v="1414351127"/>
    <x v="1171"/>
    <b v="0"/>
    <n v="1"/>
    <b v="0"/>
    <s v="food/food trucks"/>
    <x v="7"/>
    <s v="food trucks"/>
    <n v="1E-3"/>
    <n v="25"/>
  </r>
  <r>
    <n v="1172"/>
    <s v="let your dayz take you to the dogs."/>
    <s v="Bringing YOUR favorite dog recipes to the streets."/>
    <n v="9000"/>
    <n v="0"/>
    <x v="2"/>
    <s v="US"/>
    <x v="0"/>
    <n v="1408551752"/>
    <d v="2014-08-20T16:22:32"/>
    <n v="1405959752"/>
    <x v="1172"/>
    <b v="0"/>
    <n v="0"/>
    <b v="0"/>
    <s v="food/food trucks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d v="2015-08-03T04:27:37"/>
    <n v="1435552057"/>
    <x v="1173"/>
    <b v="0"/>
    <n v="1"/>
    <b v="0"/>
    <s v="food/food trucks"/>
    <x v="7"/>
    <s v="food trucks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d v="2016-05-08T20:12:07"/>
    <n v="1460146327"/>
    <x v="1174"/>
    <b v="0"/>
    <n v="19"/>
    <b v="0"/>
    <s v="food/food trucks"/>
    <x v="7"/>
    <s v="food trucks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d v="2015-07-15T17:28:59"/>
    <n v="1434389339"/>
    <x v="1175"/>
    <b v="0"/>
    <n v="9"/>
    <b v="0"/>
    <s v="food/food trucks"/>
    <x v="7"/>
    <s v="food trucks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d v="2017-03-06T13:00:00"/>
    <n v="1484094498"/>
    <x v="1176"/>
    <b v="0"/>
    <n v="1"/>
    <b v="0"/>
    <s v="food/food trucks"/>
    <x v="7"/>
    <s v="food trucks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d v="2014-10-15T15:51:36"/>
    <n v="1410796296"/>
    <x v="1177"/>
    <b v="0"/>
    <n v="0"/>
    <b v="0"/>
    <s v="food/food trucks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d v="2014-08-16T21:44:12"/>
    <n v="1405633452"/>
    <x v="1178"/>
    <b v="0"/>
    <n v="1"/>
    <b v="0"/>
    <s v="food/food trucks"/>
    <x v="7"/>
    <s v="food trucks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d v="2015-10-28T17:17:07"/>
    <n v="1443460627"/>
    <x v="1179"/>
    <b v="0"/>
    <n v="5"/>
    <b v="0"/>
    <s v="food/food trucks"/>
    <x v="7"/>
    <s v="food trucks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d v="2014-06-28T19:21:54"/>
    <n v="1400786514"/>
    <x v="1180"/>
    <b v="0"/>
    <n v="85"/>
    <b v="0"/>
    <s v="food/food trucks"/>
    <x v="7"/>
    <s v="food trucks"/>
    <n v="0.11749999999999999"/>
    <n v="69.117647058823536"/>
  </r>
  <r>
    <n v="1181"/>
    <s v="Gringo Loco Tacos Food Truck"/>
    <s v="Bringing the best tacos to the streets of Chicago!"/>
    <n v="50000"/>
    <n v="4"/>
    <x v="2"/>
    <s v="US"/>
    <x v="0"/>
    <n v="1425197321"/>
    <d v="2015-03-01T08:08:41"/>
    <n v="1422605321"/>
    <x v="1181"/>
    <b v="0"/>
    <n v="3"/>
    <b v="0"/>
    <s v="food/food trucks"/>
    <x v="7"/>
    <s v="food trucks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d v="2017-01-12T16:42:00"/>
    <n v="1482609088"/>
    <x v="1182"/>
    <b v="0"/>
    <n v="4"/>
    <b v="0"/>
    <s v="food/food trucks"/>
    <x v="7"/>
    <s v="food trucks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d v="2016-11-02T03:59:00"/>
    <n v="1476391223"/>
    <x v="1183"/>
    <b v="0"/>
    <n v="3"/>
    <b v="0"/>
    <s v="food/food trucks"/>
    <x v="7"/>
    <s v="food trucks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d v="2017-02-06T14:23:31"/>
    <n v="1483712611"/>
    <x v="1184"/>
    <b v="0"/>
    <n v="375"/>
    <b v="1"/>
    <s v="photography/photobooks"/>
    <x v="8"/>
    <s v="photobooks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d v="2015-06-08T04:00:00"/>
    <n v="1430945149"/>
    <x v="1185"/>
    <b v="0"/>
    <n v="111"/>
    <b v="1"/>
    <s v="photography/photobooks"/>
    <x v="8"/>
    <s v="photobooks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d v="2015-06-01T22:42:00"/>
    <n v="1430340195"/>
    <x v="1186"/>
    <b v="0"/>
    <n v="123"/>
    <b v="1"/>
    <s v="photography/photobooks"/>
    <x v="8"/>
    <s v="photobooks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d v="2015-05-17T18:00:00"/>
    <n v="1429133323"/>
    <x v="1187"/>
    <b v="0"/>
    <n v="70"/>
    <b v="1"/>
    <s v="photography/photobooks"/>
    <x v="8"/>
    <s v="photobooks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d v="2016-12-28T16:49:00"/>
    <n v="1481129340"/>
    <x v="1188"/>
    <b v="0"/>
    <n v="85"/>
    <b v="1"/>
    <s v="photography/photobooks"/>
    <x v="8"/>
    <s v="photobooks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d v="2016-06-29T23:29:55"/>
    <n v="1465428595"/>
    <x v="1189"/>
    <b v="0"/>
    <n v="86"/>
    <b v="1"/>
    <s v="photography/photobooks"/>
    <x v="8"/>
    <s v="photobooks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d v="2014-08-31T15:58:45"/>
    <n v="1406908725"/>
    <x v="1190"/>
    <b v="0"/>
    <n v="13"/>
    <b v="1"/>
    <s v="photography/photobooks"/>
    <x v="8"/>
    <s v="photobooks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d v="2016-03-20T13:29:20"/>
    <n v="1455892160"/>
    <x v="1191"/>
    <b v="0"/>
    <n v="33"/>
    <b v="1"/>
    <s v="photography/photobooks"/>
    <x v="8"/>
    <s v="photobooks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d v="2017-02-11T12:09:38"/>
    <n v="1484222978"/>
    <x v="1192"/>
    <b v="0"/>
    <n v="15"/>
    <b v="1"/>
    <s v="photography/photobooks"/>
    <x v="8"/>
    <s v="photobooks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d v="2016-04-09T17:37:33"/>
    <n v="1455043053"/>
    <x v="1193"/>
    <b v="0"/>
    <n v="273"/>
    <b v="1"/>
    <s v="photography/photobooks"/>
    <x v="8"/>
    <s v="photobooks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d v="2015-04-08T11:42:59"/>
    <n v="1425901379"/>
    <x v="1194"/>
    <b v="0"/>
    <n v="714"/>
    <b v="1"/>
    <s v="photography/photobooks"/>
    <x v="8"/>
    <s v="photobooks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d v="2015-12-20T09:00:00"/>
    <n v="1445415653"/>
    <x v="1195"/>
    <b v="0"/>
    <n v="170"/>
    <b v="1"/>
    <s v="photography/photobooks"/>
    <x v="8"/>
    <s v="photobooks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d v="2015-12-18T19:38:59"/>
    <n v="1447875539"/>
    <x v="1196"/>
    <b v="0"/>
    <n v="512"/>
    <b v="1"/>
    <s v="photography/photobooks"/>
    <x v="8"/>
    <s v="photobooks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d v="2016-06-13T05:59:00"/>
    <n v="1463155034"/>
    <x v="1197"/>
    <b v="0"/>
    <n v="314"/>
    <b v="1"/>
    <s v="photography/photobooks"/>
    <x v="8"/>
    <s v="photobooks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d v="2015-12-31T03:00:00"/>
    <n v="1448463086"/>
    <x v="1198"/>
    <b v="0"/>
    <n v="167"/>
    <b v="1"/>
    <s v="photography/photobooks"/>
    <x v="8"/>
    <s v="photobooks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d v="2015-07-08T18:30:00"/>
    <n v="1433615400"/>
    <x v="1199"/>
    <b v="0"/>
    <n v="9"/>
    <b v="1"/>
    <s v="photography/photobooks"/>
    <x v="8"/>
    <s v="photobooks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d v="2015-04-16T11:27:36"/>
    <n v="1427369256"/>
    <x v="1200"/>
    <b v="0"/>
    <n v="103"/>
    <b v="1"/>
    <s v="photography/photobooks"/>
    <x v="8"/>
    <s v="photobooks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d v="2016-07-15T14:34:06"/>
    <n v="1466001246"/>
    <x v="1201"/>
    <b v="0"/>
    <n v="111"/>
    <b v="1"/>
    <s v="photography/photobooks"/>
    <x v="8"/>
    <s v="photobooks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d v="2015-06-27T06:55:54"/>
    <n v="1432796154"/>
    <x v="1202"/>
    <b v="0"/>
    <n v="271"/>
    <b v="1"/>
    <s v="photography/photobooks"/>
    <x v="8"/>
    <s v="photobooks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d v="2015-05-31T14:45:27"/>
    <n v="1430491527"/>
    <x v="1203"/>
    <b v="0"/>
    <n v="101"/>
    <b v="1"/>
    <s v="photography/photobooks"/>
    <x v="8"/>
    <s v="photobooks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d v="2015-12-04T05:00:00"/>
    <n v="1445363833"/>
    <x v="1204"/>
    <b v="0"/>
    <n v="57"/>
    <b v="1"/>
    <s v="photography/photobooks"/>
    <x v="8"/>
    <s v="photobooks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d v="2015-06-13T12:09:11"/>
    <n v="1431605351"/>
    <x v="1205"/>
    <b v="0"/>
    <n v="62"/>
    <b v="1"/>
    <s v="photography/photobooks"/>
    <x v="8"/>
    <s v="photobooks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d v="2017-03-11T13:29:00"/>
    <n v="1486406253"/>
    <x v="1206"/>
    <b v="0"/>
    <n v="32"/>
    <b v="1"/>
    <s v="photography/photobooks"/>
    <x v="8"/>
    <s v="photobooks"/>
    <n v="1.1499999999999999"/>
    <n v="32.34375"/>
  </r>
  <r>
    <n v="1207"/>
    <s v="ITALIANA"/>
    <s v="A humanistic photo book about ancestral &amp; post-modern Italy."/>
    <n v="16700"/>
    <n v="17396"/>
    <x v="0"/>
    <s v="IT"/>
    <x v="3"/>
    <n v="1459418400"/>
    <d v="2016-03-31T10:00:00"/>
    <n v="1456827573"/>
    <x v="1207"/>
    <b v="0"/>
    <n v="141"/>
    <b v="1"/>
    <s v="photography/photobooks"/>
    <x v="8"/>
    <s v="photobooks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d v="2016-03-24T16:01:04"/>
    <n v="1456246864"/>
    <x v="1208"/>
    <b v="0"/>
    <n v="75"/>
    <b v="1"/>
    <s v="photography/photobooks"/>
    <x v="8"/>
    <s v="photobooks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d v="2017-02-25T20:18:25"/>
    <n v="1485461905"/>
    <x v="1209"/>
    <b v="0"/>
    <n v="46"/>
    <b v="1"/>
    <s v="photography/photobooks"/>
    <x v="8"/>
    <s v="photobooks"/>
    <n v="1.06"/>
    <n v="138.2608695652174"/>
  </r>
  <r>
    <n v="1210"/>
    <s v="Det Andra GÃ¶teborg"/>
    <s v="En fotobok om livet i det enda andra GÃ¶teborg i vÃ¤rlden"/>
    <n v="20000"/>
    <n v="50863"/>
    <x v="0"/>
    <s v="SE"/>
    <x v="9"/>
    <n v="1433106000"/>
    <d v="2015-05-31T21:00:00"/>
    <n v="1431124572"/>
    <x v="1210"/>
    <b v="0"/>
    <n v="103"/>
    <b v="1"/>
    <s v="photography/photobooks"/>
    <x v="8"/>
    <s v="photobooks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d v="2016-06-09T20:47:41"/>
    <n v="1464209261"/>
    <x v="1211"/>
    <b v="0"/>
    <n v="6"/>
    <b v="1"/>
    <s v="photography/photobooks"/>
    <x v="8"/>
    <s v="photobooks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d v="2015-11-27T01:00:00"/>
    <n v="1447195695"/>
    <x v="1212"/>
    <b v="0"/>
    <n v="83"/>
    <b v="1"/>
    <s v="photography/photobooks"/>
    <x v="8"/>
    <s v="photobooks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d v="2017-01-31T18:08:20"/>
    <n v="1482862100"/>
    <x v="1213"/>
    <b v="0"/>
    <n v="108"/>
    <b v="1"/>
    <s v="photography/photobooks"/>
    <x v="8"/>
    <s v="photobooks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d v="2015-06-09T20:10:05"/>
    <n v="1428696605"/>
    <x v="1214"/>
    <b v="0"/>
    <n v="25"/>
    <b v="1"/>
    <s v="photography/photobooks"/>
    <x v="8"/>
    <s v="photobooks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d v="2014-05-30T22:09:16"/>
    <n v="1398895756"/>
    <x v="1215"/>
    <b v="0"/>
    <n v="549"/>
    <b v="1"/>
    <s v="photography/photobooks"/>
    <x v="8"/>
    <s v="photobooks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d v="2015-10-02T23:03:00"/>
    <n v="1441032457"/>
    <x v="1216"/>
    <b v="0"/>
    <n v="222"/>
    <b v="1"/>
    <s v="photography/photobooks"/>
    <x v="8"/>
    <s v="photobooks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d v="2016-07-14T19:25:40"/>
    <n v="1465932340"/>
    <x v="1217"/>
    <b v="0"/>
    <n v="183"/>
    <b v="1"/>
    <s v="photography/photobooks"/>
    <x v="8"/>
    <s v="photobooks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d v="2015-11-01T03:00:00"/>
    <n v="1443714800"/>
    <x v="1218"/>
    <b v="0"/>
    <n v="89"/>
    <b v="1"/>
    <s v="photography/photobooks"/>
    <x v="8"/>
    <s v="photobooks"/>
    <n v="1.7227777777777777"/>
    <n v="174.2134831460674"/>
  </r>
  <r>
    <n v="1219"/>
    <s v="The Box"/>
    <s v="The Box is a fine art book of Ron Amato's innovative and seductive photography project."/>
    <n v="16350"/>
    <n v="26024"/>
    <x v="0"/>
    <s v="US"/>
    <x v="0"/>
    <n v="1476961513"/>
    <d v="2016-10-20T11:05:13"/>
    <n v="1474369513"/>
    <x v="1219"/>
    <b v="0"/>
    <n v="253"/>
    <b v="1"/>
    <s v="photography/photobooks"/>
    <x v="8"/>
    <s v="photobooks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d v="2015-08-25T15:05:12"/>
    <n v="1437923112"/>
    <x v="1220"/>
    <b v="0"/>
    <n v="140"/>
    <b v="1"/>
    <s v="photography/photobooks"/>
    <x v="8"/>
    <s v="photobooks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d v="2016-12-04T00:00:00"/>
    <n v="1478431488"/>
    <x v="1221"/>
    <b v="0"/>
    <n v="103"/>
    <b v="1"/>
    <s v="photography/photobooks"/>
    <x v="8"/>
    <s v="photobooks"/>
    <n v="1.1140954545454547"/>
    <n v="23.796213592233013"/>
  </r>
  <r>
    <n v="1222"/>
    <s v="Project Pilgrim"/>
    <s v="Project Pilgrim is my effort to work towards normalizing mental health."/>
    <n v="4000"/>
    <n v="11215"/>
    <x v="0"/>
    <s v="CA"/>
    <x v="5"/>
    <n v="1459483200"/>
    <d v="2016-04-01T04:00:00"/>
    <n v="1456852647"/>
    <x v="1222"/>
    <b v="0"/>
    <n v="138"/>
    <b v="1"/>
    <s v="photography/photobooks"/>
    <x v="8"/>
    <s v="photobooks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d v="2016-11-10T05:15:09"/>
    <n v="1476159309"/>
    <x v="1223"/>
    <b v="0"/>
    <n v="191"/>
    <b v="1"/>
    <s v="photography/photobooks"/>
    <x v="8"/>
    <s v="photobooks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d v="2014-06-06T13:11:42"/>
    <n v="1396876302"/>
    <x v="1224"/>
    <b v="0"/>
    <n v="18"/>
    <b v="0"/>
    <s v="music/world music"/>
    <x v="4"/>
    <s v="world music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d v="2013-10-22T21:44:38"/>
    <n v="1377294278"/>
    <x v="1225"/>
    <b v="0"/>
    <n v="3"/>
    <b v="0"/>
    <s v="music/world music"/>
    <x v="4"/>
    <s v="world music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d v="2014-04-21T01:00:00"/>
    <n v="1395089981"/>
    <x v="1226"/>
    <b v="0"/>
    <n v="40"/>
    <b v="0"/>
    <s v="music/world music"/>
    <x v="4"/>
    <s v="world music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d v="2014-08-07T07:00:00"/>
    <n v="1404770616"/>
    <x v="1227"/>
    <b v="0"/>
    <n v="0"/>
    <b v="0"/>
    <s v="music/world music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d v="2011-09-28T17:30:08"/>
    <n v="1312047008"/>
    <x v="1228"/>
    <b v="0"/>
    <n v="24"/>
    <b v="0"/>
    <s v="music/world music"/>
    <x v="4"/>
    <s v="world music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d v="2012-04-16T16:00:00"/>
    <n v="1331982127"/>
    <x v="1229"/>
    <b v="0"/>
    <n v="1"/>
    <b v="0"/>
    <s v="music/world music"/>
    <x v="4"/>
    <s v="world music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d v="2011-02-24T23:20:30"/>
    <n v="1295997630"/>
    <x v="1230"/>
    <b v="0"/>
    <n v="0"/>
    <b v="0"/>
    <s v="music/world music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d v="2015-08-28T01:00:00"/>
    <n v="1436394968"/>
    <x v="1231"/>
    <b v="0"/>
    <n v="0"/>
    <b v="0"/>
    <s v="music/world music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d v="2013-10-06T20:21:10"/>
    <n v="1377030070"/>
    <x v="1232"/>
    <b v="0"/>
    <n v="1"/>
    <b v="0"/>
    <s v="music/world music"/>
    <x v="4"/>
    <s v="world music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d v="2012-02-21T22:46:14"/>
    <n v="1328049974"/>
    <x v="1233"/>
    <b v="0"/>
    <n v="6"/>
    <b v="0"/>
    <s v="music/world music"/>
    <x v="4"/>
    <s v="world music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d v="2015-02-02T18:55:42"/>
    <n v="1420311342"/>
    <x v="1234"/>
    <b v="0"/>
    <n v="0"/>
    <b v="0"/>
    <s v="music/world music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d v="2013-12-15T03:14:59"/>
    <n v="1383621299"/>
    <x v="1235"/>
    <b v="0"/>
    <n v="6"/>
    <b v="0"/>
    <s v="music/world music"/>
    <x v="4"/>
    <s v="world music"/>
    <n v="2.787363950092912E-2"/>
    <n v="35"/>
  </r>
  <r>
    <n v="1236"/>
    <s v="&quot;Volando&quot; CD Release (Canceled)"/>
    <s v="Raising money to give the musicians their due."/>
    <n v="2500"/>
    <n v="0"/>
    <x v="1"/>
    <s v="US"/>
    <x v="0"/>
    <n v="1343491200"/>
    <d v="2012-07-28T16:00:00"/>
    <n v="1342801164"/>
    <x v="1236"/>
    <b v="0"/>
    <n v="0"/>
    <b v="0"/>
    <s v="music/world music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d v="2012-08-24T06:47:45"/>
    <n v="1344062865"/>
    <x v="1237"/>
    <b v="0"/>
    <n v="0"/>
    <b v="0"/>
    <s v="music/world music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d v="2011-08-06T14:38:56"/>
    <n v="1310049536"/>
    <x v="1238"/>
    <b v="0"/>
    <n v="3"/>
    <b v="0"/>
    <s v="music/world music"/>
    <x v="4"/>
    <s v="world music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d v="2012-01-05T23:06:07"/>
    <n v="1323212767"/>
    <x v="1239"/>
    <b v="0"/>
    <n v="0"/>
    <b v="0"/>
    <s v="music/world music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d v="2013-07-12T21:51:00"/>
    <n v="1368579457"/>
    <x v="1240"/>
    <b v="0"/>
    <n v="8"/>
    <b v="0"/>
    <s v="music/world music"/>
    <x v="4"/>
    <s v="world music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d v="2014-11-03T05:59:00"/>
    <n v="1413057980"/>
    <x v="1241"/>
    <b v="0"/>
    <n v="34"/>
    <b v="0"/>
    <s v="music/world music"/>
    <x v="4"/>
    <s v="world music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d v="2011-09-11T13:18:00"/>
    <n v="1314417502"/>
    <x v="1242"/>
    <b v="0"/>
    <n v="1"/>
    <b v="0"/>
    <s v="music/world music"/>
    <x v="4"/>
    <s v="world music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d v="2011-07-08T21:00:00"/>
    <n v="1304888771"/>
    <x v="1243"/>
    <b v="0"/>
    <n v="38"/>
    <b v="0"/>
    <s v="music/world music"/>
    <x v="4"/>
    <s v="world music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d v="2013-04-22T21:00:00"/>
    <n v="1363981723"/>
    <x v="1244"/>
    <b v="1"/>
    <n v="45"/>
    <b v="1"/>
    <s v="music/rock"/>
    <x v="4"/>
    <s v="rock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d v="2014-06-14T14:23:54"/>
    <n v="1400163834"/>
    <x v="1245"/>
    <b v="1"/>
    <n v="17"/>
    <b v="1"/>
    <s v="music/rock"/>
    <x v="4"/>
    <s v="rock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d v="2011-12-06T02:02:29"/>
    <n v="1319245349"/>
    <x v="1246"/>
    <b v="1"/>
    <n v="31"/>
    <b v="1"/>
    <s v="music/rock"/>
    <x v="4"/>
    <s v="rock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d v="2013-05-06T07:00:55"/>
    <n v="1365231655"/>
    <x v="1247"/>
    <b v="1"/>
    <n v="50"/>
    <b v="1"/>
    <s v="music/rock"/>
    <x v="4"/>
    <s v="rock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d v="2014-06-13T06:59:00"/>
    <n v="1399563953"/>
    <x v="1248"/>
    <b v="1"/>
    <n v="59"/>
    <b v="1"/>
    <s v="music/rock"/>
    <x v="4"/>
    <s v="rock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d v="2012-07-07T17:46:51"/>
    <n v="1339091211"/>
    <x v="1249"/>
    <b v="1"/>
    <n v="81"/>
    <b v="1"/>
    <s v="music/rock"/>
    <x v="4"/>
    <s v="rock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d v="2014-09-06T15:25:31"/>
    <n v="1406129131"/>
    <x v="1250"/>
    <b v="1"/>
    <n v="508"/>
    <b v="1"/>
    <s v="music/rock"/>
    <x v="4"/>
    <s v="rock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d v="2011-09-25T19:32:47"/>
    <n v="1311795167"/>
    <x v="1251"/>
    <b v="1"/>
    <n v="74"/>
    <b v="1"/>
    <s v="music/rock"/>
    <x v="4"/>
    <s v="rock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d v="2013-10-24T23:42:49"/>
    <n v="1380238969"/>
    <x v="1252"/>
    <b v="1"/>
    <n v="141"/>
    <b v="1"/>
    <s v="music/rock"/>
    <x v="4"/>
    <s v="rock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d v="2014-09-03T18:48:27"/>
    <n v="1407178107"/>
    <x v="1253"/>
    <b v="1"/>
    <n v="711"/>
    <b v="1"/>
    <s v="music/rock"/>
    <x v="4"/>
    <s v="rock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d v="2011-01-01T04:59:00"/>
    <n v="1288968886"/>
    <x v="1254"/>
    <b v="1"/>
    <n v="141"/>
    <b v="1"/>
    <s v="music/rock"/>
    <x v="4"/>
    <s v="rock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d v="2013-12-01T21:17:32"/>
    <n v="1383337052"/>
    <x v="1255"/>
    <b v="1"/>
    <n v="109"/>
    <b v="1"/>
    <s v="music/rock"/>
    <x v="4"/>
    <s v="rock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d v="2012-02-12T22:03:51"/>
    <n v="1326492231"/>
    <x v="1256"/>
    <b v="1"/>
    <n v="361"/>
    <b v="1"/>
    <s v="music/rock"/>
    <x v="4"/>
    <s v="rock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d v="2011-04-03T01:03:10"/>
    <n v="1297562590"/>
    <x v="1257"/>
    <b v="1"/>
    <n v="176"/>
    <b v="1"/>
    <s v="music/rock"/>
    <x v="4"/>
    <s v="rock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d v="2013-08-31T14:40:12"/>
    <n v="1375368012"/>
    <x v="1258"/>
    <b v="1"/>
    <n v="670"/>
    <b v="1"/>
    <s v="music/rock"/>
    <x v="4"/>
    <s v="rock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d v="2014-06-09T03:59:00"/>
    <n v="1399504664"/>
    <x v="1259"/>
    <b v="1"/>
    <n v="96"/>
    <b v="1"/>
    <s v="music/rock"/>
    <x v="4"/>
    <s v="rock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d v="2014-02-26T20:13:40"/>
    <n v="1390853620"/>
    <x v="1260"/>
    <b v="1"/>
    <n v="74"/>
    <b v="1"/>
    <s v="music/rock"/>
    <x v="4"/>
    <s v="rock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d v="2014-01-29T08:13:47"/>
    <n v="1388391227"/>
    <x v="1261"/>
    <b v="1"/>
    <n v="52"/>
    <b v="1"/>
    <s v="music/rock"/>
    <x v="4"/>
    <s v="rock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d v="2014-02-16T18:18:12"/>
    <n v="1389982692"/>
    <x v="1262"/>
    <b v="1"/>
    <n v="105"/>
    <b v="1"/>
    <s v="music/rock"/>
    <x v="4"/>
    <s v="rock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d v="2014-03-29T01:00:00"/>
    <n v="1393034470"/>
    <x v="1263"/>
    <b v="1"/>
    <n v="41"/>
    <b v="1"/>
    <s v="music/rock"/>
    <x v="4"/>
    <s v="rock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d v="2013-10-29T15:54:43"/>
    <n v="1380556483"/>
    <x v="1264"/>
    <b v="1"/>
    <n v="34"/>
    <b v="1"/>
    <s v="music/rock"/>
    <x v="4"/>
    <s v="rock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d v="2010-11-30T15:43:35"/>
    <n v="1287071015"/>
    <x v="1265"/>
    <b v="1"/>
    <n v="66"/>
    <b v="1"/>
    <s v="music/rock"/>
    <x v="4"/>
    <s v="rock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d v="2014-01-11T21:02:25"/>
    <n v="1386882145"/>
    <x v="1266"/>
    <b v="1"/>
    <n v="50"/>
    <b v="1"/>
    <s v="music/rock"/>
    <x v="4"/>
    <s v="rock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d v="2013-07-24T14:02:38"/>
    <n v="1372082558"/>
    <x v="1267"/>
    <b v="1"/>
    <n v="159"/>
    <b v="1"/>
    <s v="music/rock"/>
    <x v="4"/>
    <s v="rock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d v="2013-09-20T20:17:27"/>
    <n v="1377116247"/>
    <x v="1268"/>
    <b v="1"/>
    <n v="182"/>
    <b v="1"/>
    <s v="music/rock"/>
    <x v="4"/>
    <s v="rock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d v="2016-04-16T00:00:00"/>
    <n v="1458157512"/>
    <x v="1269"/>
    <b v="1"/>
    <n v="206"/>
    <b v="1"/>
    <s v="music/rock"/>
    <x v="4"/>
    <s v="rock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d v="2012-03-25T19:34:02"/>
    <n v="1327523642"/>
    <x v="1270"/>
    <b v="1"/>
    <n v="169"/>
    <b v="1"/>
    <s v="music/rock"/>
    <x v="4"/>
    <s v="rock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d v="2013-11-13T17:24:19"/>
    <n v="1381767859"/>
    <x v="1271"/>
    <b v="1"/>
    <n v="31"/>
    <b v="1"/>
    <s v="music/rock"/>
    <x v="4"/>
    <s v="rock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d v="2010-06-15T04:00:00"/>
    <n v="1270576379"/>
    <x v="1272"/>
    <b v="1"/>
    <n v="28"/>
    <b v="1"/>
    <s v="music/rock"/>
    <x v="4"/>
    <s v="rock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d v="2014-08-31T17:31:31"/>
    <n v="1406914291"/>
    <x v="1273"/>
    <b v="1"/>
    <n v="54"/>
    <b v="1"/>
    <s v="music/rock"/>
    <x v="4"/>
    <s v="rock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d v="2012-08-30T16:33:45"/>
    <n v="1343320425"/>
    <x v="1274"/>
    <b v="1"/>
    <n v="467"/>
    <b v="1"/>
    <s v="music/rock"/>
    <x v="4"/>
    <s v="rock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d v="2013-08-07T20:49:47"/>
    <n v="1372884587"/>
    <x v="1275"/>
    <b v="1"/>
    <n v="389"/>
    <b v="1"/>
    <s v="music/rock"/>
    <x v="4"/>
    <s v="rock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s v="US"/>
    <x v="0"/>
    <n v="1251777600"/>
    <d v="2009-09-01T04:00:00"/>
    <n v="1247504047"/>
    <x v="1276"/>
    <b v="1"/>
    <n v="68"/>
    <b v="1"/>
    <s v="music/rock"/>
    <x v="4"/>
    <s v="rock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d v="2012-09-04T13:29:07"/>
    <n v="1343741347"/>
    <x v="1277"/>
    <b v="1"/>
    <n v="413"/>
    <b v="1"/>
    <s v="music/rock"/>
    <x v="4"/>
    <s v="rock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d v="2014-06-25T02:00:00"/>
    <n v="1401196766"/>
    <x v="1278"/>
    <b v="1"/>
    <n v="190"/>
    <b v="1"/>
    <s v="music/rock"/>
    <x v="4"/>
    <s v="rock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d v="2014-03-24T01:22:50"/>
    <n v="1392171770"/>
    <x v="1279"/>
    <b v="1"/>
    <n v="189"/>
    <b v="1"/>
    <s v="music/rock"/>
    <x v="4"/>
    <s v="rock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d v="2011-03-01T18:10:54"/>
    <n v="1291227054"/>
    <x v="1280"/>
    <b v="1"/>
    <n v="130"/>
    <b v="1"/>
    <s v="music/rock"/>
    <x v="4"/>
    <s v="rock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d v="2013-07-28T17:50:36"/>
    <n v="1373305836"/>
    <x v="1281"/>
    <b v="1"/>
    <n v="74"/>
    <b v="1"/>
    <s v="music/rock"/>
    <x v="4"/>
    <s v="rock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d v="2013-12-09T04:59:00"/>
    <n v="1383909855"/>
    <x v="1282"/>
    <b v="1"/>
    <n v="274"/>
    <b v="1"/>
    <s v="music/rock"/>
    <x v="4"/>
    <s v="rock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d v="2013-03-11T04:00:00"/>
    <n v="1360948389"/>
    <x v="1283"/>
    <b v="1"/>
    <n v="22"/>
    <b v="1"/>
    <s v="music/rock"/>
    <x v="4"/>
    <s v="rock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d v="2016-12-31T16:59:00"/>
    <n v="1481175482"/>
    <x v="1284"/>
    <b v="0"/>
    <n v="31"/>
    <b v="1"/>
    <s v="theater/plays"/>
    <x v="1"/>
    <s v="plays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d v="2015-06-20T13:59:35"/>
    <n v="1433512775"/>
    <x v="1285"/>
    <b v="0"/>
    <n v="63"/>
    <b v="1"/>
    <s v="theater/plays"/>
    <x v="1"/>
    <s v="plays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d v="2015-02-17T14:00:00"/>
    <n v="1423041227"/>
    <x v="1286"/>
    <b v="0"/>
    <n v="20"/>
    <b v="1"/>
    <s v="theater/plays"/>
    <x v="1"/>
    <s v="plays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d v="2015-06-12T14:54:16"/>
    <n v="1428936856"/>
    <x v="1287"/>
    <b v="0"/>
    <n v="25"/>
    <b v="1"/>
    <s v="theater/plays"/>
    <x v="1"/>
    <s v="plays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d v="2016-08-10T04:00:00"/>
    <n v="1468122163"/>
    <x v="1288"/>
    <b v="0"/>
    <n v="61"/>
    <b v="1"/>
    <s v="theater/plays"/>
    <x v="1"/>
    <s v="plays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d v="2017-01-04T03:14:05"/>
    <n v="1480907645"/>
    <x v="1289"/>
    <b v="0"/>
    <n v="52"/>
    <b v="1"/>
    <s v="theater/plays"/>
    <x v="1"/>
    <s v="plays"/>
    <n v="1.2506666666666666"/>
    <n v="36.07692307692308"/>
  </r>
  <r>
    <n v="1290"/>
    <s v="I Died... I Came Back, ... Whatever"/>
    <s v="Sometimes your Heart has to STOP for your Life to START."/>
    <n v="3500"/>
    <n v="3800"/>
    <x v="0"/>
    <s v="US"/>
    <x v="0"/>
    <n v="1429772340"/>
    <d v="2015-04-23T06:59:00"/>
    <n v="1427121931"/>
    <x v="1290"/>
    <b v="0"/>
    <n v="86"/>
    <b v="1"/>
    <s v="theater/plays"/>
    <x v="1"/>
    <s v="plays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d v="2015-04-07T07:00:00"/>
    <n v="1425224391"/>
    <x v="1291"/>
    <b v="0"/>
    <n v="42"/>
    <b v="1"/>
    <s v="theater/plays"/>
    <x v="1"/>
    <s v="plays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d v="2015-10-06T22:59:00"/>
    <n v="1441822828"/>
    <x v="1292"/>
    <b v="0"/>
    <n v="52"/>
    <b v="1"/>
    <s v="theater/plays"/>
    <x v="1"/>
    <s v="plays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d v="2015-11-14T17:49:31"/>
    <n v="1444927771"/>
    <x v="1293"/>
    <b v="0"/>
    <n v="120"/>
    <b v="1"/>
    <s v="theater/plays"/>
    <x v="1"/>
    <s v="plays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d v="2015-10-19T11:00:00"/>
    <n v="1443696797"/>
    <x v="1294"/>
    <b v="0"/>
    <n v="22"/>
    <b v="1"/>
    <s v="theater/plays"/>
    <x v="1"/>
    <s v="plays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d v="2015-07-29T17:00:00"/>
    <n v="1435585497"/>
    <x v="1295"/>
    <b v="0"/>
    <n v="64"/>
    <b v="1"/>
    <s v="theater/plays"/>
    <x v="1"/>
    <s v="plays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d v="2016-03-14T00:12:53"/>
    <n v="1456189973"/>
    <x v="1296"/>
    <b v="0"/>
    <n v="23"/>
    <b v="1"/>
    <s v="theater/plays"/>
    <x v="1"/>
    <s v="plays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d v="2016-05-01T17:55:58"/>
    <n v="1459533358"/>
    <x v="1297"/>
    <b v="0"/>
    <n v="238"/>
    <b v="1"/>
    <s v="theater/plays"/>
    <x v="1"/>
    <s v="plays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d v="2016-04-28T16:20:32"/>
    <n v="1459268432"/>
    <x v="1298"/>
    <b v="0"/>
    <n v="33"/>
    <b v="1"/>
    <s v="theater/plays"/>
    <x v="1"/>
    <s v="plays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d v="2015-07-14T19:32:39"/>
    <n v="1434310359"/>
    <x v="1299"/>
    <b v="0"/>
    <n v="32"/>
    <b v="1"/>
    <s v="theater/plays"/>
    <x v="1"/>
    <s v="plays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d v="2016-06-01T18:57:00"/>
    <n v="1461427938"/>
    <x v="1300"/>
    <b v="0"/>
    <n v="24"/>
    <b v="1"/>
    <s v="theater/plays"/>
    <x v="1"/>
    <s v="plays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d v="2015-07-21T03:00:00"/>
    <n v="1436551178"/>
    <x v="1301"/>
    <b v="0"/>
    <n v="29"/>
    <b v="1"/>
    <s v="theater/plays"/>
    <x v="1"/>
    <s v="plays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d v="2016-12-01T02:23:31"/>
    <n v="1477963411"/>
    <x v="1302"/>
    <b v="0"/>
    <n v="50"/>
    <b v="1"/>
    <s v="theater/plays"/>
    <x v="1"/>
    <s v="plays"/>
    <n v="1"/>
    <n v="50"/>
  </r>
  <r>
    <n v="1303"/>
    <s v="Forward Arena Theatre Company: Summer Season"/>
    <s v="Groundbreaking queer theatre."/>
    <n v="3500"/>
    <n v="4559.13"/>
    <x v="0"/>
    <s v="GB"/>
    <x v="1"/>
    <n v="1469962800"/>
    <d v="2016-07-31T11:00:00"/>
    <n v="1468578920"/>
    <x v="1303"/>
    <b v="0"/>
    <n v="108"/>
    <b v="1"/>
    <s v="theater/plays"/>
    <x v="1"/>
    <s v="plays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d v="2017-03-13T03:40:05"/>
    <n v="1484196005"/>
    <x v="1304"/>
    <b v="0"/>
    <n v="104"/>
    <b v="0"/>
    <s v="technology/wearables"/>
    <x v="2"/>
    <s v="wearables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d v="2016-07-21T17:30:00"/>
    <n v="1466611108"/>
    <x v="1305"/>
    <b v="0"/>
    <n v="86"/>
    <b v="0"/>
    <s v="technology/wearables"/>
    <x v="2"/>
    <s v="wearables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d v="2014-12-04T10:58:54"/>
    <n v="1415098734"/>
    <x v="1306"/>
    <b v="0"/>
    <n v="356"/>
    <b v="0"/>
    <s v="technology/wearables"/>
    <x v="2"/>
    <s v="wearables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d v="2016-02-17T12:04:39"/>
    <n v="1453118679"/>
    <x v="1307"/>
    <b v="0"/>
    <n v="45"/>
    <b v="0"/>
    <s v="technology/wearables"/>
    <x v="2"/>
    <s v="wearables"/>
    <n v="0.11514000000000001"/>
    <n v="127.93333333333334"/>
  </r>
  <r>
    <n v="1308"/>
    <s v="Boost Band: Wristband Phone Charger (Canceled)"/>
    <s v="Boost Band, a wristband that charges any device"/>
    <n v="10000"/>
    <n v="1136"/>
    <x v="1"/>
    <s v="US"/>
    <x v="0"/>
    <n v="1475937812"/>
    <d v="2016-10-08T14:43:32"/>
    <n v="1472481812"/>
    <x v="1308"/>
    <b v="0"/>
    <n v="38"/>
    <b v="0"/>
    <s v="technology/wearables"/>
    <x v="2"/>
    <s v="wearables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d v="2015-10-15T21:11:08"/>
    <n v="1441919468"/>
    <x v="1309"/>
    <b v="0"/>
    <n v="35"/>
    <b v="0"/>
    <s v="technology/wearables"/>
    <x v="2"/>
    <s v="wearables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d v="2016-08-19T16:00:50"/>
    <n v="1467734450"/>
    <x v="1310"/>
    <b v="0"/>
    <n v="24"/>
    <b v="0"/>
    <s v="technology/wearables"/>
    <x v="2"/>
    <s v="wearables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d v="2016-11-30T20:15:19"/>
    <n v="1477509319"/>
    <x v="1311"/>
    <b v="0"/>
    <n v="100"/>
    <b v="0"/>
    <s v="technology/wearables"/>
    <x v="2"/>
    <s v="wearables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d v="2015-04-18T16:52:02"/>
    <n v="1426783922"/>
    <x v="1312"/>
    <b v="0"/>
    <n v="1"/>
    <b v="0"/>
    <s v="technology/wearables"/>
    <x v="2"/>
    <s v="wearables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d v="2016-03-03T17:01:54"/>
    <n v="1454432514"/>
    <x v="1313"/>
    <b v="0"/>
    <n v="122"/>
    <b v="0"/>
    <s v="technology/wearables"/>
    <x v="2"/>
    <s v="wearables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d v="2016-10-21T16:04:20"/>
    <n v="1471881860"/>
    <x v="1314"/>
    <b v="0"/>
    <n v="11"/>
    <b v="0"/>
    <s v="technology/wearables"/>
    <x v="2"/>
    <s v="wearables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d v="2015-11-06T01:00:00"/>
    <n v="1443700648"/>
    <x v="1315"/>
    <b v="0"/>
    <n v="248"/>
    <b v="0"/>
    <s v="technology/wearables"/>
    <x v="2"/>
    <s v="wearables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d v="2016-02-28T23:05:09"/>
    <n v="1453676709"/>
    <x v="1316"/>
    <b v="0"/>
    <n v="1"/>
    <b v="0"/>
    <s v="technology/wearables"/>
    <x v="2"/>
    <s v="wearables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d v="2016-07-21T14:00:00"/>
    <n v="1464586746"/>
    <x v="1317"/>
    <b v="0"/>
    <n v="19"/>
    <b v="0"/>
    <s v="technology/wearables"/>
    <x v="2"/>
    <s v="wearables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d v="2015-01-11T01:02:52"/>
    <n v="1418346172"/>
    <x v="1318"/>
    <b v="0"/>
    <n v="135"/>
    <b v="0"/>
    <s v="technology/wearables"/>
    <x v="2"/>
    <s v="wearables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d v="2014-07-11T16:00:00"/>
    <n v="1403810965"/>
    <x v="1319"/>
    <b v="0"/>
    <n v="9"/>
    <b v="0"/>
    <s v="technology/wearables"/>
    <x v="2"/>
    <s v="wearables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d v="2016-12-30T23:00:00"/>
    <n v="1480610046"/>
    <x v="1320"/>
    <b v="0"/>
    <n v="3"/>
    <b v="0"/>
    <s v="technology/wearables"/>
    <x v="2"/>
    <s v="wearables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d v="2016-12-23T17:58:57"/>
    <n v="1479923937"/>
    <x v="1321"/>
    <b v="0"/>
    <n v="7"/>
    <b v="0"/>
    <s v="technology/wearables"/>
    <x v="2"/>
    <s v="wearables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d v="2015-05-21T15:45:25"/>
    <n v="1429631125"/>
    <x v="1322"/>
    <b v="0"/>
    <n v="4"/>
    <b v="0"/>
    <s v="technology/wearables"/>
    <x v="2"/>
    <s v="wearables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d v="2016-04-26T06:55:00"/>
    <n v="1458665146"/>
    <x v="1323"/>
    <b v="0"/>
    <n v="44"/>
    <b v="0"/>
    <s v="technology/wearables"/>
    <x v="2"/>
    <s v="wearables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d v="2016-10-13T15:12:32"/>
    <n v="1473779552"/>
    <x v="1324"/>
    <b v="0"/>
    <n v="90"/>
    <b v="0"/>
    <s v="technology/wearables"/>
    <x v="2"/>
    <s v="wearables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d v="2016-12-30T02:03:55"/>
    <n v="1480471435"/>
    <x v="1325"/>
    <b v="0"/>
    <n v="8"/>
    <b v="0"/>
    <s v="technology/wearables"/>
    <x v="2"/>
    <s v="wearables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d v="2015-01-15T19:00:28"/>
    <n v="1417460428"/>
    <x v="1326"/>
    <b v="0"/>
    <n v="11"/>
    <b v="0"/>
    <s v="technology/wearables"/>
    <x v="2"/>
    <s v="wearables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d v="2015-05-29T16:17:15"/>
    <n v="1430324235"/>
    <x v="1327"/>
    <b v="0"/>
    <n v="41"/>
    <b v="0"/>
    <s v="technology/wearables"/>
    <x v="2"/>
    <s v="wearables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d v="2016-10-14T15:25:34"/>
    <n v="1472570734"/>
    <x v="1328"/>
    <b v="0"/>
    <n v="15"/>
    <b v="0"/>
    <s v="technology/wearables"/>
    <x v="2"/>
    <s v="wearables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d v="2014-12-02T06:19:05"/>
    <n v="1414041545"/>
    <x v="1329"/>
    <b v="0"/>
    <n v="9"/>
    <b v="0"/>
    <s v="technology/wearables"/>
    <x v="2"/>
    <s v="wearables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d v="2016-07-02T04:00:00"/>
    <n v="1464763109"/>
    <x v="1330"/>
    <b v="0"/>
    <n v="50"/>
    <b v="0"/>
    <s v="technology/wearables"/>
    <x v="2"/>
    <s v="wearables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d v="2016-08-17T12:05:54"/>
    <n v="1468843554"/>
    <x v="1331"/>
    <b v="0"/>
    <n v="34"/>
    <b v="0"/>
    <s v="technology/wearables"/>
    <x v="2"/>
    <s v="wearables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d v="2017-01-27T01:26:48"/>
    <n v="1482888408"/>
    <x v="1332"/>
    <b v="0"/>
    <n v="0"/>
    <b v="0"/>
    <s v="technology/wearables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d v="2014-07-16T02:33:45"/>
    <n v="1402886025"/>
    <x v="1333"/>
    <b v="0"/>
    <n v="0"/>
    <b v="0"/>
    <s v="technology/wearables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d v="2016-03-11T18:34:47"/>
    <n v="1455129287"/>
    <x v="1334"/>
    <b v="0"/>
    <n v="276"/>
    <b v="0"/>
    <s v="technology/wearables"/>
    <x v="2"/>
    <s v="wearables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d v="2015-12-05T22:28:22"/>
    <n v="1446762502"/>
    <x v="1335"/>
    <b v="0"/>
    <n v="16"/>
    <b v="0"/>
    <s v="technology/wearables"/>
    <x v="2"/>
    <s v="wearables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d v="2014-12-17T20:43:48"/>
    <n v="1415825028"/>
    <x v="1336"/>
    <b v="0"/>
    <n v="224"/>
    <b v="0"/>
    <s v="technology/wearables"/>
    <x v="2"/>
    <s v="wearables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d v="2017-03-03T13:51:19"/>
    <n v="1485957079"/>
    <x v="1337"/>
    <b v="0"/>
    <n v="140"/>
    <b v="0"/>
    <s v="technology/wearables"/>
    <x v="2"/>
    <s v="wearables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d v="2015-08-02T19:17:13"/>
    <n v="1435951033"/>
    <x v="1338"/>
    <b v="0"/>
    <n v="15"/>
    <b v="0"/>
    <s v="technology/wearables"/>
    <x v="2"/>
    <s v="wearables"/>
    <n v="3.3033333333333331E-2"/>
    <n v="66.066666666666663"/>
  </r>
  <r>
    <n v="1339"/>
    <s v="Linkoo (Canceled)"/>
    <s v="World's Smallest customizable Phone &amp; GPS Watch for kids !"/>
    <n v="50000"/>
    <n v="3317"/>
    <x v="1"/>
    <s v="US"/>
    <x v="0"/>
    <n v="1418056315"/>
    <d v="2014-12-08T16:31:55"/>
    <n v="1414164715"/>
    <x v="1339"/>
    <b v="0"/>
    <n v="37"/>
    <b v="0"/>
    <s v="technology/wearables"/>
    <x v="2"/>
    <s v="wearables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d v="2014-08-15T14:17:33"/>
    <n v="1405520253"/>
    <x v="1340"/>
    <b v="0"/>
    <n v="0"/>
    <b v="0"/>
    <s v="technology/wearables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d v="2016-10-01T14:58:37"/>
    <n v="1472569117"/>
    <x v="1341"/>
    <b v="0"/>
    <n v="46"/>
    <b v="0"/>
    <s v="technology/wearables"/>
    <x v="2"/>
    <s v="wearables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d v="2015-07-17T19:35:39"/>
    <n v="1434569739"/>
    <x v="1342"/>
    <b v="0"/>
    <n v="1"/>
    <b v="0"/>
    <s v="technology/wearables"/>
    <x v="2"/>
    <s v="wearables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d v="2016-08-19T03:59:00"/>
    <n v="1466512683"/>
    <x v="1343"/>
    <b v="0"/>
    <n v="323"/>
    <b v="0"/>
    <s v="technology/wearables"/>
    <x v="2"/>
    <s v="wearables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d v="2016-06-30T18:57:19"/>
    <n v="1464807439"/>
    <x v="1344"/>
    <b v="0"/>
    <n v="139"/>
    <b v="1"/>
    <s v="publishing/nonfiction"/>
    <x v="3"/>
    <s v="nonfiction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d v="2014-07-14T19:32:39"/>
    <n v="1402342359"/>
    <x v="1345"/>
    <b v="0"/>
    <n v="7"/>
    <b v="1"/>
    <s v="publishing/nonfiction"/>
    <x v="3"/>
    <s v="nonfiction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d v="2013-06-27T01:49:11"/>
    <n v="1369705751"/>
    <x v="1346"/>
    <b v="0"/>
    <n v="149"/>
    <b v="1"/>
    <s v="publishing/nonfiction"/>
    <x v="3"/>
    <s v="nonfiction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d v="2015-03-07T15:18:45"/>
    <n v="1423149525"/>
    <x v="1347"/>
    <b v="0"/>
    <n v="31"/>
    <b v="1"/>
    <s v="publishing/nonfiction"/>
    <x v="3"/>
    <s v="nonfiction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d v="2014-12-18T12:08:53"/>
    <n v="1416485333"/>
    <x v="1348"/>
    <b v="0"/>
    <n v="26"/>
    <b v="1"/>
    <s v="publishing/nonfiction"/>
    <x v="3"/>
    <s v="nonfiction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d v="2015-12-16T06:59:00"/>
    <n v="1447055935"/>
    <x v="1349"/>
    <b v="0"/>
    <n v="172"/>
    <b v="1"/>
    <s v="publishing/nonfiction"/>
    <x v="3"/>
    <s v="nonfiction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d v="2015-12-26T00:18:54"/>
    <n v="1448497134"/>
    <x v="1350"/>
    <b v="0"/>
    <n v="78"/>
    <b v="1"/>
    <s v="publishing/nonfiction"/>
    <x v="3"/>
    <s v="nonfiction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d v="2016-02-12T17:45:44"/>
    <n v="1452707144"/>
    <x v="1351"/>
    <b v="0"/>
    <n v="120"/>
    <b v="1"/>
    <s v="publishing/nonfiction"/>
    <x v="3"/>
    <s v="nonfiction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d v="2015-09-05T03:59:00"/>
    <n v="1436968366"/>
    <x v="1352"/>
    <b v="0"/>
    <n v="227"/>
    <b v="1"/>
    <s v="publishing/nonfiction"/>
    <x v="3"/>
    <s v="nonfiction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d v="2013-03-11T00:00:00"/>
    <n v="1359946188"/>
    <x v="1353"/>
    <b v="0"/>
    <n v="42"/>
    <b v="1"/>
    <s v="publishing/nonfiction"/>
    <x v="3"/>
    <s v="nonfiction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d v="2016-06-11T19:22:59"/>
    <n v="1463080979"/>
    <x v="1354"/>
    <b v="0"/>
    <n v="64"/>
    <b v="1"/>
    <s v="publishing/nonfiction"/>
    <x v="3"/>
    <s v="nonfiction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d v="2012-11-30T10:00:00"/>
    <n v="1351663605"/>
    <x v="1355"/>
    <b v="0"/>
    <n v="121"/>
    <b v="1"/>
    <s v="publishing/nonfiction"/>
    <x v="3"/>
    <s v="nonfiction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d v="2013-07-05T00:56:00"/>
    <n v="1370393760"/>
    <x v="1356"/>
    <b v="0"/>
    <n v="87"/>
    <b v="1"/>
    <s v="publishing/nonfiction"/>
    <x v="3"/>
    <s v="nonfiction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d v="2013-03-01T05:59:00"/>
    <n v="1359587137"/>
    <x v="1357"/>
    <b v="0"/>
    <n v="65"/>
    <b v="1"/>
    <s v="publishing/nonfiction"/>
    <x v="3"/>
    <s v="nonfiction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d v="2011-06-25T13:42:03"/>
    <n v="1306417323"/>
    <x v="1358"/>
    <b v="0"/>
    <n v="49"/>
    <b v="1"/>
    <s v="publishing/nonfiction"/>
    <x v="3"/>
    <s v="nonfiction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d v="2011-07-06T19:33:10"/>
    <n v="1304623990"/>
    <x v="1359"/>
    <b v="0"/>
    <n v="19"/>
    <b v="1"/>
    <s v="publishing/nonfiction"/>
    <x v="3"/>
    <s v="nonfiction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d v="2012-08-02T21:37:00"/>
    <n v="1341524220"/>
    <x v="1360"/>
    <b v="0"/>
    <n v="81"/>
    <b v="1"/>
    <s v="publishing/nonfiction"/>
    <x v="3"/>
    <s v="nonfiction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d v="2014-06-21T17:12:52"/>
    <n v="1400778772"/>
    <x v="1361"/>
    <b v="0"/>
    <n v="264"/>
    <b v="1"/>
    <s v="publishing/nonfiction"/>
    <x v="3"/>
    <s v="nonfiction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d v="2013-09-07T22:25:31"/>
    <n v="1373408731"/>
    <x v="1362"/>
    <b v="0"/>
    <n v="25"/>
    <b v="1"/>
    <s v="publishing/nonfiction"/>
    <x v="3"/>
    <s v="nonfiction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d v="2016-02-15T07:59:00"/>
    <n v="1453925727"/>
    <x v="1363"/>
    <b v="0"/>
    <n v="5"/>
    <b v="1"/>
    <s v="publishing/nonfiction"/>
    <x v="3"/>
    <s v="nonfiction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d v="2015-01-07T16:41:46"/>
    <n v="1415464906"/>
    <x v="1364"/>
    <b v="0"/>
    <n v="144"/>
    <b v="1"/>
    <s v="music/rock"/>
    <x v="4"/>
    <s v="rock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d v="2015-03-16T16:35:52"/>
    <n v="1423935352"/>
    <x v="1365"/>
    <b v="0"/>
    <n v="92"/>
    <b v="1"/>
    <s v="music/rock"/>
    <x v="4"/>
    <s v="rock"/>
    <n v="1.0026666666666666"/>
    <n v="81.739130434782609"/>
  </r>
  <r>
    <n v="1366"/>
    <s v="Kick It! A Tribute to the A.K.s"/>
    <s v="A musical memorial for Alexi Petersen."/>
    <n v="7500"/>
    <n v="9486.69"/>
    <x v="0"/>
    <s v="US"/>
    <x v="0"/>
    <n v="1417049663"/>
    <d v="2014-11-27T00:54:23"/>
    <n v="1413158063"/>
    <x v="1366"/>
    <b v="0"/>
    <n v="147"/>
    <b v="1"/>
    <s v="music/rock"/>
    <x v="4"/>
    <s v="rock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d v="2015-11-14T01:04:10"/>
    <n v="1444867450"/>
    <x v="1367"/>
    <b v="0"/>
    <n v="90"/>
    <b v="1"/>
    <s v="music/rock"/>
    <x v="4"/>
    <s v="rock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d v="2015-06-15T04:34:54"/>
    <n v="1432269294"/>
    <x v="1368"/>
    <b v="0"/>
    <n v="87"/>
    <b v="1"/>
    <s v="music/rock"/>
    <x v="4"/>
    <s v="rock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d v="2014-04-11T14:15:46"/>
    <n v="1394633746"/>
    <x v="1369"/>
    <b v="0"/>
    <n v="406"/>
    <b v="1"/>
    <s v="music/rock"/>
    <x v="4"/>
    <s v="rock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d v="2013-10-16T00:04:50"/>
    <n v="1380585890"/>
    <x v="1370"/>
    <b v="0"/>
    <n v="20"/>
    <b v="1"/>
    <s v="music/rock"/>
    <x v="4"/>
    <s v="rock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d v="2015-05-07T18:12:22"/>
    <n v="1428430342"/>
    <x v="1371"/>
    <b v="0"/>
    <n v="70"/>
    <b v="1"/>
    <s v="music/rock"/>
    <x v="4"/>
    <s v="rock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s v="US"/>
    <x v="0"/>
    <n v="1342115132"/>
    <d v="2012-07-12T17:45:32"/>
    <n v="1339523132"/>
    <x v="1372"/>
    <b v="0"/>
    <n v="16"/>
    <b v="1"/>
    <s v="music/rock"/>
    <x v="4"/>
    <s v="rock"/>
    <n v="1.24"/>
    <n v="38.75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d v="2016-12-30T22:50:33"/>
    <n v="1480546233"/>
    <x v="1373"/>
    <b v="0"/>
    <n v="52"/>
    <b v="1"/>
    <s v="music/rock"/>
    <x v="4"/>
    <s v="rock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d v="2016-03-25T02:53:08"/>
    <n v="1456285988"/>
    <x v="1374"/>
    <b v="0"/>
    <n v="66"/>
    <b v="1"/>
    <s v="music/rock"/>
    <x v="4"/>
    <s v="rock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d v="2017-01-15T01:35:19"/>
    <n v="1481852119"/>
    <x v="1375"/>
    <b v="0"/>
    <n v="109"/>
    <b v="1"/>
    <s v="music/rock"/>
    <x v="4"/>
    <s v="rock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d v="2016-12-03T17:03:26"/>
    <n v="1478189006"/>
    <x v="1376"/>
    <b v="0"/>
    <n v="168"/>
    <b v="1"/>
    <s v="music/rock"/>
    <x v="4"/>
    <s v="rock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d v="2017-02-03T04:11:00"/>
    <n v="1484198170"/>
    <x v="1377"/>
    <b v="0"/>
    <n v="31"/>
    <b v="1"/>
    <s v="music/rock"/>
    <x v="4"/>
    <s v="rock"/>
    <n v="1.1615384615384616"/>
    <n v="48.70967741935484"/>
  </r>
  <r>
    <n v="1378"/>
    <s v="SIX BY SEVEN"/>
    <s v="A psychedelic post rock masterpiece!"/>
    <n v="2000"/>
    <n v="4067"/>
    <x v="0"/>
    <s v="GB"/>
    <x v="1"/>
    <n v="1470075210"/>
    <d v="2016-08-01T18:13:30"/>
    <n v="1468779210"/>
    <x v="1378"/>
    <b v="0"/>
    <n v="133"/>
    <b v="1"/>
    <s v="music/rock"/>
    <x v="4"/>
    <s v="rock"/>
    <n v="2.0335000000000001"/>
    <n v="30.578947368421051"/>
  </r>
  <r>
    <n v="1379"/>
    <s v="J. Walter Makes a Record"/>
    <s v="---------The long-awaited debut full-length from Justin Ruddy--------"/>
    <n v="10000"/>
    <n v="11160"/>
    <x v="0"/>
    <s v="US"/>
    <x v="0"/>
    <n v="1433504876"/>
    <d v="2015-06-05T11:47:56"/>
    <n v="1430912876"/>
    <x v="1379"/>
    <b v="0"/>
    <n v="151"/>
    <b v="1"/>
    <s v="music/rock"/>
    <x v="4"/>
    <s v="rock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s v="US"/>
    <x v="0"/>
    <n v="1433815200"/>
    <d v="2015-06-09T02:00:00"/>
    <n v="1431886706"/>
    <x v="1380"/>
    <b v="0"/>
    <n v="5"/>
    <b v="1"/>
    <s v="music/rock"/>
    <x v="4"/>
    <s v="rock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d v="2016-12-29T05:08:45"/>
    <n v="1480396125"/>
    <x v="1381"/>
    <b v="0"/>
    <n v="73"/>
    <b v="1"/>
    <s v="music/rock"/>
    <x v="4"/>
    <s v="rock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d v="2013-05-06T19:12:16"/>
    <n v="1365275536"/>
    <x v="1382"/>
    <b v="0"/>
    <n v="148"/>
    <b v="1"/>
    <s v="music/rock"/>
    <x v="4"/>
    <s v="rock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d v="2016-12-23T01:47:58"/>
    <n v="1480729678"/>
    <x v="1383"/>
    <b v="0"/>
    <n v="93"/>
    <b v="1"/>
    <s v="music/rock"/>
    <x v="4"/>
    <s v="rock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d v="2015-07-05T17:38:42"/>
    <n v="1433525922"/>
    <x v="1384"/>
    <b v="0"/>
    <n v="63"/>
    <b v="1"/>
    <s v="music/rock"/>
    <x v="4"/>
    <s v="rock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d v="2016-04-29T12:11:00"/>
    <n v="1457109121"/>
    <x v="1385"/>
    <b v="0"/>
    <n v="134"/>
    <b v="1"/>
    <s v="music/rock"/>
    <x v="4"/>
    <s v="rock"/>
    <n v="1.10406125"/>
    <n v="65.914104477611943"/>
  </r>
  <r>
    <n v="1386"/>
    <s v="MALTESE CROSS: The First Album"/>
    <s v="We are a classic hard rock/heavy metal band just trying to keep rock alive!"/>
    <n v="400"/>
    <n v="875"/>
    <x v="0"/>
    <s v="US"/>
    <x v="0"/>
    <n v="1438183889"/>
    <d v="2015-07-29T15:31:29"/>
    <n v="1435591889"/>
    <x v="1386"/>
    <b v="0"/>
    <n v="14"/>
    <b v="1"/>
    <s v="music/rock"/>
    <x v="4"/>
    <s v="rock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d v="2015-06-03T04:30:00"/>
    <n v="1430604395"/>
    <x v="1387"/>
    <b v="0"/>
    <n v="78"/>
    <b v="1"/>
    <s v="music/rock"/>
    <x v="4"/>
    <s v="rock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d v="2016-10-17T16:14:00"/>
    <n v="1474469117"/>
    <x v="1388"/>
    <b v="0"/>
    <n v="112"/>
    <b v="1"/>
    <s v="music/rock"/>
    <x v="4"/>
    <s v="rock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d v="2016-08-13T11:32:37"/>
    <n v="1468495957"/>
    <x v="1389"/>
    <b v="0"/>
    <n v="34"/>
    <b v="1"/>
    <s v="music/rock"/>
    <x v="4"/>
    <s v="rock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d v="2015-04-27T17:12:00"/>
    <n v="1427224606"/>
    <x v="1390"/>
    <b v="0"/>
    <n v="19"/>
    <b v="1"/>
    <s v="music/rock"/>
    <x v="4"/>
    <s v="rock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d v="2015-08-22T04:59:00"/>
    <n v="1436369818"/>
    <x v="1391"/>
    <b v="0"/>
    <n v="13"/>
    <b v="1"/>
    <s v="music/rock"/>
    <x v="4"/>
    <s v="rock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d v="2016-03-03T03:43:06"/>
    <n v="1454298186"/>
    <x v="1392"/>
    <b v="0"/>
    <n v="104"/>
    <b v="1"/>
    <s v="music/rock"/>
    <x v="4"/>
    <s v="rock"/>
    <n v="1.1364000000000001"/>
    <n v="27.317307692307693"/>
  </r>
  <r>
    <n v="1393"/>
    <s v="WolfHunt | Social Commentary Rock Project"/>
    <s v="Rock n' Roll tales of our times"/>
    <n v="10000"/>
    <n v="10235"/>
    <x v="0"/>
    <s v="US"/>
    <x v="0"/>
    <n v="1470068523"/>
    <d v="2016-08-01T16:22:03"/>
    <n v="1467476523"/>
    <x v="1393"/>
    <b v="0"/>
    <n v="52"/>
    <b v="1"/>
    <s v="music/rock"/>
    <x v="4"/>
    <s v="rock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d v="2017-03-01T03:00:00"/>
    <n v="1484623726"/>
    <x v="1394"/>
    <b v="0"/>
    <n v="17"/>
    <b v="1"/>
    <s v="music/rock"/>
    <x v="4"/>
    <s v="rock"/>
    <n v="1.2213333333333334"/>
    <n v="53.882352941176471"/>
  </r>
  <r>
    <n v="1395"/>
    <s v="Quiet Oaks Full Length Album"/>
    <s v="Help Quiet Oaks record their debut album!!!"/>
    <n v="3500"/>
    <n v="3916"/>
    <x v="0"/>
    <s v="US"/>
    <x v="0"/>
    <n v="1484430481"/>
    <d v="2017-01-14T21:48:01"/>
    <n v="1481838481"/>
    <x v="1395"/>
    <b v="0"/>
    <n v="82"/>
    <b v="1"/>
    <s v="music/rock"/>
    <x v="4"/>
    <s v="rock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d v="2015-02-13T23:58:02"/>
    <n v="1421279882"/>
    <x v="1396"/>
    <b v="0"/>
    <n v="73"/>
    <b v="1"/>
    <s v="music/rock"/>
    <x v="4"/>
    <s v="rock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d v="2016-10-27T21:19:00"/>
    <n v="1475013710"/>
    <x v="1397"/>
    <b v="0"/>
    <n v="158"/>
    <b v="1"/>
    <s v="music/rock"/>
    <x v="4"/>
    <s v="rock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d v="2016-07-05T20:58:54"/>
    <n v="1465160334"/>
    <x v="1398"/>
    <b v="0"/>
    <n v="65"/>
    <b v="1"/>
    <s v="music/rock"/>
    <x v="4"/>
    <s v="rock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d v="2014-10-07T00:06:13"/>
    <n v="1410048373"/>
    <x v="1399"/>
    <b v="0"/>
    <n v="184"/>
    <b v="1"/>
    <s v="music/rock"/>
    <x v="4"/>
    <s v="rock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d v="2016-06-12T05:30:00"/>
    <n v="1462695073"/>
    <x v="1400"/>
    <b v="0"/>
    <n v="34"/>
    <b v="1"/>
    <s v="music/rock"/>
    <x v="4"/>
    <s v="rock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d v="2013-05-26T23:54:34"/>
    <n v="1367798074"/>
    <x v="1401"/>
    <b v="0"/>
    <n v="240"/>
    <b v="1"/>
    <s v="music/rock"/>
    <x v="4"/>
    <s v="rock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d v="2015-05-01T00:16:51"/>
    <n v="1425259011"/>
    <x v="1402"/>
    <b v="0"/>
    <n v="113"/>
    <b v="1"/>
    <s v="music/rock"/>
    <x v="4"/>
    <s v="rock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d v="2013-07-26T01:30:35"/>
    <n v="1372210235"/>
    <x v="1403"/>
    <b v="0"/>
    <n v="66"/>
    <b v="1"/>
    <s v="music/rock"/>
    <x v="4"/>
    <s v="rock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d v="2015-02-22T12:14:45"/>
    <n v="1422447285"/>
    <x v="1404"/>
    <b v="1"/>
    <n v="5"/>
    <b v="0"/>
    <s v="publishing/translations"/>
    <x v="3"/>
    <s v="translations"/>
    <n v="1.6620689655172414E-2"/>
    <n v="48.2"/>
  </r>
  <r>
    <n v="1405"/>
    <s v="The Bible translated into Emoticons"/>
    <s v="Will more people read the Bible if it were translated into Emoticons?"/>
    <n v="25000"/>
    <n v="105"/>
    <x v="2"/>
    <s v="US"/>
    <x v="0"/>
    <n v="1417195201"/>
    <d v="2014-11-28T17:20:01"/>
    <n v="1414599601"/>
    <x v="1405"/>
    <b v="1"/>
    <n v="17"/>
    <b v="0"/>
    <s v="publishing/translations"/>
    <x v="3"/>
    <s v="translations"/>
    <n v="4.1999999999999997E-3"/>
    <n v="6.1764705882352944"/>
  </r>
  <r>
    <n v="1406"/>
    <s v="Man Down! Translation project"/>
    <s v="The White coat and the battle dress uniform"/>
    <n v="12000"/>
    <n v="15"/>
    <x v="2"/>
    <s v="IT"/>
    <x v="3"/>
    <n v="1449914400"/>
    <d v="2015-12-12T10:00:00"/>
    <n v="1445336607"/>
    <x v="1406"/>
    <b v="0"/>
    <n v="3"/>
    <b v="0"/>
    <s v="publishing/translations"/>
    <x v="3"/>
    <s v="translations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d v="2014-08-12T12:52:58"/>
    <n v="1405687978"/>
    <x v="1407"/>
    <b v="0"/>
    <n v="2"/>
    <b v="0"/>
    <s v="publishing/translations"/>
    <x v="3"/>
    <s v="translations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d v="2015-11-13T21:55:56"/>
    <n v="1444856156"/>
    <x v="1408"/>
    <b v="0"/>
    <n v="6"/>
    <b v="0"/>
    <s v="publishing/translations"/>
    <x v="3"/>
    <s v="translations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d v="2015-01-01T04:12:15"/>
    <n v="1414897935"/>
    <x v="1409"/>
    <b v="0"/>
    <n v="0"/>
    <b v="0"/>
    <s v="publishing/translations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d v="2016-06-03T07:38:40"/>
    <n v="1461051520"/>
    <x v="1410"/>
    <b v="0"/>
    <n v="1"/>
    <b v="0"/>
    <s v="publishing/translations"/>
    <x v="3"/>
    <s v="translations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d v="2015-02-06T01:25:00"/>
    <n v="1420766700"/>
    <x v="1411"/>
    <b v="0"/>
    <n v="3"/>
    <b v="0"/>
    <s v="publishing/translations"/>
    <x v="3"/>
    <s v="translations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d v="2014-12-04T01:31:39"/>
    <n v="1415064699"/>
    <x v="1412"/>
    <b v="0"/>
    <n v="13"/>
    <b v="0"/>
    <s v="publishing/translations"/>
    <x v="3"/>
    <s v="translations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d v="2016-02-20T10:29:30"/>
    <n v="1450780170"/>
    <x v="1413"/>
    <b v="0"/>
    <n v="1"/>
    <b v="0"/>
    <s v="publishing/translations"/>
    <x v="3"/>
    <s v="translations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d v="2017-01-03T06:04:27"/>
    <n v="1480831467"/>
    <x v="1414"/>
    <b v="0"/>
    <n v="1"/>
    <b v="0"/>
    <s v="publishing/translations"/>
    <x v="3"/>
    <s v="translations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d v="2015-08-16T16:13:11"/>
    <n v="1436285591"/>
    <x v="1415"/>
    <b v="0"/>
    <n v="9"/>
    <b v="0"/>
    <s v="publishing/translations"/>
    <x v="3"/>
    <s v="translations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d v="2015-11-21T23:13:39"/>
    <n v="1445552019"/>
    <x v="1416"/>
    <b v="0"/>
    <n v="0"/>
    <b v="0"/>
    <s v="publishing/translations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d v="2015-09-15T11:11:00"/>
    <n v="1439696174"/>
    <x v="1417"/>
    <b v="0"/>
    <n v="2"/>
    <b v="0"/>
    <s v="publishing/translations"/>
    <x v="3"/>
    <s v="translations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d v="2016-02-25T10:57:14"/>
    <n v="1453805834"/>
    <x v="1418"/>
    <b v="0"/>
    <n v="1"/>
    <b v="0"/>
    <s v="publishing/translations"/>
    <x v="3"/>
    <s v="translations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d v="2016-10-09T10:56:59"/>
    <n v="1473418619"/>
    <x v="1419"/>
    <b v="0"/>
    <n v="10"/>
    <b v="0"/>
    <s v="publishing/translations"/>
    <x v="3"/>
    <s v="translations"/>
    <n v="7.0634920634920634E-2"/>
    <n v="44.5"/>
  </r>
  <r>
    <n v="1420"/>
    <s v="Shakespeare in the Hood - Romeo and Juliet"/>
    <s v="Help me butcher Shakespeare in a satirical fashion."/>
    <n v="110"/>
    <n v="3"/>
    <x v="2"/>
    <s v="US"/>
    <x v="0"/>
    <n v="1467129686"/>
    <d v="2016-06-28T16:01:26"/>
    <n v="1464969686"/>
    <x v="1420"/>
    <b v="0"/>
    <n v="3"/>
    <b v="0"/>
    <s v="publishing/translations"/>
    <x v="3"/>
    <s v="translations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d v="2015-02-08T21:58:29"/>
    <n v="1420840709"/>
    <x v="1421"/>
    <b v="0"/>
    <n v="2"/>
    <b v="0"/>
    <s v="publishing/translations"/>
    <x v="3"/>
    <s v="translations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d v="2016-09-21T05:45:04"/>
    <n v="1471844704"/>
    <x v="1422"/>
    <b v="0"/>
    <n v="2"/>
    <b v="0"/>
    <s v="publishing/translations"/>
    <x v="3"/>
    <s v="translations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d v="2016-01-01T08:38:51"/>
    <n v="1449045531"/>
    <x v="1423"/>
    <b v="0"/>
    <n v="1"/>
    <b v="0"/>
    <s v="publishing/translations"/>
    <x v="3"/>
    <s v="translations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d v="2016-11-15T18:13:22"/>
    <n v="1478106802"/>
    <x v="1424"/>
    <b v="0"/>
    <n v="14"/>
    <b v="0"/>
    <s v="publishing/translations"/>
    <x v="3"/>
    <s v="translations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d v="2015-04-29T03:09:19"/>
    <n v="1427684959"/>
    <x v="1425"/>
    <b v="0"/>
    <n v="0"/>
    <b v="0"/>
    <s v="publishing/translations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d v="2015-08-24T09:22:00"/>
    <n v="1435224120"/>
    <x v="1426"/>
    <b v="0"/>
    <n v="0"/>
    <b v="0"/>
    <s v="publishing/translations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d v="2016-09-18T20:26:25"/>
    <n v="1471638385"/>
    <x v="1427"/>
    <b v="0"/>
    <n v="4"/>
    <b v="0"/>
    <s v="publishing/translations"/>
    <x v="3"/>
    <s v="translations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d v="2016-04-02T08:06:57"/>
    <n v="1456996017"/>
    <x v="1428"/>
    <b v="0"/>
    <n v="3"/>
    <b v="0"/>
    <s v="publishing/translations"/>
    <x v="3"/>
    <s v="translations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d v="2015-04-10T01:27:22"/>
    <n v="1426037242"/>
    <x v="1429"/>
    <b v="0"/>
    <n v="0"/>
    <b v="0"/>
    <s v="publishing/translations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d v="2014-12-19T19:31:28"/>
    <n v="1416339088"/>
    <x v="1430"/>
    <b v="0"/>
    <n v="5"/>
    <b v="0"/>
    <s v="publishing/translations"/>
    <x v="3"/>
    <s v="translations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d v="2015-11-26T06:03:36"/>
    <n v="1445922216"/>
    <x v="1431"/>
    <b v="0"/>
    <n v="47"/>
    <b v="0"/>
    <s v="publishing/translations"/>
    <x v="3"/>
    <s v="translations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d v="2015-07-20T18:43:48"/>
    <n v="1434825828"/>
    <x v="1432"/>
    <b v="0"/>
    <n v="0"/>
    <b v="0"/>
    <s v="publishing/translations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d v="2016-12-10T11:00:00"/>
    <n v="1477839675"/>
    <x v="1433"/>
    <b v="0"/>
    <n v="10"/>
    <b v="0"/>
    <s v="publishing/translations"/>
    <x v="3"/>
    <s v="translations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d v="2015-06-08T15:00:00"/>
    <n v="1431973478"/>
    <x v="1434"/>
    <b v="0"/>
    <n v="11"/>
    <b v="0"/>
    <s v="publishing/translations"/>
    <x v="3"/>
    <s v="translations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d v="2015-10-11T18:43:40"/>
    <n v="1441997020"/>
    <x v="1435"/>
    <b v="0"/>
    <n v="2"/>
    <b v="0"/>
    <s v="publishing/translations"/>
    <x v="3"/>
    <s v="translations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d v="2016-02-21T08:24:17"/>
    <n v="1453451057"/>
    <x v="1436"/>
    <b v="0"/>
    <n v="2"/>
    <b v="0"/>
    <s v="publishing/translations"/>
    <x v="3"/>
    <s v="translations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d v="2014-07-13T04:59:00"/>
    <n v="1402058739"/>
    <x v="1437"/>
    <b v="0"/>
    <n v="22"/>
    <b v="0"/>
    <s v="publishing/translations"/>
    <x v="3"/>
    <s v="translations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d v="2016-04-27T13:55:00"/>
    <n v="1459198499"/>
    <x v="1438"/>
    <b v="0"/>
    <n v="8"/>
    <b v="0"/>
    <s v="publishing/translations"/>
    <x v="3"/>
    <s v="translations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d v="2015-03-07T19:55:01"/>
    <n v="1423166101"/>
    <x v="1439"/>
    <b v="0"/>
    <n v="6"/>
    <b v="0"/>
    <s v="publishing/translations"/>
    <x v="3"/>
    <s v="translations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d v="2016-05-26T17:57:43"/>
    <n v="1461693463"/>
    <x v="1440"/>
    <b v="0"/>
    <n v="1"/>
    <b v="0"/>
    <s v="publishing/translations"/>
    <x v="3"/>
    <s v="translations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d v="2015-09-11T18:22:49"/>
    <n v="1436811769"/>
    <x v="1441"/>
    <b v="0"/>
    <n v="3"/>
    <b v="0"/>
    <s v="publishing/translations"/>
    <x v="3"/>
    <s v="translations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d v="2016-05-25T15:29:18"/>
    <n v="1461598158"/>
    <x v="1442"/>
    <b v="0"/>
    <n v="0"/>
    <b v="0"/>
    <s v="publishing/translations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d v="2017-01-02T22:13:29"/>
    <n v="1480803209"/>
    <x v="1443"/>
    <b v="0"/>
    <n v="0"/>
    <b v="0"/>
    <s v="publishing/translations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d v="2015-09-12T20:57:42"/>
    <n v="1436907462"/>
    <x v="1444"/>
    <b v="0"/>
    <n v="0"/>
    <b v="0"/>
    <s v="publishing/translations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d v="2015-06-14T13:00:55"/>
    <n v="1431694855"/>
    <x v="1445"/>
    <b v="0"/>
    <n v="0"/>
    <b v="0"/>
    <s v="publishing/translations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d v="2016-04-21T10:44:38"/>
    <n v="1459507478"/>
    <x v="1446"/>
    <b v="0"/>
    <n v="0"/>
    <b v="0"/>
    <s v="publishing/translations"/>
    <x v="3"/>
    <s v="translations"/>
    <n v="0"/>
    <n v="0"/>
  </r>
  <r>
    <n v="1447"/>
    <s v="Indian Language Dictionary"/>
    <s v="I'm creating a dictionary of multiple Indian languages."/>
    <n v="500000"/>
    <n v="75"/>
    <x v="2"/>
    <s v="US"/>
    <x v="0"/>
    <n v="1467999134"/>
    <d v="2016-07-08T17:32:14"/>
    <n v="1465407134"/>
    <x v="1447"/>
    <b v="0"/>
    <n v="3"/>
    <b v="0"/>
    <s v="publishing/translations"/>
    <x v="3"/>
    <s v="translations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d v="2015-05-22T05:25:00"/>
    <n v="1429655318"/>
    <x v="1448"/>
    <b v="0"/>
    <n v="0"/>
    <b v="0"/>
    <s v="publishing/translations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d v="2015-05-10T19:28:25"/>
    <n v="1427138905"/>
    <x v="1449"/>
    <b v="0"/>
    <n v="0"/>
    <b v="0"/>
    <s v="publishing/translations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d v="2016-02-20T04:06:37"/>
    <n v="1453349197"/>
    <x v="1450"/>
    <b v="0"/>
    <n v="1"/>
    <b v="0"/>
    <s v="publishing/translations"/>
    <x v="3"/>
    <s v="translations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d v="2014-11-19T00:00:59"/>
    <n v="1413759659"/>
    <x v="1451"/>
    <b v="0"/>
    <n v="2"/>
    <b v="0"/>
    <s v="publishing/translations"/>
    <x v="3"/>
    <s v="translations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d v="2014-07-28T16:52:43"/>
    <n v="1403974363"/>
    <x v="1452"/>
    <b v="0"/>
    <n v="0"/>
    <b v="0"/>
    <s v="publishing/translations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d v="2017-04-15T15:42:27"/>
    <n v="1488386547"/>
    <x v="1453"/>
    <b v="0"/>
    <n v="0"/>
    <b v="0"/>
    <s v="publishing/translations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d v="2016-04-24T21:59:00"/>
    <n v="1459716480"/>
    <x v="1454"/>
    <b v="0"/>
    <n v="1"/>
    <b v="0"/>
    <s v="publishing/translations"/>
    <x v="3"/>
    <s v="translations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d v="2014-09-05T13:39:00"/>
    <n v="1405181320"/>
    <x v="1455"/>
    <b v="0"/>
    <n v="7"/>
    <b v="0"/>
    <s v="publishing/translations"/>
    <x v="3"/>
    <s v="translations"/>
    <n v="0.105"/>
    <n v="225"/>
  </r>
  <r>
    <n v="1456"/>
    <s v="Sometimes you don't need love (Canceled)"/>
    <s v="English Version of my auto-published novel"/>
    <n v="5000"/>
    <n v="145"/>
    <x v="1"/>
    <s v="IT"/>
    <x v="3"/>
    <n v="1483459365"/>
    <d v="2017-01-03T16:02:45"/>
    <n v="1480867365"/>
    <x v="1456"/>
    <b v="0"/>
    <n v="3"/>
    <b v="0"/>
    <s v="publishing/translations"/>
    <x v="3"/>
    <s v="translations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d v="2015-11-11T22:30:44"/>
    <n v="1444685444"/>
    <x v="1457"/>
    <b v="0"/>
    <n v="0"/>
    <b v="0"/>
    <s v="publishing/translations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d v="2014-08-11T04:00:00"/>
    <n v="1405097760"/>
    <x v="1458"/>
    <b v="0"/>
    <n v="0"/>
    <b v="0"/>
    <s v="publishing/translations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d v="2015-12-02T17:25:00"/>
    <n v="1446612896"/>
    <x v="1459"/>
    <b v="0"/>
    <n v="0"/>
    <b v="0"/>
    <s v="publishing/translations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d v="2014-11-30T23:45:00"/>
    <n v="1412371898"/>
    <x v="1460"/>
    <b v="0"/>
    <n v="0"/>
    <b v="0"/>
    <s v="publishing/translations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d v="2014-10-21T00:00:00"/>
    <n v="1410967754"/>
    <x v="1461"/>
    <b v="1"/>
    <n v="340"/>
    <b v="1"/>
    <s v="publishing/radio &amp; podcasts"/>
    <x v="9"/>
    <m/>
    <n v="1.012446"/>
    <n v="44.66673529411765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d v="2013-04-10T15:54:31"/>
    <n v="1363017271"/>
    <x v="1462"/>
    <b v="1"/>
    <n v="150"/>
    <b v="1"/>
    <s v="publishing/radio &amp; podcasts"/>
    <x v="9"/>
    <m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d v="2013-04-07T20:52:18"/>
    <n v="1361483538"/>
    <x v="1463"/>
    <b v="1"/>
    <n v="25"/>
    <b v="1"/>
    <s v="publishing/radio &amp; podcasts"/>
    <x v="9"/>
    <m/>
    <n v="1.4766666666666666"/>
    <n v="35.44"/>
  </r>
  <r>
    <n v="1464"/>
    <s v="Science Studio"/>
    <s v="The Best Science Media on the Web"/>
    <n v="5000"/>
    <n v="8160"/>
    <x v="0"/>
    <s v="US"/>
    <x v="0"/>
    <n v="1361029958"/>
    <d v="2013-02-16T15:52:38"/>
    <n v="1358437958"/>
    <x v="1464"/>
    <b v="1"/>
    <n v="234"/>
    <b v="1"/>
    <s v="publishing/radio &amp; podcasts"/>
    <x v="9"/>
    <m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d v="2012-03-22T03:00:00"/>
    <n v="1329759452"/>
    <x v="1465"/>
    <b v="1"/>
    <n v="2602"/>
    <b v="1"/>
    <s v="publishing/radio &amp; podcasts"/>
    <x v="9"/>
    <m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d v="2016-01-12T05:00:00"/>
    <n v="1449029266"/>
    <x v="1466"/>
    <b v="1"/>
    <n v="248"/>
    <b v="1"/>
    <s v="publishing/radio &amp; podcasts"/>
    <x v="9"/>
    <m/>
    <n v="1.0787731249999999"/>
    <n v="69.598266129032254"/>
  </r>
  <r>
    <n v="1467"/>
    <s v="Radio Ambulante"/>
    <s v="We are a new Spanish language podcast telling uniquely Latin American stories."/>
    <n v="40000"/>
    <n v="46032"/>
    <x v="0"/>
    <s v="US"/>
    <x v="0"/>
    <n v="1332699285"/>
    <d v="2012-03-25T18:14:45"/>
    <n v="1327518885"/>
    <x v="1467"/>
    <b v="1"/>
    <n v="600"/>
    <b v="1"/>
    <s v="publishing/radio &amp; podcasts"/>
    <x v="9"/>
    <m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d v="2011-06-12T00:20:49"/>
    <n v="1302654049"/>
    <x v="1468"/>
    <b v="1"/>
    <n v="293"/>
    <b v="1"/>
    <s v="publishing/radio &amp; podcasts"/>
    <x v="9"/>
    <m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d v="2013-02-15T14:21:49"/>
    <n v="1358346109"/>
    <x v="1469"/>
    <b v="1"/>
    <n v="321"/>
    <b v="1"/>
    <s v="publishing/radio &amp; podcasts"/>
    <x v="9"/>
    <m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d v="2012-12-28T19:51:03"/>
    <n v="1354909863"/>
    <x v="1470"/>
    <b v="1"/>
    <n v="81"/>
    <b v="1"/>
    <s v="publishing/radio &amp; podcasts"/>
    <x v="9"/>
    <m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d v="2015-04-09T22:58:54"/>
    <n v="1426028334"/>
    <x v="1471"/>
    <b v="1"/>
    <n v="343"/>
    <b v="1"/>
    <s v="publishing/radio &amp; podcasts"/>
    <x v="9"/>
    <m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d v="2013-10-16T13:01:43"/>
    <n v="1379336503"/>
    <x v="1472"/>
    <b v="1"/>
    <n v="336"/>
    <b v="1"/>
    <s v="publishing/radio &amp; podcasts"/>
    <x v="9"/>
    <m/>
    <n v="1.3870400000000001"/>
    <n v="103.20238095238095"/>
  </r>
  <r>
    <n v="1473"/>
    <s v="ONE LOVES ONLY FORM"/>
    <s v="Public Radio Project"/>
    <n v="1500"/>
    <n v="1807.74"/>
    <x v="0"/>
    <s v="US"/>
    <x v="0"/>
    <n v="1330644639"/>
    <d v="2012-03-01T23:30:39"/>
    <n v="1328052639"/>
    <x v="1473"/>
    <b v="1"/>
    <n v="47"/>
    <b v="1"/>
    <s v="publishing/radio &amp; podcasts"/>
    <x v="9"/>
    <m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d v="2013-09-13T17:28:12"/>
    <n v="1376501292"/>
    <x v="1474"/>
    <b v="1"/>
    <n v="76"/>
    <b v="1"/>
    <s v="publishing/radio &amp; podcasts"/>
    <x v="9"/>
    <m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d v="2014-12-20T04:59:00"/>
    <n v="1416244863"/>
    <x v="1475"/>
    <b v="1"/>
    <n v="441"/>
    <b v="1"/>
    <s v="publishing/radio &amp; podcasts"/>
    <x v="9"/>
    <m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d v="2011-09-10T01:00:22"/>
    <n v="1313024422"/>
    <x v="1476"/>
    <b v="1"/>
    <n v="916"/>
    <b v="1"/>
    <s v="publishing/radio &amp; podcasts"/>
    <x v="9"/>
    <m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d v="2011-12-23T03:00:00"/>
    <n v="1319467604"/>
    <x v="1477"/>
    <b v="1"/>
    <n v="369"/>
    <b v="1"/>
    <s v="publishing/radio &amp; podcasts"/>
    <x v="9"/>
    <m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d v="2013-05-14T20:55:13"/>
    <n v="1367355313"/>
    <x v="1478"/>
    <b v="1"/>
    <n v="20242"/>
    <b v="1"/>
    <s v="publishing/radio &amp; podcasts"/>
    <x v="9"/>
    <m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d v="2014-05-10T03:59:00"/>
    <n v="1398448389"/>
    <x v="1479"/>
    <b v="1"/>
    <n v="71"/>
    <b v="1"/>
    <s v="publishing/radio &amp; podcasts"/>
    <x v="9"/>
    <m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d v="2013-07-26T17:00:00"/>
    <n v="1373408699"/>
    <x v="1480"/>
    <b v="1"/>
    <n v="635"/>
    <b v="1"/>
    <s v="publishing/radio &amp; podcasts"/>
    <x v="9"/>
    <m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d v="2013-11-02T22:09:05"/>
    <n v="1380838145"/>
    <x v="1481"/>
    <b v="0"/>
    <n v="6"/>
    <b v="0"/>
    <s v="publishing/fiction"/>
    <x v="3"/>
    <s v="fiction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d v="2012-09-07T07:51:00"/>
    <n v="1345062936"/>
    <x v="1482"/>
    <b v="0"/>
    <n v="1"/>
    <b v="0"/>
    <s v="publishing/fiction"/>
    <x v="3"/>
    <s v="fiction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d v="2016-07-22T04:37:55"/>
    <n v="1467002275"/>
    <x v="1483"/>
    <b v="0"/>
    <n v="2"/>
    <b v="0"/>
    <s v="publishing/fiction"/>
    <x v="3"/>
    <s v="fiction"/>
    <n v="7.1428571428571426E-3"/>
    <n v="25"/>
  </r>
  <r>
    <n v="1484"/>
    <s v="a book called filtered down thru the stars"/>
    <s v="The mussings of an old wizard"/>
    <n v="2000"/>
    <n v="0"/>
    <x v="2"/>
    <s v="US"/>
    <x v="0"/>
    <n v="1342882260"/>
    <d v="2012-07-21T14:51:00"/>
    <n v="1337834963"/>
    <x v="1484"/>
    <b v="0"/>
    <n v="0"/>
    <b v="0"/>
    <s v="publishing/fiction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d v="2015-06-20T19:06:13"/>
    <n v="1430939173"/>
    <x v="1485"/>
    <b v="0"/>
    <n v="3"/>
    <b v="0"/>
    <s v="publishing/fiction"/>
    <x v="3"/>
    <s v="fiction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d v="2015-02-27T04:02:41"/>
    <n v="1422417761"/>
    <x v="1486"/>
    <b v="0"/>
    <n v="3"/>
    <b v="0"/>
    <s v="publishing/fiction"/>
    <x v="3"/>
    <s v="fiction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d v="2016-08-02T22:01:11"/>
    <n v="1467583271"/>
    <x v="1487"/>
    <b v="0"/>
    <n v="0"/>
    <b v="0"/>
    <s v="publishing/fiction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d v="2014-01-05T13:31:00"/>
    <n v="1386336660"/>
    <x v="1488"/>
    <b v="0"/>
    <n v="6"/>
    <b v="0"/>
    <s v="publishing/fiction"/>
    <x v="3"/>
    <s v="fiction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d v="2012-11-15T15:40:52"/>
    <n v="1350398452"/>
    <x v="1489"/>
    <b v="0"/>
    <n v="0"/>
    <b v="0"/>
    <s v="publishing/fiction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d v="2013-10-02T13:27:54"/>
    <n v="1378214874"/>
    <x v="1490"/>
    <b v="0"/>
    <n v="19"/>
    <b v="0"/>
    <s v="publishing/fiction"/>
    <x v="3"/>
    <s v="fiction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d v="2015-02-15T15:38:00"/>
    <n v="1418922443"/>
    <x v="1491"/>
    <b v="0"/>
    <n v="1"/>
    <b v="0"/>
    <s v="publishing/fiction"/>
    <x v="3"/>
    <s v="fiction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d v="2011-06-18T21:14:06"/>
    <n v="1305839646"/>
    <x v="1492"/>
    <b v="0"/>
    <n v="2"/>
    <b v="0"/>
    <s v="publishing/fiction"/>
    <x v="3"/>
    <s v="fiction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d v="2013-06-16T20:47:55"/>
    <n v="1368823675"/>
    <x v="1493"/>
    <b v="0"/>
    <n v="0"/>
    <b v="0"/>
    <s v="publishing/fiction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d v="2015-04-03T15:38:00"/>
    <n v="1425489613"/>
    <x v="1494"/>
    <b v="0"/>
    <n v="11"/>
    <b v="0"/>
    <s v="publishing/fiction"/>
    <x v="3"/>
    <s v="fiction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d v="2011-08-27T18:57:11"/>
    <n v="1311879431"/>
    <x v="1495"/>
    <b v="0"/>
    <n v="0"/>
    <b v="0"/>
    <s v="publishing/fiction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d v="2014-09-16T11:24:19"/>
    <n v="1405682659"/>
    <x v="1496"/>
    <b v="0"/>
    <n v="0"/>
    <b v="0"/>
    <s v="publishing/fiction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d v="2013-07-31T19:43:00"/>
    <n v="1371655522"/>
    <x v="1497"/>
    <b v="0"/>
    <n v="1"/>
    <b v="0"/>
    <s v="publishing/fiction"/>
    <x v="3"/>
    <s v="fiction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d v="2014-09-03T23:36:18"/>
    <n v="1405899378"/>
    <x v="1498"/>
    <b v="0"/>
    <n v="3"/>
    <b v="0"/>
    <s v="publishing/fiction"/>
    <x v="3"/>
    <s v="fiction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d v="2016-08-05T00:10:33"/>
    <n v="1465171833"/>
    <x v="1499"/>
    <b v="0"/>
    <n v="1"/>
    <b v="0"/>
    <s v="publishing/fiction"/>
    <x v="3"/>
    <s v="fiction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d v="2013-05-01T21:42:37"/>
    <n v="1364852557"/>
    <x v="1500"/>
    <b v="0"/>
    <n v="15"/>
    <b v="0"/>
    <s v="publishing/fiction"/>
    <x v="3"/>
    <s v="fiction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s v="CA"/>
    <x v="5"/>
    <n v="1436364023"/>
    <d v="2015-07-08T14:00:23"/>
    <n v="1433772023"/>
    <x v="1501"/>
    <b v="1"/>
    <n v="885"/>
    <b v="1"/>
    <s v="photography/photobooks"/>
    <x v="8"/>
    <s v="photobooks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d v="2016-03-25T22:00:00"/>
    <n v="1456491680"/>
    <x v="1502"/>
    <b v="1"/>
    <n v="329"/>
    <b v="1"/>
    <s v="photography/photobooks"/>
    <x v="8"/>
    <s v="photobooks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d v="2016-10-23T08:20:01"/>
    <n v="1472026801"/>
    <x v="1503"/>
    <b v="1"/>
    <n v="71"/>
    <b v="1"/>
    <s v="photography/photobooks"/>
    <x v="8"/>
    <s v="photobooks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s v="GB"/>
    <x v="1"/>
    <n v="1402389180"/>
    <d v="2014-06-10T08:33:00"/>
    <n v="1399996024"/>
    <x v="1504"/>
    <b v="1"/>
    <n v="269"/>
    <b v="1"/>
    <s v="photography/photobooks"/>
    <x v="8"/>
    <s v="photobooks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d v="2016-03-22T20:01:00"/>
    <n v="1455446303"/>
    <x v="1505"/>
    <b v="1"/>
    <n v="345"/>
    <b v="1"/>
    <s v="photography/photobooks"/>
    <x v="8"/>
    <s v="photobooks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d v="2014-07-24T18:51:44"/>
    <n v="1403635904"/>
    <x v="1506"/>
    <b v="1"/>
    <n v="43"/>
    <b v="1"/>
    <s v="photography/photobooks"/>
    <x v="8"/>
    <s v="photobooks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d v="2010-05-15T08:10:00"/>
    <n v="1268822909"/>
    <x v="1507"/>
    <b v="1"/>
    <n v="33"/>
    <b v="1"/>
    <s v="photography/photobooks"/>
    <x v="8"/>
    <s v="photobooks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d v="2014-06-27T14:44:41"/>
    <n v="1401201881"/>
    <x v="1508"/>
    <b v="1"/>
    <n v="211"/>
    <b v="1"/>
    <s v="photography/photobooks"/>
    <x v="8"/>
    <s v="photobooks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d v="2017-02-14T22:59:00"/>
    <n v="1484570885"/>
    <x v="1509"/>
    <b v="1"/>
    <n v="196"/>
    <b v="1"/>
    <s v="photography/photobooks"/>
    <x v="8"/>
    <s v="photobooks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d v="2014-07-19T09:14:38"/>
    <n v="1403169278"/>
    <x v="1510"/>
    <b v="1"/>
    <n v="405"/>
    <b v="1"/>
    <s v="photography/photobooks"/>
    <x v="8"/>
    <s v="photobooks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d v="2015-11-18T15:00:04"/>
    <n v="1445263204"/>
    <x v="1511"/>
    <b v="1"/>
    <n v="206"/>
    <b v="1"/>
    <s v="photography/photobooks"/>
    <x v="8"/>
    <s v="photobooks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d v="2017-02-05T16:25:39"/>
    <n v="1483719939"/>
    <x v="1512"/>
    <b v="1"/>
    <n v="335"/>
    <b v="1"/>
    <s v="photography/photobooks"/>
    <x v="8"/>
    <s v="photobooks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d v="2014-07-16T15:17:46"/>
    <n v="1402931866"/>
    <x v="1513"/>
    <b v="1"/>
    <n v="215"/>
    <b v="1"/>
    <s v="photography/photobooks"/>
    <x v="8"/>
    <s v="photobooks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d v="2015-09-27T14:20:40"/>
    <n v="1439907640"/>
    <x v="1514"/>
    <b v="1"/>
    <n v="176"/>
    <b v="1"/>
    <s v="photography/photobooks"/>
    <x v="8"/>
    <s v="photobooks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d v="2016-03-16T05:04:57"/>
    <n v="1455516297"/>
    <x v="1515"/>
    <b v="1"/>
    <n v="555"/>
    <b v="1"/>
    <s v="photography/photobooks"/>
    <x v="8"/>
    <s v="photobooks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d v="2016-10-06T14:00:00"/>
    <n v="1473160292"/>
    <x v="1516"/>
    <b v="1"/>
    <n v="116"/>
    <b v="1"/>
    <s v="photography/photobooks"/>
    <x v="8"/>
    <s v="photobooks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d v="2014-12-06T06:00:00"/>
    <n v="1415194553"/>
    <x v="1517"/>
    <b v="1"/>
    <n v="615"/>
    <b v="1"/>
    <s v="photography/photobooks"/>
    <x v="8"/>
    <s v="photobooks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d v="2014-05-31T19:40:52"/>
    <n v="1398973252"/>
    <x v="1518"/>
    <b v="1"/>
    <n v="236"/>
    <b v="1"/>
    <s v="photography/photobooks"/>
    <x v="8"/>
    <s v="photobooks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d v="2014-06-20T21:59:00"/>
    <n v="1400867283"/>
    <x v="1519"/>
    <b v="1"/>
    <n v="145"/>
    <b v="1"/>
    <s v="photography/photobooks"/>
    <x v="8"/>
    <s v="photobooks"/>
    <n v="1.033638888888889"/>
    <n v="64.156896551724131"/>
  </r>
  <r>
    <n v="1520"/>
    <s v="TULIPS"/>
    <s v="A self-published photography book by Andrew Miksys from his new series about Belarus"/>
    <n v="18000"/>
    <n v="18625"/>
    <x v="0"/>
    <s v="US"/>
    <x v="0"/>
    <n v="1418961600"/>
    <d v="2014-12-19T04:00:00"/>
    <n v="1415824513"/>
    <x v="1520"/>
    <b v="1"/>
    <n v="167"/>
    <b v="1"/>
    <s v="photography/photobooks"/>
    <x v="8"/>
    <s v="photobooks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d v="2016-06-07T04:01:31"/>
    <n v="1462248091"/>
    <x v="1521"/>
    <b v="1"/>
    <n v="235"/>
    <b v="1"/>
    <s v="photography/photobooks"/>
    <x v="8"/>
    <s v="photobooks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d v="2014-10-17T19:55:39"/>
    <n v="1410983739"/>
    <x v="1522"/>
    <b v="1"/>
    <n v="452"/>
    <b v="1"/>
    <s v="photography/photobooks"/>
    <x v="8"/>
    <s v="photobooks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d v="2014-12-23T00:00:00"/>
    <n v="1416592916"/>
    <x v="1523"/>
    <b v="1"/>
    <n v="241"/>
    <b v="1"/>
    <s v="photography/photobooks"/>
    <x v="8"/>
    <s v="photobooks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d v="2017-02-20T12:01:30"/>
    <n v="1485000090"/>
    <x v="1524"/>
    <b v="1"/>
    <n v="28"/>
    <b v="1"/>
    <s v="photography/photobooks"/>
    <x v="8"/>
    <s v="photobooks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d v="2016-08-18T16:52:18"/>
    <n v="1468947138"/>
    <x v="1525"/>
    <b v="1"/>
    <n v="140"/>
    <b v="1"/>
    <s v="photography/photobooks"/>
    <x v="8"/>
    <s v="photobooks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d v="2016-01-19T06:37:27"/>
    <n v="1448951847"/>
    <x v="1526"/>
    <b v="1"/>
    <n v="280"/>
    <b v="1"/>
    <s v="photography/photobooks"/>
    <x v="8"/>
    <s v="photobooks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d v="2017-03-14T13:24:46"/>
    <n v="1487082286"/>
    <x v="1527"/>
    <b v="1"/>
    <n v="70"/>
    <b v="1"/>
    <s v="photography/photobooks"/>
    <x v="8"/>
    <s v="photobooks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d v="2017-02-01T00:00:00"/>
    <n v="1483292122"/>
    <x v="1528"/>
    <b v="1"/>
    <n v="160"/>
    <b v="1"/>
    <s v="photography/photobooks"/>
    <x v="8"/>
    <s v="photobooks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d v="2015-03-19T14:05:20"/>
    <n v="1424185520"/>
    <x v="1529"/>
    <b v="1"/>
    <n v="141"/>
    <b v="1"/>
    <s v="photography/photobooks"/>
    <x v="8"/>
    <s v="photobooks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d v="2015-10-23T18:24:55"/>
    <n v="1443464695"/>
    <x v="1530"/>
    <b v="1"/>
    <n v="874"/>
    <b v="1"/>
    <s v="photography/photobooks"/>
    <x v="8"/>
    <s v="photobooks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d v="2014-12-01T03:00:00"/>
    <n v="1414610126"/>
    <x v="1531"/>
    <b v="1"/>
    <n v="73"/>
    <b v="1"/>
    <s v="photography/photobooks"/>
    <x v="8"/>
    <s v="photobooks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d v="2016-02-15T15:00:00"/>
    <n v="1453461865"/>
    <x v="1532"/>
    <b v="1"/>
    <n v="294"/>
    <b v="1"/>
    <s v="photography/photobooks"/>
    <x v="8"/>
    <s v="photobooks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d v="2016-05-02T03:59:00"/>
    <n v="1457913777"/>
    <x v="1533"/>
    <b v="1"/>
    <n v="740"/>
    <b v="1"/>
    <s v="photography/photobooks"/>
    <x v="8"/>
    <s v="photobooks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d v="2015-09-04T16:11:02"/>
    <n v="1438791062"/>
    <x v="1534"/>
    <b v="1"/>
    <n v="369"/>
    <b v="1"/>
    <s v="photography/photobooks"/>
    <x v="8"/>
    <s v="photobooks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d v="2016-05-23T22:00:00"/>
    <n v="1461527631"/>
    <x v="1535"/>
    <b v="1"/>
    <n v="110"/>
    <b v="1"/>
    <s v="photography/photobooks"/>
    <x v="8"/>
    <s v="photobooks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d v="2015-08-27T19:15:10"/>
    <n v="1438110910"/>
    <x v="1536"/>
    <b v="1"/>
    <n v="455"/>
    <b v="1"/>
    <s v="photography/photobooks"/>
    <x v="8"/>
    <s v="photobooks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d v="2016-08-06T18:00:00"/>
    <n v="1467358427"/>
    <x v="1537"/>
    <b v="1"/>
    <n v="224"/>
    <b v="1"/>
    <s v="photography/photobooks"/>
    <x v="8"/>
    <s v="photobooks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d v="2015-01-22T18:46:10"/>
    <n v="1418064370"/>
    <x v="1538"/>
    <b v="1"/>
    <n v="46"/>
    <b v="1"/>
    <s v="photography/photobooks"/>
    <x v="8"/>
    <s v="photobooks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d v="2017-01-03T22:03:39"/>
    <n v="1480629819"/>
    <x v="1539"/>
    <b v="0"/>
    <n v="284"/>
    <b v="1"/>
    <s v="photography/photobooks"/>
    <x v="8"/>
    <s v="photobooks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d v="2014-11-26T01:15:00"/>
    <n v="1414368616"/>
    <x v="1540"/>
    <b v="1"/>
    <n v="98"/>
    <b v="1"/>
    <s v="photography/photobooks"/>
    <x v="8"/>
    <s v="photobooks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d v="2014-12-31T17:05:38"/>
    <n v="1417453538"/>
    <x v="1541"/>
    <b v="0"/>
    <n v="2"/>
    <b v="0"/>
    <s v="photography/nature"/>
    <x v="8"/>
    <s v="nature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d v="2015-06-30T23:55:00"/>
    <n v="1434412500"/>
    <x v="1542"/>
    <b v="0"/>
    <n v="1"/>
    <b v="0"/>
    <s v="photography/nature"/>
    <x v="8"/>
    <s v="nature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d v="2014-11-22T13:13:54"/>
    <n v="1414066434"/>
    <x v="1543"/>
    <b v="0"/>
    <n v="1"/>
    <b v="0"/>
    <s v="photography/nature"/>
    <x v="8"/>
    <s v="nature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d v="2015-04-01T00:18:00"/>
    <n v="1424222024"/>
    <x v="1544"/>
    <b v="0"/>
    <n v="0"/>
    <b v="0"/>
    <s v="photography/nature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d v="2015-03-02T21:16:00"/>
    <n v="1422393234"/>
    <x v="1545"/>
    <b v="0"/>
    <n v="1"/>
    <b v="0"/>
    <s v="photography/nature"/>
    <x v="8"/>
    <s v="nature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d v="2014-09-17T05:06:39"/>
    <n v="1405746399"/>
    <x v="1546"/>
    <b v="0"/>
    <n v="11"/>
    <b v="0"/>
    <s v="photography/nature"/>
    <x v="8"/>
    <s v="nature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d v="2017-02-23T10:14:42"/>
    <n v="1487240082"/>
    <x v="1547"/>
    <b v="0"/>
    <n v="0"/>
    <b v="0"/>
    <s v="photography/nature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d v="2015-11-08T22:10:20"/>
    <n v="1444425020"/>
    <x v="1548"/>
    <b v="0"/>
    <n v="1"/>
    <b v="0"/>
    <s v="photography/nature"/>
    <x v="8"/>
    <s v="nature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d v="2015-11-03T04:15:59"/>
    <n v="1443928559"/>
    <x v="1549"/>
    <b v="0"/>
    <n v="6"/>
    <b v="0"/>
    <s v="photography/nature"/>
    <x v="8"/>
    <s v="nature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d v="2016-05-12T10:47:14"/>
    <n v="1460458034"/>
    <x v="1550"/>
    <b v="0"/>
    <n v="7"/>
    <b v="0"/>
    <s v="photography/nature"/>
    <x v="8"/>
    <s v="nature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d v="2015-05-27T19:47:19"/>
    <n v="1430164039"/>
    <x v="1551"/>
    <b v="0"/>
    <n v="0"/>
    <b v="0"/>
    <s v="photography/nature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d v="2014-10-01T03:59:00"/>
    <n v="1410366708"/>
    <x v="1552"/>
    <b v="0"/>
    <n v="16"/>
    <b v="0"/>
    <s v="photography/nature"/>
    <x v="8"/>
    <s v="nature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d v="2015-09-02T06:47:27"/>
    <n v="1438584447"/>
    <x v="1553"/>
    <b v="0"/>
    <n v="0"/>
    <b v="0"/>
    <s v="photography/nature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d v="2015-08-02T06:03:10"/>
    <n v="1435903390"/>
    <x v="1554"/>
    <b v="0"/>
    <n v="0"/>
    <b v="0"/>
    <s v="photography/nature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d v="2015-09-17T17:00:00"/>
    <n v="1440513832"/>
    <x v="1555"/>
    <b v="0"/>
    <n v="0"/>
    <b v="0"/>
    <s v="photography/nature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d v="2016-07-04T03:40:24"/>
    <n v="1465011624"/>
    <x v="1556"/>
    <b v="0"/>
    <n v="12"/>
    <b v="0"/>
    <s v="photography/nature"/>
    <x v="8"/>
    <s v="nature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d v="2014-09-20T15:40:33"/>
    <n v="1408549233"/>
    <x v="1557"/>
    <b v="0"/>
    <n v="1"/>
    <b v="0"/>
    <s v="photography/nature"/>
    <x v="8"/>
    <s v="nature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d v="2015-08-28T12:12:00"/>
    <n v="1435656759"/>
    <x v="1558"/>
    <b v="0"/>
    <n v="3"/>
    <b v="0"/>
    <s v="photography/nature"/>
    <x v="8"/>
    <s v="nature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d v="2015-04-29T01:16:39"/>
    <n v="1428974199"/>
    <x v="1559"/>
    <b v="0"/>
    <n v="1"/>
    <b v="0"/>
    <s v="photography/nature"/>
    <x v="8"/>
    <s v="nature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d v="2014-11-13T01:29:53"/>
    <n v="1414110593"/>
    <x v="1560"/>
    <b v="0"/>
    <n v="4"/>
    <b v="0"/>
    <s v="photography/nature"/>
    <x v="8"/>
    <s v="nature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d v="2013-11-07T02:00:03"/>
    <n v="1381194003"/>
    <x v="1561"/>
    <b v="0"/>
    <n v="1"/>
    <b v="0"/>
    <s v="publishing/art books"/>
    <x v="3"/>
    <s v="art books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d v="2009-12-02T00:50:00"/>
    <n v="1253712916"/>
    <x v="1562"/>
    <b v="0"/>
    <n v="0"/>
    <b v="0"/>
    <s v="publishing/art books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d v="2014-03-14T16:49:11"/>
    <n v="1389635351"/>
    <x v="1563"/>
    <b v="0"/>
    <n v="2"/>
    <b v="0"/>
    <s v="publishing/art books"/>
    <x v="3"/>
    <s v="art books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d v="2015-05-28T20:05:00"/>
    <n v="1430124509"/>
    <x v="1564"/>
    <b v="0"/>
    <n v="1"/>
    <b v="0"/>
    <s v="publishing/art books"/>
    <x v="3"/>
    <s v="art books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d v="2011-06-08T17:31:01"/>
    <n v="1304962261"/>
    <x v="1565"/>
    <b v="0"/>
    <n v="1"/>
    <b v="0"/>
    <s v="publishing/art books"/>
    <x v="3"/>
    <s v="art books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d v="2016-07-27T22:00:00"/>
    <n v="1467151204"/>
    <x v="1566"/>
    <b v="0"/>
    <n v="59"/>
    <b v="0"/>
    <s v="publishing/art books"/>
    <x v="3"/>
    <s v="art books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d v="2014-02-17T00:00:00"/>
    <n v="1391293745"/>
    <x v="1567"/>
    <b v="0"/>
    <n v="13"/>
    <b v="0"/>
    <s v="publishing/art books"/>
    <x v="3"/>
    <s v="art books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d v="2014-12-24T01:29:45"/>
    <n v="1416360585"/>
    <x v="1568"/>
    <b v="0"/>
    <n v="22"/>
    <b v="0"/>
    <s v="publishing/art books"/>
    <x v="3"/>
    <s v="art books"/>
    <n v="0.13639999999999999"/>
    <n v="155"/>
  </r>
  <r>
    <n v="1569"/>
    <s v="to be removed (Canceled)"/>
    <s v="to be removed"/>
    <n v="30000"/>
    <n v="0"/>
    <x v="1"/>
    <s v="US"/>
    <x v="0"/>
    <n v="1369498714"/>
    <d v="2013-05-25T16:18:34"/>
    <n v="1366906714"/>
    <x v="1569"/>
    <b v="0"/>
    <n v="0"/>
    <b v="0"/>
    <s v="publishing/art books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d v="2016-04-08T18:31:22"/>
    <n v="1457551882"/>
    <x v="1570"/>
    <b v="0"/>
    <n v="52"/>
    <b v="0"/>
    <s v="publishing/art books"/>
    <x v="3"/>
    <s v="art books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d v="2015-06-19T18:28:03"/>
    <n v="1432146483"/>
    <x v="1571"/>
    <b v="0"/>
    <n v="4"/>
    <b v="0"/>
    <s v="publishing/art books"/>
    <x v="3"/>
    <s v="art books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d v="2016-02-28T23:59:00"/>
    <n v="1454546859"/>
    <x v="1572"/>
    <b v="0"/>
    <n v="3"/>
    <b v="0"/>
    <s v="publishing/art books"/>
    <x v="3"/>
    <s v="art books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d v="2017-04-01T03:59:00"/>
    <n v="1487548802"/>
    <x v="1573"/>
    <b v="0"/>
    <n v="3"/>
    <b v="0"/>
    <s v="publishing/art books"/>
    <x v="3"/>
    <s v="art books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d v="2015-02-17T22:15:29"/>
    <n v="1421187329"/>
    <x v="1574"/>
    <b v="0"/>
    <n v="6"/>
    <b v="0"/>
    <s v="publishing/art books"/>
    <x v="3"/>
    <s v="art books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d v="2014-07-09T12:34:56"/>
    <n v="1402317296"/>
    <x v="1575"/>
    <b v="0"/>
    <n v="35"/>
    <b v="0"/>
    <s v="publishing/art books"/>
    <x v="3"/>
    <s v="art books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d v="2015-06-30T21:06:08"/>
    <n v="1431810368"/>
    <x v="1576"/>
    <b v="0"/>
    <n v="10"/>
    <b v="0"/>
    <s v="publishing/art books"/>
    <x v="3"/>
    <s v="art books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d v="2012-07-24T20:20:48"/>
    <n v="1337977248"/>
    <x v="1577"/>
    <b v="0"/>
    <n v="2"/>
    <b v="0"/>
    <s v="publishing/art books"/>
    <x v="3"/>
    <s v="art books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d v="2010-09-02T02:00:00"/>
    <n v="1281317691"/>
    <x v="1578"/>
    <b v="0"/>
    <n v="4"/>
    <b v="0"/>
    <s v="publishing/art books"/>
    <x v="3"/>
    <s v="art books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d v="2013-08-28T23:54:51"/>
    <n v="1374882891"/>
    <x v="1579"/>
    <b v="0"/>
    <n v="2"/>
    <b v="0"/>
    <s v="publishing/art books"/>
    <x v="3"/>
    <s v="art books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d v="2012-05-21T01:12:06"/>
    <n v="1332378726"/>
    <x v="1580"/>
    <b v="0"/>
    <n v="0"/>
    <b v="0"/>
    <s v="publishing/art books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d v="2015-12-19T10:46:30"/>
    <n v="1447757190"/>
    <x v="1581"/>
    <b v="0"/>
    <n v="1"/>
    <b v="0"/>
    <s v="photography/places"/>
    <x v="8"/>
    <s v="places"/>
    <n v="5.0000000000000001E-3"/>
    <n v="5"/>
  </r>
  <r>
    <n v="1582"/>
    <s v="Scenes from New Orleans"/>
    <s v="I create canvas prints of images from in and around New Orleans"/>
    <n v="1000"/>
    <n v="93"/>
    <x v="2"/>
    <s v="US"/>
    <x v="0"/>
    <n v="1445894400"/>
    <d v="2015-10-26T21:20:00"/>
    <n v="1440961053"/>
    <x v="1582"/>
    <b v="0"/>
    <n v="3"/>
    <b v="0"/>
    <s v="photography/places"/>
    <x v="8"/>
    <s v="places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d v="2014-09-25T21:43:11"/>
    <n v="1409089391"/>
    <x v="1583"/>
    <b v="0"/>
    <n v="1"/>
    <b v="0"/>
    <s v="photography/places"/>
    <x v="8"/>
    <s v="places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d v="2014-05-30T15:35:01"/>
    <n v="1400600101"/>
    <x v="1584"/>
    <b v="0"/>
    <n v="0"/>
    <b v="0"/>
    <s v="photography/places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d v="2016-12-25T11:00:00"/>
    <n v="1480800568"/>
    <x v="1585"/>
    <b v="0"/>
    <n v="12"/>
    <b v="0"/>
    <s v="photography/places"/>
    <x v="8"/>
    <s v="places"/>
    <n v="0.79"/>
    <n v="131.66666666666666"/>
  </r>
  <r>
    <n v="1586"/>
    <s v="Missouri In Pictures"/>
    <s v="Show the world the beauty that is in all of our back yards!"/>
    <n v="1500"/>
    <n v="0"/>
    <x v="2"/>
    <s v="US"/>
    <x v="0"/>
    <n v="1428197422"/>
    <d v="2015-04-05T01:30:22"/>
    <n v="1425609022"/>
    <x v="1586"/>
    <b v="0"/>
    <n v="0"/>
    <b v="0"/>
    <s v="photography/places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d v="2014-12-13T22:49:25"/>
    <n v="1415918965"/>
    <x v="1587"/>
    <b v="0"/>
    <n v="1"/>
    <b v="0"/>
    <s v="photography/places"/>
    <x v="8"/>
    <s v="places"/>
    <n v="1.3333333333333334E-4"/>
    <n v="1"/>
  </r>
  <r>
    <n v="1588"/>
    <s v="The Right Side of Texas"/>
    <s v="Southeast Texas as seen through the lens of a cell phone camera"/>
    <n v="516"/>
    <n v="0"/>
    <x v="2"/>
    <s v="US"/>
    <x v="0"/>
    <n v="1422735120"/>
    <d v="2015-01-31T20:12:00"/>
    <n v="1420091999"/>
    <x v="1588"/>
    <b v="0"/>
    <n v="0"/>
    <b v="0"/>
    <s v="photography/places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d v="2015-10-09T23:38:06"/>
    <n v="1441841886"/>
    <x v="1589"/>
    <b v="0"/>
    <n v="0"/>
    <b v="0"/>
    <s v="photography/places"/>
    <x v="8"/>
    <s v="places"/>
    <n v="0"/>
    <n v="0"/>
  </r>
  <r>
    <n v="1590"/>
    <s v="An Italian Adventure"/>
    <s v="Discover Italy through photography."/>
    <n v="60000"/>
    <n v="1020"/>
    <x v="2"/>
    <s v="IT"/>
    <x v="3"/>
    <n v="1443040464"/>
    <d v="2015-09-23T20:34:24"/>
    <n v="1440448464"/>
    <x v="1590"/>
    <b v="0"/>
    <n v="2"/>
    <b v="0"/>
    <s v="photography/places"/>
    <x v="8"/>
    <s v="places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d v="2016-04-03T16:25:41"/>
    <n v="1457112341"/>
    <x v="1591"/>
    <b v="0"/>
    <n v="92"/>
    <b v="0"/>
    <s v="photography/places"/>
    <x v="8"/>
    <s v="places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d v="2015-03-28T00:44:45"/>
    <n v="1423619085"/>
    <x v="1592"/>
    <b v="0"/>
    <n v="0"/>
    <b v="0"/>
    <s v="photography/places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s v="US"/>
    <x v="0"/>
    <n v="1425154655"/>
    <d v="2015-02-28T20:17:35"/>
    <n v="1422562655"/>
    <x v="1593"/>
    <b v="0"/>
    <n v="3"/>
    <b v="0"/>
    <s v="photography/places"/>
    <x v="8"/>
    <s v="places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d v="2016-05-15T16:21:00"/>
    <n v="1458147982"/>
    <x v="1594"/>
    <b v="0"/>
    <n v="10"/>
    <b v="0"/>
    <s v="photography/places"/>
    <x v="8"/>
    <s v="places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d v="2014-06-18T20:13:00"/>
    <n v="1400634728"/>
    <x v="1595"/>
    <b v="0"/>
    <n v="7"/>
    <b v="0"/>
    <s v="photography/places"/>
    <x v="8"/>
    <s v="places"/>
    <n v="2.8E-3"/>
    <n v="4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d v="2014-12-13T11:19:29"/>
    <n v="1414577969"/>
    <x v="1596"/>
    <b v="0"/>
    <n v="3"/>
    <b v="0"/>
    <s v="photography/places"/>
    <x v="8"/>
    <s v="places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d v="2016-09-20T08:29:57"/>
    <n v="1471768197"/>
    <x v="1597"/>
    <b v="0"/>
    <n v="0"/>
    <b v="0"/>
    <s v="photography/places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d v="2015-07-26T16:00:58"/>
    <n v="1432742458"/>
    <x v="1598"/>
    <b v="0"/>
    <n v="1"/>
    <b v="0"/>
    <s v="photography/places"/>
    <x v="8"/>
    <s v="places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d v="2016-04-08T11:56:16"/>
    <n v="1457528176"/>
    <x v="1599"/>
    <b v="0"/>
    <n v="0"/>
    <b v="0"/>
    <s v="photography/places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d v="2014-07-15T05:11:00"/>
    <n v="1401585752"/>
    <x v="1600"/>
    <b v="0"/>
    <n v="9"/>
    <b v="0"/>
    <s v="photography/places"/>
    <x v="8"/>
    <s v="places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d v="2011-05-05T02:13:53"/>
    <n v="1301969633"/>
    <x v="1601"/>
    <b v="0"/>
    <n v="56"/>
    <b v="1"/>
    <s v="music/rock"/>
    <x v="4"/>
    <s v="rock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d v="2011-10-14T23:00:00"/>
    <n v="1314947317"/>
    <x v="1602"/>
    <b v="0"/>
    <n v="32"/>
    <b v="1"/>
    <s v="music/rock"/>
    <x v="4"/>
    <s v="rock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d v="2012-01-28T04:04:19"/>
    <n v="1322539459"/>
    <x v="1603"/>
    <b v="0"/>
    <n v="30"/>
    <b v="1"/>
    <s v="music/rock"/>
    <x v="4"/>
    <s v="rock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d v="2012-03-17T19:17:15"/>
    <n v="1328559435"/>
    <x v="1604"/>
    <b v="0"/>
    <n v="70"/>
    <b v="1"/>
    <s v="music/rock"/>
    <x v="4"/>
    <s v="rock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d v="2011-08-01T07:00:00"/>
    <n v="1311380313"/>
    <x v="1605"/>
    <b v="0"/>
    <n v="44"/>
    <b v="1"/>
    <s v="music/rock"/>
    <x v="4"/>
    <s v="rock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d v="2011-03-24T01:40:38"/>
    <n v="1293158438"/>
    <x v="1606"/>
    <b v="0"/>
    <n v="92"/>
    <b v="1"/>
    <s v="music/rock"/>
    <x v="4"/>
    <s v="rock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d v="2012-06-14T19:24:11"/>
    <n v="1337887451"/>
    <x v="1607"/>
    <b v="0"/>
    <n v="205"/>
    <b v="1"/>
    <s v="music/rock"/>
    <x v="4"/>
    <s v="rock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d v="2014-01-01T05:26:00"/>
    <n v="1385754986"/>
    <x v="1608"/>
    <b v="0"/>
    <n v="23"/>
    <b v="1"/>
    <s v="music/rock"/>
    <x v="4"/>
    <s v="rock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d v="2011-11-02T08:00:00"/>
    <n v="1315612909"/>
    <x v="1609"/>
    <b v="0"/>
    <n v="4"/>
    <b v="1"/>
    <s v="music/rock"/>
    <x v="4"/>
    <s v="rock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d v="2012-12-15T22:11:50"/>
    <n v="1353017510"/>
    <x v="1610"/>
    <b v="0"/>
    <n v="112"/>
    <b v="1"/>
    <s v="music/rock"/>
    <x v="4"/>
    <s v="rock"/>
    <n v="2.7185000000000001"/>
    <n v="48.544642857142854"/>
  </r>
  <r>
    <n v="1611"/>
    <s v="Skelton-Luns CD/7&quot;             No Big Deal."/>
    <s v="Skelton-Luns CD/7&quot; No Big Deal."/>
    <n v="800"/>
    <n v="1001"/>
    <x v="0"/>
    <s v="US"/>
    <x v="0"/>
    <n v="1370390432"/>
    <d v="2013-06-05T00:00:32"/>
    <n v="1368576032"/>
    <x v="1611"/>
    <b v="0"/>
    <n v="27"/>
    <b v="1"/>
    <s v="music/rock"/>
    <x v="4"/>
    <s v="rock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d v="2013-01-02T20:59:44"/>
    <n v="1354568384"/>
    <x v="1612"/>
    <b v="0"/>
    <n v="11"/>
    <b v="1"/>
    <s v="music/rock"/>
    <x v="4"/>
    <s v="rock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d v="2012-07-22T01:40:02"/>
    <n v="1340329202"/>
    <x v="1613"/>
    <b v="0"/>
    <n v="26"/>
    <b v="1"/>
    <s v="music/rock"/>
    <x v="4"/>
    <s v="rock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d v="2014-08-03T17:00:00"/>
    <n v="1401924769"/>
    <x v="1614"/>
    <b v="0"/>
    <n v="77"/>
    <b v="1"/>
    <s v="music/rock"/>
    <x v="4"/>
    <s v="rock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d v="2011-12-13T02:13:16"/>
    <n v="1319850796"/>
    <x v="1615"/>
    <b v="0"/>
    <n v="136"/>
    <b v="1"/>
    <s v="music/rock"/>
    <x v="4"/>
    <s v="rock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d v="2012-11-22T22:00:00"/>
    <n v="1350061821"/>
    <x v="1616"/>
    <b v="0"/>
    <n v="157"/>
    <b v="1"/>
    <s v="music/rock"/>
    <x v="4"/>
    <s v="rock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d v="2013-11-01T19:00:00"/>
    <n v="1380470188"/>
    <x v="1617"/>
    <b v="0"/>
    <n v="158"/>
    <b v="1"/>
    <s v="music/rock"/>
    <x v="4"/>
    <s v="rock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s v="US"/>
    <x v="0"/>
    <n v="1362757335"/>
    <d v="2013-03-08T15:42:15"/>
    <n v="1359301335"/>
    <x v="1618"/>
    <b v="0"/>
    <n v="27"/>
    <b v="1"/>
    <s v="music/rock"/>
    <x v="4"/>
    <s v="rock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d v="2014-09-15T04:28:06"/>
    <n v="1408940886"/>
    <x v="1619"/>
    <b v="0"/>
    <n v="23"/>
    <b v="1"/>
    <s v="music/rock"/>
    <x v="4"/>
    <s v="rock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d v="2013-02-23T08:09:00"/>
    <n v="1361002140"/>
    <x v="1620"/>
    <b v="0"/>
    <n v="17"/>
    <b v="1"/>
    <s v="music/rock"/>
    <x v="4"/>
    <s v="rock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d v="2012-05-28T03:59:00"/>
    <n v="1333550015"/>
    <x v="1621"/>
    <b v="0"/>
    <n v="37"/>
    <b v="1"/>
    <s v="music/rock"/>
    <x v="4"/>
    <s v="rock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d v="2014-12-17T07:59:00"/>
    <n v="1415343874"/>
    <x v="1622"/>
    <b v="0"/>
    <n v="65"/>
    <b v="1"/>
    <s v="music/rock"/>
    <x v="4"/>
    <s v="rock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d v="2013-08-27T16:31:29"/>
    <n v="1372437089"/>
    <x v="1623"/>
    <b v="0"/>
    <n v="18"/>
    <b v="1"/>
    <s v="music/rock"/>
    <x v="4"/>
    <s v="rock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d v="2013-01-09T08:48:55"/>
    <n v="1354265335"/>
    <x v="1624"/>
    <b v="0"/>
    <n v="25"/>
    <b v="1"/>
    <s v="music/rock"/>
    <x v="4"/>
    <s v="rock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d v="2012-09-11T16:47:33"/>
    <n v="1344962853"/>
    <x v="1625"/>
    <b v="0"/>
    <n v="104"/>
    <b v="1"/>
    <s v="music/rock"/>
    <x v="4"/>
    <s v="rock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d v="2013-12-01T21:21:07"/>
    <n v="1383337267"/>
    <x v="1626"/>
    <b v="0"/>
    <n v="108"/>
    <b v="1"/>
    <s v="music/rock"/>
    <x v="4"/>
    <s v="rock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d v="2012-11-26T04:59:00"/>
    <n v="1351011489"/>
    <x v="1627"/>
    <b v="0"/>
    <n v="38"/>
    <b v="1"/>
    <s v="music/rock"/>
    <x v="4"/>
    <s v="rock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d v="2014-06-17T17:41:22"/>
    <n v="1400175682"/>
    <x v="1628"/>
    <b v="0"/>
    <n v="88"/>
    <b v="1"/>
    <s v="music/rock"/>
    <x v="4"/>
    <s v="rock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d v="2014-02-20T20:48:53"/>
    <n v="1389041333"/>
    <x v="1629"/>
    <b v="0"/>
    <n v="82"/>
    <b v="1"/>
    <s v="music/rock"/>
    <x v="4"/>
    <s v="rock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d v="2012-03-02T06:59:00"/>
    <n v="1328040375"/>
    <x v="1630"/>
    <b v="0"/>
    <n v="126"/>
    <b v="1"/>
    <s v="music/rock"/>
    <x v="4"/>
    <s v="rock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d v="2012-10-12T20:37:41"/>
    <n v="1347482261"/>
    <x v="1631"/>
    <b v="0"/>
    <n v="133"/>
    <b v="1"/>
    <s v="music/rock"/>
    <x v="4"/>
    <s v="rock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d v="2011-09-24T08:10:54"/>
    <n v="1311667854"/>
    <x v="1632"/>
    <b v="0"/>
    <n v="47"/>
    <b v="1"/>
    <s v="music/rock"/>
    <x v="4"/>
    <s v="rock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d v="2012-01-16T05:00:00"/>
    <n v="1324329156"/>
    <x v="1633"/>
    <b v="0"/>
    <n v="58"/>
    <b v="1"/>
    <s v="music/rock"/>
    <x v="4"/>
    <s v="rock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d v="2011-06-02T05:59:00"/>
    <n v="1303706001"/>
    <x v="1634"/>
    <b v="0"/>
    <n v="32"/>
    <b v="1"/>
    <s v="music/rock"/>
    <x v="4"/>
    <s v="rock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d v="2016-07-11T20:51:01"/>
    <n v="1463086261"/>
    <x v="1635"/>
    <b v="0"/>
    <n v="37"/>
    <b v="1"/>
    <s v="music/rock"/>
    <x v="4"/>
    <s v="rock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d v="2011-06-12T04:00:00"/>
    <n v="1304129088"/>
    <x v="1636"/>
    <b v="0"/>
    <n v="87"/>
    <b v="1"/>
    <s v="music/rock"/>
    <x v="4"/>
    <s v="rock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d v="2009-12-31T23:39:00"/>
    <n v="1257444140"/>
    <x v="1637"/>
    <b v="0"/>
    <n v="15"/>
    <b v="1"/>
    <s v="music/rock"/>
    <x v="4"/>
    <s v="rock"/>
    <n v="1.038"/>
    <n v="34.6"/>
  </r>
  <r>
    <n v="1638"/>
    <s v="Avenues EP 2013"/>
    <s v="Avenues will be going in to the studio to record a new EP with Matt Allison!"/>
    <n v="1000"/>
    <n v="1050"/>
    <x v="0"/>
    <s v="US"/>
    <x v="0"/>
    <n v="1362086700"/>
    <d v="2013-02-28T21:25:00"/>
    <n v="1358180968"/>
    <x v="1638"/>
    <b v="0"/>
    <n v="27"/>
    <b v="1"/>
    <s v="music/rock"/>
    <x v="4"/>
    <s v="rock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d v="2012-03-03T15:39:25"/>
    <n v="1328197165"/>
    <x v="1639"/>
    <b v="0"/>
    <n v="19"/>
    <b v="1"/>
    <s v="music/rock"/>
    <x v="4"/>
    <s v="rock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d v="2010-08-03T01:59:00"/>
    <n v="1279603955"/>
    <x v="1640"/>
    <b v="0"/>
    <n v="17"/>
    <b v="1"/>
    <s v="music/rock"/>
    <x v="4"/>
    <s v="rock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s v="US"/>
    <x v="0"/>
    <n v="1418998744"/>
    <d v="2014-12-19T14:19:04"/>
    <n v="1416406744"/>
    <x v="1641"/>
    <b v="0"/>
    <n v="26"/>
    <b v="1"/>
    <s v="music/pop"/>
    <x v="4"/>
    <s v="pop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d v="2011-06-14T00:35:27"/>
    <n v="1306283727"/>
    <x v="1642"/>
    <b v="0"/>
    <n v="28"/>
    <b v="1"/>
    <s v="music/pop"/>
    <x v="4"/>
    <s v="pop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d v="2012-09-24T19:46:52"/>
    <n v="1345924012"/>
    <x v="1643"/>
    <b v="0"/>
    <n v="37"/>
    <b v="1"/>
    <s v="music/pop"/>
    <x v="4"/>
    <s v="pop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d v="2012-11-22T02:26:00"/>
    <n v="1348363560"/>
    <x v="1644"/>
    <b v="0"/>
    <n v="128"/>
    <b v="1"/>
    <s v="music/pop"/>
    <x v="4"/>
    <s v="pop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d v="2013-09-18T14:49:00"/>
    <n v="1378306140"/>
    <x v="1645"/>
    <b v="0"/>
    <n v="10"/>
    <b v="1"/>
    <s v="music/pop"/>
    <x v="4"/>
    <s v="pop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d v="2014-08-14T18:11:00"/>
    <n v="1405248503"/>
    <x v="1646"/>
    <b v="0"/>
    <n v="83"/>
    <b v="1"/>
    <s v="music/pop"/>
    <x v="4"/>
    <s v="pop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d v="2012-06-09T09:49:37"/>
    <n v="1336643377"/>
    <x v="1647"/>
    <b v="0"/>
    <n v="46"/>
    <b v="1"/>
    <s v="music/pop"/>
    <x v="4"/>
    <s v="pop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d v="2011-03-20T15:54:42"/>
    <n v="1298048082"/>
    <x v="1648"/>
    <b v="0"/>
    <n v="90"/>
    <b v="1"/>
    <s v="music/pop"/>
    <x v="4"/>
    <s v="pop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d v="2014-05-23T16:25:55"/>
    <n v="1396974355"/>
    <x v="1649"/>
    <b v="0"/>
    <n v="81"/>
    <b v="1"/>
    <s v="music/pop"/>
    <x v="4"/>
    <s v="pop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d v="2013-10-09T10:27:17"/>
    <n v="1378722437"/>
    <x v="1650"/>
    <b v="0"/>
    <n v="32"/>
    <b v="1"/>
    <s v="music/pop"/>
    <x v="4"/>
    <s v="pop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d v="2011-04-26T06:59:00"/>
    <n v="1300916220"/>
    <x v="1651"/>
    <b v="0"/>
    <n v="20"/>
    <b v="1"/>
    <s v="music/pop"/>
    <x v="4"/>
    <s v="pop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d v="2013-11-24T12:49:53"/>
    <n v="1382701793"/>
    <x v="1652"/>
    <b v="0"/>
    <n v="70"/>
    <b v="1"/>
    <s v="music/pop"/>
    <x v="4"/>
    <s v="pop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d v="2011-04-24T20:01:36"/>
    <n v="1300996896"/>
    <x v="1653"/>
    <b v="0"/>
    <n v="168"/>
    <b v="1"/>
    <s v="music/pop"/>
    <x v="4"/>
    <s v="pop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d v="2012-04-18T21:22:40"/>
    <n v="1332192160"/>
    <x v="1654"/>
    <b v="0"/>
    <n v="34"/>
    <b v="1"/>
    <s v="music/pop"/>
    <x v="4"/>
    <s v="pop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d v="2012-04-05T18:00:20"/>
    <n v="1331060420"/>
    <x v="1655"/>
    <b v="0"/>
    <n v="48"/>
    <b v="1"/>
    <s v="music/pop"/>
    <x v="4"/>
    <s v="pop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d v="2012-12-13T22:17:32"/>
    <n v="1352845052"/>
    <x v="1656"/>
    <b v="0"/>
    <n v="48"/>
    <b v="1"/>
    <s v="music/pop"/>
    <x v="4"/>
    <s v="pop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d v="2012-05-24T18:46:08"/>
    <n v="1335293168"/>
    <x v="1657"/>
    <b v="0"/>
    <n v="221"/>
    <b v="1"/>
    <s v="music/pop"/>
    <x v="4"/>
    <s v="pop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d v="2012-12-18T14:20:00"/>
    <n v="1352524767"/>
    <x v="1658"/>
    <b v="0"/>
    <n v="107"/>
    <b v="1"/>
    <s v="music/pop"/>
    <x v="4"/>
    <s v="pop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d v="2013-12-17T12:00:00"/>
    <n v="1384811721"/>
    <x v="1659"/>
    <b v="0"/>
    <n v="45"/>
    <b v="1"/>
    <s v="music/pop"/>
    <x v="4"/>
    <s v="pop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d v="2016-04-30T21:59:00"/>
    <n v="1459355950"/>
    <x v="1660"/>
    <b v="0"/>
    <n v="36"/>
    <b v="1"/>
    <s v="music/pop"/>
    <x v="4"/>
    <s v="pop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d v="2016-01-17T21:00:00"/>
    <n v="1449359831"/>
    <x v="1661"/>
    <b v="0"/>
    <n v="101"/>
    <b v="1"/>
    <s v="music/pop"/>
    <x v="4"/>
    <s v="pop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d v="2011-12-31T05:45:36"/>
    <n v="1320122736"/>
    <x v="1662"/>
    <b v="0"/>
    <n v="62"/>
    <b v="1"/>
    <s v="music/pop"/>
    <x v="4"/>
    <s v="pop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d v="2015-02-01T00:31:47"/>
    <n v="1420158707"/>
    <x v="1663"/>
    <b v="0"/>
    <n v="32"/>
    <b v="1"/>
    <s v="music/pop"/>
    <x v="4"/>
    <s v="pop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d v="2012-03-16T03:59:00"/>
    <n v="1328033818"/>
    <x v="1664"/>
    <b v="0"/>
    <n v="89"/>
    <b v="1"/>
    <s v="music/pop"/>
    <x v="4"/>
    <s v="pop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d v="2011-02-22T03:00:00"/>
    <n v="1295624113"/>
    <x v="1665"/>
    <b v="0"/>
    <n v="93"/>
    <b v="1"/>
    <s v="music/pop"/>
    <x v="4"/>
    <s v="pop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d v="2013-03-28T05:04:33"/>
    <n v="1361858673"/>
    <x v="1666"/>
    <b v="0"/>
    <n v="98"/>
    <b v="1"/>
    <s v="music/pop"/>
    <x v="4"/>
    <s v="pop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d v="2014-03-11T06:59:00"/>
    <n v="1392169298"/>
    <x v="1667"/>
    <b v="0"/>
    <n v="82"/>
    <b v="1"/>
    <s v="music/pop"/>
    <x v="4"/>
    <s v="pop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d v="2011-11-28T04:35:39"/>
    <n v="1319859339"/>
    <x v="1668"/>
    <b v="0"/>
    <n v="116"/>
    <b v="1"/>
    <s v="music/pop"/>
    <x v="4"/>
    <s v="pop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d v="2016-05-31T21:14:36"/>
    <n v="1459545276"/>
    <x v="1669"/>
    <b v="0"/>
    <n v="52"/>
    <b v="1"/>
    <s v="music/pop"/>
    <x v="4"/>
    <s v="pop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d v="2010-07-05T04:00:00"/>
    <n v="1273961999"/>
    <x v="1670"/>
    <b v="0"/>
    <n v="23"/>
    <b v="1"/>
    <s v="music/pop"/>
    <x v="4"/>
    <s v="pop"/>
    <n v="1.026"/>
    <n v="44.608695652173914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d v="2016-08-01T13:03:34"/>
    <n v="1467464614"/>
    <x v="1671"/>
    <b v="0"/>
    <n v="77"/>
    <b v="1"/>
    <s v="music/pop"/>
    <x v="4"/>
    <s v="pop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d v="2012-06-04T15:45:30"/>
    <n v="1336232730"/>
    <x v="1672"/>
    <b v="0"/>
    <n v="49"/>
    <b v="1"/>
    <s v="music/pop"/>
    <x v="4"/>
    <s v="pop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d v="2015-03-06T21:04:52"/>
    <n v="1423083892"/>
    <x v="1673"/>
    <b v="0"/>
    <n v="59"/>
    <b v="1"/>
    <s v="music/pop"/>
    <x v="4"/>
    <s v="pop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d v="2016-08-18T06:59:00"/>
    <n v="1468852306"/>
    <x v="1674"/>
    <b v="0"/>
    <n v="113"/>
    <b v="1"/>
    <s v="music/pop"/>
    <x v="4"/>
    <s v="pop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d v="2011-10-16T22:03:00"/>
    <n v="1316194540"/>
    <x v="1675"/>
    <b v="0"/>
    <n v="34"/>
    <b v="1"/>
    <s v="music/pop"/>
    <x v="4"/>
    <s v="pop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d v="2012-04-21T03:59:00"/>
    <n v="1330968347"/>
    <x v="1676"/>
    <b v="0"/>
    <n v="42"/>
    <b v="1"/>
    <s v="music/pop"/>
    <x v="4"/>
    <s v="pop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d v="2016-04-16T05:59:00"/>
    <n v="1455615976"/>
    <x v="1677"/>
    <b v="0"/>
    <n v="42"/>
    <b v="1"/>
    <s v="music/pop"/>
    <x v="4"/>
    <s v="pop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d v="2014-02-06T20:31:11"/>
    <n v="1390509071"/>
    <x v="1678"/>
    <b v="0"/>
    <n v="49"/>
    <b v="1"/>
    <s v="music/pop"/>
    <x v="4"/>
    <s v="pop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d v="2011-07-22T01:39:05"/>
    <n v="1309311545"/>
    <x v="1679"/>
    <b v="0"/>
    <n v="56"/>
    <b v="1"/>
    <s v="music/pop"/>
    <x v="4"/>
    <s v="pop"/>
    <n v="1.75"/>
    <n v="62.5"/>
  </r>
  <r>
    <n v="1680"/>
    <s v="Kick Out a Record"/>
    <s v="Working Musician dilemma #164: how the taxman put Kick the Record 2.0 on hold"/>
    <n v="1000"/>
    <n v="1175"/>
    <x v="0"/>
    <s v="US"/>
    <x v="0"/>
    <n v="1405188667"/>
    <d v="2014-07-12T18:11:07"/>
    <n v="1402596667"/>
    <x v="1680"/>
    <b v="0"/>
    <n v="25"/>
    <b v="1"/>
    <s v="music/pop"/>
    <x v="4"/>
    <s v="pop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d v="2017-03-29T02:00:00"/>
    <n v="1486522484"/>
    <x v="1681"/>
    <b v="0"/>
    <n v="884"/>
    <b v="0"/>
    <s v="music/faith"/>
    <x v="4"/>
    <s v="faith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d v="2017-04-14T04:07:40"/>
    <n v="1486962460"/>
    <x v="1682"/>
    <b v="0"/>
    <n v="0"/>
    <b v="0"/>
    <s v="music/faith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d v="2017-04-07T18:45:38"/>
    <n v="1489517138"/>
    <x v="1683"/>
    <b v="0"/>
    <n v="10"/>
    <b v="0"/>
    <s v="music/faith"/>
    <x v="4"/>
    <s v="faith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d v="2017-03-17T18:34:01"/>
    <n v="1487360041"/>
    <x v="1684"/>
    <b v="0"/>
    <n v="101"/>
    <b v="0"/>
    <s v="music/faith"/>
    <x v="4"/>
    <s v="faith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d v="2017-03-24T05:00:23"/>
    <n v="1487743223"/>
    <x v="1685"/>
    <b v="0"/>
    <n v="15"/>
    <b v="0"/>
    <s v="music/faith"/>
    <x v="4"/>
    <s v="faith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d v="2017-04-27T19:15:19"/>
    <n v="1488140119"/>
    <x v="1686"/>
    <b v="0"/>
    <n v="1"/>
    <b v="0"/>
    <s v="music/faith"/>
    <x v="4"/>
    <s v="faith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d v="2017-04-10T20:15:00"/>
    <n v="1488935245"/>
    <x v="1687"/>
    <b v="0"/>
    <n v="39"/>
    <b v="0"/>
    <s v="music/faith"/>
    <x v="4"/>
    <s v="faith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d v="2017-04-09T11:49:54"/>
    <n v="1489150194"/>
    <x v="1688"/>
    <b v="0"/>
    <n v="7"/>
    <b v="0"/>
    <s v="music/faith"/>
    <x v="4"/>
    <s v="faith"/>
    <n v="0.443"/>
    <n v="253.14285714285714"/>
  </r>
  <r>
    <n v="1689"/>
    <s v="Fly Away"/>
    <s v="Praising the Living God in the second half of life."/>
    <n v="2400"/>
    <n v="2400"/>
    <x v="3"/>
    <s v="US"/>
    <x v="0"/>
    <n v="1489700230"/>
    <d v="2017-03-16T21:37:10"/>
    <n v="1487111830"/>
    <x v="1689"/>
    <b v="0"/>
    <n v="14"/>
    <b v="0"/>
    <s v="music/faith"/>
    <x v="4"/>
    <s v="faith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d v="2017-04-06T09:20:42"/>
    <n v="1488882042"/>
    <x v="1690"/>
    <b v="0"/>
    <n v="11"/>
    <b v="0"/>
    <s v="music/faith"/>
    <x v="4"/>
    <s v="faith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d v="2017-04-03T01:00:00"/>
    <n v="1488387008"/>
    <x v="1691"/>
    <b v="0"/>
    <n v="38"/>
    <b v="0"/>
    <s v="music/faith"/>
    <x v="4"/>
    <s v="faith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d v="2017-03-26T23:59:00"/>
    <n v="1487734667"/>
    <x v="1692"/>
    <b v="0"/>
    <n v="15"/>
    <b v="0"/>
    <s v="music/faith"/>
    <x v="4"/>
    <s v="faith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d v="2017-04-09T20:00:00"/>
    <n v="1489097112"/>
    <x v="1693"/>
    <b v="0"/>
    <n v="8"/>
    <b v="0"/>
    <s v="music/faith"/>
    <x v="4"/>
    <s v="faith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d v="2017-03-27T04:36:00"/>
    <n v="1488038674"/>
    <x v="1694"/>
    <b v="0"/>
    <n v="1"/>
    <b v="0"/>
    <s v="music/faith"/>
    <x v="4"/>
    <s v="faith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d v="2017-04-10T01:00:00"/>
    <n v="1488847514"/>
    <x v="1695"/>
    <b v="0"/>
    <n v="23"/>
    <b v="0"/>
    <s v="music/faith"/>
    <x v="4"/>
    <s v="faith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d v="2017-04-01T00:40:11"/>
    <n v="1488418811"/>
    <x v="1696"/>
    <b v="0"/>
    <n v="0"/>
    <b v="0"/>
    <s v="music/faith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d v="2017-04-09T23:47:28"/>
    <n v="1489193248"/>
    <x v="1697"/>
    <b v="0"/>
    <n v="22"/>
    <b v="0"/>
    <s v="music/faith"/>
    <x v="4"/>
    <s v="faith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d v="2017-03-26T03:33:00"/>
    <n v="1488430760"/>
    <x v="1698"/>
    <b v="0"/>
    <n v="0"/>
    <b v="0"/>
    <s v="music/faith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d v="2017-04-11T20:44:05"/>
    <n v="1489351445"/>
    <x v="1699"/>
    <b v="0"/>
    <n v="4"/>
    <b v="0"/>
    <s v="music/faith"/>
    <x v="4"/>
    <s v="faith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d v="2017-04-01T04:00:00"/>
    <n v="1488418990"/>
    <x v="1700"/>
    <b v="0"/>
    <n v="79"/>
    <b v="0"/>
    <s v="music/faith"/>
    <x v="4"/>
    <s v="faith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d v="2015-01-15T15:56:45"/>
    <n v="1418745405"/>
    <x v="1701"/>
    <b v="0"/>
    <n v="2"/>
    <b v="0"/>
    <s v="music/faith"/>
    <x v="4"/>
    <s v="faith"/>
    <n v="1.9801980198019802E-3"/>
    <n v="5"/>
  </r>
  <r>
    <n v="1702"/>
    <s v="lyndale lewis and new vision prosper cd release"/>
    <s v="I can do all things through christ jesus"/>
    <n v="16500"/>
    <n v="1"/>
    <x v="2"/>
    <s v="US"/>
    <x v="0"/>
    <n v="1427745150"/>
    <d v="2015-03-30T19:52:30"/>
    <n v="1425156750"/>
    <x v="1702"/>
    <b v="0"/>
    <n v="1"/>
    <b v="0"/>
    <s v="music/faith"/>
    <x v="4"/>
    <s v="faith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d v="2015-08-31T06:45:37"/>
    <n v="1435819537"/>
    <x v="1703"/>
    <b v="0"/>
    <n v="2"/>
    <b v="0"/>
    <s v="music/faith"/>
    <x v="4"/>
    <s v="faith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d v="2015-02-16T03:21:13"/>
    <n v="1421464873"/>
    <x v="1704"/>
    <b v="0"/>
    <n v="11"/>
    <b v="0"/>
    <s v="music/faith"/>
    <x v="4"/>
    <s v="faith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d v="2015-09-09T16:00:00"/>
    <n v="1440807846"/>
    <x v="1705"/>
    <b v="0"/>
    <n v="0"/>
    <b v="0"/>
    <s v="music/faith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d v="2015-08-23T07:21:12"/>
    <n v="1435130472"/>
    <x v="1706"/>
    <b v="0"/>
    <n v="0"/>
    <b v="0"/>
    <s v="music/faith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d v="2016-03-28T16:18:15"/>
    <n v="1456593495"/>
    <x v="1707"/>
    <b v="0"/>
    <n v="9"/>
    <b v="0"/>
    <s v="music/faith"/>
    <x v="4"/>
    <s v="faith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d v="2016-05-01T20:48:26"/>
    <n v="1458679706"/>
    <x v="1708"/>
    <b v="0"/>
    <n v="0"/>
    <b v="0"/>
    <s v="music/faith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d v="2014-08-31T19:39:00"/>
    <n v="1405949514"/>
    <x v="1709"/>
    <b v="0"/>
    <n v="4"/>
    <b v="0"/>
    <s v="music/faith"/>
    <x v="4"/>
    <s v="faith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d v="2016-01-18T13:00:00"/>
    <n v="1449151888"/>
    <x v="1710"/>
    <b v="0"/>
    <n v="1"/>
    <b v="0"/>
    <s v="music/faith"/>
    <x v="4"/>
    <s v="faith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d v="2014-09-01T15:30:34"/>
    <n v="1406907034"/>
    <x v="1711"/>
    <b v="0"/>
    <n v="2"/>
    <b v="0"/>
    <s v="music/faith"/>
    <x v="4"/>
    <s v="faith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d v="2015-06-30T21:55:53"/>
    <n v="1430517353"/>
    <x v="1712"/>
    <b v="0"/>
    <n v="0"/>
    <b v="0"/>
    <s v="music/faith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d v="2014-10-05T19:13:32"/>
    <n v="1409944412"/>
    <x v="1713"/>
    <b v="0"/>
    <n v="1"/>
    <b v="0"/>
    <s v="music/faith"/>
    <x v="4"/>
    <s v="faith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d v="2015-05-01T22:02:41"/>
    <n v="1427925761"/>
    <x v="1714"/>
    <b v="0"/>
    <n v="17"/>
    <b v="0"/>
    <s v="music/faith"/>
    <x v="4"/>
    <s v="faith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d v="2015-03-31T03:22:00"/>
    <n v="1425186785"/>
    <x v="1715"/>
    <b v="0"/>
    <n v="2"/>
    <b v="0"/>
    <s v="music/faith"/>
    <x v="4"/>
    <s v="faith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d v="2016-12-09T14:51:39"/>
    <n v="1477835499"/>
    <x v="1716"/>
    <b v="0"/>
    <n v="3"/>
    <b v="0"/>
    <s v="music/faith"/>
    <x v="4"/>
    <s v="faith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d v="2016-04-21T04:00:00"/>
    <n v="1459467238"/>
    <x v="1717"/>
    <b v="0"/>
    <n v="41"/>
    <b v="0"/>
    <s v="music/faith"/>
    <x v="4"/>
    <s v="faith"/>
    <n v="0.42725880551301687"/>
    <n v="34.024390243902438"/>
  </r>
  <r>
    <n v="1718"/>
    <s v="The Prodigal Son"/>
    <s v="A melody for the galaxy."/>
    <n v="35000"/>
    <n v="75"/>
    <x v="2"/>
    <s v="US"/>
    <x v="0"/>
    <n v="1463201940"/>
    <d v="2016-05-14T04:59:00"/>
    <n v="1459435149"/>
    <x v="1718"/>
    <b v="0"/>
    <n v="2"/>
    <b v="0"/>
    <s v="music/faith"/>
    <x v="4"/>
    <s v="faith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d v="2014-09-17T12:49:51"/>
    <n v="1408366191"/>
    <x v="1719"/>
    <b v="0"/>
    <n v="3"/>
    <b v="0"/>
    <s v="music/faith"/>
    <x v="4"/>
    <s v="faith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d v="2014-11-09T19:47:51"/>
    <n v="1412966871"/>
    <x v="1720"/>
    <b v="0"/>
    <n v="8"/>
    <b v="0"/>
    <s v="music/faith"/>
    <x v="4"/>
    <s v="faith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d v="2015-12-11T11:04:23"/>
    <n v="1447239863"/>
    <x v="1721"/>
    <b v="0"/>
    <n v="0"/>
    <b v="0"/>
    <s v="music/faith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d v="2016-04-03T00:10:00"/>
    <n v="1456441429"/>
    <x v="1722"/>
    <b v="0"/>
    <n v="1"/>
    <b v="0"/>
    <s v="music/faith"/>
    <x v="4"/>
    <s v="faith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d v="2015-07-01T06:00:00"/>
    <n v="1430855315"/>
    <x v="1723"/>
    <b v="0"/>
    <n v="3"/>
    <b v="0"/>
    <s v="music/faith"/>
    <x v="4"/>
    <s v="faith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d v="2014-10-30T22:22:42"/>
    <n v="1412115762"/>
    <x v="1724"/>
    <b v="0"/>
    <n v="4"/>
    <b v="0"/>
    <s v="music/faith"/>
    <x v="4"/>
    <s v="faith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d v="2014-08-24T23:14:09"/>
    <n v="1406330049"/>
    <x v="1725"/>
    <b v="0"/>
    <n v="9"/>
    <b v="0"/>
    <s v="music/faith"/>
    <x v="4"/>
    <s v="faith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d v="2014-06-27T22:04:24"/>
    <n v="1401401064"/>
    <x v="1726"/>
    <b v="0"/>
    <n v="16"/>
    <b v="0"/>
    <s v="music/faith"/>
    <x v="4"/>
    <s v="faith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d v="2015-04-05T11:00:00"/>
    <n v="1423520177"/>
    <x v="1727"/>
    <b v="0"/>
    <n v="1"/>
    <b v="0"/>
    <s v="music/faith"/>
    <x v="4"/>
    <s v="faith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d v="2015-10-21T15:01:14"/>
    <n v="1442847674"/>
    <x v="1728"/>
    <b v="0"/>
    <n v="7"/>
    <b v="0"/>
    <s v="music/faith"/>
    <x v="4"/>
    <s v="faith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d v="2016-06-10T01:15:06"/>
    <n v="1460337306"/>
    <x v="1729"/>
    <b v="0"/>
    <n v="0"/>
    <b v="0"/>
    <s v="music/faith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d v="2015-10-25T02:06:23"/>
    <n v="1443146783"/>
    <x v="1730"/>
    <b v="0"/>
    <n v="0"/>
    <b v="0"/>
    <s v="music/faith"/>
    <x v="4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x v="0"/>
    <n v="1434034800"/>
    <d v="2015-06-11T15:00:00"/>
    <n v="1432849552"/>
    <x v="1731"/>
    <b v="0"/>
    <n v="0"/>
    <b v="0"/>
    <s v="music/faith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d v="2016-01-16T05:00:00"/>
    <n v="1447777481"/>
    <x v="1732"/>
    <b v="0"/>
    <n v="0"/>
    <b v="0"/>
    <s v="music/faith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d v="2016-09-13T21:30:00"/>
    <n v="1472746374"/>
    <x v="1733"/>
    <b v="0"/>
    <n v="0"/>
    <b v="0"/>
    <s v="music/faith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d v="2015-05-08T00:52:36"/>
    <n v="1428454356"/>
    <x v="1734"/>
    <b v="0"/>
    <n v="1"/>
    <b v="0"/>
    <s v="music/faith"/>
    <x v="4"/>
    <s v="faith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d v="2016-08-07T19:32:25"/>
    <n v="1468006345"/>
    <x v="1735"/>
    <b v="0"/>
    <n v="2"/>
    <b v="0"/>
    <s v="music/faith"/>
    <x v="4"/>
    <s v="faith"/>
    <n v="0.11"/>
    <n v="55"/>
  </r>
  <r>
    <n v="1736"/>
    <s v="In His Presence"/>
    <s v="A unique meditative album reflecting on the life of Christ, inviting Him into your presence"/>
    <n v="3000"/>
    <n v="22"/>
    <x v="2"/>
    <s v="US"/>
    <x v="0"/>
    <n v="1447018833"/>
    <d v="2015-11-08T21:40:33"/>
    <n v="1444423233"/>
    <x v="1736"/>
    <b v="0"/>
    <n v="1"/>
    <b v="0"/>
    <s v="music/faith"/>
    <x v="4"/>
    <s v="faith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d v="2015-07-20T22:46:32"/>
    <n v="1434840392"/>
    <x v="1737"/>
    <b v="0"/>
    <n v="15"/>
    <b v="0"/>
    <s v="music/faith"/>
    <x v="4"/>
    <s v="faith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s v="US"/>
    <x v="0"/>
    <n v="1412283542"/>
    <d v="2014-10-02T20:59:02"/>
    <n v="1409691542"/>
    <x v="1738"/>
    <b v="0"/>
    <n v="1"/>
    <b v="0"/>
    <s v="music/faith"/>
    <x v="4"/>
    <s v="faith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d v="2016-05-04T19:58:52"/>
    <n v="1457297932"/>
    <x v="1739"/>
    <b v="0"/>
    <n v="1"/>
    <b v="0"/>
    <s v="music/faith"/>
    <x v="4"/>
    <s v="faith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d v="2015-07-16T19:37:02"/>
    <n v="1434483422"/>
    <x v="1740"/>
    <b v="0"/>
    <n v="0"/>
    <b v="0"/>
    <s v="music/faith"/>
    <x v="4"/>
    <s v="faith"/>
    <n v="0"/>
    <n v="0"/>
  </r>
  <r>
    <n v="1741"/>
    <s v="Caught off Guard"/>
    <s v="A photo journal documenting my experiences and travels across New Zealand"/>
    <n v="1200"/>
    <n v="1330"/>
    <x v="0"/>
    <s v="GB"/>
    <x v="1"/>
    <n v="1433948671"/>
    <d v="2015-06-10T15:04:31"/>
    <n v="1430060671"/>
    <x v="1741"/>
    <b v="0"/>
    <n v="52"/>
    <b v="1"/>
    <s v="photography/photobooks"/>
    <x v="8"/>
    <s v="photobooks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d v="2017-01-07T21:00:00"/>
    <n v="1481058170"/>
    <x v="1742"/>
    <b v="0"/>
    <n v="34"/>
    <b v="1"/>
    <s v="photography/photobooks"/>
    <x v="8"/>
    <s v="photobooks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d v="2016-08-27T03:59:00"/>
    <n v="1470348775"/>
    <x v="1743"/>
    <b v="0"/>
    <n v="67"/>
    <b v="1"/>
    <s v="photography/photobooks"/>
    <x v="8"/>
    <s v="photobooks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d v="2015-03-08T13:31:17"/>
    <n v="1421937077"/>
    <x v="1744"/>
    <b v="0"/>
    <n v="70"/>
    <b v="1"/>
    <s v="photography/photobooks"/>
    <x v="8"/>
    <s v="photobooks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d v="2016-12-22T02:00:00"/>
    <n v="1479276838"/>
    <x v="1745"/>
    <b v="0"/>
    <n v="89"/>
    <b v="1"/>
    <s v="photography/photobooks"/>
    <x v="8"/>
    <s v="photobooks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d v="2016-11-24T02:00:00"/>
    <n v="1477368867"/>
    <x v="1746"/>
    <b v="0"/>
    <n v="107"/>
    <b v="1"/>
    <s v="photography/photobooks"/>
    <x v="8"/>
    <s v="photobooks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d v="2015-11-13T15:00:00"/>
    <n v="1444904830"/>
    <x v="1747"/>
    <b v="0"/>
    <n v="159"/>
    <b v="1"/>
    <s v="photography/photobooks"/>
    <x v="8"/>
    <s v="photobooks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s v="CA"/>
    <x v="5"/>
    <n v="1441234143"/>
    <d v="2015-09-02T22:49:03"/>
    <n v="1438642143"/>
    <x v="1748"/>
    <b v="0"/>
    <n v="181"/>
    <b v="1"/>
    <s v="photography/photobooks"/>
    <x v="8"/>
    <s v="photobooks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d v="2017-03-01T19:00:00"/>
    <n v="1485213921"/>
    <x v="1749"/>
    <b v="0"/>
    <n v="131"/>
    <b v="1"/>
    <s v="photography/photobooks"/>
    <x v="8"/>
    <s v="photobooks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d v="2016-04-19T20:05:04"/>
    <n v="1458936304"/>
    <x v="1750"/>
    <b v="0"/>
    <n v="125"/>
    <b v="1"/>
    <s v="photography/photobooks"/>
    <x v="8"/>
    <s v="photobooks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d v="2015-03-19T17:45:23"/>
    <n v="1424198723"/>
    <x v="1751"/>
    <b v="0"/>
    <n v="61"/>
    <b v="1"/>
    <s v="photography/photobooks"/>
    <x v="8"/>
    <s v="photobooks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s v="GB"/>
    <x v="1"/>
    <n v="1476425082"/>
    <d v="2016-10-14T06:04:42"/>
    <n v="1473833082"/>
    <x v="1752"/>
    <b v="0"/>
    <n v="90"/>
    <b v="1"/>
    <s v="photography/photobooks"/>
    <x v="8"/>
    <s v="photobooks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d v="2016-03-21T16:59:28"/>
    <n v="1455991168"/>
    <x v="1753"/>
    <b v="0"/>
    <n v="35"/>
    <b v="1"/>
    <s v="photography/photobooks"/>
    <x v="8"/>
    <s v="photobooks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d v="2015-04-03T20:02:33"/>
    <n v="1425502953"/>
    <x v="1754"/>
    <b v="0"/>
    <n v="90"/>
    <b v="1"/>
    <s v="photography/photobooks"/>
    <x v="8"/>
    <s v="photobooks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d v="2015-10-05T18:56:01"/>
    <n v="1441479361"/>
    <x v="1755"/>
    <b v="0"/>
    <n v="4"/>
    <b v="1"/>
    <s v="photography/photobooks"/>
    <x v="8"/>
    <s v="photobooks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d v="2016-08-29T04:01:09"/>
    <n v="1468987269"/>
    <x v="1756"/>
    <b v="0"/>
    <n v="120"/>
    <b v="1"/>
    <s v="photography/photobooks"/>
    <x v="8"/>
    <s v="photobooks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d v="2017-01-28T19:29:00"/>
    <n v="1483041083"/>
    <x v="1757"/>
    <b v="0"/>
    <n v="14"/>
    <b v="1"/>
    <s v="photography/photobooks"/>
    <x v="8"/>
    <s v="photobooks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d v="2016-07-14T22:56:32"/>
    <n v="1463352992"/>
    <x v="1758"/>
    <b v="0"/>
    <n v="27"/>
    <b v="1"/>
    <s v="photography/photobooks"/>
    <x v="8"/>
    <s v="photobooks"/>
    <n v="1.147"/>
    <n v="42.481481481481481"/>
  </r>
  <r>
    <n v="1759"/>
    <s v="Death Valley"/>
    <s v="Death Valley will be the first photo book of Andi State"/>
    <n v="5000"/>
    <n v="5330"/>
    <x v="0"/>
    <s v="US"/>
    <x v="0"/>
    <n v="1427309629"/>
    <d v="2015-03-25T18:53:49"/>
    <n v="1425585229"/>
    <x v="1759"/>
    <b v="0"/>
    <n v="49"/>
    <b v="1"/>
    <s v="photography/photobooks"/>
    <x v="8"/>
    <s v="photobooks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d v="2016-02-25T16:08:33"/>
    <n v="1454688513"/>
    <x v="1760"/>
    <b v="0"/>
    <n v="102"/>
    <b v="1"/>
    <s v="photography/photobooks"/>
    <x v="8"/>
    <s v="photobooks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s v="GB"/>
    <x v="1"/>
    <n v="1442065060"/>
    <d v="2015-09-12T13:37:40"/>
    <n v="1437745060"/>
    <x v="1761"/>
    <b v="0"/>
    <n v="3"/>
    <b v="1"/>
    <s v="photography/photobooks"/>
    <x v="8"/>
    <s v="photobooks"/>
    <n v="1.55"/>
    <n v="51.666666666666664"/>
  </r>
  <r>
    <n v="1762"/>
    <s v="&quot;The Naked Pixel&quot; Ali Pakele"/>
    <s v="Project rewards $25 gets you 190+ digital images"/>
    <n v="100"/>
    <n v="885"/>
    <x v="0"/>
    <s v="US"/>
    <x v="0"/>
    <n v="1457739245"/>
    <d v="2016-03-11T23:34:05"/>
    <n v="1455147245"/>
    <x v="1762"/>
    <b v="0"/>
    <n v="25"/>
    <b v="1"/>
    <s v="photography/photobooks"/>
    <x v="8"/>
    <s v="photobooks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d v="2016-10-23T20:50:40"/>
    <n v="1474663840"/>
    <x v="1763"/>
    <b v="0"/>
    <n v="118"/>
    <b v="1"/>
    <s v="photography/photobooks"/>
    <x v="8"/>
    <s v="photobooks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d v="2014-08-03T11:39:39"/>
    <n v="1404560379"/>
    <x v="1764"/>
    <b v="1"/>
    <n v="39"/>
    <b v="0"/>
    <s v="photography/photobooks"/>
    <x v="8"/>
    <s v="photobooks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d v="2014-08-13T23:31:52"/>
    <n v="1405380712"/>
    <x v="1765"/>
    <b v="1"/>
    <n v="103"/>
    <b v="0"/>
    <s v="photography/photobooks"/>
    <x v="8"/>
    <s v="photobooks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d v="2014-08-25T20:38:08"/>
    <n v="1407184688"/>
    <x v="1766"/>
    <b v="1"/>
    <n v="0"/>
    <b v="0"/>
    <s v="photography/photobooks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d v="2014-08-03T15:48:04"/>
    <n v="1404488884"/>
    <x v="1767"/>
    <b v="1"/>
    <n v="39"/>
    <b v="0"/>
    <s v="photography/photobooks"/>
    <x v="8"/>
    <s v="photobooks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d v="2014-09-27T13:27:24"/>
    <n v="1406640444"/>
    <x v="1768"/>
    <b v="1"/>
    <n v="15"/>
    <b v="0"/>
    <s v="photography/photobooks"/>
    <x v="8"/>
    <s v="photobooks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d v="2015-01-13T19:39:19"/>
    <n v="1418585959"/>
    <x v="1769"/>
    <b v="1"/>
    <n v="22"/>
    <b v="0"/>
    <s v="photography/photobooks"/>
    <x v="8"/>
    <s v="photobooks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d v="2014-10-14T18:43:14"/>
    <n v="1410288194"/>
    <x v="1770"/>
    <b v="1"/>
    <n v="92"/>
    <b v="0"/>
    <s v="photography/photobooks"/>
    <x v="8"/>
    <s v="photobooks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d v="2014-10-23T23:30:40"/>
    <n v="1411515040"/>
    <x v="1771"/>
    <b v="1"/>
    <n v="25"/>
    <b v="0"/>
    <s v="photography/photobooks"/>
    <x v="8"/>
    <s v="photobooks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d v="2014-07-06T17:13:56"/>
    <n v="1399482836"/>
    <x v="1772"/>
    <b v="1"/>
    <n v="19"/>
    <b v="0"/>
    <s v="photography/photobooks"/>
    <x v="8"/>
    <s v="photobooks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d v="2015-01-19T18:14:58"/>
    <n v="1417803298"/>
    <x v="1773"/>
    <b v="1"/>
    <n v="19"/>
    <b v="0"/>
    <s v="photography/photobooks"/>
    <x v="8"/>
    <s v="photobooks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d v="2014-11-29T14:59:00"/>
    <n v="1413609292"/>
    <x v="1774"/>
    <b v="1"/>
    <n v="13"/>
    <b v="0"/>
    <s v="photography/photobooks"/>
    <x v="8"/>
    <s v="photobooks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d v="2014-10-24T23:26:00"/>
    <n v="1410305160"/>
    <x v="1775"/>
    <b v="1"/>
    <n v="124"/>
    <b v="0"/>
    <s v="photography/photobooks"/>
    <x v="8"/>
    <s v="photobooks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d v="2014-10-29T22:57:51"/>
    <n v="1411513071"/>
    <x v="1776"/>
    <b v="1"/>
    <n v="4"/>
    <b v="0"/>
    <s v="photography/photobooks"/>
    <x v="8"/>
    <s v="photobooks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d v="2015-02-20T08:34:13"/>
    <n v="1421829253"/>
    <x v="1777"/>
    <b v="1"/>
    <n v="10"/>
    <b v="0"/>
    <s v="photography/photobooks"/>
    <x v="8"/>
    <s v="photobooks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d v="2015-03-27T19:43:15"/>
    <n v="1423600995"/>
    <x v="1778"/>
    <b v="1"/>
    <n v="15"/>
    <b v="0"/>
    <s v="photography/photobooks"/>
    <x v="8"/>
    <s v="photobooks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d v="2016-09-02T16:36:20"/>
    <n v="1470242180"/>
    <x v="1779"/>
    <b v="1"/>
    <n v="38"/>
    <b v="0"/>
    <s v="photography/photobooks"/>
    <x v="8"/>
    <s v="photobooks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d v="2016-07-02T14:25:10"/>
    <n v="1462285510"/>
    <x v="1780"/>
    <b v="1"/>
    <n v="152"/>
    <b v="0"/>
    <s v="photography/photobooks"/>
    <x v="8"/>
    <s v="photobooks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d v="2016-09-15T14:49:05"/>
    <n v="1471272545"/>
    <x v="1781"/>
    <b v="1"/>
    <n v="24"/>
    <b v="0"/>
    <s v="photography/photobooks"/>
    <x v="8"/>
    <s v="photobooks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d v="2016-02-21T13:48:09"/>
    <n v="1453211289"/>
    <x v="1782"/>
    <b v="1"/>
    <n v="76"/>
    <b v="0"/>
    <s v="photography/photobooks"/>
    <x v="8"/>
    <s v="photobooks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d v="2015-05-21T22:47:58"/>
    <n v="1429656478"/>
    <x v="1783"/>
    <b v="1"/>
    <n v="185"/>
    <b v="0"/>
    <s v="photography/photobooks"/>
    <x v="8"/>
    <s v="photobooks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d v="2015-01-31T03:25:00"/>
    <n v="1419954240"/>
    <x v="1784"/>
    <b v="1"/>
    <n v="33"/>
    <b v="0"/>
    <s v="photography/photobooks"/>
    <x v="8"/>
    <s v="photobooks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d v="2014-10-16T00:00:00"/>
    <n v="1410750855"/>
    <x v="1785"/>
    <b v="1"/>
    <n v="108"/>
    <b v="0"/>
    <s v="photography/photobooks"/>
    <x v="8"/>
    <s v="photobooks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d v="2014-12-15T13:12:57"/>
    <n v="1416057177"/>
    <x v="1786"/>
    <b v="1"/>
    <n v="29"/>
    <b v="0"/>
    <s v="photography/photobooks"/>
    <x v="8"/>
    <s v="photobooks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d v="2015-04-04T14:43:57"/>
    <n v="1425570237"/>
    <x v="1787"/>
    <b v="1"/>
    <n v="24"/>
    <b v="0"/>
    <s v="photography/photobooks"/>
    <x v="8"/>
    <s v="photobooks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d v="2014-10-31T22:45:42"/>
    <n v="1412203542"/>
    <x v="1788"/>
    <b v="1"/>
    <n v="4"/>
    <b v="0"/>
    <s v="photography/photobooks"/>
    <x v="8"/>
    <s v="photobooks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d v="2015-01-12T06:00:03"/>
    <n v="1415858403"/>
    <x v="1789"/>
    <b v="1"/>
    <n v="4"/>
    <b v="0"/>
    <s v="photography/photobooks"/>
    <x v="8"/>
    <s v="photobooks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d v="2015-02-05T16:11:18"/>
    <n v="1420560678"/>
    <x v="1790"/>
    <b v="1"/>
    <n v="15"/>
    <b v="0"/>
    <s v="photography/photobooks"/>
    <x v="8"/>
    <s v="photobooks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d v="2015-01-29T17:46:05"/>
    <n v="1417369565"/>
    <x v="1791"/>
    <b v="1"/>
    <n v="4"/>
    <b v="0"/>
    <s v="photography/photobooks"/>
    <x v="8"/>
    <s v="photobooks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d v="2015-08-10T06:59:00"/>
    <n v="1435970682"/>
    <x v="1792"/>
    <b v="1"/>
    <n v="139"/>
    <b v="0"/>
    <s v="photography/photobooks"/>
    <x v="8"/>
    <s v="photobooks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d v="2014-11-27T22:24:00"/>
    <n v="1414531440"/>
    <x v="1793"/>
    <b v="1"/>
    <n v="2"/>
    <b v="0"/>
    <s v="photography/photobooks"/>
    <x v="8"/>
    <s v="photobooks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d v="2015-02-11T13:13:42"/>
    <n v="1420636422"/>
    <x v="1794"/>
    <b v="1"/>
    <n v="18"/>
    <b v="0"/>
    <s v="photography/photobooks"/>
    <x v="8"/>
    <s v="photobooks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d v="2016-10-14T16:00:00"/>
    <n v="1473922541"/>
    <x v="1795"/>
    <b v="1"/>
    <n v="81"/>
    <b v="0"/>
    <s v="photography/photobooks"/>
    <x v="8"/>
    <s v="photobooks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d v="2016-07-24T10:32:46"/>
    <n v="1464172366"/>
    <x v="1796"/>
    <b v="1"/>
    <n v="86"/>
    <b v="0"/>
    <s v="photography/photobooks"/>
    <x v="8"/>
    <s v="photobooks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d v="2016-12-15T13:39:49"/>
    <n v="1479217189"/>
    <x v="1797"/>
    <b v="1"/>
    <n v="140"/>
    <b v="0"/>
    <s v="photography/photobooks"/>
    <x v="8"/>
    <s v="photobooks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d v="2016-02-04T07:50:33"/>
    <n v="1449388233"/>
    <x v="1798"/>
    <b v="1"/>
    <n v="37"/>
    <b v="0"/>
    <s v="photography/photobooks"/>
    <x v="8"/>
    <s v="photobooks"/>
    <n v="0.136375"/>
    <n v="58.972972972972975"/>
  </r>
  <r>
    <n v="1799"/>
    <s v="The UnDiscovered Image"/>
    <s v="The UnDiscovered Image, a monthly publication dedicated to photographers."/>
    <n v="4000"/>
    <n v="69.83"/>
    <x v="2"/>
    <s v="GB"/>
    <x v="1"/>
    <n v="1415740408"/>
    <d v="2014-11-11T21:13:28"/>
    <n v="1414008808"/>
    <x v="1799"/>
    <b v="1"/>
    <n v="6"/>
    <b v="0"/>
    <s v="photography/photobooks"/>
    <x v="8"/>
    <s v="photobooks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d v="2016-10-10T14:32:50"/>
    <n v="1473517970"/>
    <x v="1800"/>
    <b v="1"/>
    <n v="113"/>
    <b v="0"/>
    <s v="photography/photobooks"/>
    <x v="8"/>
    <s v="photobooks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d v="2015-12-15T12:10:00"/>
    <n v="1447429868"/>
    <x v="1801"/>
    <b v="1"/>
    <n v="37"/>
    <b v="0"/>
    <s v="photography/photobooks"/>
    <x v="8"/>
    <s v="photobooks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d v="2015-06-27T21:59:00"/>
    <n v="1433416830"/>
    <x v="1802"/>
    <b v="1"/>
    <n v="18"/>
    <b v="0"/>
    <s v="photography/photobooks"/>
    <x v="8"/>
    <s v="photobooks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d v="2015-02-14T01:43:02"/>
    <n v="1421199782"/>
    <x v="1803"/>
    <b v="1"/>
    <n v="75"/>
    <b v="0"/>
    <s v="photography/photobooks"/>
    <x v="8"/>
    <s v="photobooks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d v="2015-11-14T17:16:44"/>
    <n v="1444061804"/>
    <x v="1804"/>
    <b v="1"/>
    <n v="52"/>
    <b v="0"/>
    <s v="photography/photobooks"/>
    <x v="8"/>
    <s v="photobooks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d v="2015-10-02T18:00:00"/>
    <n v="1441048658"/>
    <x v="1805"/>
    <b v="1"/>
    <n v="122"/>
    <b v="0"/>
    <s v="photography/photobooks"/>
    <x v="8"/>
    <s v="photobooks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d v="2014-09-30T15:19:09"/>
    <n v="1409066349"/>
    <x v="1806"/>
    <b v="1"/>
    <n v="8"/>
    <b v="0"/>
    <s v="photography/photobooks"/>
    <x v="8"/>
    <s v="photobooks"/>
    <n v="2.955E-2"/>
    <n v="73.875"/>
  </r>
  <r>
    <n v="1807"/>
    <s v="Anywhere but Here"/>
    <s v="I want to explore alternative cultures and lifestyles in America."/>
    <n v="5000"/>
    <n v="553"/>
    <x v="2"/>
    <s v="US"/>
    <x v="0"/>
    <n v="1411868313"/>
    <d v="2014-09-28T01:38:33"/>
    <n v="1409276313"/>
    <x v="1807"/>
    <b v="1"/>
    <n v="8"/>
    <b v="0"/>
    <s v="photography/photobooks"/>
    <x v="8"/>
    <s v="photobooks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d v="2017-02-11T16:20:30"/>
    <n v="1483806030"/>
    <x v="1808"/>
    <b v="1"/>
    <n v="96"/>
    <b v="0"/>
    <s v="photography/photobooks"/>
    <x v="8"/>
    <s v="photobooks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d v="2015-03-01T21:47:19"/>
    <n v="1422222439"/>
    <x v="1809"/>
    <b v="1"/>
    <n v="9"/>
    <b v="0"/>
    <s v="photography/photobooks"/>
    <x v="8"/>
    <s v="photobooks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s v="US"/>
    <x v="0"/>
    <n v="1408657826"/>
    <d v="2014-08-21T21:50:26"/>
    <n v="1407621026"/>
    <x v="1810"/>
    <b v="0"/>
    <n v="2"/>
    <b v="0"/>
    <s v="photography/photobooks"/>
    <x v="8"/>
    <s v="photobooks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d v="2014-10-24T04:00:00"/>
    <n v="1408962270"/>
    <x v="1811"/>
    <b v="0"/>
    <n v="26"/>
    <b v="0"/>
    <s v="photography/photobooks"/>
    <x v="8"/>
    <s v="photobooks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d v="2016-07-03T07:38:56"/>
    <n v="1464939536"/>
    <x v="1812"/>
    <b v="0"/>
    <n v="23"/>
    <b v="0"/>
    <s v="photography/photobooks"/>
    <x v="8"/>
    <s v="photobooks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d v="2014-08-08T21:20:12"/>
    <n v="1404940812"/>
    <x v="1813"/>
    <b v="0"/>
    <n v="0"/>
    <b v="0"/>
    <s v="photography/photobooks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d v="2015-02-28T07:32:16"/>
    <n v="1422516736"/>
    <x v="1814"/>
    <b v="0"/>
    <n v="140"/>
    <b v="0"/>
    <s v="photography/photobooks"/>
    <x v="8"/>
    <s v="photobooks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d v="2015-07-01T21:45:37"/>
    <n v="1434577537"/>
    <x v="1815"/>
    <b v="0"/>
    <n v="0"/>
    <b v="0"/>
    <s v="photography/photobooks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d v="2016-07-25T19:00:00"/>
    <n v="1467061303"/>
    <x v="1816"/>
    <b v="0"/>
    <n v="6"/>
    <b v="0"/>
    <s v="photography/photobooks"/>
    <x v="8"/>
    <s v="photobooks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d v="2017-01-30T06:59:00"/>
    <n v="1480607607"/>
    <x v="1817"/>
    <b v="0"/>
    <n v="100"/>
    <b v="0"/>
    <s v="photography/photobooks"/>
    <x v="8"/>
    <s v="photobooks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d v="2015-04-03T04:37:30"/>
    <n v="1425447450"/>
    <x v="1818"/>
    <b v="0"/>
    <n v="0"/>
    <b v="0"/>
    <s v="photography/photobooks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d v="2014-07-30T18:03:16"/>
    <n v="1404151396"/>
    <x v="1819"/>
    <b v="0"/>
    <n v="4"/>
    <b v="0"/>
    <s v="photography/photobooks"/>
    <x v="8"/>
    <s v="photobooks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d v="2015-04-01T01:01:30"/>
    <n v="1425261690"/>
    <x v="1820"/>
    <b v="0"/>
    <n v="8"/>
    <b v="0"/>
    <s v="photography/photobooks"/>
    <x v="8"/>
    <s v="photobooks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d v="2012-03-03T07:39:27"/>
    <n v="1326872367"/>
    <x v="1821"/>
    <b v="0"/>
    <n v="57"/>
    <b v="1"/>
    <s v="music/rock"/>
    <x v="4"/>
    <s v="rock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d v="2014-01-31T19:01:00"/>
    <n v="1388084862"/>
    <x v="1822"/>
    <b v="0"/>
    <n v="11"/>
    <b v="1"/>
    <s v="music/rock"/>
    <x v="4"/>
    <s v="rock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d v="2012-10-24T16:26:16"/>
    <n v="1348503976"/>
    <x v="1823"/>
    <b v="0"/>
    <n v="33"/>
    <b v="1"/>
    <s v="music/rock"/>
    <x v="4"/>
    <s v="rock"/>
    <n v="1.1585714285714286"/>
    <n v="24.575757575757574"/>
  </r>
  <r>
    <n v="1824"/>
    <s v="Tin Man's Broken Wisdom Fund"/>
    <s v="cd fund raiser"/>
    <n v="3000"/>
    <n v="3002"/>
    <x v="0"/>
    <s v="US"/>
    <x v="0"/>
    <n v="1389146880"/>
    <d v="2014-01-08T02:08:00"/>
    <n v="1387403967"/>
    <x v="1824"/>
    <b v="0"/>
    <n v="40"/>
    <b v="1"/>
    <s v="music/rock"/>
    <x v="4"/>
    <s v="rock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d v="2013-07-11T20:01:43"/>
    <n v="1371585703"/>
    <x v="1825"/>
    <b v="0"/>
    <n v="50"/>
    <b v="1"/>
    <s v="music/rock"/>
    <x v="4"/>
    <s v="rock"/>
    <n v="1.0505"/>
    <n v="42.02"/>
  </r>
  <r>
    <n v="1826"/>
    <s v="BEAR GHOST! Professional Recording! Yay!"/>
    <s v="Hear your favorite Bear Ghost in eargasmic quality!"/>
    <n v="2000"/>
    <n v="2020"/>
    <x v="0"/>
    <s v="US"/>
    <x v="0"/>
    <n v="1392675017"/>
    <d v="2014-02-17T22:10:17"/>
    <n v="1390083017"/>
    <x v="1826"/>
    <b v="0"/>
    <n v="38"/>
    <b v="1"/>
    <s v="music/rock"/>
    <x v="4"/>
    <s v="rock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d v="2011-03-03T07:49:21"/>
    <n v="1294818561"/>
    <x v="1827"/>
    <b v="0"/>
    <n v="96"/>
    <b v="1"/>
    <s v="music/rock"/>
    <x v="4"/>
    <s v="rock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d v="2014-05-09T22:00:00"/>
    <n v="1396906530"/>
    <x v="1828"/>
    <b v="0"/>
    <n v="48"/>
    <b v="1"/>
    <s v="music/rock"/>
    <x v="4"/>
    <s v="rock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d v="2011-01-21T22:00:00"/>
    <n v="1291428371"/>
    <x v="1829"/>
    <b v="0"/>
    <n v="33"/>
    <b v="1"/>
    <s v="music/rock"/>
    <x v="4"/>
    <s v="rock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d v="2014-02-24T16:25:07"/>
    <n v="1390667107"/>
    <x v="1830"/>
    <b v="0"/>
    <n v="226"/>
    <b v="1"/>
    <s v="music/rock"/>
    <x v="4"/>
    <s v="rock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d v="2012-05-12T23:54:23"/>
    <n v="1335570863"/>
    <x v="1831"/>
    <b v="0"/>
    <n v="14"/>
    <b v="1"/>
    <s v="music/rock"/>
    <x v="4"/>
    <s v="rock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d v="2011-03-04T12:57:07"/>
    <n v="1296651427"/>
    <x v="1832"/>
    <b v="0"/>
    <n v="20"/>
    <b v="1"/>
    <s v="music/rock"/>
    <x v="4"/>
    <s v="rock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d v="2013-03-02T07:59:00"/>
    <n v="1359421403"/>
    <x v="1833"/>
    <b v="0"/>
    <n v="25"/>
    <b v="1"/>
    <s v="music/rock"/>
    <x v="4"/>
    <s v="rock"/>
    <n v="2.625"/>
    <n v="42"/>
  </r>
  <r>
    <n v="1834"/>
    <s v="TDJ - All Part of the Plan EP/Tour"/>
    <s v="Help us fund our first tour and promote our new EP!"/>
    <n v="10000"/>
    <n v="11805"/>
    <x v="0"/>
    <s v="US"/>
    <x v="0"/>
    <n v="1422140895"/>
    <d v="2015-01-24T23:08:15"/>
    <n v="1418684895"/>
    <x v="1834"/>
    <b v="0"/>
    <n v="90"/>
    <b v="1"/>
    <s v="music/rock"/>
    <x v="4"/>
    <s v="rock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d v="2016-03-31T15:51:11"/>
    <n v="1456851071"/>
    <x v="1835"/>
    <b v="0"/>
    <n v="11"/>
    <b v="1"/>
    <s v="music/rock"/>
    <x v="4"/>
    <s v="rock"/>
    <n v="1.04"/>
    <n v="47.272727272727273"/>
  </r>
  <r>
    <n v="1836"/>
    <s v="KICKSTART OUR &lt;+3"/>
    <s v="Help fund our 2013 Sound &amp; Lighting Touring rig!"/>
    <n v="5000"/>
    <n v="10017"/>
    <x v="0"/>
    <s v="US"/>
    <x v="0"/>
    <n v="1361129129"/>
    <d v="2013-02-17T19:25:29"/>
    <n v="1359660329"/>
    <x v="1836"/>
    <b v="0"/>
    <n v="55"/>
    <b v="1"/>
    <s v="music/rock"/>
    <x v="4"/>
    <s v="rock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d v="2012-03-18T00:08:55"/>
    <n v="1326848935"/>
    <x v="1837"/>
    <b v="0"/>
    <n v="30"/>
    <b v="1"/>
    <s v="music/rock"/>
    <x v="4"/>
    <s v="rock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d v="2011-10-01T03:00:00"/>
    <n v="1314989557"/>
    <x v="1838"/>
    <b v="0"/>
    <n v="28"/>
    <b v="1"/>
    <s v="music/rock"/>
    <x v="4"/>
    <s v="rock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d v="2016-10-01T17:19:42"/>
    <n v="1472750382"/>
    <x v="1839"/>
    <b v="0"/>
    <n v="45"/>
    <b v="1"/>
    <s v="music/rock"/>
    <x v="4"/>
    <s v="rock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d v="2013-05-07T04:59:00"/>
    <n v="1366251510"/>
    <x v="1840"/>
    <b v="0"/>
    <n v="13"/>
    <b v="1"/>
    <s v="music/rock"/>
    <x v="4"/>
    <s v="rock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s v="US"/>
    <x v="0"/>
    <n v="1400561940"/>
    <d v="2014-05-20T04:59:00"/>
    <n v="1397679445"/>
    <x v="1841"/>
    <b v="0"/>
    <n v="40"/>
    <b v="1"/>
    <s v="music/rock"/>
    <x v="4"/>
    <s v="rock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d v="2015-03-02T05:59:00"/>
    <n v="1422371381"/>
    <x v="1842"/>
    <b v="0"/>
    <n v="21"/>
    <b v="1"/>
    <s v="music/rock"/>
    <x v="4"/>
    <s v="rock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d v="2011-02-20T23:52:34"/>
    <n v="1295653954"/>
    <x v="1843"/>
    <b v="0"/>
    <n v="134"/>
    <b v="1"/>
    <s v="music/rock"/>
    <x v="4"/>
    <s v="rock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d v="2011-06-11T03:00:00"/>
    <n v="1304464914"/>
    <x v="1844"/>
    <b v="0"/>
    <n v="20"/>
    <b v="1"/>
    <s v="music/rock"/>
    <x v="4"/>
    <s v="rock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d v="2016-06-17T04:55:00"/>
    <n v="1464854398"/>
    <x v="1845"/>
    <b v="0"/>
    <n v="19"/>
    <b v="1"/>
    <s v="music/rock"/>
    <x v="4"/>
    <s v="rock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d v="2012-12-15T15:36:17"/>
    <n v="1352993777"/>
    <x v="1846"/>
    <b v="0"/>
    <n v="209"/>
    <b v="1"/>
    <s v="music/rock"/>
    <x v="4"/>
    <s v="rock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d v="2015-04-21T05:40:32"/>
    <n v="1427780432"/>
    <x v="1847"/>
    <b v="0"/>
    <n v="38"/>
    <b v="1"/>
    <s v="music/rock"/>
    <x v="4"/>
    <s v="rock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d v="2011-07-31T06:59:00"/>
    <n v="1306608888"/>
    <x v="1848"/>
    <b v="0"/>
    <n v="24"/>
    <b v="1"/>
    <s v="music/rock"/>
    <x v="4"/>
    <s v="rock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d v="2012-10-17T20:17:39"/>
    <n v="1347913059"/>
    <x v="1849"/>
    <b v="0"/>
    <n v="8"/>
    <b v="1"/>
    <s v="music/rock"/>
    <x v="4"/>
    <s v="rock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d v="2014-07-10T23:01:40"/>
    <n v="1402441300"/>
    <x v="1850"/>
    <b v="0"/>
    <n v="179"/>
    <b v="1"/>
    <s v="music/rock"/>
    <x v="4"/>
    <s v="rock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d v="2014-07-28T01:00:00"/>
    <n v="1404769538"/>
    <x v="1851"/>
    <b v="0"/>
    <n v="26"/>
    <b v="1"/>
    <s v="music/rock"/>
    <x v="4"/>
    <s v="rock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d v="2015-04-25T00:00:00"/>
    <n v="1426703452"/>
    <x v="1852"/>
    <b v="0"/>
    <n v="131"/>
    <b v="1"/>
    <s v="music/rock"/>
    <x v="4"/>
    <s v="rock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d v="2012-11-14T02:26:57"/>
    <n v="1348536417"/>
    <x v="1853"/>
    <b v="0"/>
    <n v="14"/>
    <b v="1"/>
    <s v="music/rock"/>
    <x v="4"/>
    <s v="rock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d v="2013-05-24T00:30:37"/>
    <n v="1366763437"/>
    <x v="1854"/>
    <b v="0"/>
    <n v="174"/>
    <b v="1"/>
    <s v="music/rock"/>
    <x v="4"/>
    <s v="rock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d v="2014-01-06T12:55:40"/>
    <n v="1385124940"/>
    <x v="1855"/>
    <b v="0"/>
    <n v="191"/>
    <b v="1"/>
    <s v="music/rock"/>
    <x v="4"/>
    <s v="rock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d v="2014-07-18T20:31:12"/>
    <n v="1403901072"/>
    <x v="1856"/>
    <b v="0"/>
    <n v="38"/>
    <b v="1"/>
    <s v="music/rock"/>
    <x v="4"/>
    <s v="rock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d v="2014-09-12T18:26:53"/>
    <n v="1407954413"/>
    <x v="1857"/>
    <b v="0"/>
    <n v="22"/>
    <b v="1"/>
    <s v="music/rock"/>
    <x v="4"/>
    <s v="rock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d v="2011-12-16T05:48:41"/>
    <n v="1318826921"/>
    <x v="1858"/>
    <b v="0"/>
    <n v="149"/>
    <b v="1"/>
    <s v="music/rock"/>
    <x v="4"/>
    <s v="rock"/>
    <n v="1.0874800874800874"/>
    <n v="40.547315436241611"/>
  </r>
  <r>
    <n v="1859"/>
    <s v="Queen Kwong Tour to London and Paris"/>
    <s v="Queen Kwong is going ON TOUR to London and Paris!"/>
    <n v="3000"/>
    <n v="3955"/>
    <x v="0"/>
    <s v="US"/>
    <x v="0"/>
    <n v="1316716129"/>
    <d v="2011-09-22T18:28:49"/>
    <n v="1314124129"/>
    <x v="1859"/>
    <b v="0"/>
    <n v="56"/>
    <b v="1"/>
    <s v="music/rock"/>
    <x v="4"/>
    <s v="rock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d v="2014-02-06T17:01:24"/>
    <n v="1389891684"/>
    <x v="1860"/>
    <b v="0"/>
    <n v="19"/>
    <b v="1"/>
    <s v="music/rock"/>
    <x v="4"/>
    <s v="rock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d v="2015-01-26T07:12:21"/>
    <n v="1419664341"/>
    <x v="1861"/>
    <b v="0"/>
    <n v="0"/>
    <b v="0"/>
    <s v="games/mobile games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d v="2017-03-08T07:30:00"/>
    <n v="1484912974"/>
    <x v="1862"/>
    <b v="0"/>
    <n v="16"/>
    <b v="0"/>
    <s v="games/mobile games"/>
    <x v="6"/>
    <s v="mobile games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d v="2014-06-12T19:08:05"/>
    <n v="1400008085"/>
    <x v="1863"/>
    <b v="0"/>
    <n v="2"/>
    <b v="0"/>
    <s v="games/mobile games"/>
    <x v="6"/>
    <s v="mobile games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d v="2014-05-04T17:11:40"/>
    <n v="1396631500"/>
    <x v="1864"/>
    <b v="0"/>
    <n v="48"/>
    <b v="0"/>
    <s v="games/mobile games"/>
    <x v="6"/>
    <s v="mobile games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d v="2016-11-06T09:49:07"/>
    <n v="1475398147"/>
    <x v="1865"/>
    <b v="0"/>
    <n v="2"/>
    <b v="0"/>
    <s v="games/mobile games"/>
    <x v="6"/>
    <s v="mobile games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d v="2017-03-01T04:00:00"/>
    <n v="1483768497"/>
    <x v="1866"/>
    <b v="0"/>
    <n v="2"/>
    <b v="0"/>
    <s v="games/mobile games"/>
    <x v="6"/>
    <s v="mobile games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d v="2016-11-05T22:11:52"/>
    <n v="1475791912"/>
    <x v="1867"/>
    <b v="0"/>
    <n v="1"/>
    <b v="0"/>
    <s v="games/mobile games"/>
    <x v="6"/>
    <s v="mobile games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d v="2015-12-15T07:59:00"/>
    <n v="1448044925"/>
    <x v="1868"/>
    <b v="0"/>
    <n v="17"/>
    <b v="0"/>
    <s v="games/mobile games"/>
    <x v="6"/>
    <s v="mobile games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d v="2017-01-04T00:04:09"/>
    <n v="1480896249"/>
    <x v="1869"/>
    <b v="0"/>
    <n v="0"/>
    <b v="0"/>
    <s v="games/mobile games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d v="2016-01-31T04:17:00"/>
    <n v="1451723535"/>
    <x v="1870"/>
    <b v="0"/>
    <n v="11"/>
    <b v="0"/>
    <s v="games/mobile games"/>
    <x v="6"/>
    <s v="mobile games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d v="2014-11-20T19:48:21"/>
    <n v="1413053301"/>
    <x v="1871"/>
    <b v="0"/>
    <n v="95"/>
    <b v="0"/>
    <s v="games/mobile games"/>
    <x v="6"/>
    <s v="mobile games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d v="2015-06-30T03:06:42"/>
    <n v="1433041602"/>
    <x v="1872"/>
    <b v="0"/>
    <n v="13"/>
    <b v="0"/>
    <s v="games/mobile games"/>
    <x v="6"/>
    <s v="mobile games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d v="2015-07-08T16:45:00"/>
    <n v="1433861210"/>
    <x v="1873"/>
    <b v="0"/>
    <n v="2"/>
    <b v="0"/>
    <s v="games/mobile games"/>
    <x v="6"/>
    <s v="mobile games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d v="2016-06-28T23:15:33"/>
    <n v="1465427733"/>
    <x v="1874"/>
    <b v="0"/>
    <n v="2"/>
    <b v="0"/>
    <s v="games/mobile games"/>
    <x v="6"/>
    <s v="mobile games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d v="2016-08-06T21:35:08"/>
    <n v="1465335308"/>
    <x v="1875"/>
    <b v="0"/>
    <n v="3"/>
    <b v="0"/>
    <s v="games/mobile games"/>
    <x v="6"/>
    <s v="mobile games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d v="2014-06-16T06:50:05"/>
    <n v="1400309405"/>
    <x v="1876"/>
    <b v="0"/>
    <n v="0"/>
    <b v="0"/>
    <s v="games/mobile games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d v="2015-03-01T00:42:05"/>
    <n v="1422664925"/>
    <x v="1877"/>
    <b v="0"/>
    <n v="0"/>
    <b v="0"/>
    <s v="games/mobile games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d v="2014-06-13T00:12:35"/>
    <n v="1400026355"/>
    <x v="1878"/>
    <b v="0"/>
    <n v="0"/>
    <b v="0"/>
    <s v="games/mobile games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d v="2016-03-14T14:35:29"/>
    <n v="1455377729"/>
    <x v="1879"/>
    <b v="0"/>
    <n v="2"/>
    <b v="0"/>
    <s v="games/mobile games"/>
    <x v="6"/>
    <s v="mobile games"/>
    <n v="1.1999999999999999E-3"/>
    <n v="3"/>
  </r>
  <r>
    <n v="1880"/>
    <s v="Sim Betting Football"/>
    <s v="Sim Betting Football is the only football (soccer) betting simulation  game."/>
    <n v="5000"/>
    <n v="1004"/>
    <x v="2"/>
    <s v="GB"/>
    <x v="1"/>
    <n v="1459341380"/>
    <d v="2016-03-30T12:36:20"/>
    <n v="1456839380"/>
    <x v="1880"/>
    <b v="0"/>
    <n v="24"/>
    <b v="0"/>
    <s v="games/mobile games"/>
    <x v="6"/>
    <s v="mobile games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d v="2015-03-10T02:39:49"/>
    <n v="1423366789"/>
    <x v="1881"/>
    <b v="0"/>
    <n v="70"/>
    <b v="1"/>
    <s v="music/indie rock"/>
    <x v="4"/>
    <s v="indie rock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d v="2012-07-10T23:48:00"/>
    <n v="1339109212"/>
    <x v="1882"/>
    <b v="0"/>
    <n v="81"/>
    <b v="1"/>
    <s v="music/indie rock"/>
    <x v="4"/>
    <s v="indie rock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d v="2012-04-08T21:45:08"/>
    <n v="1331333108"/>
    <x v="1883"/>
    <b v="0"/>
    <n v="32"/>
    <b v="1"/>
    <s v="music/indie rock"/>
    <x v="4"/>
    <s v="indie rock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d v="2012-11-27T12:00:00"/>
    <n v="1350967535"/>
    <x v="1884"/>
    <b v="0"/>
    <n v="26"/>
    <b v="1"/>
    <s v="music/indie rock"/>
    <x v="4"/>
    <s v="indie rock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d v="2012-08-10T22:00:00"/>
    <n v="1341800110"/>
    <x v="1885"/>
    <b v="0"/>
    <n v="105"/>
    <b v="1"/>
    <s v="music/indie rock"/>
    <x v="4"/>
    <s v="indie rock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d v="2014-11-12T22:45:38"/>
    <n v="1413236738"/>
    <x v="1886"/>
    <b v="0"/>
    <n v="29"/>
    <b v="1"/>
    <s v="music/indie rock"/>
    <x v="4"/>
    <s v="indie rock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d v="2015-12-03T21:30:00"/>
    <n v="1447614732"/>
    <x v="1887"/>
    <b v="0"/>
    <n v="8"/>
    <b v="1"/>
    <s v="music/indie rock"/>
    <x v="4"/>
    <s v="indie rock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d v="2010-06-01T04:59:00"/>
    <n v="1272692732"/>
    <x v="1888"/>
    <b v="0"/>
    <n v="89"/>
    <b v="1"/>
    <s v="music/indie rock"/>
    <x v="4"/>
    <s v="indie rock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d v="2013-03-11T18:02:26"/>
    <n v="1359140546"/>
    <x v="1889"/>
    <b v="0"/>
    <n v="44"/>
    <b v="1"/>
    <s v="music/indie rock"/>
    <x v="4"/>
    <s v="indie rock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d v="2012-12-15T18:52:08"/>
    <n v="1353005528"/>
    <x v="1890"/>
    <b v="0"/>
    <n v="246"/>
    <b v="1"/>
    <s v="music/indie rock"/>
    <x v="4"/>
    <s v="indie rock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d v="2010-07-22T06:00:00"/>
    <n v="1275851354"/>
    <x v="1891"/>
    <b v="0"/>
    <n v="120"/>
    <b v="1"/>
    <s v="music/indie rock"/>
    <x v="4"/>
    <s v="indie rock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d v="2011-06-07T15:18:01"/>
    <n v="1304867881"/>
    <x v="1892"/>
    <b v="0"/>
    <n v="26"/>
    <b v="1"/>
    <s v="music/indie rock"/>
    <x v="4"/>
    <s v="indie rock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d v="2011-04-16T03:59:00"/>
    <n v="1301524585"/>
    <x v="1893"/>
    <b v="0"/>
    <n v="45"/>
    <b v="1"/>
    <s v="music/indie rock"/>
    <x v="4"/>
    <s v="indie rock"/>
    <n v="1.04"/>
    <n v="57.777777777777779"/>
  </r>
  <r>
    <n v="1894"/>
    <s v="Help me release my first 3 song EP!!"/>
    <s v="Im trying to raise $1000 for a 3 song EP in a studio!"/>
    <n v="1000"/>
    <n v="1145"/>
    <x v="0"/>
    <s v="US"/>
    <x v="0"/>
    <n v="1329082983"/>
    <d v="2012-02-12T21:43:03"/>
    <n v="1326404583"/>
    <x v="1894"/>
    <b v="0"/>
    <n v="20"/>
    <b v="1"/>
    <s v="music/indie rock"/>
    <x v="4"/>
    <s v="indie rock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d v="2015-10-20T17:55:22"/>
    <n v="1442771722"/>
    <x v="1895"/>
    <b v="0"/>
    <n v="47"/>
    <b v="1"/>
    <s v="music/indie rock"/>
    <x v="4"/>
    <s v="indie rock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d v="2012-04-12T17:02:45"/>
    <n v="1331658165"/>
    <x v="1896"/>
    <b v="0"/>
    <n v="13"/>
    <b v="1"/>
    <s v="music/indie rock"/>
    <x v="4"/>
    <s v="indie rock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d v="2014-03-04T21:00:00"/>
    <n v="1392040806"/>
    <x v="1897"/>
    <b v="0"/>
    <n v="183"/>
    <b v="1"/>
    <s v="music/indie rock"/>
    <x v="4"/>
    <s v="indie rock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d v="2016-02-01T18:00:00"/>
    <n v="1451277473"/>
    <x v="1898"/>
    <b v="0"/>
    <n v="21"/>
    <b v="1"/>
    <s v="music/indie rock"/>
    <x v="4"/>
    <s v="indie rock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d v="2015-03-25T21:36:06"/>
    <n v="1424730966"/>
    <x v="1899"/>
    <b v="0"/>
    <n v="42"/>
    <b v="1"/>
    <s v="music/indie rock"/>
    <x v="4"/>
    <s v="indie rock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d v="2012-10-06T09:59:00"/>
    <n v="1347137731"/>
    <x v="1900"/>
    <b v="0"/>
    <n v="54"/>
    <b v="1"/>
    <s v="music/indie rock"/>
    <x v="4"/>
    <s v="indie rock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d v="2015-05-22T13:00:00"/>
    <n v="1429707729"/>
    <x v="1901"/>
    <b v="0"/>
    <n v="25"/>
    <b v="0"/>
    <s v="technology/gadgets"/>
    <x v="2"/>
    <s v="gadgets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d v="2015-03-04T18:57:27"/>
    <n v="1422903447"/>
    <x v="1902"/>
    <b v="0"/>
    <n v="3"/>
    <b v="0"/>
    <s v="technology/gadgets"/>
    <x v="2"/>
    <s v="gadgets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d v="2017-01-27T18:29:51"/>
    <n v="1480357791"/>
    <x v="1903"/>
    <b v="0"/>
    <n v="41"/>
    <b v="0"/>
    <s v="technology/gadgets"/>
    <x v="2"/>
    <s v="gadgets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d v="2016-01-02T16:27:01"/>
    <n v="1447864021"/>
    <x v="1904"/>
    <b v="0"/>
    <n v="2"/>
    <b v="0"/>
    <s v="technology/gadgets"/>
    <x v="2"/>
    <s v="gadgets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d v="2014-09-07T22:13:14"/>
    <n v="1407535994"/>
    <x v="1905"/>
    <b v="0"/>
    <n v="4"/>
    <b v="0"/>
    <s v="technology/gadgets"/>
    <x v="2"/>
    <s v="gadgets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d v="2016-06-23T16:06:23"/>
    <n v="1464105983"/>
    <x v="1906"/>
    <b v="0"/>
    <n v="99"/>
    <b v="0"/>
    <s v="technology/gadgets"/>
    <x v="2"/>
    <s v="gadgets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d v="2014-05-23T14:05:25"/>
    <n v="1399557925"/>
    <x v="1907"/>
    <b v="0"/>
    <n v="4"/>
    <b v="0"/>
    <s v="technology/gadgets"/>
    <x v="2"/>
    <s v="gadgets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d v="2016-12-29T22:01:40"/>
    <n v="1480456900"/>
    <x v="1908"/>
    <b v="0"/>
    <n v="4"/>
    <b v="0"/>
    <s v="technology/gadgets"/>
    <x v="2"/>
    <s v="gadgets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d v="2014-10-23T10:17:59"/>
    <n v="1411467479"/>
    <x v="1909"/>
    <b v="0"/>
    <n v="38"/>
    <b v="0"/>
    <s v="technology/gadgets"/>
    <x v="2"/>
    <s v="gadgets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d v="2015-10-31T22:45:00"/>
    <n v="1442531217"/>
    <x v="1910"/>
    <b v="0"/>
    <n v="285"/>
    <b v="0"/>
    <s v="technology/gadgets"/>
    <x v="2"/>
    <s v="gadgets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d v="2014-08-09T00:48:54"/>
    <n v="1404953334"/>
    <x v="1911"/>
    <b v="0"/>
    <n v="1"/>
    <b v="0"/>
    <s v="technology/gadgets"/>
    <x v="2"/>
    <s v="gadgets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d v="2015-06-04T05:26:00"/>
    <n v="1430803560"/>
    <x v="1912"/>
    <b v="0"/>
    <n v="42"/>
    <b v="0"/>
    <s v="technology/gadgets"/>
    <x v="2"/>
    <s v="gadgets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d v="2014-10-08T12:16:18"/>
    <n v="1410178578"/>
    <x v="1913"/>
    <b v="0"/>
    <n v="26"/>
    <b v="0"/>
    <s v="technology/gadgets"/>
    <x v="2"/>
    <s v="gadgets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d v="2014-11-01T03:59:00"/>
    <n v="1413519073"/>
    <x v="1914"/>
    <b v="0"/>
    <n v="2"/>
    <b v="0"/>
    <s v="technology/gadgets"/>
    <x v="2"/>
    <s v="gadgets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d v="2014-09-02T01:10:22"/>
    <n v="1407892222"/>
    <x v="1915"/>
    <b v="0"/>
    <n v="4"/>
    <b v="0"/>
    <s v="technology/gadgets"/>
    <x v="2"/>
    <s v="gadgets"/>
    <n v="1.6E-2"/>
    <n v="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d v="2016-11-07T18:12:55"/>
    <n v="1476378775"/>
    <x v="1916"/>
    <b v="0"/>
    <n v="6"/>
    <b v="0"/>
    <s v="technology/gadgets"/>
    <x v="2"/>
    <s v="gadgets"/>
    <n v="5.1000000000000004E-3"/>
    <n v="17"/>
  </r>
  <r>
    <n v="1917"/>
    <s v="Chronovisor:The MOST innovative watch for night time reading"/>
    <s v="Let's build a legendary brand altogether"/>
    <n v="390000"/>
    <n v="205025"/>
    <x v="2"/>
    <s v="HK"/>
    <x v="6"/>
    <n v="1486708133"/>
    <d v="2017-02-10T06:28:53"/>
    <n v="1484116133"/>
    <x v="1917"/>
    <b v="0"/>
    <n v="70"/>
    <b v="0"/>
    <s v="technology/gadgets"/>
    <x v="2"/>
    <s v="gadgets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d v="2014-08-12T18:57:31"/>
    <n v="1404845851"/>
    <x v="1918"/>
    <b v="0"/>
    <n v="9"/>
    <b v="0"/>
    <s v="technology/gadgets"/>
    <x v="2"/>
    <s v="gadgets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d v="2015-05-19T21:00:49"/>
    <n v="1429477249"/>
    <x v="1919"/>
    <b v="0"/>
    <n v="8"/>
    <b v="0"/>
    <s v="technology/gadgets"/>
    <x v="2"/>
    <s v="gadgets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d v="2015-10-21T23:00:00"/>
    <n v="1443042061"/>
    <x v="1920"/>
    <b v="0"/>
    <n v="105"/>
    <b v="0"/>
    <s v="technology/gadgets"/>
    <x v="2"/>
    <s v="gadgets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s v="US"/>
    <x v="0"/>
    <n v="1342243143"/>
    <d v="2012-07-14T05:19:03"/>
    <n v="1339651143"/>
    <x v="1921"/>
    <b v="0"/>
    <n v="38"/>
    <b v="1"/>
    <s v="music/indie rock"/>
    <x v="4"/>
    <s v="indie rock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d v="2013-12-12T06:08:27"/>
    <n v="1384236507"/>
    <x v="1922"/>
    <b v="0"/>
    <n v="64"/>
    <b v="1"/>
    <s v="music/indie rock"/>
    <x v="4"/>
    <s v="indie rock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d v="2011-09-27T04:59:00"/>
    <n v="1313612532"/>
    <x v="1923"/>
    <b v="0"/>
    <n v="13"/>
    <b v="1"/>
    <s v="music/indie rock"/>
    <x v="4"/>
    <s v="indie rock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d v="2014-01-15T19:33:00"/>
    <n v="1387390555"/>
    <x v="1924"/>
    <b v="0"/>
    <n v="33"/>
    <b v="1"/>
    <s v="music/indie rock"/>
    <x v="4"/>
    <s v="indie rock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d v="2013-10-11T00:00:00"/>
    <n v="1379540288"/>
    <x v="1925"/>
    <b v="0"/>
    <n v="52"/>
    <b v="1"/>
    <s v="music/indie rock"/>
    <x v="4"/>
    <s v="indie rock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d v="2010-11-02T00:26:00"/>
    <n v="1286319256"/>
    <x v="1926"/>
    <b v="0"/>
    <n v="107"/>
    <b v="1"/>
    <s v="music/indie rock"/>
    <x v="4"/>
    <s v="indie rock"/>
    <n v="1.9537933333333333"/>
    <n v="27.3896261682243"/>
  </r>
  <r>
    <n v="1927"/>
    <s v="GBS Detroit Presents Hampshire"/>
    <s v="Hampshire is headed to GBS Detroit."/>
    <n v="600"/>
    <n v="620"/>
    <x v="0"/>
    <s v="US"/>
    <x v="0"/>
    <n v="1331182740"/>
    <d v="2012-03-08T04:59:00"/>
    <n v="1329856839"/>
    <x v="1927"/>
    <b v="0"/>
    <n v="11"/>
    <b v="1"/>
    <s v="music/indie rock"/>
    <x v="4"/>
    <s v="indie rock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d v="2013-05-07T15:33:14"/>
    <n v="1365348794"/>
    <x v="1928"/>
    <b v="0"/>
    <n v="34"/>
    <b v="1"/>
    <s v="music/indie rock"/>
    <x v="4"/>
    <s v="indie rock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d v="2011-07-05T00:31:06"/>
    <n v="1306197066"/>
    <x v="1929"/>
    <b v="0"/>
    <n v="75"/>
    <b v="1"/>
    <s v="music/indie rock"/>
    <x v="4"/>
    <s v="indie rock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d v="2013-07-07T13:24:42"/>
    <n v="1368019482"/>
    <x v="1930"/>
    <b v="0"/>
    <n v="26"/>
    <b v="1"/>
    <s v="music/indie rock"/>
    <x v="4"/>
    <s v="indie rock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d v="2012-05-22T03:30:00"/>
    <n v="1336512309"/>
    <x v="1931"/>
    <b v="0"/>
    <n v="50"/>
    <b v="1"/>
    <s v="music/indie rock"/>
    <x v="4"/>
    <s v="indie rock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d v="2012-01-24T19:26:13"/>
    <n v="1325618773"/>
    <x v="1932"/>
    <b v="0"/>
    <n v="80"/>
    <b v="1"/>
    <s v="music/indie rock"/>
    <x v="4"/>
    <s v="indie rock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d v="2014-09-27T03:08:27"/>
    <n v="1409195307"/>
    <x v="1933"/>
    <b v="0"/>
    <n v="110"/>
    <b v="1"/>
    <s v="music/indie rock"/>
    <x v="4"/>
    <s v="indie rock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d v="2011-12-25T05:00:00"/>
    <n v="1321649321"/>
    <x v="1934"/>
    <b v="0"/>
    <n v="77"/>
    <b v="1"/>
    <s v="music/indie rock"/>
    <x v="4"/>
    <s v="indie rock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d v="2014-06-21T04:59:00"/>
    <n v="1400106171"/>
    <x v="1935"/>
    <b v="0"/>
    <n v="50"/>
    <b v="1"/>
    <s v="music/indie rock"/>
    <x v="4"/>
    <s v="indie rock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d v="2011-12-06T05:59:00"/>
    <n v="1320528070"/>
    <x v="1936"/>
    <b v="0"/>
    <n v="145"/>
    <b v="1"/>
    <s v="music/indie rock"/>
    <x v="4"/>
    <s v="indie rock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d v="2012-06-15T03:59:00"/>
    <n v="1338346281"/>
    <x v="1937"/>
    <b v="0"/>
    <n v="29"/>
    <b v="1"/>
    <s v="music/indie rock"/>
    <x v="4"/>
    <s v="indie rock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d v="2013-07-02T05:00:00"/>
    <n v="1370067231"/>
    <x v="1938"/>
    <b v="0"/>
    <n v="114"/>
    <b v="1"/>
    <s v="music/indie rock"/>
    <x v="4"/>
    <s v="indie rock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d v="2013-03-10T22:38:28"/>
    <n v="1360366708"/>
    <x v="1939"/>
    <b v="0"/>
    <n v="96"/>
    <b v="1"/>
    <s v="music/indie rock"/>
    <x v="4"/>
    <s v="indie rock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d v="2011-06-15T03:59:00"/>
    <n v="1304770233"/>
    <x v="1940"/>
    <b v="0"/>
    <n v="31"/>
    <b v="1"/>
    <s v="music/indie rock"/>
    <x v="4"/>
    <s v="indie rock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d v="2014-05-15T06:58:51"/>
    <n v="1397545131"/>
    <x v="1941"/>
    <b v="1"/>
    <n v="4883"/>
    <b v="1"/>
    <s v="technology/hardware"/>
    <x v="2"/>
    <s v="hardware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d v="2011-07-04T19:52:20"/>
    <n v="1302033140"/>
    <x v="1942"/>
    <b v="1"/>
    <n v="95"/>
    <b v="1"/>
    <s v="technology/hardware"/>
    <x v="2"/>
    <s v="hardware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d v="2016-08-11T06:28:36"/>
    <n v="1467008916"/>
    <x v="1943"/>
    <b v="1"/>
    <n v="2478"/>
    <b v="1"/>
    <s v="technology/hardware"/>
    <x v="2"/>
    <s v="hardware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d v="2014-05-01T14:01:30"/>
    <n v="1396360890"/>
    <x v="1944"/>
    <b v="1"/>
    <n v="1789"/>
    <b v="1"/>
    <s v="technology/hardware"/>
    <x v="2"/>
    <s v="hardware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d v="2015-07-12T06:02:38"/>
    <n v="1433224958"/>
    <x v="1945"/>
    <b v="1"/>
    <n v="680"/>
    <b v="1"/>
    <s v="technology/hardware"/>
    <x v="2"/>
    <s v="hardware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d v="2014-04-20T02:36:01"/>
    <n v="1392780961"/>
    <x v="1946"/>
    <b v="1"/>
    <n v="70"/>
    <b v="1"/>
    <s v="technology/hardware"/>
    <x v="2"/>
    <s v="hardware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d v="2009-11-23T05:59:00"/>
    <n v="1255730520"/>
    <x v="1947"/>
    <b v="1"/>
    <n v="23"/>
    <b v="1"/>
    <s v="technology/hardware"/>
    <x v="2"/>
    <s v="hardware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d v="2016-06-06T17:02:00"/>
    <n v="1460557809"/>
    <x v="1948"/>
    <b v="1"/>
    <n v="4245"/>
    <b v="1"/>
    <s v="technology/hardware"/>
    <x v="2"/>
    <s v="hardware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d v="2014-07-10T10:09:11"/>
    <n v="1402394951"/>
    <x v="1949"/>
    <b v="1"/>
    <n v="943"/>
    <b v="1"/>
    <s v="technology/hardware"/>
    <x v="2"/>
    <s v="hardware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d v="2011-04-22T04:21:13"/>
    <n v="1300767673"/>
    <x v="1950"/>
    <b v="1"/>
    <n v="1876"/>
    <b v="1"/>
    <s v="technology/hardware"/>
    <x v="2"/>
    <s v="hardware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d v="2016-11-07T11:05:37"/>
    <n v="1475921137"/>
    <x v="1951"/>
    <b v="1"/>
    <n v="834"/>
    <b v="1"/>
    <s v="technology/hardware"/>
    <x v="2"/>
    <s v="hardware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d v="2013-10-16T14:33:35"/>
    <n v="1378737215"/>
    <x v="1952"/>
    <b v="1"/>
    <n v="682"/>
    <b v="1"/>
    <s v="technology/hardware"/>
    <x v="2"/>
    <s v="hardware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d v="2012-03-02T03:00:00"/>
    <n v="1328158065"/>
    <x v="1953"/>
    <b v="1"/>
    <n v="147"/>
    <b v="1"/>
    <s v="technology/hardware"/>
    <x v="2"/>
    <s v="hardware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s v="US"/>
    <x v="0"/>
    <n v="1457758800"/>
    <d v="2016-03-12T05:00:00"/>
    <n v="1453730176"/>
    <x v="1954"/>
    <b v="1"/>
    <n v="415"/>
    <b v="1"/>
    <s v="technology/hardware"/>
    <x v="2"/>
    <s v="hardware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d v="2012-05-23T19:00:00"/>
    <n v="1334989881"/>
    <x v="1955"/>
    <b v="1"/>
    <n v="290"/>
    <b v="1"/>
    <s v="technology/hardware"/>
    <x v="2"/>
    <s v="hardware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d v="2015-04-18T21:10:05"/>
    <n v="1425507005"/>
    <x v="1956"/>
    <b v="1"/>
    <n v="365"/>
    <b v="1"/>
    <s v="technology/hardware"/>
    <x v="2"/>
    <s v="hardware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s v="US"/>
    <x v="0"/>
    <n v="1351304513"/>
    <d v="2012-10-27T02:21:53"/>
    <n v="1348712513"/>
    <x v="1957"/>
    <b v="1"/>
    <n v="660"/>
    <b v="1"/>
    <s v="technology/hardware"/>
    <x v="2"/>
    <s v="hardware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d v="2013-03-23T22:42:41"/>
    <n v="1361490161"/>
    <x v="1958"/>
    <b v="1"/>
    <n v="1356"/>
    <b v="1"/>
    <s v="technology/hardware"/>
    <x v="2"/>
    <s v="hardware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d v="2014-10-01T00:00:00"/>
    <n v="1408565860"/>
    <x v="1959"/>
    <b v="1"/>
    <n v="424"/>
    <b v="1"/>
    <s v="technology/hardware"/>
    <x v="2"/>
    <s v="hardware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d v="2014-12-21T08:42:21"/>
    <n v="1416559341"/>
    <x v="1960"/>
    <b v="1"/>
    <n v="33"/>
    <b v="1"/>
    <s v="technology/hardware"/>
    <x v="2"/>
    <s v="hardware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d v="2012-10-06T03:59:00"/>
    <n v="1346042417"/>
    <x v="1961"/>
    <b v="1"/>
    <n v="1633"/>
    <b v="1"/>
    <s v="technology/hardware"/>
    <x v="2"/>
    <s v="hardware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d v="2014-05-13T18:43:56"/>
    <n v="1397414636"/>
    <x v="1962"/>
    <b v="1"/>
    <n v="306"/>
    <b v="1"/>
    <s v="technology/hardware"/>
    <x v="2"/>
    <s v="hardware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d v="2014-09-16T10:18:54"/>
    <n v="1407838734"/>
    <x v="1963"/>
    <b v="1"/>
    <n v="205"/>
    <b v="1"/>
    <s v="technology/hardware"/>
    <x v="2"/>
    <s v="hardware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d v="2016-04-22T06:32:52"/>
    <n v="1458714772"/>
    <x v="1964"/>
    <b v="1"/>
    <n v="1281"/>
    <b v="1"/>
    <s v="technology/hardware"/>
    <x v="2"/>
    <s v="hardware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d v="2012-01-12T01:00:00"/>
    <n v="1324433310"/>
    <x v="1965"/>
    <b v="1"/>
    <n v="103"/>
    <b v="1"/>
    <s v="technology/hardware"/>
    <x v="2"/>
    <s v="hardware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d v="2014-08-14T12:58:18"/>
    <n v="1405429098"/>
    <x v="1966"/>
    <b v="1"/>
    <n v="1513"/>
    <b v="1"/>
    <s v="technology/hardware"/>
    <x v="2"/>
    <s v="hardware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d v="2014-05-01T15:55:29"/>
    <n v="1396367729"/>
    <x v="1967"/>
    <b v="1"/>
    <n v="405"/>
    <b v="1"/>
    <s v="technology/hardware"/>
    <x v="2"/>
    <s v="hardware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d v="2016-12-03T15:05:15"/>
    <n v="1478095515"/>
    <x v="1968"/>
    <b v="1"/>
    <n v="510"/>
    <b v="1"/>
    <s v="technology/hardware"/>
    <x v="2"/>
    <s v="hardware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d v="2016-08-05T19:01:08"/>
    <n v="1467831668"/>
    <x v="1969"/>
    <b v="1"/>
    <n v="1887"/>
    <b v="1"/>
    <s v="technology/hardware"/>
    <x v="2"/>
    <s v="hardware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d v="2013-04-20T03:38:21"/>
    <n v="1361248701"/>
    <x v="1970"/>
    <b v="1"/>
    <n v="701"/>
    <b v="1"/>
    <s v="technology/hardware"/>
    <x v="2"/>
    <s v="hardware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d v="2013-11-15T04:00:00"/>
    <n v="1381752061"/>
    <x v="1971"/>
    <b v="1"/>
    <n v="3863"/>
    <b v="1"/>
    <s v="technology/hardware"/>
    <x v="2"/>
    <s v="hardware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d v="2012-11-18T01:17:24"/>
    <n v="1350605844"/>
    <x v="1972"/>
    <b v="1"/>
    <n v="238"/>
    <b v="1"/>
    <s v="technology/hardware"/>
    <x v="2"/>
    <s v="hardware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d v="2016-08-06T07:00:00"/>
    <n v="1467134464"/>
    <x v="1973"/>
    <b v="1"/>
    <n v="2051"/>
    <b v="1"/>
    <s v="technology/hardware"/>
    <x v="2"/>
    <s v="hardware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d v="2013-08-19T08:01:09"/>
    <n v="1371715269"/>
    <x v="1974"/>
    <b v="1"/>
    <n v="402"/>
    <b v="1"/>
    <s v="technology/hardware"/>
    <x v="2"/>
    <s v="hardware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d v="2013-03-10T18:07:31"/>
    <n v="1360346851"/>
    <x v="1975"/>
    <b v="1"/>
    <n v="253"/>
    <b v="1"/>
    <s v="technology/hardware"/>
    <x v="2"/>
    <s v="hardware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d v="2013-07-13T21:35:25"/>
    <n v="1371159325"/>
    <x v="1976"/>
    <b v="1"/>
    <n v="473"/>
    <b v="1"/>
    <s v="technology/hardware"/>
    <x v="2"/>
    <s v="hardware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d v="2015-12-19T07:59:00"/>
    <n v="1446527540"/>
    <x v="1977"/>
    <b v="1"/>
    <n v="821"/>
    <b v="1"/>
    <s v="technology/hardware"/>
    <x v="2"/>
    <s v="hardware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d v="2012-06-12T07:00:00"/>
    <n v="1336627492"/>
    <x v="1978"/>
    <b v="1"/>
    <n v="388"/>
    <b v="1"/>
    <s v="technology/hardware"/>
    <x v="2"/>
    <s v="hardware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d v="2015-11-19T04:59:00"/>
    <n v="1444734146"/>
    <x v="1979"/>
    <b v="1"/>
    <n v="813"/>
    <b v="1"/>
    <s v="technology/hardware"/>
    <x v="2"/>
    <s v="hardware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d v="2016-04-03T12:01:02"/>
    <n v="1456232462"/>
    <x v="1980"/>
    <b v="1"/>
    <n v="1945"/>
    <b v="1"/>
    <s v="technology/hardware"/>
    <x v="2"/>
    <s v="hardware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d v="2014-07-09T17:24:25"/>
    <n v="1402334665"/>
    <x v="1981"/>
    <b v="0"/>
    <n v="12"/>
    <b v="0"/>
    <s v="photography/people"/>
    <x v="8"/>
    <s v="people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d v="2016-12-04T15:04:47"/>
    <n v="1478268287"/>
    <x v="1982"/>
    <b v="0"/>
    <n v="0"/>
    <b v="0"/>
    <s v="photography/people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d v="2016-09-02T07:00:00"/>
    <n v="1470874618"/>
    <x v="1983"/>
    <b v="0"/>
    <n v="16"/>
    <b v="0"/>
    <s v="photography/people"/>
    <x v="8"/>
    <s v="people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d v="2014-11-30T19:58:01"/>
    <n v="1412189881"/>
    <x v="1984"/>
    <b v="0"/>
    <n v="7"/>
    <b v="0"/>
    <s v="photography/people"/>
    <x v="8"/>
    <s v="people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d v="2016-08-02T23:00:00"/>
    <n v="1467650771"/>
    <x v="1985"/>
    <b v="0"/>
    <n v="4"/>
    <b v="0"/>
    <s v="photography/people"/>
    <x v="8"/>
    <s v="people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d v="2016-03-14T09:24:43"/>
    <n v="1455359083"/>
    <x v="1986"/>
    <b v="0"/>
    <n v="1"/>
    <b v="0"/>
    <s v="photography/people"/>
    <x v="8"/>
    <s v="people"/>
    <n v="5.0000000000000001E-4"/>
    <n v="1"/>
  </r>
  <r>
    <n v="1987"/>
    <s v="Ethiopia: Beheld"/>
    <s v="A collection of images that depicts the beauty and diversity within Ethiopia"/>
    <n v="5500"/>
    <n v="2336"/>
    <x v="2"/>
    <s v="GB"/>
    <x v="1"/>
    <n v="1425223276"/>
    <d v="2015-03-01T15:21:16"/>
    <n v="1422631276"/>
    <x v="1987"/>
    <b v="0"/>
    <n v="28"/>
    <b v="0"/>
    <s v="photography/people"/>
    <x v="8"/>
    <s v="people"/>
    <n v="0.42472727272727273"/>
    <n v="83.428571428571431"/>
  </r>
  <r>
    <n v="1988"/>
    <s v="Phillip Michael Photography"/>
    <s v="Expressing art in an image!"/>
    <n v="6000"/>
    <n v="25"/>
    <x v="2"/>
    <s v="US"/>
    <x v="0"/>
    <n v="1440094742"/>
    <d v="2015-08-20T18:19:02"/>
    <n v="1437502742"/>
    <x v="1988"/>
    <b v="0"/>
    <n v="1"/>
    <b v="0"/>
    <s v="photography/people"/>
    <x v="8"/>
    <s v="people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d v="2016-12-11T16:20:08"/>
    <n v="1478881208"/>
    <x v="1989"/>
    <b v="0"/>
    <n v="1"/>
    <b v="0"/>
    <s v="photography/people"/>
    <x v="8"/>
    <s v="people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d v="2016-02-13T04:42:12"/>
    <n v="1454042532"/>
    <x v="1990"/>
    <b v="0"/>
    <n v="5"/>
    <b v="0"/>
    <s v="photography/people"/>
    <x v="8"/>
    <s v="people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d v="2015-07-03T21:26:26"/>
    <n v="1434144386"/>
    <x v="1991"/>
    <b v="0"/>
    <n v="3"/>
    <b v="0"/>
    <s v="photography/people"/>
    <x v="8"/>
    <s v="people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s v="US"/>
    <x v="0"/>
    <n v="1424229991"/>
    <d v="2015-02-18T03:26:31"/>
    <n v="1421637991"/>
    <x v="1992"/>
    <b v="0"/>
    <n v="2"/>
    <b v="0"/>
    <s v="photography/people"/>
    <x v="8"/>
    <s v="people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d v="2015-12-21T14:07:17"/>
    <n v="1448114837"/>
    <x v="1993"/>
    <b v="0"/>
    <n v="0"/>
    <b v="0"/>
    <s v="photography/people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d v="2016-12-07T01:09:02"/>
    <n v="1475885342"/>
    <x v="1994"/>
    <b v="0"/>
    <n v="0"/>
    <b v="0"/>
    <s v="photography/people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d v="2015-07-16T21:38:56"/>
    <n v="1435354736"/>
    <x v="1995"/>
    <b v="0"/>
    <n v="3"/>
    <b v="0"/>
    <s v="photography/people"/>
    <x v="8"/>
    <s v="people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d v="2014-07-10T19:40:11"/>
    <n v="1402429211"/>
    <x v="1996"/>
    <b v="0"/>
    <n v="0"/>
    <b v="0"/>
    <s v="photography/people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d v="2014-08-26T22:20:12"/>
    <n v="1406499612"/>
    <x v="1997"/>
    <b v="0"/>
    <n v="0"/>
    <b v="0"/>
    <s v="photography/people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d v="2014-08-01T02:50:38"/>
    <n v="1402973438"/>
    <x v="1998"/>
    <b v="0"/>
    <n v="3"/>
    <b v="0"/>
    <s v="photography/people"/>
    <x v="8"/>
    <s v="people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d v="2014-11-13T12:35:08"/>
    <n v="1413286508"/>
    <x v="1999"/>
    <b v="0"/>
    <n v="7"/>
    <b v="0"/>
    <s v="photography/people"/>
    <x v="8"/>
    <s v="people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d v="2016-01-06T22:50:13"/>
    <n v="1449528613"/>
    <x v="2000"/>
    <b v="0"/>
    <n v="25"/>
    <b v="0"/>
    <s v="photography/people"/>
    <x v="8"/>
    <s v="people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d v="2015-06-12T20:00:00"/>
    <n v="1431406916"/>
    <x v="2001"/>
    <b v="1"/>
    <n v="1637"/>
    <b v="1"/>
    <s v="technology/hardware"/>
    <x v="2"/>
    <s v="hardware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d v="2017-01-23T17:05:43"/>
    <n v="1482599143"/>
    <x v="2002"/>
    <b v="1"/>
    <n v="1375"/>
    <b v="1"/>
    <s v="technology/hardware"/>
    <x v="2"/>
    <s v="hardware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d v="2010-07-02T23:00:00"/>
    <n v="1276830052"/>
    <x v="2003"/>
    <b v="1"/>
    <n v="17"/>
    <b v="1"/>
    <s v="technology/hardware"/>
    <x v="2"/>
    <s v="hardware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d v="2014-07-10T14:31:03"/>
    <n v="1402410663"/>
    <x v="2004"/>
    <b v="1"/>
    <n v="354"/>
    <b v="1"/>
    <s v="technology/hardware"/>
    <x v="2"/>
    <s v="hardware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d v="2013-10-16T03:59:00"/>
    <n v="1379532618"/>
    <x v="2005"/>
    <b v="1"/>
    <n v="191"/>
    <b v="1"/>
    <s v="technology/hardware"/>
    <x v="2"/>
    <s v="hardware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d v="2014-12-03T13:00:45"/>
    <n v="1414584045"/>
    <x v="2006"/>
    <b v="1"/>
    <n v="303"/>
    <b v="1"/>
    <s v="technology/hardware"/>
    <x v="2"/>
    <s v="hardware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d v="2010-08-24T04:00:00"/>
    <n v="1276891586"/>
    <x v="2007"/>
    <b v="1"/>
    <n v="137"/>
    <b v="1"/>
    <s v="technology/hardware"/>
    <x v="2"/>
    <s v="hardware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d v="2011-09-19T14:30:22"/>
    <n v="1312641022"/>
    <x v="2008"/>
    <b v="1"/>
    <n v="41"/>
    <b v="1"/>
    <s v="technology/hardware"/>
    <x v="2"/>
    <s v="hardware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d v="2016-11-23T08:45:43"/>
    <n v="1476776743"/>
    <x v="2009"/>
    <b v="1"/>
    <n v="398"/>
    <b v="1"/>
    <s v="technology/hardware"/>
    <x v="2"/>
    <s v="hardware"/>
    <n v="3.05158"/>
    <n v="383.3643216080402"/>
  </r>
  <r>
    <n v="2010"/>
    <s v="Weighitz: Weigh Smarter"/>
    <s v="Weighitz are miniature smart scales designed to weigh anything in the home."/>
    <n v="30000"/>
    <n v="96015.9"/>
    <x v="0"/>
    <s v="US"/>
    <x v="0"/>
    <n v="1471564491"/>
    <d v="2016-08-18T23:54:51"/>
    <n v="1468972491"/>
    <x v="2010"/>
    <b v="1"/>
    <n v="1737"/>
    <b v="1"/>
    <s v="technology/hardware"/>
    <x v="2"/>
    <s v="hardware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d v="2016-01-11T23:00:00"/>
    <n v="1449650173"/>
    <x v="2011"/>
    <b v="1"/>
    <n v="971"/>
    <b v="1"/>
    <s v="technology/hardware"/>
    <x v="2"/>
    <s v="hardware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d v="2015-02-05T19:44:01"/>
    <n v="1420573441"/>
    <x v="2012"/>
    <b v="1"/>
    <n v="183"/>
    <b v="1"/>
    <s v="technology/hardware"/>
    <x v="2"/>
    <s v="hardware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d v="2016-07-08T23:03:34"/>
    <n v="1462835014"/>
    <x v="2013"/>
    <b v="1"/>
    <n v="4562"/>
    <b v="1"/>
    <s v="technology/hardware"/>
    <x v="2"/>
    <s v="hardware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d v="2013-03-25T04:08:59"/>
    <n v="1361250539"/>
    <x v="2014"/>
    <b v="1"/>
    <n v="26457"/>
    <b v="1"/>
    <s v="technology/hardware"/>
    <x v="2"/>
    <s v="hardware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d v="2011-09-09T21:02:43"/>
    <n v="1313010163"/>
    <x v="2015"/>
    <b v="1"/>
    <n v="162"/>
    <b v="1"/>
    <s v="technology/hardware"/>
    <x v="2"/>
    <s v="hardware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d v="2013-03-09T21:08:19"/>
    <n v="1360271299"/>
    <x v="2016"/>
    <b v="1"/>
    <n v="479"/>
    <b v="1"/>
    <s v="technology/hardware"/>
    <x v="2"/>
    <s v="hardware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d v="2012-03-24T04:00:00"/>
    <n v="1329873755"/>
    <x v="2017"/>
    <b v="1"/>
    <n v="426"/>
    <b v="1"/>
    <s v="technology/hardware"/>
    <x v="2"/>
    <s v="hardware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d v="2015-08-13T08:46:49"/>
    <n v="1436863609"/>
    <x v="2018"/>
    <b v="1"/>
    <n v="450"/>
    <b v="1"/>
    <s v="technology/hardware"/>
    <x v="2"/>
    <s v="hardware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d v="2016-09-22T17:00:21"/>
    <n v="1471971621"/>
    <x v="2019"/>
    <b v="1"/>
    <n v="1780"/>
    <b v="1"/>
    <s v="technology/hardware"/>
    <x v="2"/>
    <s v="hardware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d v="2014-05-14T23:04:00"/>
    <n v="1396923624"/>
    <x v="2020"/>
    <b v="1"/>
    <n v="122"/>
    <b v="1"/>
    <s v="technology/hardware"/>
    <x v="2"/>
    <s v="hardware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d v="2014-09-24T01:41:37"/>
    <n v="1407634897"/>
    <x v="2021"/>
    <b v="1"/>
    <n v="95"/>
    <b v="1"/>
    <s v="technology/hardware"/>
    <x v="2"/>
    <s v="hardware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d v="2016-06-11T13:39:32"/>
    <n v="1463060372"/>
    <x v="2022"/>
    <b v="1"/>
    <n v="325"/>
    <b v="1"/>
    <s v="technology/hardware"/>
    <x v="2"/>
    <s v="hardware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d v="2015-06-11T10:05:53"/>
    <n v="1431425153"/>
    <x v="2023"/>
    <b v="1"/>
    <n v="353"/>
    <b v="1"/>
    <s v="technology/hardware"/>
    <x v="2"/>
    <s v="hardware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d v="2012-08-13T03:00:00"/>
    <n v="1341875544"/>
    <x v="2024"/>
    <b v="1"/>
    <n v="105"/>
    <b v="1"/>
    <s v="technology/hardware"/>
    <x v="2"/>
    <s v="hardware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d v="2015-06-11T04:25:46"/>
    <n v="1431404746"/>
    <x v="2025"/>
    <b v="1"/>
    <n v="729"/>
    <b v="1"/>
    <s v="technology/hardware"/>
    <x v="2"/>
    <s v="hardware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d v="2014-04-21T03:59:00"/>
    <n v="1394127585"/>
    <x v="2026"/>
    <b v="1"/>
    <n v="454"/>
    <b v="1"/>
    <s v="technology/hardware"/>
    <x v="2"/>
    <s v="hardware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d v="2015-03-30T18:31:59"/>
    <n v="1423855919"/>
    <x v="2027"/>
    <b v="1"/>
    <n v="539"/>
    <b v="1"/>
    <s v="technology/hardware"/>
    <x v="2"/>
    <s v="hardware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d v="2010-03-15T21:55:00"/>
    <n v="1265493806"/>
    <x v="2028"/>
    <b v="1"/>
    <n v="79"/>
    <b v="1"/>
    <s v="technology/hardware"/>
    <x v="2"/>
    <s v="hardware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d v="2014-08-27T00:31:21"/>
    <n v="1406507481"/>
    <x v="2029"/>
    <b v="1"/>
    <n v="94"/>
    <b v="1"/>
    <s v="technology/hardware"/>
    <x v="2"/>
    <s v="hardware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d v="2012-11-29T23:54:56"/>
    <n v="1351641296"/>
    <x v="2030"/>
    <b v="1"/>
    <n v="625"/>
    <b v="1"/>
    <s v="technology/hardware"/>
    <x v="2"/>
    <s v="hardware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d v="2015-01-09T01:00:00"/>
    <n v="1417506853"/>
    <x v="2031"/>
    <b v="1"/>
    <n v="508"/>
    <b v="1"/>
    <s v="technology/hardware"/>
    <x v="2"/>
    <s v="hardware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d v="2016-12-15T05:00:00"/>
    <n v="1479216874"/>
    <x v="2032"/>
    <b v="1"/>
    <n v="531"/>
    <b v="1"/>
    <s v="technology/hardware"/>
    <x v="2"/>
    <s v="hardware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d v="2014-04-26T01:58:38"/>
    <n v="1395885518"/>
    <x v="2033"/>
    <b v="1"/>
    <n v="158"/>
    <b v="1"/>
    <s v="technology/hardware"/>
    <x v="2"/>
    <s v="hardware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d v="2015-05-07T06:58:00"/>
    <n v="1426216033"/>
    <x v="2034"/>
    <b v="1"/>
    <n v="508"/>
    <b v="1"/>
    <s v="technology/hardware"/>
    <x v="2"/>
    <s v="hardware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d v="2015-12-19T01:00:00"/>
    <n v="1446562807"/>
    <x v="2035"/>
    <b v="1"/>
    <n v="644"/>
    <b v="1"/>
    <s v="technology/hardware"/>
    <x v="2"/>
    <s v="hardware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d v="2014-05-09T20:45:19"/>
    <n v="1397076319"/>
    <x v="2036"/>
    <b v="1"/>
    <n v="848"/>
    <b v="1"/>
    <s v="technology/hardware"/>
    <x v="2"/>
    <s v="hardware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d v="2013-12-30T06:02:33"/>
    <n v="1383195753"/>
    <x v="2037"/>
    <b v="1"/>
    <n v="429"/>
    <b v="1"/>
    <s v="technology/hardware"/>
    <x v="2"/>
    <s v="hardware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d v="2013-07-01T18:00:00"/>
    <n v="1369895421"/>
    <x v="2038"/>
    <b v="1"/>
    <n v="204"/>
    <b v="1"/>
    <s v="technology/hardware"/>
    <x v="2"/>
    <s v="hardware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d v="2016-12-01T04:59:00"/>
    <n v="1477996325"/>
    <x v="2039"/>
    <b v="1"/>
    <n v="379"/>
    <b v="1"/>
    <s v="technology/hardware"/>
    <x v="2"/>
    <s v="hardware"/>
    <n v="1.362168"/>
    <n v="449.26385224274406"/>
  </r>
  <r>
    <n v="2040"/>
    <s v="Programmable Capacitor"/>
    <s v="4.29 Billion+ Capacitor Combinations._x000a_No Coding Required."/>
    <n v="3000"/>
    <n v="7445.14"/>
    <x v="0"/>
    <s v="US"/>
    <x v="0"/>
    <n v="1384557303"/>
    <d v="2013-11-15T23:15:03"/>
    <n v="1383257703"/>
    <x v="2040"/>
    <b v="1"/>
    <n v="271"/>
    <b v="1"/>
    <s v="technology/hardware"/>
    <x v="2"/>
    <s v="hardware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d v="2016-11-10T13:37:07"/>
    <n v="1476189427"/>
    <x v="2041"/>
    <b v="0"/>
    <n v="120"/>
    <b v="1"/>
    <s v="technology/hardware"/>
    <x v="2"/>
    <s v="hardware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d v="2016-01-22T16:59:34"/>
    <n v="1448297974"/>
    <x v="2042"/>
    <b v="0"/>
    <n v="140"/>
    <b v="1"/>
    <s v="technology/hardware"/>
    <x v="2"/>
    <s v="hardware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d v="2016-12-11T04:59:00"/>
    <n v="1476764077"/>
    <x v="2043"/>
    <b v="0"/>
    <n v="193"/>
    <b v="1"/>
    <s v="technology/hardware"/>
    <x v="2"/>
    <s v="hardware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d v="2015-06-13T16:25:14"/>
    <n v="1431620714"/>
    <x v="2044"/>
    <b v="0"/>
    <n v="180"/>
    <b v="1"/>
    <s v="technology/hardware"/>
    <x v="2"/>
    <s v="hardware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d v="2012-07-09T02:07:27"/>
    <n v="1339207647"/>
    <x v="2045"/>
    <b v="0"/>
    <n v="263"/>
    <b v="1"/>
    <s v="technology/hardware"/>
    <x v="2"/>
    <s v="hardware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d v="2013-05-23T04:07:24"/>
    <n v="1366690044"/>
    <x v="2046"/>
    <b v="0"/>
    <n v="217"/>
    <b v="1"/>
    <s v="technology/hardware"/>
    <x v="2"/>
    <s v="hardware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d v="2015-04-17T00:00:00"/>
    <n v="1426714870"/>
    <x v="2047"/>
    <b v="0"/>
    <n v="443"/>
    <b v="1"/>
    <s v="technology/hardware"/>
    <x v="2"/>
    <s v="hardware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d v="2013-05-23T15:38:11"/>
    <n v="1366731491"/>
    <x v="2048"/>
    <b v="0"/>
    <n v="1373"/>
    <b v="1"/>
    <s v="technology/hardware"/>
    <x v="2"/>
    <s v="hardware"/>
    <n v="1.4833229411764706"/>
    <n v="91.82989803350327"/>
  </r>
  <r>
    <n v="2049"/>
    <s v="LOCK8 - the World's First Smart Bike Lock"/>
    <s v="Keyless. Alarm secured. GPS tracking."/>
    <n v="50000"/>
    <n v="60095.35"/>
    <x v="0"/>
    <s v="GB"/>
    <x v="1"/>
    <n v="1386025140"/>
    <d v="2013-12-02T22:59:00"/>
    <n v="1382963963"/>
    <x v="2049"/>
    <b v="0"/>
    <n v="742"/>
    <b v="1"/>
    <s v="technology/hardware"/>
    <x v="2"/>
    <s v="hardware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d v="2015-05-31T01:42:58"/>
    <n v="1429580578"/>
    <x v="2050"/>
    <b v="0"/>
    <n v="170"/>
    <b v="1"/>
    <s v="technology/hardware"/>
    <x v="2"/>
    <s v="hardware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d v="2013-12-26T00:32:17"/>
    <n v="1385425937"/>
    <x v="2051"/>
    <b v="0"/>
    <n v="242"/>
    <b v="1"/>
    <s v="technology/hardware"/>
    <x v="2"/>
    <s v="hardware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d v="2016-02-20T02:00:53"/>
    <n v="1452045653"/>
    <x v="2052"/>
    <b v="0"/>
    <n v="541"/>
    <b v="1"/>
    <s v="technology/hardware"/>
    <x v="2"/>
    <s v="hardware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d v="2015-11-25T15:49:11"/>
    <n v="1445870951"/>
    <x v="2053"/>
    <b v="0"/>
    <n v="121"/>
    <b v="1"/>
    <s v="technology/hardware"/>
    <x v="2"/>
    <s v="hardware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d v="2014-05-02T12:30:10"/>
    <n v="1396441810"/>
    <x v="2054"/>
    <b v="0"/>
    <n v="621"/>
    <b v="1"/>
    <s v="technology/hardware"/>
    <x v="2"/>
    <s v="hardware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d v="2014-12-03T04:00:00"/>
    <n v="1415031043"/>
    <x v="2055"/>
    <b v="0"/>
    <n v="101"/>
    <b v="1"/>
    <s v="technology/hardware"/>
    <x v="2"/>
    <s v="hardware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d v="2013-04-17T18:15:42"/>
    <n v="1363630542"/>
    <x v="2056"/>
    <b v="0"/>
    <n v="554"/>
    <b v="1"/>
    <s v="technology/hardware"/>
    <x v="2"/>
    <s v="hardware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d v="2016-02-26T11:52:12"/>
    <n v="1453895532"/>
    <x v="2057"/>
    <b v="0"/>
    <n v="666"/>
    <b v="1"/>
    <s v="technology/hardware"/>
    <x v="2"/>
    <s v="hardware"/>
    <n v="2.022322"/>
    <n v="45.547792792792798"/>
  </r>
  <r>
    <n v="2058"/>
    <s v="Raspberry Pi Debug Clip"/>
    <s v="Making using the serial terminal on the Raspberry Pi as easy as Pi!"/>
    <n v="2560"/>
    <n v="4308"/>
    <x v="0"/>
    <s v="GB"/>
    <x v="1"/>
    <n v="1425326400"/>
    <d v="2015-03-02T20:00:00"/>
    <n v="1421916830"/>
    <x v="2058"/>
    <b v="0"/>
    <n v="410"/>
    <b v="1"/>
    <s v="technology/hardware"/>
    <x v="2"/>
    <s v="hardware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d v="2016-01-31T21:59:00"/>
    <n v="1450880854"/>
    <x v="2059"/>
    <b v="0"/>
    <n v="375"/>
    <b v="1"/>
    <s v="technology/hardware"/>
    <x v="2"/>
    <s v="hardware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d v="2014-07-23T15:25:50"/>
    <n v="1400945150"/>
    <x v="2060"/>
    <b v="0"/>
    <n v="1364"/>
    <b v="1"/>
    <s v="technology/hardware"/>
    <x v="2"/>
    <s v="hardware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d v="2016-12-31T18:20:54"/>
    <n v="1480616454"/>
    <x v="2061"/>
    <b v="0"/>
    <n v="35"/>
    <b v="1"/>
    <s v="technology/hardware"/>
    <x v="2"/>
    <s v="hardware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d v="2016-03-24T08:11:38"/>
    <n v="1456218698"/>
    <x v="2062"/>
    <b v="0"/>
    <n v="203"/>
    <b v="1"/>
    <s v="technology/hardware"/>
    <x v="2"/>
    <s v="hardware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d v="2016-05-15T17:35:01"/>
    <n v="1460482501"/>
    <x v="2063"/>
    <b v="0"/>
    <n v="49"/>
    <b v="1"/>
    <s v="technology/hardware"/>
    <x v="2"/>
    <s v="hardware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d v="2013-05-31T12:00:00"/>
    <n v="1366879523"/>
    <x v="2064"/>
    <b v="0"/>
    <n v="5812"/>
    <b v="1"/>
    <s v="technology/hardware"/>
    <x v="2"/>
    <s v="hardware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d v="2013-12-25T08:00:29"/>
    <n v="1385366429"/>
    <x v="2065"/>
    <b v="0"/>
    <n v="1556"/>
    <b v="1"/>
    <s v="technology/hardware"/>
    <x v="2"/>
    <s v="hardware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d v="2014-08-23T18:31:23"/>
    <n v="1406226683"/>
    <x v="2066"/>
    <b v="0"/>
    <n v="65"/>
    <b v="1"/>
    <s v="technology/hardware"/>
    <x v="2"/>
    <s v="hardware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d v="2015-05-24T20:29:36"/>
    <n v="1429648176"/>
    <x v="2067"/>
    <b v="0"/>
    <n v="10"/>
    <b v="1"/>
    <s v="technology/hardware"/>
    <x v="2"/>
    <s v="hardware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d v="2016-10-20T20:11:55"/>
    <n v="1474402315"/>
    <x v="2068"/>
    <b v="0"/>
    <n v="76"/>
    <b v="1"/>
    <s v="technology/hardware"/>
    <x v="2"/>
    <s v="hardware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d v="2016-01-02T23:19:51"/>
    <n v="1449098391"/>
    <x v="2069"/>
    <b v="0"/>
    <n v="263"/>
    <b v="1"/>
    <s v="technology/hardware"/>
    <x v="2"/>
    <s v="hardware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d v="2016-06-28T15:45:23"/>
    <n v="1464536723"/>
    <x v="2070"/>
    <b v="0"/>
    <n v="1530"/>
    <b v="1"/>
    <s v="technology/hardware"/>
    <x v="2"/>
    <s v="hardware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d v="2016-10-02T06:41:24"/>
    <n v="1471502484"/>
    <x v="2071"/>
    <b v="0"/>
    <n v="278"/>
    <b v="1"/>
    <s v="technology/hardware"/>
    <x v="2"/>
    <s v="hardware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d v="2016-05-07T13:57:12"/>
    <n v="1460037432"/>
    <x v="2072"/>
    <b v="0"/>
    <n v="350"/>
    <b v="1"/>
    <s v="technology/hardware"/>
    <x v="2"/>
    <s v="hardware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d v="2015-05-08T16:01:58"/>
    <n v="1427212918"/>
    <x v="2073"/>
    <b v="0"/>
    <n v="470"/>
    <b v="1"/>
    <s v="technology/hardware"/>
    <x v="2"/>
    <s v="hardware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d v="2016-05-06T19:49:42"/>
    <n v="1459972182"/>
    <x v="2074"/>
    <b v="0"/>
    <n v="3"/>
    <b v="1"/>
    <s v="technology/hardware"/>
    <x v="2"/>
    <s v="hardware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d v="2013-07-25T16:21:28"/>
    <n v="1372177288"/>
    <x v="2075"/>
    <b v="0"/>
    <n v="8200"/>
    <b v="1"/>
    <s v="technology/hardware"/>
    <x v="2"/>
    <s v="hardware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d v="2014-07-23T21:08:09"/>
    <n v="1402693689"/>
    <x v="2076"/>
    <b v="0"/>
    <n v="8359"/>
    <b v="1"/>
    <s v="technology/hardware"/>
    <x v="2"/>
    <s v="hardware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d v="2015-06-05T21:00:00"/>
    <n v="1428541276"/>
    <x v="2077"/>
    <b v="0"/>
    <n v="188"/>
    <b v="1"/>
    <s v="technology/hardware"/>
    <x v="2"/>
    <s v="hardware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d v="2016-12-18T18:30:57"/>
    <n v="1479493857"/>
    <x v="2078"/>
    <b v="0"/>
    <n v="48"/>
    <b v="1"/>
    <s v="technology/hardware"/>
    <x v="2"/>
    <s v="hardware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d v="2015-06-25T19:00:00"/>
    <n v="1432659793"/>
    <x v="2079"/>
    <b v="0"/>
    <n v="607"/>
    <b v="1"/>
    <s v="technology/hardware"/>
    <x v="2"/>
    <s v="hardware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d v="2015-11-11T23:58:20"/>
    <n v="1444690700"/>
    <x v="2080"/>
    <b v="0"/>
    <n v="50"/>
    <b v="1"/>
    <s v="technology/hardware"/>
    <x v="2"/>
    <s v="hardware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d v="2012-05-16T04:59:00"/>
    <n v="1333597555"/>
    <x v="2081"/>
    <b v="0"/>
    <n v="55"/>
    <b v="1"/>
    <s v="music/indie rock"/>
    <x v="4"/>
    <s v="indie rock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d v="2011-11-24T03:53:16"/>
    <n v="1316919196"/>
    <x v="2082"/>
    <b v="0"/>
    <n v="38"/>
    <b v="1"/>
    <s v="music/indie rock"/>
    <x v="4"/>
    <s v="indie rock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d v="2012-06-04T17:19:55"/>
    <n v="1336238395"/>
    <x v="2083"/>
    <b v="0"/>
    <n v="25"/>
    <b v="1"/>
    <s v="music/indie rock"/>
    <x v="4"/>
    <s v="indie rock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d v="2014-05-04T06:59:00"/>
    <n v="1396468782"/>
    <x v="2084"/>
    <b v="0"/>
    <n v="46"/>
    <b v="1"/>
    <s v="music/indie rock"/>
    <x v="4"/>
    <s v="indie rock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d v="2012-07-15T20:03:07"/>
    <n v="1339790587"/>
    <x v="2085"/>
    <b v="0"/>
    <n v="83"/>
    <b v="1"/>
    <s v="music/indie rock"/>
    <x v="4"/>
    <s v="indie rock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d v="2011-12-14T04:59:00"/>
    <n v="1321200332"/>
    <x v="2086"/>
    <b v="0"/>
    <n v="35"/>
    <b v="1"/>
    <s v="music/indie rock"/>
    <x v="4"/>
    <s v="indie rock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d v="2011-09-08T04:54:18"/>
    <n v="1312865658"/>
    <x v="2087"/>
    <b v="0"/>
    <n v="25"/>
    <b v="1"/>
    <s v="music/indie rock"/>
    <x v="4"/>
    <s v="indie rock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d v="2010-09-11T03:59:00"/>
    <n v="1281028152"/>
    <x v="2088"/>
    <b v="0"/>
    <n v="75"/>
    <b v="1"/>
    <s v="music/indie rock"/>
    <x v="4"/>
    <s v="indie rock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s v="US"/>
    <x v="0"/>
    <n v="1375408194"/>
    <d v="2013-08-02T01:49:54"/>
    <n v="1372384194"/>
    <x v="2089"/>
    <b v="0"/>
    <n v="62"/>
    <b v="1"/>
    <s v="music/indie rock"/>
    <x v="4"/>
    <s v="indie rock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d v="2013-02-24T09:09:15"/>
    <n v="1359104955"/>
    <x v="2090"/>
    <b v="0"/>
    <n v="160"/>
    <b v="1"/>
    <s v="music/indie rock"/>
    <x v="4"/>
    <s v="indie rock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d v="2011-03-01T20:00:00"/>
    <n v="1294818278"/>
    <x v="2091"/>
    <b v="0"/>
    <n v="246"/>
    <b v="1"/>
    <s v="music/indie rock"/>
    <x v="4"/>
    <s v="indie rock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d v="2011-10-07T16:58:52"/>
    <n v="1312822732"/>
    <x v="2092"/>
    <b v="0"/>
    <n v="55"/>
    <b v="1"/>
    <s v="music/indie rock"/>
    <x v="4"/>
    <s v="indie rock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d v="2012-12-22T21:30:32"/>
    <n v="1351024232"/>
    <x v="2093"/>
    <b v="0"/>
    <n v="23"/>
    <b v="1"/>
    <s v="music/indie rock"/>
    <x v="4"/>
    <s v="indie rock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d v="2012-03-05T03:00:00"/>
    <n v="1327969730"/>
    <x v="2094"/>
    <b v="0"/>
    <n v="72"/>
    <b v="1"/>
    <s v="music/indie rock"/>
    <x v="4"/>
    <s v="indie rock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d v="2011-10-02T17:36:13"/>
    <n v="1312392973"/>
    <x v="2095"/>
    <b v="0"/>
    <n v="22"/>
    <b v="1"/>
    <s v="music/indie rock"/>
    <x v="4"/>
    <s v="indie rock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d v="2012-10-26T03:59:00"/>
    <n v="1349892735"/>
    <x v="2096"/>
    <b v="0"/>
    <n v="14"/>
    <b v="1"/>
    <s v="music/indie rock"/>
    <x v="4"/>
    <s v="indie rock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d v="2011-12-01T15:02:15"/>
    <n v="1317564135"/>
    <x v="2097"/>
    <b v="0"/>
    <n v="38"/>
    <b v="1"/>
    <s v="music/indie rock"/>
    <x v="4"/>
    <s v="indie rock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d v="2012-03-08T02:43:55"/>
    <n v="1328582635"/>
    <x v="2098"/>
    <b v="0"/>
    <n v="32"/>
    <b v="1"/>
    <s v="music/indie rock"/>
    <x v="4"/>
    <s v="indie rock"/>
    <n v="1.0033333333333334"/>
    <n v="188.125"/>
  </r>
  <r>
    <n v="2099"/>
    <s v="Roosevelt Died."/>
    <s v="Our tour van died, we need help!"/>
    <n v="3000"/>
    <n v="3971"/>
    <x v="0"/>
    <s v="US"/>
    <x v="0"/>
    <n v="1435808400"/>
    <d v="2015-07-02T03:40:00"/>
    <n v="1434650084"/>
    <x v="2099"/>
    <b v="0"/>
    <n v="63"/>
    <b v="1"/>
    <s v="music/indie rock"/>
    <x v="4"/>
    <s v="indie rock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d v="2012-06-30T03:59:00"/>
    <n v="1339704141"/>
    <x v="2100"/>
    <b v="0"/>
    <n v="27"/>
    <b v="1"/>
    <s v="music/indie rock"/>
    <x v="4"/>
    <s v="indie rock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d v="2012-02-13T03:35:14"/>
    <n v="1323920114"/>
    <x v="2101"/>
    <b v="0"/>
    <n v="44"/>
    <b v="1"/>
    <s v="music/indie rock"/>
    <x v="4"/>
    <s v="indie rock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d v="2011-05-05T20:50:48"/>
    <n v="1302036648"/>
    <x v="2102"/>
    <b v="0"/>
    <n v="38"/>
    <b v="1"/>
    <s v="music/indie rock"/>
    <x v="4"/>
    <s v="indie rock"/>
    <n v="1.36"/>
    <n v="35.789473684210527"/>
  </r>
  <r>
    <n v="2103"/>
    <s v="Matthew Moon's New Album"/>
    <s v="Indie rocker, Matthew Moon, has something to share with you..."/>
    <n v="7777"/>
    <n v="11364"/>
    <x v="0"/>
    <s v="US"/>
    <x v="0"/>
    <n v="1352488027"/>
    <d v="2012-11-09T19:07:07"/>
    <n v="1349892427"/>
    <x v="2103"/>
    <b v="0"/>
    <n v="115"/>
    <b v="1"/>
    <s v="music/indie rock"/>
    <x v="4"/>
    <s v="indie rock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d v="2013-05-31T00:00:00"/>
    <n v="1367286434"/>
    <x v="2104"/>
    <b v="0"/>
    <n v="37"/>
    <b v="1"/>
    <s v="music/indie rock"/>
    <x v="4"/>
    <s v="indie rock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d v="2014-11-21T04:00:00"/>
    <n v="1415472953"/>
    <x v="2105"/>
    <b v="0"/>
    <n v="99"/>
    <b v="1"/>
    <s v="music/indie rock"/>
    <x v="4"/>
    <s v="indie rock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d v="2013-01-26T05:09:34"/>
    <n v="1356584974"/>
    <x v="2106"/>
    <b v="0"/>
    <n v="44"/>
    <b v="1"/>
    <s v="music/indie rock"/>
    <x v="4"/>
    <s v="indie rock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d v="2014-11-12T18:03:13"/>
    <n v="1413997393"/>
    <x v="2107"/>
    <b v="0"/>
    <n v="58"/>
    <b v="1"/>
    <s v="music/indie rock"/>
    <x v="4"/>
    <s v="indie rock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d v="2012-09-10T03:55:00"/>
    <n v="1344917580"/>
    <x v="2108"/>
    <b v="0"/>
    <n v="191"/>
    <b v="1"/>
    <s v="music/indie rock"/>
    <x v="4"/>
    <s v="indie rock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d v="2015-07-05T17:00:17"/>
    <n v="1433523617"/>
    <x v="2109"/>
    <b v="0"/>
    <n v="40"/>
    <b v="1"/>
    <s v="music/indie rock"/>
    <x v="4"/>
    <s v="indie rock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d v="2014-05-28T04:59:00"/>
    <n v="1398873969"/>
    <x v="2110"/>
    <b v="0"/>
    <n v="38"/>
    <b v="1"/>
    <s v="music/indie rock"/>
    <x v="4"/>
    <s v="indie rock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d v="2011-08-15T01:00:00"/>
    <n v="1307594625"/>
    <x v="2111"/>
    <b v="0"/>
    <n v="39"/>
    <b v="1"/>
    <s v="music/indie rock"/>
    <x v="4"/>
    <s v="indie rock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d v="2013-04-15T22:16:33"/>
    <n v="1364854593"/>
    <x v="2112"/>
    <b v="0"/>
    <n v="11"/>
    <b v="1"/>
    <s v="music/indie rock"/>
    <x v="4"/>
    <s v="indie rock"/>
    <n v="1"/>
    <n v="27.272727272727273"/>
  </r>
  <r>
    <n v="2113"/>
    <s v="Summer Underground // Honeycomb LP"/>
    <s v="Help us fund our second full-length album Honeycomb!"/>
    <n v="7000"/>
    <n v="7340"/>
    <x v="0"/>
    <s v="US"/>
    <x v="0"/>
    <n v="1411505176"/>
    <d v="2014-09-23T20:46:16"/>
    <n v="1408481176"/>
    <x v="2113"/>
    <b v="0"/>
    <n v="107"/>
    <b v="1"/>
    <s v="music/indie rock"/>
    <x v="4"/>
    <s v="indie rock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d v="2010-12-09T04:59:00"/>
    <n v="1286480070"/>
    <x v="2114"/>
    <b v="0"/>
    <n v="147"/>
    <b v="1"/>
    <s v="music/indie rock"/>
    <x v="4"/>
    <s v="indie rock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d v="2011-02-20T01:56:41"/>
    <n v="1295575001"/>
    <x v="2115"/>
    <b v="0"/>
    <n v="36"/>
    <b v="1"/>
    <s v="music/indie rock"/>
    <x v="4"/>
    <s v="indie rock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d v="2012-10-02T18:40:03"/>
    <n v="1345056003"/>
    <x v="2116"/>
    <b v="0"/>
    <n v="92"/>
    <b v="1"/>
    <s v="music/indie rock"/>
    <x v="4"/>
    <s v="indie rock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d v="2015-10-27T04:59:00"/>
    <n v="1444699549"/>
    <x v="2117"/>
    <b v="0"/>
    <n v="35"/>
    <b v="1"/>
    <s v="music/indie rock"/>
    <x v="4"/>
    <s v="indie rock"/>
    <n v="1.4775"/>
    <n v="50.657142857142858"/>
  </r>
  <r>
    <n v="2118"/>
    <s v="PORCHES. vs. THE U.S.A."/>
    <s v="PORCHES.  and Documentarians tour from New York to San Francisco and back."/>
    <n v="1000"/>
    <n v="1346.11"/>
    <x v="0"/>
    <s v="US"/>
    <x v="0"/>
    <n v="1311538136"/>
    <d v="2011-07-24T20:08:56"/>
    <n v="1308946136"/>
    <x v="2118"/>
    <b v="0"/>
    <n v="17"/>
    <b v="1"/>
    <s v="music/indie rock"/>
    <x v="4"/>
    <s v="indie rock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d v="2012-08-16T03:07:25"/>
    <n v="1342494445"/>
    <x v="2119"/>
    <b v="0"/>
    <n v="22"/>
    <b v="1"/>
    <s v="music/indie rock"/>
    <x v="4"/>
    <s v="indie rock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d v="2014-01-01T23:08:56"/>
    <n v="1384384136"/>
    <x v="2120"/>
    <b v="0"/>
    <n v="69"/>
    <b v="1"/>
    <s v="music/indie rock"/>
    <x v="4"/>
    <s v="indie rock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d v="2017-01-11T17:49:08"/>
    <n v="1481564948"/>
    <x v="2121"/>
    <b v="0"/>
    <n v="10"/>
    <b v="0"/>
    <s v="games/video games"/>
    <x v="6"/>
    <s v="video games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d v="2017-01-07T07:12:49"/>
    <n v="1481181169"/>
    <x v="2122"/>
    <b v="0"/>
    <n v="3"/>
    <b v="0"/>
    <s v="games/video games"/>
    <x v="6"/>
    <s v="video games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d v="2010-03-15T06:59:00"/>
    <n v="1263982307"/>
    <x v="2123"/>
    <b v="0"/>
    <n v="5"/>
    <b v="0"/>
    <s v="games/video games"/>
    <x v="6"/>
    <s v="video games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d v="2010-11-30T05:00:00"/>
    <n v="1286930435"/>
    <x v="2124"/>
    <b v="0"/>
    <n v="5"/>
    <b v="0"/>
    <s v="games/video games"/>
    <x v="6"/>
    <s v="video games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d v="2015-08-05T00:33:53"/>
    <n v="1436142833"/>
    <x v="2125"/>
    <b v="0"/>
    <n v="27"/>
    <b v="0"/>
    <s v="games/video games"/>
    <x v="6"/>
    <s v="video games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d v="2014-12-08T23:21:27"/>
    <n v="1415488887"/>
    <x v="2126"/>
    <b v="0"/>
    <n v="2"/>
    <b v="0"/>
    <s v="games/video games"/>
    <x v="6"/>
    <s v="video games"/>
    <n v="5.0000000000000001E-4"/>
    <n v="5"/>
  </r>
  <r>
    <n v="2127"/>
    <s v="Three Monkeys - Part 1: Into the Abyss"/>
    <s v="Three Monkeys is an audio adventure game for PC."/>
    <n v="28000"/>
    <n v="8076"/>
    <x v="2"/>
    <s v="GB"/>
    <x v="1"/>
    <n v="1426158463"/>
    <d v="2015-03-12T11:07:43"/>
    <n v="1423570063"/>
    <x v="2127"/>
    <b v="0"/>
    <n v="236"/>
    <b v="0"/>
    <s v="games/video games"/>
    <x v="6"/>
    <s v="video games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d v="2014-09-21T18:32:49"/>
    <n v="1406140369"/>
    <x v="2128"/>
    <b v="0"/>
    <n v="1"/>
    <b v="0"/>
    <s v="games/video games"/>
    <x v="6"/>
    <s v="video games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d v="2016-03-10T00:35:00"/>
    <n v="1454978100"/>
    <x v="2129"/>
    <b v="0"/>
    <n v="12"/>
    <b v="0"/>
    <s v="games/video games"/>
    <x v="6"/>
    <s v="video games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s v="US"/>
    <x v="0"/>
    <n v="1408154663"/>
    <d v="2014-08-16T02:04:23"/>
    <n v="1405130663"/>
    <x v="2130"/>
    <b v="0"/>
    <n v="4"/>
    <b v="0"/>
    <s v="games/video games"/>
    <x v="6"/>
    <s v="video games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d v="2015-07-12T04:58:11"/>
    <n v="1434085091"/>
    <x v="2131"/>
    <b v="0"/>
    <n v="3"/>
    <b v="0"/>
    <s v="games/video games"/>
    <x v="6"/>
    <s v="video games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d v="2014-02-03T11:41:32"/>
    <n v="1388835692"/>
    <x v="2132"/>
    <b v="0"/>
    <n v="99"/>
    <b v="0"/>
    <s v="games/video games"/>
    <x v="6"/>
    <s v="video games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d v="2011-04-24T06:59:00"/>
    <n v="1300328399"/>
    <x v="2133"/>
    <b v="0"/>
    <n v="3"/>
    <b v="0"/>
    <s v="games/video games"/>
    <x v="6"/>
    <s v="video games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d v="2013-04-27T21:16:31"/>
    <n v="1364505391"/>
    <x v="2134"/>
    <b v="0"/>
    <n v="3"/>
    <b v="0"/>
    <s v="games/video games"/>
    <x v="6"/>
    <s v="video games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d v="2012-10-04T23:07:13"/>
    <n v="1346800033"/>
    <x v="2135"/>
    <b v="0"/>
    <n v="22"/>
    <b v="0"/>
    <s v="games/video games"/>
    <x v="6"/>
    <s v="video games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d v="2013-10-19T12:13:06"/>
    <n v="1379592786"/>
    <x v="2136"/>
    <b v="0"/>
    <n v="4"/>
    <b v="0"/>
    <s v="games/video games"/>
    <x v="6"/>
    <s v="video games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d v="2014-12-05T18:30:29"/>
    <n v="1415212229"/>
    <x v="2137"/>
    <b v="0"/>
    <n v="534"/>
    <b v="0"/>
    <s v="games/video games"/>
    <x v="6"/>
    <s v="video games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d v="2013-11-09T01:18:59"/>
    <n v="1381364339"/>
    <x v="2138"/>
    <b v="0"/>
    <n v="12"/>
    <b v="0"/>
    <s v="games/video games"/>
    <x v="6"/>
    <s v="video games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d v="2016-11-03T18:00:08"/>
    <n v="1475604008"/>
    <x v="2139"/>
    <b v="0"/>
    <n v="56"/>
    <b v="0"/>
    <s v="games/video games"/>
    <x v="6"/>
    <s v="video games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d v="2013-01-11T20:00:24"/>
    <n v="1355342424"/>
    <x v="2140"/>
    <b v="0"/>
    <n v="11"/>
    <b v="0"/>
    <s v="games/video games"/>
    <x v="6"/>
    <s v="video games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d v="2014-11-14T06:39:19"/>
    <n v="1413351559"/>
    <x v="2141"/>
    <b v="0"/>
    <n v="0"/>
    <b v="0"/>
    <s v="games/video games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d v="2015-12-30T16:50:10"/>
    <n v="1449075010"/>
    <x v="2142"/>
    <b v="0"/>
    <n v="12"/>
    <b v="0"/>
    <s v="games/video games"/>
    <x v="6"/>
    <s v="video games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d v="2010-07-21T19:00:00"/>
    <n v="1275599812"/>
    <x v="2143"/>
    <b v="0"/>
    <n v="5"/>
    <b v="0"/>
    <s v="games/video games"/>
    <x v="6"/>
    <s v="video games"/>
    <n v="0.1125"/>
    <n v="45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d v="2013-09-14T13:07:20"/>
    <n v="1376399240"/>
    <x v="2144"/>
    <b v="0"/>
    <n v="24"/>
    <b v="0"/>
    <s v="games/video games"/>
    <x v="6"/>
    <s v="video games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d v="2013-11-27T06:41:54"/>
    <n v="1382938914"/>
    <x v="2145"/>
    <b v="0"/>
    <n v="89"/>
    <b v="0"/>
    <s v="games/video games"/>
    <x v="6"/>
    <s v="video games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d v="2016-02-11T16:18:30"/>
    <n v="1453997910"/>
    <x v="2146"/>
    <b v="0"/>
    <n v="1"/>
    <b v="0"/>
    <s v="games/video games"/>
    <x v="6"/>
    <s v="video games"/>
    <n v="2.0000000000000001E-4"/>
    <n v="1"/>
  </r>
  <r>
    <n v="2147"/>
    <s v="Johnny Rocketfingers 3"/>
    <s v="A Point and Click Adventure on Steroids."/>
    <n v="390000"/>
    <n v="2716"/>
    <x v="2"/>
    <s v="US"/>
    <x v="0"/>
    <n v="1416125148"/>
    <d v="2014-11-16T08:05:48"/>
    <n v="1413356748"/>
    <x v="2147"/>
    <b v="0"/>
    <n v="55"/>
    <b v="0"/>
    <s v="games/video games"/>
    <x v="6"/>
    <s v="video games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d v="2015-04-02T16:36:22"/>
    <n v="1425404182"/>
    <x v="2148"/>
    <b v="0"/>
    <n v="2"/>
    <b v="0"/>
    <s v="games/video games"/>
    <x v="6"/>
    <s v="video games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d v="2010-07-31T00:00:00"/>
    <n v="1277512556"/>
    <x v="2149"/>
    <b v="0"/>
    <n v="0"/>
    <b v="0"/>
    <s v="games/video games"/>
    <x v="6"/>
    <s v="video games"/>
    <n v="0"/>
    <n v="0"/>
  </r>
  <r>
    <n v="2150"/>
    <s v="The Unknown Door"/>
    <s v="A pixel styled open world detective game."/>
    <n v="50000"/>
    <n v="405"/>
    <x v="2"/>
    <s v="NO"/>
    <x v="8"/>
    <n v="1468392599"/>
    <d v="2016-07-13T06:49:59"/>
    <n v="1465800599"/>
    <x v="2150"/>
    <b v="0"/>
    <n v="4"/>
    <b v="0"/>
    <s v="games/video games"/>
    <x v="6"/>
    <s v="video games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d v="2016-06-29T20:20:14"/>
    <n v="1464639614"/>
    <x v="2151"/>
    <b v="0"/>
    <n v="6"/>
    <b v="0"/>
    <s v="games/video games"/>
    <x v="6"/>
    <s v="video games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d v="2014-03-15T18:58:29"/>
    <n v="1392321509"/>
    <x v="2152"/>
    <b v="0"/>
    <n v="4"/>
    <b v="0"/>
    <s v="games/video games"/>
    <x v="6"/>
    <s v="video games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d v="2015-01-10T07:59:00"/>
    <n v="1417470718"/>
    <x v="2153"/>
    <b v="0"/>
    <n v="4"/>
    <b v="0"/>
    <s v="games/video games"/>
    <x v="6"/>
    <s v="video games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d v="2014-01-28T15:10:27"/>
    <n v="1389193827"/>
    <x v="2154"/>
    <b v="0"/>
    <n v="2"/>
    <b v="0"/>
    <s v="games/video games"/>
    <x v="6"/>
    <s v="video games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d v="2016-03-31T16:56:25"/>
    <n v="1456854985"/>
    <x v="2155"/>
    <b v="0"/>
    <n v="5"/>
    <b v="0"/>
    <s v="games/video games"/>
    <x v="6"/>
    <s v="video games"/>
    <n v="2.3E-2"/>
    <n v="23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d v="2013-09-16T20:30:06"/>
    <n v="1375475406"/>
    <x v="2156"/>
    <b v="0"/>
    <n v="83"/>
    <b v="0"/>
    <s v="games/video games"/>
    <x v="6"/>
    <s v="video games"/>
    <n v="2.6660714285714284E-2"/>
    <n v="17.987951807228917"/>
  </r>
  <r>
    <n v="2157"/>
    <s v="Nin"/>
    <s v="Gamers and 90's fans unite in this small tale of epic proportions!"/>
    <n v="75000"/>
    <n v="21144"/>
    <x v="2"/>
    <s v="US"/>
    <x v="0"/>
    <n v="1482479940"/>
    <d v="2016-12-23T07:59:00"/>
    <n v="1479684783"/>
    <x v="2157"/>
    <b v="0"/>
    <n v="57"/>
    <b v="0"/>
    <s v="games/video games"/>
    <x v="6"/>
    <s v="video games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d v="2013-02-04T20:29:34"/>
    <n v="1356121774"/>
    <x v="2158"/>
    <b v="0"/>
    <n v="311"/>
    <b v="0"/>
    <s v="games/video games"/>
    <x v="6"/>
    <s v="video games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d v="2011-07-16T17:32:54"/>
    <n v="1308245574"/>
    <x v="2159"/>
    <b v="0"/>
    <n v="2"/>
    <b v="0"/>
    <s v="games/video games"/>
    <x v="6"/>
    <s v="video games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d v="2012-05-19T17:05:05"/>
    <n v="1334855105"/>
    <x v="2160"/>
    <b v="0"/>
    <n v="16"/>
    <b v="0"/>
    <s v="games/video games"/>
    <x v="6"/>
    <s v="video games"/>
    <n v="8.5000000000000006E-3"/>
    <n v="5.3125"/>
  </r>
  <r>
    <n v="2161"/>
    <s v="CallMeGhost DEBUT ALBUM preorder!"/>
    <s v="We're trying to fund hard copies of our debut album!"/>
    <n v="400"/>
    <n v="463"/>
    <x v="0"/>
    <s v="US"/>
    <x v="0"/>
    <n v="1443040059"/>
    <d v="2015-09-23T20:27:39"/>
    <n v="1440448059"/>
    <x v="2161"/>
    <b v="0"/>
    <n v="13"/>
    <b v="1"/>
    <s v="music/rock"/>
    <x v="4"/>
    <s v="rock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d v="2014-07-24T18:23:11"/>
    <n v="1403547791"/>
    <x v="2162"/>
    <b v="0"/>
    <n v="58"/>
    <b v="1"/>
    <s v="music/rock"/>
    <x v="4"/>
    <s v="rock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d v="2015-06-08T03:50:00"/>
    <n v="1429306520"/>
    <x v="2163"/>
    <b v="0"/>
    <n v="44"/>
    <b v="1"/>
    <s v="music/rock"/>
    <x v="4"/>
    <s v="rock"/>
    <n v="1.3220000000000001"/>
    <n v="75.11363636363636"/>
  </r>
  <r>
    <n v="2164"/>
    <s v="Rosaline debut record"/>
    <s v="South Florida roots country/rock outfit's long awaited debut record"/>
    <n v="5500"/>
    <n v="5645"/>
    <x v="0"/>
    <s v="US"/>
    <x v="0"/>
    <n v="1466827140"/>
    <d v="2016-06-25T03:59:00"/>
    <n v="1464196414"/>
    <x v="2164"/>
    <b v="0"/>
    <n v="83"/>
    <b v="1"/>
    <s v="music/rock"/>
    <x v="4"/>
    <s v="rock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d v="2016-04-08T15:00:35"/>
    <n v="1457539235"/>
    <x v="2165"/>
    <b v="0"/>
    <n v="117"/>
    <b v="1"/>
    <s v="music/rock"/>
    <x v="4"/>
    <s v="rock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d v="2014-12-05T21:06:58"/>
    <n v="1413922018"/>
    <x v="2166"/>
    <b v="0"/>
    <n v="32"/>
    <b v="1"/>
    <s v="music/rock"/>
    <x v="4"/>
    <s v="rock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d v="2012-09-15T01:35:37"/>
    <n v="1346463337"/>
    <x v="2167"/>
    <b v="0"/>
    <n v="8"/>
    <b v="1"/>
    <s v="music/rock"/>
    <x v="4"/>
    <s v="rock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d v="2017-02-10T05:00:00"/>
    <n v="1484058261"/>
    <x v="2168"/>
    <b v="0"/>
    <n v="340"/>
    <b v="1"/>
    <s v="music/rock"/>
    <x v="4"/>
    <s v="rock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d v="2017-03-02T16:49:11"/>
    <n v="1488214151"/>
    <x v="2169"/>
    <b v="0"/>
    <n v="7"/>
    <b v="1"/>
    <s v="music/rock"/>
    <x v="4"/>
    <s v="rock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d v="2015-08-22T18:00:22"/>
    <n v="1436810422"/>
    <x v="2170"/>
    <b v="0"/>
    <n v="19"/>
    <b v="1"/>
    <s v="music/rock"/>
    <x v="4"/>
    <s v="rock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d v="2015-06-22T05:00:00"/>
    <n v="1431903495"/>
    <x v="2171"/>
    <b v="0"/>
    <n v="47"/>
    <b v="1"/>
    <s v="music/rock"/>
    <x v="4"/>
    <s v="rock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d v="2015-04-18T13:55:20"/>
    <n v="1426773320"/>
    <x v="2172"/>
    <b v="0"/>
    <n v="13"/>
    <b v="1"/>
    <s v="music/rock"/>
    <x v="4"/>
    <s v="rock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d v="2013-09-10T03:59:00"/>
    <n v="1376066243"/>
    <x v="2173"/>
    <b v="0"/>
    <n v="90"/>
    <b v="1"/>
    <s v="music/rock"/>
    <x v="4"/>
    <s v="rock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d v="2016-05-05T13:01:47"/>
    <n v="1459861307"/>
    <x v="2174"/>
    <b v="0"/>
    <n v="63"/>
    <b v="1"/>
    <s v="music/rock"/>
    <x v="4"/>
    <s v="rock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d v="2016-07-21T00:13:06"/>
    <n v="1468455186"/>
    <x v="2175"/>
    <b v="0"/>
    <n v="26"/>
    <b v="1"/>
    <s v="music/rock"/>
    <x v="4"/>
    <s v="rock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d v="2015-05-02T15:11:49"/>
    <n v="1427987509"/>
    <x v="2176"/>
    <b v="0"/>
    <n v="71"/>
    <b v="1"/>
    <s v="music/rock"/>
    <x v="4"/>
    <s v="rock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d v="2016-06-06T06:01:07"/>
    <n v="1463032867"/>
    <x v="2177"/>
    <b v="0"/>
    <n v="38"/>
    <b v="1"/>
    <s v="music/rock"/>
    <x v="4"/>
    <s v="rock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d v="2017-01-18T15:16:37"/>
    <n v="1482160597"/>
    <x v="2178"/>
    <b v="0"/>
    <n v="859"/>
    <b v="1"/>
    <s v="music/rock"/>
    <x v="4"/>
    <s v="rock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d v="2015-04-11T04:06:32"/>
    <n v="1426133192"/>
    <x v="2179"/>
    <b v="0"/>
    <n v="21"/>
    <b v="1"/>
    <s v="music/rock"/>
    <x v="4"/>
    <s v="rock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d v="2015-11-13T17:04:28"/>
    <n v="1443801868"/>
    <x v="2180"/>
    <b v="0"/>
    <n v="78"/>
    <b v="1"/>
    <s v="music/rock"/>
    <x v="4"/>
    <s v="rock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d v="2017-02-21T00:07:33"/>
    <n v="1486426053"/>
    <x v="2181"/>
    <b v="0"/>
    <n v="53"/>
    <b v="1"/>
    <s v="games/tabletop games"/>
    <x v="6"/>
    <s v="tabletop games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d v="2014-10-02T21:37:05"/>
    <n v="1409261825"/>
    <x v="2182"/>
    <b v="0"/>
    <n v="356"/>
    <b v="1"/>
    <s v="games/tabletop games"/>
    <x v="6"/>
    <s v="tabletop games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d v="2017-02-09T05:00:00"/>
    <n v="1484037977"/>
    <x v="2183"/>
    <b v="0"/>
    <n v="279"/>
    <b v="1"/>
    <s v="games/tabletop games"/>
    <x v="6"/>
    <s v="tabletop games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d v="2016-01-25T16:00:00"/>
    <n v="1452530041"/>
    <x v="2184"/>
    <b v="1"/>
    <n v="266"/>
    <b v="1"/>
    <s v="games/tabletop games"/>
    <x v="6"/>
    <s v="tabletop games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d v="2013-03-26T08:23:59"/>
    <n v="1360830239"/>
    <x v="2185"/>
    <b v="0"/>
    <n v="623"/>
    <b v="1"/>
    <s v="games/tabletop games"/>
    <x v="6"/>
    <s v="tabletop games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d v="2016-09-07T02:00:00"/>
    <n v="1470062743"/>
    <x v="2186"/>
    <b v="0"/>
    <n v="392"/>
    <b v="1"/>
    <s v="games/tabletop games"/>
    <x v="6"/>
    <s v="tabletop games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d v="2015-04-03T03:59:00"/>
    <n v="1425531666"/>
    <x v="2187"/>
    <b v="1"/>
    <n v="3562"/>
    <b v="1"/>
    <s v="games/tabletop games"/>
    <x v="6"/>
    <s v="tabletop games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d v="2016-10-25T17:00:00"/>
    <n v="1474380241"/>
    <x v="2188"/>
    <b v="0"/>
    <n v="514"/>
    <b v="1"/>
    <s v="games/tabletop games"/>
    <x v="6"/>
    <s v="tabletop games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d v="2016-04-21T22:00:00"/>
    <n v="1460055300"/>
    <x v="2189"/>
    <b v="0"/>
    <n v="88"/>
    <b v="1"/>
    <s v="games/tabletop games"/>
    <x v="6"/>
    <s v="tabletop games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d v="2016-03-23T06:59:00"/>
    <n v="1455721204"/>
    <x v="2190"/>
    <b v="0"/>
    <n v="537"/>
    <b v="1"/>
    <s v="games/tabletop games"/>
    <x v="6"/>
    <s v="tabletop games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d v="2017-02-14T20:00:27"/>
    <n v="1486065627"/>
    <x v="2191"/>
    <b v="0"/>
    <n v="25"/>
    <b v="1"/>
    <s v="games/tabletop games"/>
    <x v="6"/>
    <s v="tabletop games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d v="2016-12-15T23:00:00"/>
    <n v="1479414344"/>
    <x v="2192"/>
    <b v="0"/>
    <n v="3238"/>
    <b v="1"/>
    <s v="games/tabletop games"/>
    <x v="6"/>
    <s v="tabletop games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d v="2016-11-21T04:59:00"/>
    <n v="1477043072"/>
    <x v="2193"/>
    <b v="0"/>
    <n v="897"/>
    <b v="1"/>
    <s v="games/tabletop games"/>
    <x v="6"/>
    <s v="tabletop games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d v="2016-03-26T17:11:30"/>
    <n v="1456423890"/>
    <x v="2194"/>
    <b v="0"/>
    <n v="878"/>
    <b v="1"/>
    <s v="games/tabletop games"/>
    <x v="6"/>
    <s v="tabletop games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s v="US"/>
    <x v="0"/>
    <n v="1439317900"/>
    <d v="2015-08-11T18:31:40"/>
    <n v="1436725900"/>
    <x v="2195"/>
    <b v="0"/>
    <n v="115"/>
    <b v="1"/>
    <s v="games/tabletop games"/>
    <x v="6"/>
    <s v="tabletop games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s v="US"/>
    <x v="0"/>
    <n v="1480662000"/>
    <d v="2016-12-02T07:00:00"/>
    <n v="1478000502"/>
    <x v="2196"/>
    <b v="0"/>
    <n v="234"/>
    <b v="1"/>
    <s v="games/tabletop games"/>
    <x v="6"/>
    <s v="tabletop games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d v="2015-02-28T14:00:59"/>
    <n v="1422540059"/>
    <x v="2197"/>
    <b v="0"/>
    <n v="4330"/>
    <b v="1"/>
    <s v="games/tabletop games"/>
    <x v="6"/>
    <s v="tabletop games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d v="2015-11-14T13:20:00"/>
    <n v="1444911600"/>
    <x v="2198"/>
    <b v="0"/>
    <n v="651"/>
    <b v="1"/>
    <s v="games/tabletop games"/>
    <x v="6"/>
    <s v="tabletop games"/>
    <n v="1.3289249999999999"/>
    <n v="81.654377880184327"/>
  </r>
  <r>
    <n v="2199"/>
    <s v="Decadolo. Flip it!"/>
    <s v="A new strategic board game designed to flip out your opponent."/>
    <n v="9000"/>
    <n v="13228"/>
    <x v="0"/>
    <s v="IE"/>
    <x v="3"/>
    <n v="1444903198"/>
    <d v="2015-10-15T09:59:58"/>
    <n v="1442311198"/>
    <x v="2199"/>
    <b v="1"/>
    <n v="251"/>
    <b v="1"/>
    <s v="games/tabletop games"/>
    <x v="6"/>
    <s v="tabletop games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d v="2015-07-06T03:00:00"/>
    <n v="1433775668"/>
    <x v="2200"/>
    <b v="0"/>
    <n v="263"/>
    <b v="1"/>
    <s v="games/tabletop games"/>
    <x v="6"/>
    <s v="tabletop games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d v="2013-01-16T20:19:25"/>
    <n v="1357157965"/>
    <x v="2201"/>
    <b v="0"/>
    <n v="28"/>
    <b v="1"/>
    <s v="music/electronic music"/>
    <x v="4"/>
    <s v="electronic music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d v="2012-11-01T20:22:48"/>
    <n v="1349209368"/>
    <x v="2202"/>
    <b v="0"/>
    <n v="721"/>
    <b v="1"/>
    <s v="music/electronic music"/>
    <x v="4"/>
    <s v="electronic music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d v="2015-09-24T20:38:02"/>
    <n v="1440535082"/>
    <x v="2203"/>
    <b v="0"/>
    <n v="50"/>
    <b v="1"/>
    <s v="music/electronic music"/>
    <x v="4"/>
    <s v="electronic music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d v="2013-03-09T07:28:39"/>
    <n v="1360222119"/>
    <x v="2204"/>
    <b v="0"/>
    <n v="73"/>
    <b v="1"/>
    <s v="music/electronic music"/>
    <x v="4"/>
    <s v="electronic music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d v="2012-06-01T19:43:09"/>
    <n v="1335987789"/>
    <x v="2205"/>
    <b v="0"/>
    <n v="27"/>
    <b v="1"/>
    <s v="music/electronic music"/>
    <x v="4"/>
    <s v="electronic music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d v="2012-04-16T06:10:24"/>
    <n v="1333001424"/>
    <x v="2206"/>
    <b v="0"/>
    <n v="34"/>
    <b v="1"/>
    <s v="music/electronic music"/>
    <x v="4"/>
    <s v="electronic music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d v="2013-11-16T05:39:33"/>
    <n v="1381984773"/>
    <x v="2207"/>
    <b v="0"/>
    <n v="7"/>
    <b v="1"/>
    <s v="music/electronic music"/>
    <x v="4"/>
    <s v="electronic music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d v="2012-04-07T04:00:00"/>
    <n v="1328649026"/>
    <x v="2208"/>
    <b v="0"/>
    <n v="24"/>
    <b v="1"/>
    <s v="music/electronic music"/>
    <x v="4"/>
    <s v="electronic music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d v="2014-04-14T23:00:00"/>
    <n v="1396524644"/>
    <x v="2209"/>
    <b v="0"/>
    <n v="15"/>
    <b v="1"/>
    <s v="music/electronic music"/>
    <x v="4"/>
    <s v="electronic music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d v="2012-04-14T17:36:00"/>
    <n v="1329442510"/>
    <x v="2210"/>
    <b v="0"/>
    <n v="72"/>
    <b v="1"/>
    <s v="music/electronic music"/>
    <x v="4"/>
    <s v="electronic music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d v="2014-04-10T06:59:00"/>
    <n v="1395168625"/>
    <x v="2211"/>
    <b v="0"/>
    <n v="120"/>
    <b v="1"/>
    <s v="music/electronic music"/>
    <x v="4"/>
    <s v="electronic music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d v="2013-11-04T01:00:00"/>
    <n v="1380650177"/>
    <x v="2212"/>
    <b v="0"/>
    <n v="123"/>
    <b v="1"/>
    <s v="music/electronic music"/>
    <x v="4"/>
    <s v="electronic music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d v="2015-05-15T19:49:39"/>
    <n v="1429127379"/>
    <x v="2213"/>
    <b v="0"/>
    <n v="1"/>
    <b v="1"/>
    <s v="music/electronic music"/>
    <x v="4"/>
    <s v="electronic music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d v="2014-02-06T19:00:48"/>
    <n v="1389121248"/>
    <x v="2214"/>
    <b v="0"/>
    <n v="24"/>
    <b v="1"/>
    <s v="music/electronic music"/>
    <x v="4"/>
    <s v="electronic music"/>
    <n v="2.9250166666666666"/>
    <n v="73.125416666666666"/>
  </r>
  <r>
    <n v="2215"/>
    <s v="&quot;Something to See, Not to Say&quot; - Anemometer's First EP Album"/>
    <s v="Ambient Electro Grind-fest!"/>
    <n v="550"/>
    <n v="860"/>
    <x v="0"/>
    <s v="US"/>
    <x v="0"/>
    <n v="1331621940"/>
    <d v="2012-03-13T06:59:00"/>
    <n v="1329671572"/>
    <x v="2215"/>
    <b v="0"/>
    <n v="33"/>
    <b v="1"/>
    <s v="music/electronic music"/>
    <x v="4"/>
    <s v="electronic music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d v="2015-07-23T18:02:25"/>
    <n v="1436464945"/>
    <x v="2216"/>
    <b v="0"/>
    <n v="14"/>
    <b v="1"/>
    <s v="music/electronic music"/>
    <x v="4"/>
    <s v="electronic music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d v="2015-11-02T08:00:00"/>
    <n v="1445539113"/>
    <x v="2217"/>
    <b v="0"/>
    <n v="9"/>
    <b v="1"/>
    <s v="music/electronic music"/>
    <x v="4"/>
    <s v="electronic music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d v="2012-08-29T00:00:00"/>
    <n v="1344281383"/>
    <x v="2218"/>
    <b v="0"/>
    <n v="76"/>
    <b v="1"/>
    <s v="music/electronic music"/>
    <x v="4"/>
    <s v="electronic music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d v="2015-08-19T17:15:12"/>
    <n v="1437412512"/>
    <x v="2219"/>
    <b v="0"/>
    <n v="19"/>
    <b v="1"/>
    <s v="music/electronic music"/>
    <x v="4"/>
    <s v="electronic music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d v="2013-07-27T01:27:16"/>
    <n v="1372296436"/>
    <x v="2220"/>
    <b v="0"/>
    <n v="69"/>
    <b v="1"/>
    <s v="music/electronic music"/>
    <x v="4"/>
    <s v="electronic music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d v="2016-04-23T00:00:00"/>
    <n v="1458748809"/>
    <x v="2221"/>
    <b v="0"/>
    <n v="218"/>
    <b v="1"/>
    <s v="games/tabletop games"/>
    <x v="6"/>
    <s v="tabletop games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d v="2012-01-28T18:54:07"/>
    <n v="1325184847"/>
    <x v="2222"/>
    <b v="0"/>
    <n v="30"/>
    <b v="1"/>
    <s v="games/tabletop games"/>
    <x v="6"/>
    <s v="tabletop games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d v="2015-06-27T15:22:48"/>
    <n v="1432826568"/>
    <x v="2223"/>
    <b v="0"/>
    <n v="100"/>
    <b v="1"/>
    <s v="games/tabletop games"/>
    <x v="6"/>
    <s v="tabletop games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d v="2016-10-29T19:00:00"/>
    <n v="1475337675"/>
    <x v="2224"/>
    <b v="0"/>
    <n v="296"/>
    <b v="1"/>
    <s v="games/tabletop games"/>
    <x v="6"/>
    <s v="tabletop games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d v="2014-09-21T19:00:15"/>
    <n v="1408734015"/>
    <x v="2225"/>
    <b v="0"/>
    <n v="1204"/>
    <b v="1"/>
    <s v="games/tabletop games"/>
    <x v="6"/>
    <s v="tabletop games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d v="2016-02-12T04:59:00"/>
    <n v="1452625822"/>
    <x v="2226"/>
    <b v="0"/>
    <n v="321"/>
    <b v="1"/>
    <s v="games/tabletop games"/>
    <x v="6"/>
    <s v="tabletop games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d v="2013-11-13T20:22:35"/>
    <n v="1381778555"/>
    <x v="2227"/>
    <b v="0"/>
    <n v="301"/>
    <b v="1"/>
    <s v="games/tabletop games"/>
    <x v="6"/>
    <s v="tabletop games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d v="2015-08-16T06:40:36"/>
    <n v="1437115236"/>
    <x v="2228"/>
    <b v="0"/>
    <n v="144"/>
    <b v="1"/>
    <s v="games/tabletop games"/>
    <x v="6"/>
    <s v="tabletop games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d v="2013-09-03T04:00:00"/>
    <n v="1375113391"/>
    <x v="2229"/>
    <b v="0"/>
    <n v="539"/>
    <b v="1"/>
    <s v="games/tabletop games"/>
    <x v="6"/>
    <s v="tabletop games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d v="2014-04-25T21:08:47"/>
    <n v="1395868127"/>
    <x v="2230"/>
    <b v="0"/>
    <n v="498"/>
    <b v="1"/>
    <s v="games/tabletop games"/>
    <x v="6"/>
    <s v="tabletop games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d v="2013-06-25T05:00:00"/>
    <n v="1369864301"/>
    <x v="2231"/>
    <b v="0"/>
    <n v="1113"/>
    <b v="1"/>
    <s v="games/tabletop games"/>
    <x v="6"/>
    <s v="tabletop games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d v="2014-07-19T03:00:00"/>
    <n v="1402945408"/>
    <x v="2232"/>
    <b v="0"/>
    <n v="988"/>
    <b v="1"/>
    <s v="games/tabletop games"/>
    <x v="6"/>
    <s v="tabletop games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d v="2015-12-14T00:00:00"/>
    <n v="1448269539"/>
    <x v="2233"/>
    <b v="0"/>
    <n v="391"/>
    <b v="1"/>
    <s v="games/tabletop games"/>
    <x v="6"/>
    <s v="tabletop games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d v="2017-01-05T19:47:27"/>
    <n v="1481053647"/>
    <x v="2234"/>
    <b v="0"/>
    <n v="28"/>
    <b v="1"/>
    <s v="games/tabletop games"/>
    <x v="6"/>
    <s v="tabletop games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d v="2015-03-28T23:31:51"/>
    <n v="1424997111"/>
    <x v="2235"/>
    <b v="0"/>
    <n v="147"/>
    <b v="1"/>
    <s v="games/tabletop games"/>
    <x v="6"/>
    <s v="tabletop games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d v="2016-02-01T14:48:43"/>
    <n v="1451746123"/>
    <x v="2236"/>
    <b v="0"/>
    <n v="680"/>
    <b v="1"/>
    <s v="games/tabletop games"/>
    <x v="6"/>
    <s v="tabletop games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d v="2014-11-12T07:59:00"/>
    <n v="1412294683"/>
    <x v="2237"/>
    <b v="0"/>
    <n v="983"/>
    <b v="1"/>
    <s v="games/tabletop games"/>
    <x v="6"/>
    <s v="tabletop games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d v="2017-03-10T14:55:16"/>
    <n v="1486565716"/>
    <x v="2238"/>
    <b v="0"/>
    <n v="79"/>
    <b v="1"/>
    <s v="games/tabletop games"/>
    <x v="6"/>
    <s v="tabletop games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d v="2013-12-01T04:02:00"/>
    <n v="1382742014"/>
    <x v="2239"/>
    <b v="0"/>
    <n v="426"/>
    <b v="1"/>
    <s v="games/tabletop games"/>
    <x v="6"/>
    <s v="tabletop games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d v="2016-04-22T19:49:04"/>
    <n v="1458762544"/>
    <x v="2240"/>
    <b v="0"/>
    <n v="96"/>
    <b v="1"/>
    <s v="games/tabletop games"/>
    <x v="6"/>
    <s v="tabletop games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d v="2017-03-02T19:51:40"/>
    <n v="1485892300"/>
    <x v="2241"/>
    <b v="0"/>
    <n v="163"/>
    <b v="1"/>
    <s v="games/tabletop games"/>
    <x v="6"/>
    <s v="tabletop games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d v="2013-11-27T03:02:00"/>
    <n v="1382449733"/>
    <x v="2242"/>
    <b v="0"/>
    <n v="2525"/>
    <b v="1"/>
    <s v="games/tabletop games"/>
    <x v="6"/>
    <s v="tabletop games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d v="2017-03-13T03:00:00"/>
    <n v="1488823290"/>
    <x v="2243"/>
    <b v="0"/>
    <n v="2035"/>
    <b v="1"/>
    <s v="games/tabletop games"/>
    <x v="6"/>
    <s v="tabletop games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d v="2016-10-16T20:30:00"/>
    <n v="1475609946"/>
    <x v="2244"/>
    <b v="0"/>
    <n v="290"/>
    <b v="1"/>
    <s v="games/tabletop games"/>
    <x v="6"/>
    <s v="tabletop games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d v="2014-02-21T18:00:00"/>
    <n v="1390323617"/>
    <x v="2245"/>
    <b v="0"/>
    <n v="1980"/>
    <b v="1"/>
    <s v="games/tabletop games"/>
    <x v="6"/>
    <s v="tabletop games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d v="2015-09-04T19:00:10"/>
    <n v="1438801210"/>
    <x v="2246"/>
    <b v="0"/>
    <n v="57"/>
    <b v="1"/>
    <s v="games/tabletop games"/>
    <x v="6"/>
    <s v="tabletop games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s v="US"/>
    <x v="0"/>
    <n v="1438185565"/>
    <d v="2015-07-29T15:59:25"/>
    <n v="1436975965"/>
    <x v="2247"/>
    <b v="0"/>
    <n v="380"/>
    <b v="1"/>
    <s v="games/tabletop games"/>
    <x v="6"/>
    <s v="tabletop games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d v="2016-12-14T21:01:18"/>
    <n v="1479157278"/>
    <x v="2248"/>
    <b v="0"/>
    <n v="128"/>
    <b v="1"/>
    <s v="games/tabletop games"/>
    <x v="6"/>
    <s v="tabletop games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d v="2013-04-02T15:52:45"/>
    <n v="1362329565"/>
    <x v="2249"/>
    <b v="0"/>
    <n v="180"/>
    <b v="1"/>
    <s v="games/tabletop games"/>
    <x v="6"/>
    <s v="tabletop games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d v="2016-12-03T01:07:53"/>
    <n v="1478131673"/>
    <x v="2250"/>
    <b v="0"/>
    <n v="571"/>
    <b v="1"/>
    <s v="games/tabletop games"/>
    <x v="6"/>
    <s v="tabletop games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d v="2014-08-16T08:17:57"/>
    <n v="1406362677"/>
    <x v="2251"/>
    <b v="0"/>
    <n v="480"/>
    <b v="1"/>
    <s v="games/tabletop games"/>
    <x v="6"/>
    <s v="tabletop games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d v="2016-08-06T07:52:18"/>
    <n v="1469173938"/>
    <x v="2252"/>
    <b v="0"/>
    <n v="249"/>
    <b v="1"/>
    <s v="games/tabletop games"/>
    <x v="6"/>
    <s v="tabletop games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d v="2015-11-18T16:09:07"/>
    <n v="1445267347"/>
    <x v="2253"/>
    <b v="0"/>
    <n v="84"/>
    <b v="1"/>
    <s v="games/tabletop games"/>
    <x v="6"/>
    <s v="tabletop games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d v="2017-01-24T15:32:48"/>
    <n v="1484667168"/>
    <x v="2254"/>
    <b v="0"/>
    <n v="197"/>
    <b v="1"/>
    <s v="games/tabletop games"/>
    <x v="6"/>
    <s v="tabletop games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d v="2016-05-07T22:50:51"/>
    <n v="1460069451"/>
    <x v="2255"/>
    <b v="0"/>
    <n v="271"/>
    <b v="1"/>
    <s v="games/tabletop games"/>
    <x v="6"/>
    <s v="tabletop games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d v="2016-11-22T10:50:46"/>
    <n v="1478602246"/>
    <x v="2256"/>
    <b v="0"/>
    <n v="50"/>
    <b v="1"/>
    <s v="games/tabletop games"/>
    <x v="6"/>
    <s v="tabletop games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d v="2016-06-19T23:00:00"/>
    <n v="1463351329"/>
    <x v="2257"/>
    <b v="0"/>
    <n v="169"/>
    <b v="1"/>
    <s v="games/tabletop games"/>
    <x v="6"/>
    <s v="tabletop games"/>
    <n v="6.3613999999999997"/>
    <n v="94.103550295857985"/>
  </r>
  <r>
    <n v="2258"/>
    <s v="A Sundered World"/>
    <s v="A Dungeon World campaign setting that takes place after the end of the worlds."/>
    <n v="2200"/>
    <n v="3223"/>
    <x v="0"/>
    <s v="US"/>
    <x v="0"/>
    <n v="1434045687"/>
    <d v="2015-06-11T18:01:27"/>
    <n v="1431453687"/>
    <x v="2258"/>
    <b v="0"/>
    <n v="205"/>
    <b v="1"/>
    <s v="games/tabletop games"/>
    <x v="6"/>
    <s v="tabletop games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d v="2016-12-08T19:18:56"/>
    <n v="1480360736"/>
    <x v="2259"/>
    <b v="0"/>
    <n v="206"/>
    <b v="1"/>
    <s v="games/tabletop games"/>
    <x v="6"/>
    <s v="tabletop games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d v="2014-03-26T23:24:10"/>
    <n v="1393287850"/>
    <x v="2260"/>
    <b v="0"/>
    <n v="84"/>
    <b v="1"/>
    <s v="games/tabletop games"/>
    <x v="6"/>
    <s v="tabletop games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d v="2017-02-14T17:23:40"/>
    <n v="1485278620"/>
    <x v="2261"/>
    <b v="0"/>
    <n v="210"/>
    <b v="1"/>
    <s v="games/tabletop games"/>
    <x v="6"/>
    <s v="tabletop games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d v="2014-11-18T00:00:00"/>
    <n v="1413295358"/>
    <x v="2262"/>
    <b v="0"/>
    <n v="181"/>
    <b v="1"/>
    <s v="games/tabletop games"/>
    <x v="6"/>
    <s v="tabletop games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d v="2015-01-31T19:58:33"/>
    <n v="1420919913"/>
    <x v="2263"/>
    <b v="0"/>
    <n v="60"/>
    <b v="1"/>
    <s v="games/tabletop games"/>
    <x v="6"/>
    <s v="tabletop games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d v="2016-05-23T03:00:00"/>
    <n v="1462543114"/>
    <x v="2264"/>
    <b v="0"/>
    <n v="445"/>
    <b v="1"/>
    <s v="games/tabletop games"/>
    <x v="6"/>
    <s v="tabletop games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d v="2016-11-22T20:28:27"/>
    <n v="1479241707"/>
    <x v="2265"/>
    <b v="0"/>
    <n v="17"/>
    <b v="1"/>
    <s v="games/tabletop games"/>
    <x v="6"/>
    <s v="tabletop games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d v="2016-04-27T02:00:00"/>
    <n v="1460235592"/>
    <x v="2266"/>
    <b v="0"/>
    <n v="194"/>
    <b v="1"/>
    <s v="games/tabletop games"/>
    <x v="6"/>
    <s v="tabletop games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d v="2014-12-21T01:00:00"/>
    <n v="1416945297"/>
    <x v="2267"/>
    <b v="0"/>
    <n v="404"/>
    <b v="1"/>
    <s v="games/tabletop games"/>
    <x v="6"/>
    <s v="tabletop games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d v="2017-03-12T01:58:35"/>
    <n v="1486691915"/>
    <x v="2268"/>
    <b v="0"/>
    <n v="194"/>
    <b v="1"/>
    <s v="games/tabletop games"/>
    <x v="6"/>
    <s v="tabletop games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d v="2017-03-07T05:00:00"/>
    <n v="1486745663"/>
    <x v="2269"/>
    <b v="0"/>
    <n v="902"/>
    <b v="1"/>
    <s v="games/tabletop games"/>
    <x v="6"/>
    <s v="tabletop games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d v="2017-01-10T21:59:00"/>
    <n v="1482353513"/>
    <x v="2270"/>
    <b v="0"/>
    <n v="1670"/>
    <b v="1"/>
    <s v="games/tabletop games"/>
    <x v="6"/>
    <s v="tabletop games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d v="2016-12-10T00:00:04"/>
    <n v="1478736004"/>
    <x v="2271"/>
    <b v="0"/>
    <n v="1328"/>
    <b v="1"/>
    <s v="games/tabletop games"/>
    <x v="6"/>
    <s v="tabletop games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d v="2015-12-07T16:47:16"/>
    <n v="1446914836"/>
    <x v="2272"/>
    <b v="0"/>
    <n v="944"/>
    <b v="1"/>
    <s v="games/tabletop games"/>
    <x v="6"/>
    <s v="tabletop games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d v="2017-03-12T12:10:42"/>
    <n v="1487164242"/>
    <x v="2273"/>
    <b v="0"/>
    <n v="147"/>
    <b v="1"/>
    <s v="games/tabletop games"/>
    <x v="6"/>
    <s v="tabletop games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d v="2014-02-23T12:00:57"/>
    <n v="1390564857"/>
    <x v="2274"/>
    <b v="0"/>
    <n v="99"/>
    <b v="1"/>
    <s v="games/tabletop games"/>
    <x v="6"/>
    <s v="tabletop games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d v="2014-12-22T14:47:59"/>
    <n v="1416667679"/>
    <x v="2275"/>
    <b v="0"/>
    <n v="79"/>
    <b v="1"/>
    <s v="games/tabletop games"/>
    <x v="6"/>
    <s v="tabletop games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d v="2014-01-05T15:38:09"/>
    <n v="1386344289"/>
    <x v="2276"/>
    <b v="0"/>
    <n v="75"/>
    <b v="1"/>
    <s v="games/tabletop games"/>
    <x v="6"/>
    <s v="tabletop games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d v="2012-02-27T16:17:03"/>
    <n v="1327767423"/>
    <x v="2277"/>
    <b v="0"/>
    <n v="207"/>
    <b v="1"/>
    <s v="games/tabletop games"/>
    <x v="6"/>
    <s v="tabletop games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d v="2016-01-03T22:59:00"/>
    <n v="1448902867"/>
    <x v="2278"/>
    <b v="0"/>
    <n v="102"/>
    <b v="1"/>
    <s v="games/tabletop games"/>
    <x v="6"/>
    <s v="tabletop games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d v="2015-02-04T04:00:00"/>
    <n v="1421436099"/>
    <x v="2279"/>
    <b v="0"/>
    <n v="32"/>
    <b v="1"/>
    <s v="games/tabletop games"/>
    <x v="6"/>
    <s v="tabletop games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d v="2015-09-17T14:59:51"/>
    <n v="1439909991"/>
    <x v="2280"/>
    <b v="0"/>
    <n v="480"/>
    <b v="1"/>
    <s v="games/tabletop games"/>
    <x v="6"/>
    <s v="tabletop games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d v="2011-07-25T06:50:00"/>
    <n v="1306219897"/>
    <x v="2281"/>
    <b v="0"/>
    <n v="11"/>
    <b v="1"/>
    <s v="music/rock"/>
    <x v="4"/>
    <s v="rock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d v="2016-01-14T04:11:26"/>
    <n v="1447560686"/>
    <x v="2282"/>
    <b v="0"/>
    <n v="12"/>
    <b v="1"/>
    <s v="music/rock"/>
    <x v="4"/>
    <s v="rock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d v="2012-05-09T02:00:04"/>
    <n v="1331348404"/>
    <x v="2283"/>
    <b v="0"/>
    <n v="48"/>
    <b v="1"/>
    <s v="music/rock"/>
    <x v="4"/>
    <s v="rock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s v="US"/>
    <x v="0"/>
    <n v="1299902400"/>
    <d v="2011-03-12T04:00:00"/>
    <n v="1297451245"/>
    <x v="2284"/>
    <b v="0"/>
    <n v="59"/>
    <b v="1"/>
    <s v="music/rock"/>
    <x v="4"/>
    <s v="rock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d v="2012-06-29T04:27:23"/>
    <n v="1338352043"/>
    <x v="2285"/>
    <b v="0"/>
    <n v="79"/>
    <b v="1"/>
    <s v="music/rock"/>
    <x v="4"/>
    <s v="rock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d v="2013-09-06T03:59:00"/>
    <n v="1376003254"/>
    <x v="2286"/>
    <b v="0"/>
    <n v="14"/>
    <b v="1"/>
    <s v="music/rock"/>
    <x v="4"/>
    <s v="rock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d v="2014-06-23T16:01:00"/>
    <n v="1401724860"/>
    <x v="2287"/>
    <b v="0"/>
    <n v="106"/>
    <b v="1"/>
    <s v="music/rock"/>
    <x v="4"/>
    <s v="rock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d v="2012-06-26T18:00:00"/>
    <n v="1339098689"/>
    <x v="2288"/>
    <b v="0"/>
    <n v="25"/>
    <b v="1"/>
    <s v="music/rock"/>
    <x v="4"/>
    <s v="rock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d v="2013-12-06T23:22:00"/>
    <n v="1382659060"/>
    <x v="2289"/>
    <b v="0"/>
    <n v="25"/>
    <b v="1"/>
    <s v="music/rock"/>
    <x v="4"/>
    <s v="rock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d v="2009-12-01T17:00:00"/>
    <n v="1252908330"/>
    <x v="2290"/>
    <b v="0"/>
    <n v="29"/>
    <b v="1"/>
    <s v="music/rock"/>
    <x v="4"/>
    <s v="rock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d v="2012-04-23T04:00:00"/>
    <n v="1332199618"/>
    <x v="2291"/>
    <b v="0"/>
    <n v="43"/>
    <b v="1"/>
    <s v="music/rock"/>
    <x v="4"/>
    <s v="rock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d v="2012-04-18T16:44:36"/>
    <n v="1332175476"/>
    <x v="2292"/>
    <b v="0"/>
    <n v="46"/>
    <b v="1"/>
    <s v="music/rock"/>
    <x v="4"/>
    <s v="rock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d v="2012-09-25T03:59:00"/>
    <n v="1346345999"/>
    <x v="2293"/>
    <b v="0"/>
    <n v="27"/>
    <b v="1"/>
    <s v="music/rock"/>
    <x v="4"/>
    <s v="rock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d v="2013-01-20T17:21:20"/>
    <n v="1356110480"/>
    <x v="2294"/>
    <b v="0"/>
    <n v="112"/>
    <b v="1"/>
    <s v="music/rock"/>
    <x v="4"/>
    <s v="rock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d v="2013-01-26T22:54:16"/>
    <n v="1356648856"/>
    <x v="2295"/>
    <b v="0"/>
    <n v="34"/>
    <b v="1"/>
    <s v="music/rock"/>
    <x v="4"/>
    <s v="rock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d v="2012-02-23T17:33:46"/>
    <n v="1326994426"/>
    <x v="2296"/>
    <b v="0"/>
    <n v="145"/>
    <b v="1"/>
    <s v="music/rock"/>
    <x v="4"/>
    <s v="rock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s v="US"/>
    <x v="0"/>
    <n v="1331697540"/>
    <d v="2012-03-14T03:59:00"/>
    <n v="1328749249"/>
    <x v="2297"/>
    <b v="0"/>
    <n v="19"/>
    <b v="1"/>
    <s v="music/rock"/>
    <x v="4"/>
    <s v="rock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d v="2014-03-26T19:10:33"/>
    <n v="1393272633"/>
    <x v="2298"/>
    <b v="0"/>
    <n v="288"/>
    <b v="1"/>
    <s v="music/rock"/>
    <x v="4"/>
    <s v="rock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d v="2011-02-06T00:46:49"/>
    <n v="1295657209"/>
    <x v="2299"/>
    <b v="0"/>
    <n v="14"/>
    <b v="1"/>
    <s v="music/rock"/>
    <x v="4"/>
    <s v="rock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d v="2012-06-28T17:26:56"/>
    <n v="1339694816"/>
    <x v="2300"/>
    <b v="0"/>
    <n v="7"/>
    <b v="1"/>
    <s v="music/rock"/>
    <x v="4"/>
    <s v="rock"/>
    <n v="1.0125"/>
    <n v="115.71428571428571"/>
  </r>
  <r>
    <n v="2301"/>
    <s v="Time Crash"/>
    <s v="We are America's first trock band, and we're ready to bring you our first album!"/>
    <n v="5000"/>
    <n v="6680.22"/>
    <x v="0"/>
    <s v="US"/>
    <x v="0"/>
    <n v="1371785496"/>
    <d v="2013-06-21T03:31:36"/>
    <n v="1369193496"/>
    <x v="2301"/>
    <b v="1"/>
    <n v="211"/>
    <b v="1"/>
    <s v="music/indie rock"/>
    <x v="4"/>
    <s v="indie rock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d v="2013-12-31T07:00:00"/>
    <n v="1385585434"/>
    <x v="2302"/>
    <b v="1"/>
    <n v="85"/>
    <b v="1"/>
    <s v="music/indie rock"/>
    <x v="4"/>
    <s v="indie rock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d v="2011-12-13T03:39:56"/>
    <n v="1320287996"/>
    <x v="2303"/>
    <b v="1"/>
    <n v="103"/>
    <b v="1"/>
    <s v="music/indie rock"/>
    <x v="4"/>
    <s v="indie rock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d v="2011-01-01T04:59:00"/>
    <n v="1290281691"/>
    <x v="2304"/>
    <b v="1"/>
    <n v="113"/>
    <b v="1"/>
    <s v="music/indie rock"/>
    <x v="4"/>
    <s v="indie rock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d v="2014-08-08T18:00:00"/>
    <n v="1405356072"/>
    <x v="2305"/>
    <b v="1"/>
    <n v="167"/>
    <b v="1"/>
    <s v="music/indie rock"/>
    <x v="4"/>
    <s v="indie rock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d v="2012-03-10T04:02:09"/>
    <n v="1328760129"/>
    <x v="2306"/>
    <b v="1"/>
    <n v="73"/>
    <b v="1"/>
    <s v="music/indie rock"/>
    <x v="4"/>
    <s v="indie rock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d v="2012-05-05T19:15:28"/>
    <n v="1333653333"/>
    <x v="2307"/>
    <b v="1"/>
    <n v="75"/>
    <b v="1"/>
    <s v="music/indie rock"/>
    <x v="4"/>
    <s v="indie rock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d v="2014-08-29T01:00:00"/>
    <n v="1406847996"/>
    <x v="2308"/>
    <b v="1"/>
    <n v="614"/>
    <b v="1"/>
    <s v="music/indie rock"/>
    <x v="4"/>
    <s v="indie rock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d v="2013-03-09T23:42:17"/>
    <n v="1359848537"/>
    <x v="2309"/>
    <b v="1"/>
    <n v="107"/>
    <b v="1"/>
    <s v="music/indie rock"/>
    <x v="4"/>
    <s v="indie rock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d v="2013-03-21T18:03:35"/>
    <n v="1361300615"/>
    <x v="2310"/>
    <b v="1"/>
    <n v="1224"/>
    <b v="1"/>
    <s v="music/indie rock"/>
    <x v="4"/>
    <s v="indie rock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d v="2014-05-07T00:06:29"/>
    <n v="1396829189"/>
    <x v="2311"/>
    <b v="1"/>
    <n v="104"/>
    <b v="1"/>
    <s v="music/indie rock"/>
    <x v="4"/>
    <s v="indie rock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d v="2014-04-18T23:00:00"/>
    <n v="1395155478"/>
    <x v="2312"/>
    <b v="1"/>
    <n v="79"/>
    <b v="1"/>
    <s v="music/indie rock"/>
    <x v="4"/>
    <s v="indie rock"/>
    <n v="1.0786666666666667"/>
    <n v="40.962025316455694"/>
  </r>
  <r>
    <n v="2313"/>
    <s v="A SUNNY DAY IN GLASGOW"/>
    <s v="A Sunny Day in Glasgow are recording a new album and we need your help!"/>
    <n v="5000"/>
    <n v="8792.02"/>
    <x v="0"/>
    <s v="US"/>
    <x v="0"/>
    <n v="1336086026"/>
    <d v="2012-05-03T23:00:26"/>
    <n v="1333494026"/>
    <x v="2313"/>
    <b v="1"/>
    <n v="157"/>
    <b v="1"/>
    <s v="music/indie rock"/>
    <x v="4"/>
    <s v="indie rock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d v="2012-06-07T13:14:17"/>
    <n v="1336482857"/>
    <x v="2314"/>
    <b v="1"/>
    <n v="50"/>
    <b v="1"/>
    <s v="music/indie rock"/>
    <x v="4"/>
    <s v="indie rock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d v="2012-05-05T17:25:43"/>
    <n v="1333646743"/>
    <x v="2315"/>
    <b v="1"/>
    <n v="64"/>
    <b v="1"/>
    <s v="music/indie rock"/>
    <x v="4"/>
    <s v="indie rock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d v="2009-12-09T18:24:00"/>
    <n v="1253726650"/>
    <x v="2316"/>
    <b v="1"/>
    <n v="200"/>
    <b v="1"/>
    <s v="music/indie rock"/>
    <x v="4"/>
    <s v="indie rock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d v="2010-02-15T05:00:00"/>
    <n v="1263474049"/>
    <x v="2317"/>
    <b v="1"/>
    <n v="22"/>
    <b v="1"/>
    <s v="music/indie rock"/>
    <x v="4"/>
    <s v="indie rock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d v="2009-09-26T03:59:00"/>
    <n v="1251214014"/>
    <x v="2318"/>
    <b v="1"/>
    <n v="163"/>
    <b v="1"/>
    <s v="music/indie rock"/>
    <x v="4"/>
    <s v="indie rock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d v="2013-12-15T01:58:05"/>
    <n v="1384480685"/>
    <x v="2319"/>
    <b v="1"/>
    <n v="77"/>
    <b v="1"/>
    <s v="music/indie rock"/>
    <x v="4"/>
    <s v="indie rock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d v="2014-04-02T18:36:40"/>
    <n v="1393443400"/>
    <x v="2320"/>
    <b v="1"/>
    <n v="89"/>
    <b v="1"/>
    <s v="music/indie rock"/>
    <x v="4"/>
    <s v="indie rock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d v="2017-04-04T05:15:01"/>
    <n v="1488694501"/>
    <x v="2321"/>
    <b v="0"/>
    <n v="64"/>
    <b v="0"/>
    <s v="food/small batch"/>
    <x v="7"/>
    <s v="small batch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d v="2017-04-09T20:29:29"/>
    <n v="1489181369"/>
    <x v="2322"/>
    <b v="0"/>
    <n v="4"/>
    <b v="0"/>
    <s v="food/small batch"/>
    <x v="7"/>
    <s v="small batch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d v="2017-03-20T18:07:27"/>
    <n v="1489428447"/>
    <x v="2323"/>
    <b v="0"/>
    <n v="4"/>
    <b v="0"/>
    <s v="food/small batch"/>
    <x v="7"/>
    <s v="small batch"/>
    <n v="0.48"/>
    <n v="30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d v="2017-03-26T20:14:45"/>
    <n v="1487970885"/>
    <x v="2324"/>
    <b v="0"/>
    <n v="61"/>
    <b v="0"/>
    <s v="food/small batch"/>
    <x v="7"/>
    <s v="small batch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d v="2017-03-29T23:32:11"/>
    <n v="1488241931"/>
    <x v="2325"/>
    <b v="0"/>
    <n v="7"/>
    <b v="0"/>
    <s v="food/small batch"/>
    <x v="7"/>
    <s v="small batch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d v="2017-04-30T17:00:00"/>
    <n v="1489106948"/>
    <x v="2326"/>
    <b v="0"/>
    <n v="1"/>
    <b v="0"/>
    <s v="food/small batch"/>
    <x v="7"/>
    <s v="small batch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d v="2014-08-26T22:00:40"/>
    <n v="1406066440"/>
    <x v="2327"/>
    <b v="1"/>
    <n v="3355"/>
    <b v="1"/>
    <s v="food/small batch"/>
    <x v="7"/>
    <s v="small batch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d v="2015-06-14T18:45:37"/>
    <n v="1431715537"/>
    <x v="2328"/>
    <b v="1"/>
    <n v="537"/>
    <b v="1"/>
    <s v="food/small batch"/>
    <x v="7"/>
    <s v="small batch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d v="2014-07-17T14:59:06"/>
    <n v="1403017146"/>
    <x v="2329"/>
    <b v="1"/>
    <n v="125"/>
    <b v="1"/>
    <s v="food/small batch"/>
    <x v="7"/>
    <s v="small batch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d v="2015-12-25T00:00:00"/>
    <n v="1448400943"/>
    <x v="2330"/>
    <b v="1"/>
    <n v="163"/>
    <b v="1"/>
    <s v="food/small batch"/>
    <x v="7"/>
    <s v="small batch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d v="2014-08-18T00:08:10"/>
    <n v="1405728490"/>
    <x v="2331"/>
    <b v="1"/>
    <n v="283"/>
    <b v="1"/>
    <s v="food/small batch"/>
    <x v="7"/>
    <s v="small batch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d v="2015-02-06T15:04:31"/>
    <n v="1420643071"/>
    <x v="2332"/>
    <b v="1"/>
    <n v="352"/>
    <b v="1"/>
    <s v="food/small batch"/>
    <x v="7"/>
    <s v="small batch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d v="2014-05-29T17:50:00"/>
    <n v="1399563390"/>
    <x v="2333"/>
    <b v="1"/>
    <n v="94"/>
    <b v="1"/>
    <s v="food/small batch"/>
    <x v="7"/>
    <s v="small batch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d v="2014-11-05T17:34:00"/>
    <n v="1412611498"/>
    <x v="2334"/>
    <b v="1"/>
    <n v="67"/>
    <b v="1"/>
    <s v="food/small batch"/>
    <x v="7"/>
    <s v="small batch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d v="2014-06-11T13:44:03"/>
    <n v="1399902243"/>
    <x v="2335"/>
    <b v="1"/>
    <n v="221"/>
    <b v="1"/>
    <s v="food/small batch"/>
    <x v="7"/>
    <s v="small batch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d v="2014-03-08T22:11:35"/>
    <n v="1390860695"/>
    <x v="2336"/>
    <b v="1"/>
    <n v="2165"/>
    <b v="1"/>
    <s v="food/small batch"/>
    <x v="7"/>
    <s v="small batch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d v="2014-06-26T15:22:23"/>
    <n v="1401204143"/>
    <x v="2337"/>
    <b v="1"/>
    <n v="179"/>
    <b v="1"/>
    <s v="food/small batch"/>
    <x v="7"/>
    <s v="small batch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d v="2014-06-29T21:31:24"/>
    <n v="1401485484"/>
    <x v="2338"/>
    <b v="1"/>
    <n v="123"/>
    <b v="1"/>
    <s v="food/small batch"/>
    <x v="7"/>
    <s v="small batch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d v="2016-12-19T07:59:00"/>
    <n v="1479496309"/>
    <x v="2339"/>
    <b v="1"/>
    <n v="1104"/>
    <b v="1"/>
    <s v="food/small batch"/>
    <x v="7"/>
    <s v="small batch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d v="2016-10-30T15:25:38"/>
    <n v="1475249138"/>
    <x v="2340"/>
    <b v="1"/>
    <n v="403"/>
    <b v="1"/>
    <s v="food/small batch"/>
    <x v="7"/>
    <s v="small batch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d v="2015-07-12T19:31:44"/>
    <n v="1434137504"/>
    <x v="2341"/>
    <b v="0"/>
    <n v="0"/>
    <b v="0"/>
    <s v="technology/web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d v="2014-10-06T05:00:00"/>
    <n v="1410799870"/>
    <x v="2342"/>
    <b v="0"/>
    <n v="0"/>
    <b v="0"/>
    <s v="technology/web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d v="2016-01-08T19:47:00"/>
    <n v="1447962505"/>
    <x v="2343"/>
    <b v="0"/>
    <n v="1"/>
    <b v="0"/>
    <s v="technology/web"/>
    <x v="2"/>
    <s v="web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d v="2016-06-24T17:27:49"/>
    <n v="1464197269"/>
    <x v="2344"/>
    <b v="0"/>
    <n v="1"/>
    <b v="0"/>
    <s v="technology/web"/>
    <x v="2"/>
    <s v="web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d v="2015-03-31T23:39:00"/>
    <n v="1424822556"/>
    <x v="2345"/>
    <b v="0"/>
    <n v="0"/>
    <b v="0"/>
    <s v="technology/web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d v="2016-10-17T19:10:31"/>
    <n v="1472843431"/>
    <x v="2346"/>
    <b v="0"/>
    <n v="3"/>
    <b v="0"/>
    <s v="technology/web"/>
    <x v="2"/>
    <s v="web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d v="2016-08-25T14:34:36"/>
    <n v="1469543676"/>
    <x v="2347"/>
    <b v="0"/>
    <n v="1"/>
    <b v="0"/>
    <s v="technology/web"/>
    <x v="2"/>
    <s v="web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d v="2016-02-20T22:22:18"/>
    <n v="1450822938"/>
    <x v="2348"/>
    <b v="0"/>
    <n v="5"/>
    <b v="0"/>
    <s v="technology/web"/>
    <x v="2"/>
    <s v="web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d v="2015-08-11T18:37:08"/>
    <n v="1436812628"/>
    <x v="2349"/>
    <b v="0"/>
    <n v="0"/>
    <b v="0"/>
    <s v="technology/web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d v="2017-01-03T20:12:50"/>
    <n v="1480882370"/>
    <x v="2350"/>
    <b v="0"/>
    <n v="0"/>
    <b v="0"/>
    <s v="technology/web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d v="2015-04-30T02:25:39"/>
    <n v="1427768739"/>
    <x v="2351"/>
    <b v="0"/>
    <n v="7"/>
    <b v="0"/>
    <s v="technology/web"/>
    <x v="2"/>
    <s v="web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d v="2015-06-06T15:12:32"/>
    <n v="1428419552"/>
    <x v="2352"/>
    <b v="0"/>
    <n v="0"/>
    <b v="0"/>
    <s v="technology/web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d v="2015-04-21T16:13:42"/>
    <n v="1428596022"/>
    <x v="2353"/>
    <b v="0"/>
    <n v="0"/>
    <b v="0"/>
    <s v="technology/web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d v="2015-01-10T17:21:00"/>
    <n v="1415726460"/>
    <x v="2354"/>
    <b v="0"/>
    <n v="1"/>
    <b v="0"/>
    <s v="technology/web"/>
    <x v="2"/>
    <s v="web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d v="2015-05-02T22:02:16"/>
    <n v="1428012136"/>
    <x v="2355"/>
    <b v="0"/>
    <n v="2"/>
    <b v="0"/>
    <s v="technology/web"/>
    <x v="2"/>
    <s v="web"/>
    <n v="6.875E-3"/>
    <n v="27.5"/>
  </r>
  <r>
    <n v="2356"/>
    <s v="HardstyleUnited.com (Canceled)"/>
    <s v="HardstyleUnited.com The Global Hardstyle community. Your Hardstyle community."/>
    <n v="10000"/>
    <n v="0"/>
    <x v="1"/>
    <s v="NL"/>
    <x v="3"/>
    <n v="1433530104"/>
    <d v="2015-06-05T18:48:24"/>
    <n v="1430938104"/>
    <x v="2356"/>
    <b v="0"/>
    <n v="0"/>
    <b v="0"/>
    <s v="technology/web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d v="2015-10-17T14:52:58"/>
    <n v="1442501578"/>
    <x v="2357"/>
    <b v="0"/>
    <n v="0"/>
    <b v="0"/>
    <s v="technology/web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d v="2015-01-31T00:39:00"/>
    <n v="1417818036"/>
    <x v="2358"/>
    <b v="0"/>
    <n v="0"/>
    <b v="0"/>
    <s v="technology/web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d v="2015-08-03T15:35:24"/>
    <n v="1433432124"/>
    <x v="2359"/>
    <b v="0"/>
    <n v="3"/>
    <b v="0"/>
    <s v="technology/web"/>
    <x v="2"/>
    <s v="web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d v="2016-02-07T16:58:00"/>
    <n v="1452272280"/>
    <x v="2360"/>
    <b v="0"/>
    <n v="1"/>
    <b v="0"/>
    <s v="technology/web"/>
    <x v="2"/>
    <s v="web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d v="2016-04-30T22:00:00"/>
    <n v="1459975008"/>
    <x v="2361"/>
    <b v="0"/>
    <n v="0"/>
    <b v="0"/>
    <s v="technology/web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d v="2014-12-11T16:31:10"/>
    <n v="1415723470"/>
    <x v="2362"/>
    <b v="0"/>
    <n v="2"/>
    <b v="0"/>
    <s v="technology/web"/>
    <x v="2"/>
    <s v="web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d v="2015-12-29T00:16:40"/>
    <n v="1447460200"/>
    <x v="2363"/>
    <b v="0"/>
    <n v="0"/>
    <b v="0"/>
    <s v="technology/web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d v="2015-10-26T22:25:56"/>
    <n v="1441146356"/>
    <x v="2364"/>
    <b v="0"/>
    <n v="0"/>
    <b v="0"/>
    <s v="technology/web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d v="2016-01-17T23:00:00"/>
    <n v="1449596425"/>
    <x v="2365"/>
    <b v="0"/>
    <n v="0"/>
    <b v="0"/>
    <s v="technology/web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d v="2015-10-21T12:45:33"/>
    <n v="1442839533"/>
    <x v="2366"/>
    <b v="0"/>
    <n v="27"/>
    <b v="0"/>
    <s v="technology/web"/>
    <x v="2"/>
    <s v="web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d v="2016-04-25T22:16:56"/>
    <n v="1456442216"/>
    <x v="2367"/>
    <b v="0"/>
    <n v="14"/>
    <b v="0"/>
    <s v="technology/web"/>
    <x v="2"/>
    <s v="web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d v="2015-04-14T16:19:25"/>
    <n v="1425143965"/>
    <x v="2368"/>
    <b v="0"/>
    <n v="2"/>
    <b v="0"/>
    <s v="technology/web"/>
    <x v="2"/>
    <s v="web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d v="2016-02-10T19:30:11"/>
    <n v="1452540611"/>
    <x v="2369"/>
    <b v="0"/>
    <n v="0"/>
    <b v="0"/>
    <s v="technology/web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d v="2014-12-18T04:32:21"/>
    <n v="1416285141"/>
    <x v="2370"/>
    <b v="0"/>
    <n v="4"/>
    <b v="0"/>
    <s v="technology/web"/>
    <x v="2"/>
    <s v="web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d v="2015-06-25T18:39:56"/>
    <n v="1432665596"/>
    <x v="2371"/>
    <b v="0"/>
    <n v="0"/>
    <b v="0"/>
    <s v="technology/web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d v="2015-04-24T01:39:31"/>
    <n v="1427247571"/>
    <x v="2372"/>
    <b v="0"/>
    <n v="6"/>
    <b v="0"/>
    <s v="technology/web"/>
    <x v="2"/>
    <s v="web"/>
    <n v="3.272727272727273E-2"/>
    <n v="30"/>
  </r>
  <r>
    <n v="2373"/>
    <s v="Cykelauktion.com (Canceled)"/>
    <s v="We want to create a safe marketplace for buying and selling bicycles."/>
    <n v="850000"/>
    <n v="50"/>
    <x v="1"/>
    <s v="SE"/>
    <x v="9"/>
    <n v="1440863624"/>
    <d v="2015-08-29T15:53:44"/>
    <n v="1438271624"/>
    <x v="2373"/>
    <b v="0"/>
    <n v="1"/>
    <b v="0"/>
    <s v="technology/web"/>
    <x v="2"/>
    <s v="web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d v="2015-02-12T20:14:20"/>
    <n v="1421180060"/>
    <x v="2374"/>
    <b v="0"/>
    <n v="1"/>
    <b v="0"/>
    <s v="technology/web"/>
    <x v="2"/>
    <s v="web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d v="2016-09-09T20:03:57"/>
    <n v="1470859437"/>
    <x v="2375"/>
    <b v="0"/>
    <n v="0"/>
    <b v="0"/>
    <s v="technology/web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d v="2015-12-10T22:12:46"/>
    <n v="1447193566"/>
    <x v="2376"/>
    <b v="0"/>
    <n v="4"/>
    <b v="0"/>
    <s v="technology/web"/>
    <x v="2"/>
    <s v="web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d v="2016-11-25T21:53:03"/>
    <n v="1477515183"/>
    <x v="2377"/>
    <b v="0"/>
    <n v="0"/>
    <b v="0"/>
    <s v="technology/web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d v="2015-08-26T00:18:50"/>
    <n v="1438042730"/>
    <x v="2378"/>
    <b v="0"/>
    <n v="0"/>
    <b v="0"/>
    <s v="technology/web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d v="2015-10-05T00:23:36"/>
    <n v="1440116616"/>
    <x v="2379"/>
    <b v="0"/>
    <n v="0"/>
    <b v="0"/>
    <s v="technology/web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d v="2015-10-01T19:02:22"/>
    <n v="1441134142"/>
    <x v="2380"/>
    <b v="0"/>
    <n v="3"/>
    <b v="0"/>
    <s v="technology/web"/>
    <x v="2"/>
    <s v="web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d v="2015-04-10T22:27:28"/>
    <n v="1426112848"/>
    <x v="2381"/>
    <b v="0"/>
    <n v="7"/>
    <b v="0"/>
    <s v="technology/web"/>
    <x v="2"/>
    <s v="web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d v="2015-08-04T04:30:03"/>
    <n v="1436502603"/>
    <x v="2382"/>
    <b v="0"/>
    <n v="2"/>
    <b v="0"/>
    <s v="technology/web"/>
    <x v="2"/>
    <s v="web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d v="2015-02-22T01:21:47"/>
    <n v="1421976107"/>
    <x v="2383"/>
    <b v="0"/>
    <n v="3"/>
    <b v="0"/>
    <s v="technology/web"/>
    <x v="2"/>
    <s v="web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d v="2014-11-14T02:37:23"/>
    <n v="1413337043"/>
    <x v="2384"/>
    <b v="0"/>
    <n v="8"/>
    <b v="0"/>
    <s v="technology/web"/>
    <x v="2"/>
    <s v="web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d v="2015-08-05T16:50:32"/>
    <n v="1436201432"/>
    <x v="2385"/>
    <b v="0"/>
    <n v="7"/>
    <b v="0"/>
    <s v="technology/web"/>
    <x v="2"/>
    <s v="web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d v="2015-01-10T20:07:04"/>
    <n v="1415736424"/>
    <x v="2386"/>
    <b v="0"/>
    <n v="0"/>
    <b v="0"/>
    <s v="technology/web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d v="2016-07-22T15:02:20"/>
    <n v="1465311740"/>
    <x v="2387"/>
    <b v="0"/>
    <n v="3"/>
    <b v="0"/>
    <s v="technology/web"/>
    <x v="2"/>
    <s v="web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d v="2015-01-15T19:29:00"/>
    <n v="1418761759"/>
    <x v="2388"/>
    <b v="0"/>
    <n v="8"/>
    <b v="0"/>
    <s v="technology/web"/>
    <x v="2"/>
    <s v="web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d v="2015-07-25T21:59:00"/>
    <n v="1435160452"/>
    <x v="2389"/>
    <b v="0"/>
    <n v="1"/>
    <b v="0"/>
    <s v="technology/web"/>
    <x v="2"/>
    <s v="web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d v="2015-01-04T06:17:44"/>
    <n v="1416896264"/>
    <x v="2390"/>
    <b v="0"/>
    <n v="0"/>
    <b v="0"/>
    <s v="technology/web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d v="2015-03-31T18:04:04"/>
    <n v="1425236644"/>
    <x v="2391"/>
    <b v="0"/>
    <n v="1"/>
    <b v="0"/>
    <s v="technology/web"/>
    <x v="2"/>
    <s v="web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d v="2015-10-29T02:53:43"/>
    <n v="1443495223"/>
    <x v="2392"/>
    <b v="0"/>
    <n v="0"/>
    <b v="0"/>
    <s v="technology/web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d v="2015-08-08T15:33:37"/>
    <n v="1436456017"/>
    <x v="2393"/>
    <b v="0"/>
    <n v="1"/>
    <b v="0"/>
    <s v="technology/web"/>
    <x v="2"/>
    <s v="web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d v="2015-02-26T08:41:33"/>
    <n v="1422348093"/>
    <x v="2394"/>
    <b v="0"/>
    <n v="2"/>
    <b v="0"/>
    <s v="technology/web"/>
    <x v="2"/>
    <s v="web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d v="2017-01-10T08:57:00"/>
    <n v="1481597687"/>
    <x v="2395"/>
    <b v="0"/>
    <n v="0"/>
    <b v="0"/>
    <s v="technology/web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d v="2015-10-15T20:22:38"/>
    <n v="1442348558"/>
    <x v="2396"/>
    <b v="0"/>
    <n v="1"/>
    <b v="0"/>
    <s v="technology/web"/>
    <x v="2"/>
    <s v="web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d v="2015-01-02T21:14:16"/>
    <n v="1417641256"/>
    <x v="2397"/>
    <b v="0"/>
    <n v="0"/>
    <b v="0"/>
    <s v="technology/web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d v="2015-07-02T21:59:44"/>
    <n v="1433282384"/>
    <x v="2398"/>
    <b v="0"/>
    <n v="0"/>
    <b v="0"/>
    <s v="technology/web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d v="2014-12-18T20:28:26"/>
    <n v="1415910506"/>
    <x v="2399"/>
    <b v="0"/>
    <n v="0"/>
    <b v="0"/>
    <s v="technology/web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d v="2016-04-14T06:26:04"/>
    <n v="1458023164"/>
    <x v="2400"/>
    <b v="0"/>
    <n v="0"/>
    <b v="0"/>
    <s v="technology/web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d v="2016-03-05T19:44:56"/>
    <n v="1452023096"/>
    <x v="2401"/>
    <b v="0"/>
    <n v="9"/>
    <b v="0"/>
    <s v="food/food trucks"/>
    <x v="7"/>
    <s v="food trucks"/>
    <n v="7.1785714285714283E-3"/>
    <n v="22.333333333333332"/>
  </r>
  <r>
    <n v="2402"/>
    <s v="Cupcake Truck Unite"/>
    <s v="Small town, delicious treats, and a mobile truck"/>
    <n v="12000"/>
    <n v="52"/>
    <x v="2"/>
    <s v="US"/>
    <x v="0"/>
    <n v="1431533931"/>
    <d v="2015-05-13T16:18:51"/>
    <n v="1428941931"/>
    <x v="2402"/>
    <b v="0"/>
    <n v="1"/>
    <b v="0"/>
    <s v="food/food trucks"/>
    <x v="7"/>
    <s v="food trucks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d v="2016-03-30T20:10:58"/>
    <n v="1454188258"/>
    <x v="2403"/>
    <b v="0"/>
    <n v="12"/>
    <b v="0"/>
    <s v="food/food trucks"/>
    <x v="7"/>
    <s v="food trucks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d v="2016-01-03T00:56:47"/>
    <n v="1449190607"/>
    <x v="2404"/>
    <b v="0"/>
    <n v="0"/>
    <b v="0"/>
    <s v="food/food trucks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d v="2016-09-03T14:02:55"/>
    <n v="1471096975"/>
    <x v="2405"/>
    <b v="0"/>
    <n v="20"/>
    <b v="0"/>
    <s v="food/food trucks"/>
    <x v="7"/>
    <s v="food trucks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d v="2015-01-19T02:39:50"/>
    <n v="1418179190"/>
    <x v="2406"/>
    <b v="0"/>
    <n v="16"/>
    <b v="0"/>
    <s v="food/food trucks"/>
    <x v="7"/>
    <s v="food trucks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d v="2015-04-11T06:00:00"/>
    <n v="1426772928"/>
    <x v="2407"/>
    <b v="0"/>
    <n v="33"/>
    <b v="0"/>
    <s v="food/food trucks"/>
    <x v="7"/>
    <s v="food trucks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d v="2014-11-06T04:22:37"/>
    <n v="1412652157"/>
    <x v="2408"/>
    <b v="0"/>
    <n v="2"/>
    <b v="0"/>
    <s v="food/food trucks"/>
    <x v="7"/>
    <s v="food trucks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d v="2015-08-18T21:01:15"/>
    <n v="1437339675"/>
    <x v="2409"/>
    <b v="0"/>
    <n v="6"/>
    <b v="0"/>
    <s v="food/food trucks"/>
    <x v="7"/>
    <s v="food trucks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d v="2015-09-07T09:47:55"/>
    <n v="1439027275"/>
    <x v="2410"/>
    <b v="0"/>
    <n v="0"/>
    <b v="0"/>
    <s v="food/food trucks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d v="2015-08-25T17:34:42"/>
    <n v="1437932082"/>
    <x v="2411"/>
    <b v="0"/>
    <n v="3"/>
    <b v="0"/>
    <s v="food/food trucks"/>
    <x v="7"/>
    <s v="food trucks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d v="2016-11-26T18:41:13"/>
    <n v="1476294073"/>
    <x v="2412"/>
    <b v="0"/>
    <n v="0"/>
    <b v="0"/>
    <s v="food/food trucks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d v="2014-05-31T23:30:00"/>
    <n v="1398911882"/>
    <x v="2413"/>
    <b v="0"/>
    <n v="3"/>
    <b v="0"/>
    <s v="food/food trucks"/>
    <x v="7"/>
    <s v="food trucks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d v="2015-08-22T03:59:00"/>
    <n v="1436805660"/>
    <x v="2414"/>
    <b v="0"/>
    <n v="13"/>
    <b v="0"/>
    <s v="food/food trucks"/>
    <x v="7"/>
    <s v="food trucks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d v="2016-07-15T20:42:26"/>
    <n v="1466023346"/>
    <x v="2415"/>
    <b v="0"/>
    <n v="6"/>
    <b v="0"/>
    <s v="food/food trucks"/>
    <x v="7"/>
    <s v="food trucks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d v="2015-03-14T15:00:00"/>
    <n v="1421343743"/>
    <x v="2416"/>
    <b v="0"/>
    <n v="1"/>
    <b v="0"/>
    <s v="food/food trucks"/>
    <x v="7"/>
    <s v="food trucks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d v="2014-08-10T21:13:07"/>
    <n v="1405113187"/>
    <x v="2417"/>
    <b v="0"/>
    <n v="0"/>
    <b v="0"/>
    <s v="food/food trucks"/>
    <x v="7"/>
    <s v="food trucks"/>
    <n v="0"/>
    <n v="0"/>
  </r>
  <r>
    <n v="2418"/>
    <s v="Mexican food truck"/>
    <s v="I want to start my food truck business."/>
    <n v="25000"/>
    <n v="5"/>
    <x v="2"/>
    <s v="US"/>
    <x v="0"/>
    <n v="1427225644"/>
    <d v="2015-03-24T19:34:04"/>
    <n v="1422045244"/>
    <x v="2418"/>
    <b v="0"/>
    <n v="5"/>
    <b v="0"/>
    <s v="food/food trucks"/>
    <x v="7"/>
    <s v="food trucks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d v="2015-02-18T17:43:09"/>
    <n v="1419097389"/>
    <x v="2419"/>
    <b v="0"/>
    <n v="0"/>
    <b v="0"/>
    <s v="food/food trucks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d v="2014-11-10T01:41:35"/>
    <n v="1410396095"/>
    <x v="2420"/>
    <b v="0"/>
    <n v="36"/>
    <b v="0"/>
    <s v="food/food trucks"/>
    <x v="7"/>
    <s v="food trucks"/>
    <n v="0.14825133372851215"/>
    <n v="69.472222222222229"/>
  </r>
  <r>
    <n v="2421"/>
    <s v="hot dog cart"/>
    <s v="help me start Merrill's first hot dog cart in this empty lot"/>
    <n v="6000"/>
    <n v="1"/>
    <x v="2"/>
    <s v="US"/>
    <x v="0"/>
    <n v="1424536196"/>
    <d v="2015-02-21T16:29:56"/>
    <n v="1421944196"/>
    <x v="2421"/>
    <b v="0"/>
    <n v="1"/>
    <b v="0"/>
    <s v="food/food trucks"/>
    <x v="7"/>
    <s v="food trucks"/>
    <n v="1.6666666666666666E-4"/>
    <n v="1"/>
  </r>
  <r>
    <n v="2422"/>
    <s v="Help starting a family owned food truck"/>
    <s v="Family owned business serving BBQ and seafood to the public"/>
    <n v="500"/>
    <n v="1"/>
    <x v="2"/>
    <s v="US"/>
    <x v="0"/>
    <n v="1426091036"/>
    <d v="2015-03-11T16:23:56"/>
    <n v="1423502636"/>
    <x v="2422"/>
    <b v="0"/>
    <n v="1"/>
    <b v="0"/>
    <s v="food/food trucks"/>
    <x v="7"/>
    <s v="food trucks"/>
    <n v="2E-3"/>
    <n v="1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d v="2014-12-31T16:54:50"/>
    <n v="1417452890"/>
    <x v="2423"/>
    <b v="0"/>
    <n v="1"/>
    <b v="0"/>
    <s v="food/food trucks"/>
    <x v="7"/>
    <s v="food trucks"/>
    <n v="1.3333333333333334E-4"/>
    <n v="8"/>
  </r>
  <r>
    <n v="2424"/>
    <s v="Lily and Memphs"/>
    <s v="Great and creative food from the heart in the form of a sweet food truck!"/>
    <n v="25000"/>
    <n v="310"/>
    <x v="2"/>
    <s v="US"/>
    <x v="0"/>
    <n v="1414445108"/>
    <d v="2014-10-27T21:25:08"/>
    <n v="1411853108"/>
    <x v="2424"/>
    <b v="0"/>
    <n v="9"/>
    <b v="0"/>
    <s v="food/food trucks"/>
    <x v="7"/>
    <s v="food trucks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d v="2016-05-27T22:04:00"/>
    <n v="1463090149"/>
    <x v="2425"/>
    <b v="0"/>
    <n v="1"/>
    <b v="0"/>
    <s v="food/food trucks"/>
    <x v="7"/>
    <s v="food trucks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d v="2015-08-08T04:04:52"/>
    <n v="1433822692"/>
    <x v="2426"/>
    <b v="0"/>
    <n v="0"/>
    <b v="0"/>
    <s v="food/food trucks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d v="2016-03-23T06:38:53"/>
    <n v="1455262733"/>
    <x v="2427"/>
    <b v="0"/>
    <n v="1"/>
    <b v="0"/>
    <s v="food/food trucks"/>
    <x v="7"/>
    <s v="food trucks"/>
    <n v="2.0000000000000002E-5"/>
    <n v="1"/>
  </r>
  <r>
    <n v="2428"/>
    <s v="Premium Burgers"/>
    <s v="From Moo 2 You! We want to offer premium burgers to a taco flooded environment."/>
    <n v="35000"/>
    <n v="1"/>
    <x v="2"/>
    <s v="US"/>
    <x v="0"/>
    <n v="1426182551"/>
    <d v="2015-03-12T17:49:11"/>
    <n v="1423594151"/>
    <x v="2428"/>
    <b v="0"/>
    <n v="1"/>
    <b v="0"/>
    <s v="food/food trucks"/>
    <x v="7"/>
    <s v="food trucks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d v="2017-02-05T16:44:00"/>
    <n v="1483131966"/>
    <x v="2429"/>
    <b v="0"/>
    <n v="4"/>
    <b v="0"/>
    <s v="food/food trucks"/>
    <x v="7"/>
    <s v="food trucks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d v="2016-02-12T03:08:24"/>
    <n v="1452654504"/>
    <x v="2430"/>
    <b v="0"/>
    <n v="2"/>
    <b v="0"/>
    <s v="food/food trucks"/>
    <x v="7"/>
    <s v="food trucks"/>
    <n v="7.0000000000000001E-3"/>
    <n v="10.5"/>
  </r>
  <r>
    <n v="2431"/>
    <s v="Murphy's good eatin'"/>
    <s v="Go to Colorado and run a food truck with homemade food of all kinds."/>
    <n v="100000"/>
    <n v="2"/>
    <x v="2"/>
    <s v="US"/>
    <x v="0"/>
    <n v="1467080613"/>
    <d v="2016-06-28T02:23:33"/>
    <n v="1461896613"/>
    <x v="2431"/>
    <b v="0"/>
    <n v="2"/>
    <b v="0"/>
    <s v="food/food trucks"/>
    <x v="7"/>
    <s v="food trucks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d v="2015-03-08T05:14:57"/>
    <n v="1423199697"/>
    <x v="2432"/>
    <b v="0"/>
    <n v="2"/>
    <b v="0"/>
    <s v="food/food trucks"/>
    <x v="7"/>
    <s v="food trucks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d v="2016-02-27T21:35:43"/>
    <n v="1454016943"/>
    <x v="2433"/>
    <b v="0"/>
    <n v="0"/>
    <b v="0"/>
    <s v="food/food trucks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d v="2015-08-04T04:27:54"/>
    <n v="1435206474"/>
    <x v="2434"/>
    <b v="0"/>
    <n v="2"/>
    <b v="0"/>
    <s v="food/food trucks"/>
    <x v="7"/>
    <s v="food trucks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d v="2015-10-05T06:39:46"/>
    <n v="1441435186"/>
    <x v="2435"/>
    <b v="0"/>
    <n v="4"/>
    <b v="0"/>
    <s v="food/food trucks"/>
    <x v="7"/>
    <s v="food trucks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d v="2016-01-29T14:46:10"/>
    <n v="1448894770"/>
    <x v="2436"/>
    <b v="0"/>
    <n v="2"/>
    <b v="0"/>
    <s v="food/food trucks"/>
    <x v="7"/>
    <s v="food trucks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d v="2015-03-17T18:00:00"/>
    <n v="1422400188"/>
    <x v="2437"/>
    <b v="0"/>
    <n v="0"/>
    <b v="0"/>
    <s v="food/food trucks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d v="2015-12-07T22:57:42"/>
    <n v="1444341462"/>
    <x v="2438"/>
    <b v="0"/>
    <n v="1"/>
    <b v="0"/>
    <s v="food/food trucks"/>
    <x v="7"/>
    <s v="food trucks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d v="2015-10-18T19:38:49"/>
    <n v="1442605129"/>
    <x v="2439"/>
    <b v="0"/>
    <n v="0"/>
    <b v="0"/>
    <s v="food/food trucks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d v="2016-02-13T21:35:13"/>
    <n v="1452807313"/>
    <x v="2440"/>
    <b v="0"/>
    <n v="2"/>
    <b v="0"/>
    <s v="food/food trucks"/>
    <x v="7"/>
    <s v="food trucks"/>
    <n v="2E-3"/>
    <n v="5"/>
  </r>
  <r>
    <n v="2441"/>
    <s v="Bring Alchemy Pops to the People!"/>
    <s v="YOU can help Alchemy Pops POP up on a street near you!"/>
    <n v="7500"/>
    <n v="8091"/>
    <x v="0"/>
    <s v="US"/>
    <x v="0"/>
    <n v="1437627540"/>
    <d v="2015-07-23T04:59:00"/>
    <n v="1435806054"/>
    <x v="2441"/>
    <b v="0"/>
    <n v="109"/>
    <b v="1"/>
    <s v="food/small batch"/>
    <x v="7"/>
    <s v="small batch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d v="2015-03-19T15:00:28"/>
    <n v="1424188828"/>
    <x v="2442"/>
    <b v="0"/>
    <n v="372"/>
    <b v="1"/>
    <s v="food/small batch"/>
    <x v="7"/>
    <s v="small batch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d v="2014-08-15T15:00:22"/>
    <n v="1405522822"/>
    <x v="2443"/>
    <b v="0"/>
    <n v="311"/>
    <b v="1"/>
    <s v="food/small batch"/>
    <x v="7"/>
    <s v="small batch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d v="2016-05-25T18:06:31"/>
    <n v="1461607591"/>
    <x v="2444"/>
    <b v="0"/>
    <n v="61"/>
    <b v="1"/>
    <s v="food/small batch"/>
    <x v="7"/>
    <s v="small batch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d v="2015-09-26T04:33:41"/>
    <n v="1440650021"/>
    <x v="2445"/>
    <b v="0"/>
    <n v="115"/>
    <b v="1"/>
    <s v="food/small batch"/>
    <x v="7"/>
    <s v="small batch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d v="2016-11-26T15:27:51"/>
    <n v="1477578471"/>
    <x v="2446"/>
    <b v="0"/>
    <n v="111"/>
    <b v="1"/>
    <s v="food/small batch"/>
    <x v="7"/>
    <s v="small batch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d v="2016-11-12T04:00:00"/>
    <n v="1476184593"/>
    <x v="2447"/>
    <b v="0"/>
    <n v="337"/>
    <b v="1"/>
    <s v="food/small batch"/>
    <x v="7"/>
    <s v="small batch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d v="2016-08-31T05:36:00"/>
    <n v="1472110513"/>
    <x v="2448"/>
    <b v="0"/>
    <n v="9"/>
    <b v="1"/>
    <s v="food/small batch"/>
    <x v="7"/>
    <s v="small batch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d v="2014-11-30T04:25:15"/>
    <n v="1414725915"/>
    <x v="2449"/>
    <b v="0"/>
    <n v="120"/>
    <b v="1"/>
    <s v="food/small batch"/>
    <x v="7"/>
    <s v="small batch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d v="2014-10-28T03:11:00"/>
    <n v="1411177456"/>
    <x v="2450"/>
    <b v="0"/>
    <n v="102"/>
    <b v="1"/>
    <s v="food/small batch"/>
    <x v="7"/>
    <s v="small batch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d v="2017-03-05T21:48:10"/>
    <n v="1487022490"/>
    <x v="2451"/>
    <b v="0"/>
    <n v="186"/>
    <b v="1"/>
    <s v="food/small batch"/>
    <x v="7"/>
    <s v="small batch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d v="2015-12-29T23:00:00"/>
    <n v="1448914500"/>
    <x v="2452"/>
    <b v="0"/>
    <n v="15"/>
    <b v="1"/>
    <s v="food/small batch"/>
    <x v="7"/>
    <s v="small batch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d v="2017-02-02T16:36:49"/>
    <n v="1483461409"/>
    <x v="2453"/>
    <b v="0"/>
    <n v="67"/>
    <b v="1"/>
    <s v="food/small batch"/>
    <x v="7"/>
    <s v="small batch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d v="2017-03-11T04:50:08"/>
    <n v="1486183808"/>
    <x v="2454"/>
    <b v="0"/>
    <n v="130"/>
    <b v="1"/>
    <s v="food/small batch"/>
    <x v="7"/>
    <s v="small batch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d v="2016-04-20T18:45:50"/>
    <n v="1458758750"/>
    <x v="2455"/>
    <b v="0"/>
    <n v="16"/>
    <b v="1"/>
    <s v="food/small batch"/>
    <x v="7"/>
    <s v="small batch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d v="2017-02-25T23:03:59"/>
    <n v="1485471839"/>
    <x v="2456"/>
    <b v="0"/>
    <n v="67"/>
    <b v="1"/>
    <s v="food/small batch"/>
    <x v="7"/>
    <s v="small batch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d v="2016-03-24T13:27:36"/>
    <n v="1456237656"/>
    <x v="2457"/>
    <b v="0"/>
    <n v="124"/>
    <b v="1"/>
    <s v="food/small batch"/>
    <x v="7"/>
    <s v="small batch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d v="2016-06-09T19:00:00"/>
    <n v="1462481718"/>
    <x v="2458"/>
    <b v="0"/>
    <n v="80"/>
    <b v="1"/>
    <s v="food/small batch"/>
    <x v="7"/>
    <s v="small batch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d v="2016-03-23T14:18:05"/>
    <n v="1454858285"/>
    <x v="2459"/>
    <b v="0"/>
    <n v="282"/>
    <b v="1"/>
    <s v="food/small batch"/>
    <x v="7"/>
    <s v="small batch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d v="2017-01-03T04:17:00"/>
    <n v="1480480167"/>
    <x v="2460"/>
    <b v="0"/>
    <n v="68"/>
    <b v="1"/>
    <s v="food/small batch"/>
    <x v="7"/>
    <s v="small batch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d v="2011-10-01T03:00:00"/>
    <n v="1314577097"/>
    <x v="2461"/>
    <b v="0"/>
    <n v="86"/>
    <b v="1"/>
    <s v="music/indie rock"/>
    <x v="4"/>
    <s v="indie rock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d v="2012-07-19T04:28:16"/>
    <n v="1340944096"/>
    <x v="2462"/>
    <b v="0"/>
    <n v="115"/>
    <b v="1"/>
    <s v="music/indie rock"/>
    <x v="4"/>
    <s v="indie rock"/>
    <n v="1.1070833333333334"/>
    <n v="28.880434782608695"/>
  </r>
  <r>
    <n v="2463"/>
    <s v="Emma Ate the Lion &quot;Songs Two Count Too&quot;"/>
    <s v="Emma Ate The Lion's debut full length album"/>
    <n v="2000"/>
    <n v="2325"/>
    <x v="0"/>
    <s v="US"/>
    <x v="0"/>
    <n v="1366138800"/>
    <d v="2013-04-16T19:00:00"/>
    <n v="1362710425"/>
    <x v="2463"/>
    <b v="0"/>
    <n v="75"/>
    <b v="1"/>
    <s v="music/indie rock"/>
    <x v="4"/>
    <s v="indie rock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d v="2015-09-30T19:29:00"/>
    <n v="1441143397"/>
    <x v="2464"/>
    <b v="0"/>
    <n v="43"/>
    <b v="1"/>
    <s v="music/indie rock"/>
    <x v="4"/>
    <s v="indie rock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d v="2012-09-23T17:15:48"/>
    <n v="1345828548"/>
    <x v="2465"/>
    <b v="0"/>
    <n v="48"/>
    <b v="1"/>
    <s v="music/indie rock"/>
    <x v="4"/>
    <s v="indie rock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d v="2013-05-09T02:27:33"/>
    <n v="1365474453"/>
    <x v="2466"/>
    <b v="0"/>
    <n v="52"/>
    <b v="1"/>
    <s v="music/indie rock"/>
    <x v="4"/>
    <s v="indie rock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d v="2012-05-10T17:00:00"/>
    <n v="1335473931"/>
    <x v="2467"/>
    <b v="0"/>
    <n v="43"/>
    <b v="1"/>
    <s v="music/indie rock"/>
    <x v="4"/>
    <s v="indie rock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d v="2012-10-28T05:00:00"/>
    <n v="1348285321"/>
    <x v="2468"/>
    <b v="0"/>
    <n v="58"/>
    <b v="1"/>
    <s v="music/indie rock"/>
    <x v="4"/>
    <s v="indie rock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d v="2011-02-08T10:18:49"/>
    <n v="1295000329"/>
    <x v="2469"/>
    <b v="0"/>
    <n v="47"/>
    <b v="1"/>
    <s v="music/indie rock"/>
    <x v="4"/>
    <s v="indie rock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d v="2012-05-24T01:47:35"/>
    <n v="1335232055"/>
    <x v="2470"/>
    <b v="0"/>
    <n v="36"/>
    <b v="1"/>
    <s v="music/indie rock"/>
    <x v="4"/>
    <s v="indie rock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d v="2012-01-25T23:49:52"/>
    <n v="1324079392"/>
    <x v="2471"/>
    <b v="0"/>
    <n v="17"/>
    <b v="1"/>
    <s v="music/indie rock"/>
    <x v="4"/>
    <s v="indie rock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d v="2010-09-04T01:03:00"/>
    <n v="1277433980"/>
    <x v="2472"/>
    <b v="0"/>
    <n v="104"/>
    <b v="1"/>
    <s v="music/indie rock"/>
    <x v="4"/>
    <s v="indie rock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d v="2012-11-10T18:57:49"/>
    <n v="1349978269"/>
    <x v="2473"/>
    <b v="0"/>
    <n v="47"/>
    <b v="1"/>
    <s v="music/indie rock"/>
    <x v="4"/>
    <s v="indie rock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d v="2010-10-11T00:16:16"/>
    <n v="1282868176"/>
    <x v="2474"/>
    <b v="0"/>
    <n v="38"/>
    <b v="1"/>
    <s v="music/indie rock"/>
    <x v="4"/>
    <s v="indie rock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d v="2010-07-10T22:00:00"/>
    <n v="1273647255"/>
    <x v="2475"/>
    <b v="0"/>
    <n v="81"/>
    <b v="1"/>
    <s v="music/indie rock"/>
    <x v="4"/>
    <s v="indie rock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d v="2014-11-03T08:52:50"/>
    <n v="1412149970"/>
    <x v="2476"/>
    <b v="0"/>
    <n v="55"/>
    <b v="1"/>
    <s v="music/indie rock"/>
    <x v="4"/>
    <s v="indie rock"/>
    <n v="1.050225"/>
    <n v="61.103999999999999"/>
  </r>
  <r>
    <n v="2477"/>
    <s v="Debut Album"/>
    <s v="Releasing my first album in August, and I need your help in order to get it done!"/>
    <n v="750"/>
    <n v="1285"/>
    <x v="0"/>
    <s v="US"/>
    <x v="0"/>
    <n v="1344789345"/>
    <d v="2012-08-12T16:35:45"/>
    <n v="1340901345"/>
    <x v="2477"/>
    <b v="0"/>
    <n v="41"/>
    <b v="1"/>
    <s v="music/indie rock"/>
    <x v="4"/>
    <s v="indie rock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d v="2013-01-13T22:48:33"/>
    <n v="1355525313"/>
    <x v="2478"/>
    <b v="0"/>
    <n v="79"/>
    <b v="1"/>
    <s v="music/indie rock"/>
    <x v="4"/>
    <s v="indie rock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d v="2012-07-28T02:00:00"/>
    <n v="1342545994"/>
    <x v="2479"/>
    <b v="0"/>
    <n v="16"/>
    <b v="1"/>
    <s v="music/indie rock"/>
    <x v="4"/>
    <s v="indie rock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d v="2015-10-10T22:28:04"/>
    <n v="1439332084"/>
    <x v="2480"/>
    <b v="0"/>
    <n v="8"/>
    <b v="1"/>
    <s v="music/indie rock"/>
    <x v="4"/>
    <s v="indie rock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d v="2012-04-30T15:30:08"/>
    <n v="1333207808"/>
    <x v="2481"/>
    <b v="0"/>
    <n v="95"/>
    <b v="1"/>
    <s v="music/indie rock"/>
    <x v="4"/>
    <s v="indie rock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d v="2011-08-01T18:46:23"/>
    <n v="1308336383"/>
    <x v="2482"/>
    <b v="0"/>
    <n v="25"/>
    <b v="1"/>
    <s v="music/indie rock"/>
    <x v="4"/>
    <s v="indie rock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d v="2012-05-01T17:00:03"/>
    <n v="1330711203"/>
    <x v="2483"/>
    <b v="0"/>
    <n v="19"/>
    <b v="1"/>
    <s v="music/indie rock"/>
    <x v="4"/>
    <s v="indie rock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d v="2011-09-15T22:00:03"/>
    <n v="1313532003"/>
    <x v="2484"/>
    <b v="0"/>
    <n v="90"/>
    <b v="1"/>
    <s v="music/indie rock"/>
    <x v="4"/>
    <s v="indie rock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d v="2011-10-12T23:57:59"/>
    <n v="1315439879"/>
    <x v="2485"/>
    <b v="0"/>
    <n v="41"/>
    <b v="1"/>
    <s v="music/indie rock"/>
    <x v="4"/>
    <s v="indie rock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d v="2012-04-22T16:59:36"/>
    <n v="1332521976"/>
    <x v="2486"/>
    <b v="0"/>
    <n v="30"/>
    <b v="1"/>
    <s v="music/indie rock"/>
    <x v="4"/>
    <s v="indie rock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d v="2012-05-27T01:59:57"/>
    <n v="1335491997"/>
    <x v="2487"/>
    <b v="0"/>
    <n v="38"/>
    <b v="1"/>
    <s v="music/indie rock"/>
    <x v="4"/>
    <s v="indie rock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d v="2011-11-16T16:11:48"/>
    <n v="1318864308"/>
    <x v="2488"/>
    <b v="0"/>
    <n v="65"/>
    <b v="1"/>
    <s v="music/indie rock"/>
    <x v="4"/>
    <s v="indie rock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d v="2013-05-09T16:33:59"/>
    <n v="1365525239"/>
    <x v="2489"/>
    <b v="0"/>
    <n v="75"/>
    <b v="1"/>
    <s v="music/indie rock"/>
    <x v="4"/>
    <s v="indie rock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d v="2012-06-23T05:27:56"/>
    <n v="1335245276"/>
    <x v="2490"/>
    <b v="0"/>
    <n v="16"/>
    <b v="1"/>
    <s v="music/indie rock"/>
    <x v="4"/>
    <s v="indie rock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d v="2011-01-16T01:51:00"/>
    <n v="1293739714"/>
    <x v="2491"/>
    <b v="0"/>
    <n v="10"/>
    <b v="1"/>
    <s v="music/indie rock"/>
    <x v="4"/>
    <s v="indie rock"/>
    <n v="1.032"/>
    <n v="51.6"/>
  </r>
  <r>
    <n v="2492"/>
    <s v="SUPER NICE EP 2012"/>
    <s v="We're a band from Hawaii trying to produce our first EP and we need help!"/>
    <n v="600"/>
    <n v="750"/>
    <x v="0"/>
    <s v="US"/>
    <x v="0"/>
    <n v="1339840740"/>
    <d v="2012-06-16T09:59:00"/>
    <n v="1335397188"/>
    <x v="2492"/>
    <b v="0"/>
    <n v="27"/>
    <b v="1"/>
    <s v="music/indie rock"/>
    <x v="4"/>
    <s v="indie rock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d v="2013-04-29T04:02:20"/>
    <n v="1363320140"/>
    <x v="2493"/>
    <b v="0"/>
    <n v="259"/>
    <b v="1"/>
    <s v="music/indie rock"/>
    <x v="4"/>
    <s v="indie rock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d v="2012-05-23T15:29:04"/>
    <n v="1335194944"/>
    <x v="2494"/>
    <b v="0"/>
    <n v="39"/>
    <b v="1"/>
    <s v="music/indie rock"/>
    <x v="4"/>
    <s v="indie rock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d v="2012-06-06T22:42:55"/>
    <n v="1336430575"/>
    <x v="2495"/>
    <b v="0"/>
    <n v="42"/>
    <b v="1"/>
    <s v="music/indie rock"/>
    <x v="4"/>
    <s v="indie rock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d v="2013-03-29T22:54:52"/>
    <n v="1361577292"/>
    <x v="2496"/>
    <b v="0"/>
    <n v="10"/>
    <b v="1"/>
    <s v="music/indie rock"/>
    <x v="4"/>
    <s v="indie rock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d v="2011-08-05T21:05:38"/>
    <n v="1309986338"/>
    <x v="2497"/>
    <b v="0"/>
    <n v="56"/>
    <b v="1"/>
    <s v="music/indie rock"/>
    <x v="4"/>
    <s v="indie rock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d v="2015-01-27T23:13:07"/>
    <n v="1421190787"/>
    <x v="2498"/>
    <b v="0"/>
    <n v="20"/>
    <b v="1"/>
    <s v="music/indie rock"/>
    <x v="4"/>
    <s v="indie rock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d v="2012-12-31T18:00:00"/>
    <n v="1352820837"/>
    <x v="2499"/>
    <b v="0"/>
    <n v="170"/>
    <b v="1"/>
    <s v="music/indie rock"/>
    <x v="4"/>
    <s v="indie rock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d v="2012-06-23T18:32:55"/>
    <n v="1337884375"/>
    <x v="2500"/>
    <b v="0"/>
    <n v="29"/>
    <b v="1"/>
    <s v="music/indie rock"/>
    <x v="4"/>
    <s v="indie rock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d v="2015-09-27T18:38:24"/>
    <n v="1440787104"/>
    <x v="2501"/>
    <b v="0"/>
    <n v="7"/>
    <b v="0"/>
    <s v="food/restaurants"/>
    <x v="7"/>
    <s v="restaurants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d v="2014-09-21T19:48:38"/>
    <n v="1407440918"/>
    <x v="2502"/>
    <b v="0"/>
    <n v="5"/>
    <b v="0"/>
    <s v="food/restaurants"/>
    <x v="7"/>
    <s v="restaurants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d v="2016-06-07T21:06:00"/>
    <n v="1462743308"/>
    <x v="2503"/>
    <b v="0"/>
    <n v="0"/>
    <b v="0"/>
    <s v="food/restaurants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d v="2014-11-15T01:22:14"/>
    <n v="1413418934"/>
    <x v="2504"/>
    <b v="0"/>
    <n v="0"/>
    <b v="0"/>
    <s v="food/restaurants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d v="2015-03-14T00:20:16"/>
    <n v="1423704016"/>
    <x v="2505"/>
    <b v="0"/>
    <n v="0"/>
    <b v="0"/>
    <s v="food/restaurants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d v="2015-10-03T21:00:00"/>
    <n v="1441955269"/>
    <x v="2506"/>
    <b v="0"/>
    <n v="2"/>
    <b v="0"/>
    <s v="food/restaurants"/>
    <x v="7"/>
    <s v="restaurants"/>
    <n v="6.0000000000000001E-3"/>
    <n v="15"/>
  </r>
  <r>
    <n v="2507"/>
    <s v="Help Cafe Talavera get a New Kitchen!"/>
    <s v="Unique dishes for a unique city!."/>
    <n v="42850"/>
    <n v="0"/>
    <x v="2"/>
    <s v="US"/>
    <x v="0"/>
    <n v="1431308704"/>
    <d v="2015-05-11T01:45:04"/>
    <n v="1428716704"/>
    <x v="2507"/>
    <b v="0"/>
    <n v="0"/>
    <b v="0"/>
    <s v="food/restaurants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d v="2014-08-14T22:50:34"/>
    <n v="1405464634"/>
    <x v="2508"/>
    <b v="0"/>
    <n v="0"/>
    <b v="0"/>
    <s v="food/restaurants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d v="2015-04-20T18:25:49"/>
    <n v="1424719549"/>
    <x v="2509"/>
    <b v="0"/>
    <n v="28"/>
    <b v="0"/>
    <s v="food/restaurants"/>
    <x v="7"/>
    <s v="restaurants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d v="2015-05-14T23:56:12"/>
    <n v="1426463772"/>
    <x v="2510"/>
    <b v="0"/>
    <n v="2"/>
    <b v="0"/>
    <s v="food/restaurants"/>
    <x v="7"/>
    <s v="restaurants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d v="2016-02-01T10:43:33"/>
    <n v="1451731413"/>
    <x v="2511"/>
    <b v="0"/>
    <n v="0"/>
    <b v="0"/>
    <s v="food/restaurants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d v="2014-12-13T21:02:41"/>
    <n v="1417208561"/>
    <x v="2512"/>
    <b v="0"/>
    <n v="0"/>
    <b v="0"/>
    <s v="food/restaurants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d v="2017-02-26T00:09:49"/>
    <n v="1482883789"/>
    <x v="2513"/>
    <b v="0"/>
    <n v="0"/>
    <b v="0"/>
    <s v="food/restaurants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d v="2014-08-20T09:21:17"/>
    <n v="1407057677"/>
    <x v="2514"/>
    <b v="0"/>
    <n v="4"/>
    <b v="0"/>
    <s v="food/restaurants"/>
    <x v="7"/>
    <s v="restaurants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d v="2015-02-22T20:09:13"/>
    <n v="1422043753"/>
    <x v="2515"/>
    <b v="0"/>
    <n v="12"/>
    <b v="0"/>
    <s v="food/restaurants"/>
    <x v="7"/>
    <s v="restaurants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d v="2014-11-29T16:40:52"/>
    <n v="1414683652"/>
    <x v="2516"/>
    <b v="0"/>
    <n v="0"/>
    <b v="0"/>
    <s v="food/restaurants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d v="2015-03-19T18:15:30"/>
    <n v="1424200530"/>
    <x v="2517"/>
    <b v="0"/>
    <n v="33"/>
    <b v="0"/>
    <s v="food/restaurants"/>
    <x v="7"/>
    <s v="restaurants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d v="2014-11-13T17:20:28"/>
    <n v="1413303628"/>
    <x v="2518"/>
    <b v="0"/>
    <n v="0"/>
    <b v="0"/>
    <s v="food/restaurants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d v="2014-07-19T03:43:24"/>
    <n v="1403149404"/>
    <x v="2519"/>
    <b v="0"/>
    <n v="4"/>
    <b v="0"/>
    <s v="food/restaurants"/>
    <x v="7"/>
    <s v="restaurants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d v="2016-10-15T19:21:00"/>
    <n v="1472567085"/>
    <x v="2520"/>
    <b v="0"/>
    <n v="0"/>
    <b v="0"/>
    <s v="food/restaurants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d v="2015-10-13T23:13:41"/>
    <n v="1442963621"/>
    <x v="2521"/>
    <b v="0"/>
    <n v="132"/>
    <b v="1"/>
    <s v="music/classical music"/>
    <x v="4"/>
    <s v="classical music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d v="2016-04-22T14:52:00"/>
    <n v="1459431960"/>
    <x v="2522"/>
    <b v="0"/>
    <n v="27"/>
    <b v="1"/>
    <s v="music/classical music"/>
    <x v="4"/>
    <s v="classical music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d v="2014-11-18T00:24:52"/>
    <n v="1413674692"/>
    <x v="2523"/>
    <b v="0"/>
    <n v="26"/>
    <b v="1"/>
    <s v="music/classical music"/>
    <x v="4"/>
    <s v="classical music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d v="2014-12-21T04:30:00"/>
    <n v="1416338557"/>
    <x v="2524"/>
    <b v="0"/>
    <n v="43"/>
    <b v="1"/>
    <s v="music/classical music"/>
    <x v="4"/>
    <s v="classical music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d v="2012-06-28T20:16:11"/>
    <n v="1338322571"/>
    <x v="2525"/>
    <b v="0"/>
    <n v="80"/>
    <b v="1"/>
    <s v="music/classical music"/>
    <x v="4"/>
    <s v="classical music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d v="2014-12-08T04:59:00"/>
    <n v="1415585474"/>
    <x v="2526"/>
    <b v="0"/>
    <n v="33"/>
    <b v="1"/>
    <s v="music/classical music"/>
    <x v="4"/>
    <s v="classical music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d v="2013-10-18T03:59:00"/>
    <n v="1380477691"/>
    <x v="2527"/>
    <b v="0"/>
    <n v="71"/>
    <b v="1"/>
    <s v="music/classical music"/>
    <x v="4"/>
    <s v="classical music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d v="2015-08-20T11:00:00"/>
    <n v="1438459303"/>
    <x v="2528"/>
    <b v="0"/>
    <n v="81"/>
    <b v="1"/>
    <s v="music/classical music"/>
    <x v="4"/>
    <s v="classical music"/>
    <n v="1.0724974999999999"/>
    <n v="52.962839506172834"/>
  </r>
  <r>
    <n v="2529"/>
    <s v="UrbanArias is DC's Contemporary Opera Company"/>
    <s v="Opera. Short. New."/>
    <n v="6000"/>
    <n v="6257"/>
    <x v="0"/>
    <s v="US"/>
    <x v="0"/>
    <n v="1332636975"/>
    <d v="2012-03-25T00:56:15"/>
    <n v="1328752575"/>
    <x v="2529"/>
    <b v="0"/>
    <n v="76"/>
    <b v="1"/>
    <s v="music/classical music"/>
    <x v="4"/>
    <s v="classical music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d v="2015-04-20T04:50:00"/>
    <n v="1426711505"/>
    <x v="2530"/>
    <b v="0"/>
    <n v="48"/>
    <b v="1"/>
    <s v="music/classical music"/>
    <x v="4"/>
    <s v="classical music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d v="2015-08-15T03:59:00"/>
    <n v="1437668354"/>
    <x v="2531"/>
    <b v="0"/>
    <n v="61"/>
    <b v="1"/>
    <s v="music/classical music"/>
    <x v="4"/>
    <s v="classical music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d v="2012-08-16T20:22:46"/>
    <n v="1342556566"/>
    <x v="2532"/>
    <b v="0"/>
    <n v="60"/>
    <b v="1"/>
    <s v="music/classical music"/>
    <x v="4"/>
    <s v="classical music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d v="2013-03-01T18:01:08"/>
    <n v="1359568911"/>
    <x v="2533"/>
    <b v="0"/>
    <n v="136"/>
    <b v="1"/>
    <s v="music/classical music"/>
    <x v="4"/>
    <s v="classical music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d v="2010-01-01T06:00:00"/>
    <n v="1257871712"/>
    <x v="2534"/>
    <b v="0"/>
    <n v="14"/>
    <b v="1"/>
    <s v="music/classical music"/>
    <x v="4"/>
    <s v="classical music"/>
    <n v="1.05"/>
    <n v="150"/>
  </r>
  <r>
    <n v="2535"/>
    <s v="Mark Hayes Requiem Recording"/>
    <s v="Mark Hayes: Requiem Recording"/>
    <n v="20000"/>
    <n v="20755"/>
    <x v="0"/>
    <s v="US"/>
    <x v="0"/>
    <n v="1417463945"/>
    <d v="2014-12-01T19:59:05"/>
    <n v="1414781945"/>
    <x v="2535"/>
    <b v="0"/>
    <n v="78"/>
    <b v="1"/>
    <s v="music/classical music"/>
    <x v="4"/>
    <s v="classical music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d v="2013-07-30T02:32:46"/>
    <n v="1373337166"/>
    <x v="2536"/>
    <b v="0"/>
    <n v="4"/>
    <b v="1"/>
    <s v="music/classical music"/>
    <x v="4"/>
    <s v="classical music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d v="2011-08-01T15:34:15"/>
    <n v="1307028855"/>
    <x v="2537"/>
    <b v="0"/>
    <n v="11"/>
    <b v="1"/>
    <s v="music/classical music"/>
    <x v="4"/>
    <s v="classical music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d v="2013-02-24T04:59:00"/>
    <n v="1359029661"/>
    <x v="2538"/>
    <b v="0"/>
    <n v="185"/>
    <b v="1"/>
    <s v="music/classical music"/>
    <x v="4"/>
    <s v="classical music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d v="2015-02-02T21:39:12"/>
    <n v="1417729152"/>
    <x v="2539"/>
    <b v="0"/>
    <n v="59"/>
    <b v="1"/>
    <s v="music/classical music"/>
    <x v="4"/>
    <s v="classical music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d v="2011-10-29T16:12:01"/>
    <n v="1314720721"/>
    <x v="2540"/>
    <b v="0"/>
    <n v="27"/>
    <b v="1"/>
    <s v="music/classical music"/>
    <x v="4"/>
    <s v="classical music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d v="2013-09-26T10:46:58"/>
    <n v="1375008418"/>
    <x v="2541"/>
    <b v="0"/>
    <n v="63"/>
    <b v="1"/>
    <s v="music/classical music"/>
    <x v="4"/>
    <s v="classical music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d v="2013-10-01T03:59:00"/>
    <n v="1377252857"/>
    <x v="2542"/>
    <b v="0"/>
    <n v="13"/>
    <b v="1"/>
    <s v="music/classical music"/>
    <x v="4"/>
    <s v="classical music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d v="2011-01-02T03:00:00"/>
    <n v="1291257298"/>
    <x v="2543"/>
    <b v="0"/>
    <n v="13"/>
    <b v="1"/>
    <s v="music/classical music"/>
    <x v="4"/>
    <s v="classical music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d v="2012-07-08T12:29:29"/>
    <n v="1339158569"/>
    <x v="2544"/>
    <b v="0"/>
    <n v="57"/>
    <b v="1"/>
    <s v="music/classical music"/>
    <x v="4"/>
    <s v="classical music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d v="2015-02-27T00:30:00"/>
    <n v="1421983138"/>
    <x v="2545"/>
    <b v="0"/>
    <n v="61"/>
    <b v="1"/>
    <s v="music/classical music"/>
    <x v="4"/>
    <s v="classical music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d v="2013-10-05T05:00:00"/>
    <n v="1378586179"/>
    <x v="2546"/>
    <b v="0"/>
    <n v="65"/>
    <b v="1"/>
    <s v="music/classical music"/>
    <x v="4"/>
    <s v="classical music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d v="2012-04-04T17:33:23"/>
    <n v="1330972403"/>
    <x v="2547"/>
    <b v="0"/>
    <n v="134"/>
    <b v="1"/>
    <s v="music/classical music"/>
    <x v="4"/>
    <s v="classical music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d v="2016-09-30T04:27:00"/>
    <n v="1473087637"/>
    <x v="2548"/>
    <b v="0"/>
    <n v="37"/>
    <b v="1"/>
    <s v="music/classical music"/>
    <x v="4"/>
    <s v="classical music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d v="2013-05-31T17:00:00"/>
    <n v="1366999870"/>
    <x v="2549"/>
    <b v="0"/>
    <n v="37"/>
    <b v="1"/>
    <s v="music/classical music"/>
    <x v="4"/>
    <s v="classical music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d v="2015-10-08T03:59:00"/>
    <n v="1439392406"/>
    <x v="2550"/>
    <b v="0"/>
    <n v="150"/>
    <b v="1"/>
    <s v="music/classical music"/>
    <x v="4"/>
    <s v="classical music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d v="2012-03-21T20:48:00"/>
    <n v="1329890585"/>
    <x v="2551"/>
    <b v="0"/>
    <n v="56"/>
    <b v="1"/>
    <s v="music/classical music"/>
    <x v="4"/>
    <s v="classical music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d v="2017-03-05T19:26:21"/>
    <n v="1486149981"/>
    <x v="2552"/>
    <b v="0"/>
    <n v="18"/>
    <b v="1"/>
    <s v="music/classical music"/>
    <x v="4"/>
    <s v="classical music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d v="2012-09-21T04:46:47"/>
    <n v="1343018807"/>
    <x v="2553"/>
    <b v="0"/>
    <n v="60"/>
    <b v="1"/>
    <s v="music/classical music"/>
    <x v="4"/>
    <s v="classical music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d v="2015-06-01T03:59:00"/>
    <n v="1430445163"/>
    <x v="2554"/>
    <b v="0"/>
    <n v="67"/>
    <b v="1"/>
    <s v="music/classical music"/>
    <x v="4"/>
    <s v="classical music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d v="2012-05-28T15:43:13"/>
    <n v="1335541393"/>
    <x v="2555"/>
    <b v="0"/>
    <n v="35"/>
    <b v="1"/>
    <s v="music/classical music"/>
    <x v="4"/>
    <s v="classical music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d v="2012-12-24T23:47:37"/>
    <n v="1352504857"/>
    <x v="2556"/>
    <b v="0"/>
    <n v="34"/>
    <b v="1"/>
    <s v="music/classical music"/>
    <x v="4"/>
    <s v="classical music"/>
    <n v="1.0550335570469798"/>
    <n v="23.117647058823529"/>
  </r>
  <r>
    <n v="2557"/>
    <s v="European Tour"/>
    <s v="Raising money for our concert tour of Switzerland and Germany in June/July 2014"/>
    <n v="900"/>
    <n v="1066"/>
    <x v="0"/>
    <s v="GB"/>
    <x v="1"/>
    <n v="1400176386"/>
    <d v="2014-05-15T17:53:06"/>
    <n v="1397584386"/>
    <x v="2557"/>
    <b v="0"/>
    <n v="36"/>
    <b v="1"/>
    <s v="music/classical music"/>
    <x v="4"/>
    <s v="classical music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d v="2015-05-01T13:59:00"/>
    <n v="1427747906"/>
    <x v="2558"/>
    <b v="0"/>
    <n v="18"/>
    <b v="1"/>
    <s v="music/classical music"/>
    <x v="4"/>
    <s v="classical music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d v="2011-11-15T19:37:00"/>
    <n v="1318539484"/>
    <x v="2559"/>
    <b v="0"/>
    <n v="25"/>
    <b v="1"/>
    <s v="music/classical music"/>
    <x v="4"/>
    <s v="classical music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d v="2015-03-06T22:49:34"/>
    <n v="1423090174"/>
    <x v="2560"/>
    <b v="0"/>
    <n v="21"/>
    <b v="1"/>
    <s v="music/classical music"/>
    <x v="4"/>
    <s v="classical music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d v="2015-10-13T12:41:29"/>
    <n v="1442148089"/>
    <x v="2561"/>
    <b v="0"/>
    <n v="0"/>
    <b v="0"/>
    <s v="food/food trucks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d v="2016-10-11T12:35:39"/>
    <n v="1471005339"/>
    <x v="2562"/>
    <b v="0"/>
    <n v="3"/>
    <b v="0"/>
    <s v="food/food trucks"/>
    <x v="7"/>
    <s v="food trucks"/>
    <n v="7.4999999999999997E-3"/>
    <n v="25"/>
  </r>
  <r>
    <n v="2563"/>
    <s v="Phoenix Pearl Boba Tea Truck (Canceled)"/>
    <s v="Michigan based bubble tea and specialty ice cream food truck"/>
    <n v="20000"/>
    <n v="0"/>
    <x v="1"/>
    <s v="US"/>
    <x v="0"/>
    <n v="1438226451"/>
    <d v="2015-07-30T03:20:51"/>
    <n v="1433042451"/>
    <x v="2563"/>
    <b v="0"/>
    <n v="0"/>
    <b v="0"/>
    <s v="food/food trucks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d v="2014-08-01T00:58:19"/>
    <n v="1404262699"/>
    <x v="2564"/>
    <b v="0"/>
    <n v="0"/>
    <b v="0"/>
    <s v="food/food trucks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d v="2016-05-09T20:50:00"/>
    <n v="1457710589"/>
    <x v="2565"/>
    <b v="0"/>
    <n v="1"/>
    <b v="0"/>
    <s v="food/food trucks"/>
    <x v="7"/>
    <s v="food trucks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d v="2014-08-21T23:32:28"/>
    <n v="1406071948"/>
    <x v="2566"/>
    <b v="0"/>
    <n v="0"/>
    <b v="0"/>
    <s v="food/food trucks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d v="2015-04-23T21:05:38"/>
    <n v="1427231138"/>
    <x v="2567"/>
    <b v="0"/>
    <n v="2"/>
    <b v="0"/>
    <s v="food/food trucks"/>
    <x v="7"/>
    <s v="food trucks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d v="2016-09-01T15:59:54"/>
    <n v="1470153594"/>
    <x v="2568"/>
    <b v="0"/>
    <n v="1"/>
    <b v="0"/>
    <s v="food/food trucks"/>
    <x v="7"/>
    <s v="food trucks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d v="2015-09-17T02:31:52"/>
    <n v="1439865112"/>
    <x v="2569"/>
    <b v="0"/>
    <n v="2"/>
    <b v="0"/>
    <s v="food/food trucks"/>
    <x v="7"/>
    <s v="food trucks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d v="2017-02-08T21:40:35"/>
    <n v="1483998035"/>
    <x v="2570"/>
    <b v="0"/>
    <n v="2"/>
    <b v="0"/>
    <s v="food/food trucks"/>
    <x v="7"/>
    <s v="food trucks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d v="2016-05-19T08:12:01"/>
    <n v="1458461521"/>
    <x v="2571"/>
    <b v="0"/>
    <n v="4"/>
    <b v="0"/>
    <s v="food/food trucks"/>
    <x v="7"/>
    <s v="food trucks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d v="2015-04-13T02:51:57"/>
    <n v="1426301517"/>
    <x v="2572"/>
    <b v="0"/>
    <n v="0"/>
    <b v="0"/>
    <s v="food/food trucks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d v="2014-08-23T14:12:29"/>
    <n v="1404915149"/>
    <x v="2573"/>
    <b v="0"/>
    <n v="0"/>
    <b v="0"/>
    <s v="food/food trucks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d v="2016-05-18T19:49:05"/>
    <n v="1461786545"/>
    <x v="2574"/>
    <b v="0"/>
    <n v="0"/>
    <b v="0"/>
    <s v="food/food trucks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d v="2015-01-12T02:36:34"/>
    <n v="1418438194"/>
    <x v="2575"/>
    <b v="0"/>
    <n v="0"/>
    <b v="0"/>
    <s v="food/food trucks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x v="0"/>
    <n v="1428707647"/>
    <d v="2015-04-10T23:14:07"/>
    <n v="1424823247"/>
    <x v="2576"/>
    <b v="0"/>
    <n v="0"/>
    <b v="0"/>
    <s v="food/food trucks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d v="2014-08-04T19:41:37"/>
    <n v="1405021297"/>
    <x v="2577"/>
    <b v="0"/>
    <n v="0"/>
    <b v="0"/>
    <s v="food/food trucks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d v="2015-10-09T17:00:00"/>
    <n v="1440203579"/>
    <x v="2578"/>
    <b v="0"/>
    <n v="0"/>
    <b v="0"/>
    <s v="food/food trucks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d v="2014-09-15T19:55:03"/>
    <n v="1405626903"/>
    <x v="2579"/>
    <b v="0"/>
    <n v="12"/>
    <b v="0"/>
    <s v="food/food trucks"/>
    <x v="7"/>
    <s v="food trucks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d v="2015-05-16T03:00:00"/>
    <n v="1429170603"/>
    <x v="2580"/>
    <b v="0"/>
    <n v="2"/>
    <b v="0"/>
    <s v="food/food trucks"/>
    <x v="7"/>
    <s v="food trucks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d v="2015-11-16T16:04:58"/>
    <n v="1445094298"/>
    <x v="2581"/>
    <b v="0"/>
    <n v="11"/>
    <b v="0"/>
    <s v="food/food trucks"/>
    <x v="7"/>
    <s v="food trucks"/>
    <n v="0.106"/>
    <n v="48.18181818181818"/>
  </r>
  <r>
    <n v="2582"/>
    <s v="Drunken Wings"/>
    <s v="The place where chicken meets liquor for the first time!"/>
    <n v="90000"/>
    <n v="1"/>
    <x v="2"/>
    <s v="US"/>
    <x v="0"/>
    <n v="1477784634"/>
    <d v="2016-10-29T23:43:54"/>
    <n v="1475192634"/>
    <x v="2582"/>
    <b v="0"/>
    <n v="1"/>
    <b v="0"/>
    <s v="food/food trucks"/>
    <x v="7"/>
    <s v="food trucks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d v="2015-03-16T17:28:00"/>
    <n v="1421346480"/>
    <x v="2583"/>
    <b v="0"/>
    <n v="5"/>
    <b v="0"/>
    <s v="food/food trucks"/>
    <x v="7"/>
    <s v="food trucks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d v="2015-06-15T04:09:29"/>
    <n v="1431749369"/>
    <x v="2584"/>
    <b v="0"/>
    <n v="0"/>
    <b v="0"/>
    <s v="food/food trucks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d v="2014-07-05T23:07:12"/>
    <n v="1402009632"/>
    <x v="2585"/>
    <b v="0"/>
    <n v="1"/>
    <b v="0"/>
    <s v="food/food trucks"/>
    <x v="7"/>
    <s v="food trucks"/>
    <n v="1.6666666666666668E-3"/>
    <n v="50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d v="2015-12-25T07:55:36"/>
    <n v="1448438136"/>
    <x v="2586"/>
    <b v="0"/>
    <n v="1"/>
    <b v="0"/>
    <s v="food/food trucks"/>
    <x v="7"/>
    <s v="food trucks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d v="2015-12-30T16:12:33"/>
    <n v="1448899953"/>
    <x v="2587"/>
    <b v="0"/>
    <n v="6"/>
    <b v="0"/>
    <s v="food/food trucks"/>
    <x v="7"/>
    <s v="food trucks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d v="2015-03-31T13:14:00"/>
    <n v="1423325626"/>
    <x v="2588"/>
    <b v="0"/>
    <n v="8"/>
    <b v="0"/>
    <s v="food/food trucks"/>
    <x v="7"/>
    <s v="food trucks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d v="2016-03-23T11:52:07"/>
    <n v="1456145527"/>
    <x v="2589"/>
    <b v="0"/>
    <n v="1"/>
    <b v="0"/>
    <s v="food/food trucks"/>
    <x v="7"/>
    <s v="food trucks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d v="2016-01-26T14:08:17"/>
    <n v="1453212497"/>
    <x v="2590"/>
    <b v="0"/>
    <n v="0"/>
    <b v="0"/>
    <s v="food/food trucks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d v="2016-03-13T20:45:24"/>
    <n v="1452721524"/>
    <x v="2591"/>
    <b v="0"/>
    <n v="2"/>
    <b v="0"/>
    <s v="food/food trucks"/>
    <x v="7"/>
    <s v="food trucks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d v="2014-10-05T19:13:41"/>
    <n v="1409944421"/>
    <x v="2592"/>
    <b v="0"/>
    <n v="1"/>
    <b v="0"/>
    <s v="food/food trucks"/>
    <x v="7"/>
    <s v="food trucks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d v="2015-04-25T20:17:06"/>
    <n v="1427401026"/>
    <x v="2593"/>
    <b v="0"/>
    <n v="0"/>
    <b v="0"/>
    <s v="food/food trucks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d v="2014-08-07T23:13:48"/>
    <n v="1404861228"/>
    <x v="2594"/>
    <b v="0"/>
    <n v="1"/>
    <b v="0"/>
    <s v="food/food trucks"/>
    <x v="7"/>
    <s v="food trucks"/>
    <n v="1.2500000000000001E-5"/>
    <n v="1"/>
  </r>
  <r>
    <n v="2595"/>
    <s v="Food Truck for Little Fox Bakery"/>
    <s v="Looking to put the best baked goods in Bowling Green on wheels"/>
    <n v="15000"/>
    <n v="1825"/>
    <x v="2"/>
    <s v="US"/>
    <x v="0"/>
    <n v="1487915500"/>
    <d v="2017-02-24T05:51:40"/>
    <n v="1485323500"/>
    <x v="2595"/>
    <b v="0"/>
    <n v="19"/>
    <b v="0"/>
    <s v="food/food trucks"/>
    <x v="7"/>
    <s v="food trucks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d v="2014-08-07T15:56:49"/>
    <n v="1404835009"/>
    <x v="2596"/>
    <b v="0"/>
    <n v="27"/>
    <b v="0"/>
    <s v="food/food trucks"/>
    <x v="7"/>
    <s v="food trucks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d v="2016-06-19T08:11:57"/>
    <n v="1463731917"/>
    <x v="2597"/>
    <b v="0"/>
    <n v="7"/>
    <b v="0"/>
    <s v="food/food trucks"/>
    <x v="7"/>
    <s v="food trucks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d v="2015-09-23T20:10:01"/>
    <n v="1440447001"/>
    <x v="2598"/>
    <b v="0"/>
    <n v="14"/>
    <b v="0"/>
    <s v="food/food trucks"/>
    <x v="7"/>
    <s v="food trucks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d v="2014-08-03T18:05:47"/>
    <n v="1403201147"/>
    <x v="2599"/>
    <b v="0"/>
    <n v="5"/>
    <b v="0"/>
    <s v="food/food trucks"/>
    <x v="7"/>
    <s v="food trucks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d v="2016-03-25T20:36:40"/>
    <n v="1453757800"/>
    <x v="2600"/>
    <b v="0"/>
    <n v="30"/>
    <b v="0"/>
    <s v="food/food trucks"/>
    <x v="7"/>
    <s v="food trucks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d v="2012-09-13T03:59:00"/>
    <n v="1346276349"/>
    <x v="2601"/>
    <b v="1"/>
    <n v="151"/>
    <b v="1"/>
    <s v="technology/space exploration"/>
    <x v="2"/>
    <s v="space exploration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d v="2014-11-12T21:20:00"/>
    <n v="1412358968"/>
    <x v="2602"/>
    <b v="1"/>
    <n v="489"/>
    <b v="1"/>
    <s v="technology/space exploration"/>
    <x v="2"/>
    <s v="space exploration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d v="2013-12-23T21:54:14"/>
    <n v="1386626054"/>
    <x v="2603"/>
    <b v="1"/>
    <n v="50"/>
    <b v="1"/>
    <s v="technology/space exploration"/>
    <x v="2"/>
    <s v="space exploration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d v="2012-04-29T01:13:43"/>
    <n v="1333070023"/>
    <x v="2604"/>
    <b v="1"/>
    <n v="321"/>
    <b v="1"/>
    <s v="technology/space exploration"/>
    <x v="2"/>
    <s v="space exploration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d v="2016-06-17T12:59:50"/>
    <n v="1463576390"/>
    <x v="2605"/>
    <b v="1"/>
    <n v="1762"/>
    <b v="1"/>
    <s v="technology/space exploration"/>
    <x v="2"/>
    <s v="space exploration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d v="2014-04-29T17:06:22"/>
    <n v="1396026382"/>
    <x v="2606"/>
    <b v="1"/>
    <n v="385"/>
    <b v="1"/>
    <s v="technology/space exploration"/>
    <x v="2"/>
    <s v="space exploration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d v="2015-08-12T02:00:00"/>
    <n v="1435611572"/>
    <x v="2607"/>
    <b v="1"/>
    <n v="398"/>
    <b v="1"/>
    <s v="technology/space exploration"/>
    <x v="2"/>
    <s v="space exploration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d v="2017-03-15T00:00:00"/>
    <n v="1485976468"/>
    <x v="2608"/>
    <b v="1"/>
    <n v="304"/>
    <b v="1"/>
    <s v="technology/space exploration"/>
    <x v="2"/>
    <s v="space exploration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d v="2012-07-15T05:42:31"/>
    <n v="1339738951"/>
    <x v="2609"/>
    <b v="1"/>
    <n v="676"/>
    <b v="1"/>
    <s v="technology/space exploration"/>
    <x v="2"/>
    <s v="space exploration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d v="2016-08-22T06:59:00"/>
    <n v="1468444125"/>
    <x v="2610"/>
    <b v="1"/>
    <n v="577"/>
    <b v="1"/>
    <s v="technology/space exploration"/>
    <x v="2"/>
    <s v="space exploration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d v="2017-01-02T22:59:00"/>
    <n v="1480493014"/>
    <x v="2611"/>
    <b v="1"/>
    <n v="3663"/>
    <b v="1"/>
    <s v="technology/space exploration"/>
    <x v="2"/>
    <s v="space exploration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d v="2015-01-09T03:26:10"/>
    <n v="1418095570"/>
    <x v="2612"/>
    <b v="1"/>
    <n v="294"/>
    <b v="1"/>
    <s v="technology/space exploration"/>
    <x v="2"/>
    <s v="space exploration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d v="2012-09-21T19:38:14"/>
    <n v="1345664294"/>
    <x v="2613"/>
    <b v="1"/>
    <n v="28"/>
    <b v="1"/>
    <s v="technology/space exploration"/>
    <x v="2"/>
    <s v="space exploration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d v="2014-04-30T05:00:00"/>
    <n v="1396371612"/>
    <x v="2614"/>
    <b v="1"/>
    <n v="100"/>
    <b v="1"/>
    <s v="technology/space exploration"/>
    <x v="2"/>
    <s v="space exploration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d v="2016-04-30T12:00:00"/>
    <n v="1458820564"/>
    <x v="2615"/>
    <b v="0"/>
    <n v="72"/>
    <b v="1"/>
    <s v="technology/space exploration"/>
    <x v="2"/>
    <s v="space exploration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d v="2015-08-25T23:52:09"/>
    <n v="1437954729"/>
    <x v="2616"/>
    <b v="1"/>
    <n v="238"/>
    <b v="1"/>
    <s v="technology/space exploration"/>
    <x v="2"/>
    <s v="space exploration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d v="2014-10-20T20:59:11"/>
    <n v="1411246751"/>
    <x v="2617"/>
    <b v="1"/>
    <n v="159"/>
    <b v="1"/>
    <s v="technology/space exploration"/>
    <x v="2"/>
    <s v="space exploration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s v="US"/>
    <x v="0"/>
    <n v="1449000061"/>
    <d v="2015-12-01T20:01:01"/>
    <n v="1443812461"/>
    <x v="2618"/>
    <b v="1"/>
    <n v="77"/>
    <b v="1"/>
    <s v="technology/space exploration"/>
    <x v="2"/>
    <s v="space exploration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d v="2015-10-23T11:00:00"/>
    <n v="1443302004"/>
    <x v="2619"/>
    <b v="1"/>
    <n v="53"/>
    <b v="1"/>
    <s v="technology/space exploration"/>
    <x v="2"/>
    <s v="space exploration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d v="2015-10-11T01:00:00"/>
    <n v="1441339242"/>
    <x v="2620"/>
    <b v="1"/>
    <n v="1251"/>
    <b v="1"/>
    <s v="technology/space exploration"/>
    <x v="2"/>
    <s v="space exploration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d v="2015-05-21T17:56:28"/>
    <n v="1429638988"/>
    <x v="2621"/>
    <b v="1"/>
    <n v="465"/>
    <b v="1"/>
    <s v="technology/space exploration"/>
    <x v="2"/>
    <s v="space exploration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d v="2016-12-30T17:50:16"/>
    <n v="1479232216"/>
    <x v="2622"/>
    <b v="0"/>
    <n v="74"/>
    <b v="1"/>
    <s v="technology/space exploration"/>
    <x v="2"/>
    <s v="space exploration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d v="2016-12-02T06:09:26"/>
    <n v="1479449366"/>
    <x v="2623"/>
    <b v="0"/>
    <n v="62"/>
    <b v="1"/>
    <s v="technology/space exploration"/>
    <x v="2"/>
    <s v="space exploration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d v="2012-09-13T10:07:02"/>
    <n v="1345716422"/>
    <x v="2624"/>
    <b v="0"/>
    <n v="3468"/>
    <b v="1"/>
    <s v="technology/space exploration"/>
    <x v="2"/>
    <s v="space exploration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d v="2016-11-09T20:26:48"/>
    <n v="1476559608"/>
    <x v="2625"/>
    <b v="0"/>
    <n v="52"/>
    <b v="1"/>
    <s v="technology/space exploration"/>
    <x v="2"/>
    <s v="space exploration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d v="2015-06-03T15:04:29"/>
    <n v="1430751869"/>
    <x v="2626"/>
    <b v="0"/>
    <n v="50"/>
    <b v="1"/>
    <s v="technology/space exploration"/>
    <x v="2"/>
    <s v="space exploration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d v="2015-11-26T20:54:21"/>
    <n v="1445975661"/>
    <x v="2627"/>
    <b v="0"/>
    <n v="45"/>
    <b v="1"/>
    <s v="technology/space exploration"/>
    <x v="2"/>
    <s v="space exploration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s v="US"/>
    <x v="0"/>
    <n v="1417389067"/>
    <d v="2014-11-30T23:11:07"/>
    <n v="1415661067"/>
    <x v="2628"/>
    <b v="0"/>
    <n v="21"/>
    <b v="1"/>
    <s v="technology/space exploration"/>
    <x v="2"/>
    <s v="space exploration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d v="2015-05-14T12:55:22"/>
    <n v="1429016122"/>
    <x v="2629"/>
    <b v="0"/>
    <n v="100"/>
    <b v="1"/>
    <s v="technology/space exploration"/>
    <x v="2"/>
    <s v="space exploration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d v="2016-06-30T10:00:00"/>
    <n v="1464921112"/>
    <x v="2630"/>
    <b v="0"/>
    <n v="81"/>
    <b v="1"/>
    <s v="technology/space exploration"/>
    <x v="2"/>
    <s v="space exploration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d v="2015-08-30T04:03:47"/>
    <n v="1438488227"/>
    <x v="2631"/>
    <b v="0"/>
    <n v="286"/>
    <b v="1"/>
    <s v="technology/space exploration"/>
    <x v="2"/>
    <s v="space exploration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d v="2016-05-29T01:28:59"/>
    <n v="1462325339"/>
    <x v="2632"/>
    <b v="0"/>
    <n v="42"/>
    <b v="1"/>
    <s v="technology/space exploration"/>
    <x v="2"/>
    <s v="space exploration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d v="2014-02-27T23:00:00"/>
    <n v="1390938332"/>
    <x v="2633"/>
    <b v="0"/>
    <n v="199"/>
    <b v="1"/>
    <s v="technology/space exploration"/>
    <x v="2"/>
    <s v="space exploration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d v="2016-09-29T15:45:21"/>
    <n v="1472571921"/>
    <x v="2634"/>
    <b v="0"/>
    <n v="25"/>
    <b v="1"/>
    <s v="technology/space exploration"/>
    <x v="2"/>
    <s v="space exploration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d v="2015-03-09T21:49:21"/>
    <n v="1422917361"/>
    <x v="2635"/>
    <b v="0"/>
    <n v="84"/>
    <b v="1"/>
    <s v="technology/space exploration"/>
    <x v="2"/>
    <s v="space exploration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d v="2016-10-16T01:00:00"/>
    <n v="1474641914"/>
    <x v="2636"/>
    <b v="0"/>
    <n v="50"/>
    <b v="1"/>
    <s v="technology/space exploration"/>
    <x v="2"/>
    <s v="space exploration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d v="2016-10-12T13:11:15"/>
    <n v="1474895475"/>
    <x v="2637"/>
    <b v="0"/>
    <n v="26"/>
    <b v="1"/>
    <s v="technology/space exploration"/>
    <x v="2"/>
    <s v="space exploration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d v="2015-01-15T21:54:55"/>
    <n v="1418766895"/>
    <x v="2638"/>
    <b v="0"/>
    <n v="14"/>
    <b v="1"/>
    <s v="technology/space exploration"/>
    <x v="2"/>
    <s v="space exploration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d v="2015-02-19T20:45:48"/>
    <n v="1421786748"/>
    <x v="2639"/>
    <b v="0"/>
    <n v="49"/>
    <b v="1"/>
    <s v="technology/space exploration"/>
    <x v="2"/>
    <s v="space exploration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d v="2015-06-08T03:51:14"/>
    <n v="1428551474"/>
    <x v="2640"/>
    <b v="0"/>
    <n v="69"/>
    <b v="1"/>
    <s v="technology/space exploration"/>
    <x v="2"/>
    <s v="space exploration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d v="2014-09-15T20:09:00"/>
    <n v="1409341863"/>
    <x v="2641"/>
    <b v="0"/>
    <n v="1"/>
    <b v="0"/>
    <s v="technology/space exploration"/>
    <x v="2"/>
    <s v="space exploration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d v="2016-07-15T06:57:00"/>
    <n v="1465970108"/>
    <x v="2642"/>
    <b v="0"/>
    <n v="0"/>
    <b v="0"/>
    <s v="technology/space exploration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d v="2016-12-21T07:59:00"/>
    <n v="1479218315"/>
    <x v="2643"/>
    <b v="1"/>
    <n v="1501"/>
    <b v="0"/>
    <s v="technology/space exploration"/>
    <x v="2"/>
    <s v="space exploration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d v="2017-03-10T19:00:35"/>
    <n v="1486580435"/>
    <x v="2644"/>
    <b v="1"/>
    <n v="52"/>
    <b v="0"/>
    <s v="technology/space exploration"/>
    <x v="2"/>
    <s v="space exploration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d v="2014-11-08T21:13:23"/>
    <n v="1412885603"/>
    <x v="2645"/>
    <b v="1"/>
    <n v="23"/>
    <b v="0"/>
    <s v="technology/space exploration"/>
    <x v="2"/>
    <s v="space exploration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d v="2015-09-09T07:31:09"/>
    <n v="1439191869"/>
    <x v="2646"/>
    <b v="1"/>
    <n v="535"/>
    <b v="0"/>
    <s v="technology/space exploration"/>
    <x v="2"/>
    <s v="space exploration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d v="2015-08-14T06:16:59"/>
    <n v="1436941019"/>
    <x v="2647"/>
    <b v="0"/>
    <n v="3"/>
    <b v="0"/>
    <s v="technology/space exploration"/>
    <x v="2"/>
    <s v="space exploration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d v="2016-03-09T17:09:20"/>
    <n v="1454951360"/>
    <x v="2648"/>
    <b v="0"/>
    <n v="6"/>
    <b v="0"/>
    <s v="technology/space exploration"/>
    <x v="2"/>
    <s v="space exploration"/>
    <n v="8.8333333333333337E-3"/>
    <n v="17.666666666666668"/>
  </r>
  <r>
    <n v="2649"/>
    <s v="The Mission - Please Check Back Soon (Canceled)"/>
    <s v="They have launched a Kickstarter."/>
    <n v="125000"/>
    <n v="124"/>
    <x v="1"/>
    <s v="US"/>
    <x v="0"/>
    <n v="1454370941"/>
    <d v="2016-02-01T23:55:41"/>
    <n v="1449186941"/>
    <x v="2649"/>
    <b v="0"/>
    <n v="3"/>
    <b v="0"/>
    <s v="technology/space exploration"/>
    <x v="2"/>
    <s v="space exploration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d v="2016-12-21T14:59:03"/>
    <n v="1479740343"/>
    <x v="2650"/>
    <b v="0"/>
    <n v="5"/>
    <b v="0"/>
    <s v="technology/space exploration"/>
    <x v="2"/>
    <s v="space exploration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d v="2015-12-17T19:20:09"/>
    <n v="1447960809"/>
    <x v="2651"/>
    <b v="0"/>
    <n v="17"/>
    <b v="0"/>
    <s v="technology/space exploration"/>
    <x v="2"/>
    <s v="space exploration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d v="2014-12-10T03:48:45"/>
    <n v="1415591325"/>
    <x v="2652"/>
    <b v="0"/>
    <n v="11"/>
    <b v="0"/>
    <s v="technology/space exploration"/>
    <x v="2"/>
    <s v="space exploration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d v="2014-06-13T04:00:00"/>
    <n v="1399909127"/>
    <x v="2653"/>
    <b v="0"/>
    <n v="70"/>
    <b v="0"/>
    <s v="technology/space exploration"/>
    <x v="2"/>
    <s v="space exploration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d v="2015-04-21T13:25:26"/>
    <n v="1424442326"/>
    <x v="2654"/>
    <b v="0"/>
    <n v="6"/>
    <b v="0"/>
    <s v="technology/space exploration"/>
    <x v="2"/>
    <s v="space exploration"/>
    <n v="5.1000000000000004E-4"/>
    <n v="8.5"/>
  </r>
  <r>
    <n v="2655"/>
    <s v="Balloons (Canceled)"/>
    <s v="Thank you for your support!"/>
    <n v="15000"/>
    <n v="3155"/>
    <x v="1"/>
    <s v="US"/>
    <x v="0"/>
    <n v="1455048000"/>
    <d v="2016-02-09T20:00:00"/>
    <n v="1452631647"/>
    <x v="2655"/>
    <b v="0"/>
    <n v="43"/>
    <b v="0"/>
    <s v="technology/space exploration"/>
    <x v="2"/>
    <s v="space exploration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d v="2017-03-12T19:00:00"/>
    <n v="1485966688"/>
    <x v="2656"/>
    <b v="0"/>
    <n v="152"/>
    <b v="0"/>
    <s v="technology/space exploration"/>
    <x v="2"/>
    <s v="space exploration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d v="2016-08-03T01:30:00"/>
    <n v="1467325053"/>
    <x v="2657"/>
    <b v="0"/>
    <n v="59"/>
    <b v="0"/>
    <s v="technology/space exploration"/>
    <x v="2"/>
    <s v="space exploration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d v="2016-07-30T21:13:14"/>
    <n v="1467321194"/>
    <x v="2658"/>
    <b v="0"/>
    <n v="4"/>
    <b v="0"/>
    <s v="technology/space exploration"/>
    <x v="2"/>
    <s v="space exploration"/>
    <n v="9.2857142857142856E-4"/>
    <n v="22.75"/>
  </r>
  <r>
    <n v="2659"/>
    <s v="test (Canceled)"/>
    <s v="test"/>
    <n v="49000"/>
    <n v="1333"/>
    <x v="1"/>
    <s v="US"/>
    <x v="0"/>
    <n v="1429321210"/>
    <d v="2015-04-18T01:40:10"/>
    <n v="1426729210"/>
    <x v="2659"/>
    <b v="0"/>
    <n v="10"/>
    <b v="0"/>
    <s v="technology/space exploration"/>
    <x v="2"/>
    <s v="space exploration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d v="2015-11-24T18:06:58"/>
    <n v="1443200818"/>
    <x v="2660"/>
    <b v="0"/>
    <n v="5"/>
    <b v="0"/>
    <s v="technology/space exploration"/>
    <x v="2"/>
    <s v="space exploration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d v="2013-10-25T23:00:10"/>
    <n v="1380150010"/>
    <x v="2661"/>
    <b v="0"/>
    <n v="60"/>
    <b v="1"/>
    <s v="technology/makerspaces"/>
    <x v="2"/>
    <s v="makerspaces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d v="2015-08-21T17:55:13"/>
    <n v="1437587713"/>
    <x v="2662"/>
    <b v="0"/>
    <n v="80"/>
    <b v="1"/>
    <s v="technology/makerspaces"/>
    <x v="2"/>
    <s v="makerspaces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d v="2015-09-04T15:00:00"/>
    <n v="1438873007"/>
    <x v="2663"/>
    <b v="0"/>
    <n v="56"/>
    <b v="1"/>
    <s v="technology/makerspaces"/>
    <x v="2"/>
    <s v="makerspaces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d v="2015-12-09T06:59:00"/>
    <n v="1446683797"/>
    <x v="2664"/>
    <b v="0"/>
    <n v="104"/>
    <b v="1"/>
    <s v="technology/makerspaces"/>
    <x v="2"/>
    <s v="makerspaces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d v="2015-05-04T21:29:34"/>
    <n v="1426886974"/>
    <x v="2665"/>
    <b v="0"/>
    <n v="46"/>
    <b v="1"/>
    <s v="technology/makerspaces"/>
    <x v="2"/>
    <s v="makerspaces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d v="2015-09-25T21:00:00"/>
    <n v="1440008439"/>
    <x v="2666"/>
    <b v="0"/>
    <n v="206"/>
    <b v="1"/>
    <s v="technology/makerspaces"/>
    <x v="2"/>
    <s v="makerspaces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d v="2016-02-10T22:13:36"/>
    <n v="1452550416"/>
    <x v="2667"/>
    <b v="0"/>
    <n v="18"/>
    <b v="1"/>
    <s v="technology/makerspaces"/>
    <x v="2"/>
    <s v="makerspaces"/>
    <n v="1.1066666666666667"/>
    <n v="92.222222222222229"/>
  </r>
  <r>
    <n v="2668"/>
    <s v="UOttawa Makermobile"/>
    <s v="Creativity on the go! |_x000a_CrÃ©ativitÃ© en mouvement !"/>
    <n v="1000"/>
    <n v="1707"/>
    <x v="0"/>
    <s v="CA"/>
    <x v="5"/>
    <n v="1447079520"/>
    <d v="2015-11-09T14:32:00"/>
    <n v="1443449265"/>
    <x v="2668"/>
    <b v="0"/>
    <n v="28"/>
    <b v="1"/>
    <s v="technology/makerspaces"/>
    <x v="2"/>
    <s v="makerspaces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d v="2016-01-10T00:51:36"/>
    <n v="1447203096"/>
    <x v="2669"/>
    <b v="0"/>
    <n v="11"/>
    <b v="1"/>
    <s v="technology/makerspaces"/>
    <x v="2"/>
    <s v="makerspaces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d v="2014-07-29T00:29:40"/>
    <n v="1404174580"/>
    <x v="2670"/>
    <b v="1"/>
    <n v="60"/>
    <b v="0"/>
    <s v="technology/makerspaces"/>
    <x v="2"/>
    <s v="makerspaces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d v="2014-12-19T19:38:00"/>
    <n v="1416419916"/>
    <x v="2671"/>
    <b v="1"/>
    <n v="84"/>
    <b v="0"/>
    <s v="technology/makerspaces"/>
    <x v="2"/>
    <s v="makerspaces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d v="2015-12-28T06:00:00"/>
    <n v="1449436390"/>
    <x v="2672"/>
    <b v="1"/>
    <n v="47"/>
    <b v="0"/>
    <s v="technology/makerspaces"/>
    <x v="2"/>
    <s v="makerspaces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d v="2014-10-29T22:45:00"/>
    <n v="1412081999"/>
    <x v="2673"/>
    <b v="1"/>
    <n v="66"/>
    <b v="0"/>
    <s v="technology/makerspaces"/>
    <x v="2"/>
    <s v="makerspaces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d v="2016-07-05T04:59:00"/>
    <n v="1465398670"/>
    <x v="2674"/>
    <b v="1"/>
    <n v="171"/>
    <b v="0"/>
    <s v="technology/makerspaces"/>
    <x v="2"/>
    <s v="makerspaces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d v="2014-11-10T21:34:49"/>
    <n v="1413059689"/>
    <x v="2675"/>
    <b v="1"/>
    <n v="29"/>
    <b v="0"/>
    <s v="technology/makerspaces"/>
    <x v="2"/>
    <s v="makerspaces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d v="2016-05-22T14:59:34"/>
    <n v="1461337174"/>
    <x v="2676"/>
    <b v="0"/>
    <n v="9"/>
    <b v="0"/>
    <s v="technology/makerspaces"/>
    <x v="2"/>
    <s v="makerspaces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d v="2014-07-03T00:42:23"/>
    <n v="1401756143"/>
    <x v="2677"/>
    <b v="0"/>
    <n v="27"/>
    <b v="0"/>
    <s v="technology/makerspaces"/>
    <x v="2"/>
    <s v="makerspaces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d v="2015-09-24T19:09:25"/>
    <n v="1440529765"/>
    <x v="2678"/>
    <b v="0"/>
    <n v="2"/>
    <b v="0"/>
    <s v="technology/makerspaces"/>
    <x v="2"/>
    <s v="makerspaces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d v="2015-02-28T00:01:34"/>
    <n v="1422489694"/>
    <x v="2679"/>
    <b v="0"/>
    <n v="3"/>
    <b v="0"/>
    <s v="technology/makerspaces"/>
    <x v="2"/>
    <s v="makerspaces"/>
    <n v="3.3E-3"/>
    <n v="44"/>
  </r>
  <r>
    <n v="2680"/>
    <s v="iHeart Pillow"/>
    <s v="iHeartPillow, Connecting loved ones"/>
    <n v="32000"/>
    <n v="276"/>
    <x v="2"/>
    <s v="ES"/>
    <x v="3"/>
    <n v="1459915491"/>
    <d v="2016-04-06T04:04:51"/>
    <n v="1457327091"/>
    <x v="2680"/>
    <b v="0"/>
    <n v="4"/>
    <b v="0"/>
    <s v="technology/makerspaces"/>
    <x v="2"/>
    <s v="makerspaces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d v="2014-07-10T21:29:10"/>
    <n v="1402867750"/>
    <x v="2681"/>
    <b v="0"/>
    <n v="2"/>
    <b v="0"/>
    <s v="food/food trucks"/>
    <x v="7"/>
    <s v="food trucks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d v="2014-11-22T05:59:00"/>
    <n v="1413838540"/>
    <x v="2682"/>
    <b v="0"/>
    <n v="20"/>
    <b v="0"/>
    <s v="food/food trucks"/>
    <x v="7"/>
    <s v="food trucks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d v="2015-03-01T18:07:20"/>
    <n v="1422641240"/>
    <x v="2683"/>
    <b v="0"/>
    <n v="3"/>
    <b v="0"/>
    <s v="food/food trucks"/>
    <x v="7"/>
    <s v="food trucks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d v="2014-08-09T21:57:05"/>
    <n v="1404165425"/>
    <x v="2684"/>
    <b v="0"/>
    <n v="4"/>
    <b v="0"/>
    <s v="food/food trucks"/>
    <x v="7"/>
    <s v="food trucks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d v="2015-04-27T15:42:10"/>
    <n v="1424968930"/>
    <x v="2685"/>
    <b v="0"/>
    <n v="1"/>
    <b v="0"/>
    <s v="food/food trucks"/>
    <x v="7"/>
    <s v="food trucks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d v="2014-09-30T23:23:43"/>
    <n v="1410391423"/>
    <x v="2686"/>
    <b v="0"/>
    <n v="0"/>
    <b v="0"/>
    <s v="food/food trucks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d v="2015-06-29T15:21:58"/>
    <n v="1432999318"/>
    <x v="2687"/>
    <b v="0"/>
    <n v="0"/>
    <b v="0"/>
    <s v="food/food trucks"/>
    <x v="7"/>
    <s v="food trucks"/>
    <n v="0"/>
    <n v="0"/>
  </r>
  <r>
    <n v="2688"/>
    <s v="Mac N Cheez Food Truck"/>
    <s v="The amazing gourmet Mac N Cheez Food Truck Campaigne!"/>
    <n v="50000"/>
    <n v="74"/>
    <x v="2"/>
    <s v="US"/>
    <x v="0"/>
    <n v="1424746800"/>
    <d v="2015-02-24T03:00:00"/>
    <n v="1422067870"/>
    <x v="2688"/>
    <b v="0"/>
    <n v="14"/>
    <b v="0"/>
    <s v="food/food trucks"/>
    <x v="7"/>
    <s v="food trucks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d v="2016-07-30T23:04:50"/>
    <n v="1467327890"/>
    <x v="2689"/>
    <b v="0"/>
    <n v="1"/>
    <b v="0"/>
    <s v="food/food trucks"/>
    <x v="7"/>
    <s v="food trucks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d v="2015-06-03T02:31:16"/>
    <n v="1429410676"/>
    <x v="2690"/>
    <b v="0"/>
    <n v="118"/>
    <b v="0"/>
    <s v="food/food trucks"/>
    <x v="7"/>
    <s v="food trucks"/>
    <n v="0.107325"/>
    <n v="72.762711864406782"/>
  </r>
  <r>
    <n v="2691"/>
    <s v="Cook"/>
    <s v="A Great New local Food Truck serving up ethnic fusion inspired eats in Ottawa."/>
    <n v="65000"/>
    <n v="35"/>
    <x v="2"/>
    <s v="CA"/>
    <x v="5"/>
    <n v="1431278557"/>
    <d v="2015-05-10T17:22:37"/>
    <n v="1427390557"/>
    <x v="2691"/>
    <b v="0"/>
    <n v="2"/>
    <b v="0"/>
    <s v="food/food trucks"/>
    <x v="7"/>
    <s v="food trucks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d v="2015-03-25T07:01:00"/>
    <n v="1424678460"/>
    <x v="2692"/>
    <b v="0"/>
    <n v="1"/>
    <b v="0"/>
    <s v="food/food trucks"/>
    <x v="7"/>
    <s v="food trucks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d v="2014-08-13T03:19:26"/>
    <n v="1405307966"/>
    <x v="2693"/>
    <b v="0"/>
    <n v="3"/>
    <b v="0"/>
    <s v="food/food trucks"/>
    <x v="7"/>
    <s v="food trucks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d v="2014-09-26T03:22:19"/>
    <n v="1409109739"/>
    <x v="2694"/>
    <b v="0"/>
    <n v="1"/>
    <b v="0"/>
    <s v="food/food trucks"/>
    <x v="7"/>
    <s v="food trucks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d v="2015-04-14T03:21:58"/>
    <n v="1423801318"/>
    <x v="2695"/>
    <b v="0"/>
    <n v="3"/>
    <b v="0"/>
    <s v="food/food trucks"/>
    <x v="7"/>
    <s v="food trucks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d v="2014-12-25T20:16:00"/>
    <n v="1416600960"/>
    <x v="2696"/>
    <b v="0"/>
    <n v="38"/>
    <b v="0"/>
    <s v="food/food trucks"/>
    <x v="7"/>
    <s v="food trucks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d v="2015-08-02T22:00:00"/>
    <n v="1435876423"/>
    <x v="2697"/>
    <b v="0"/>
    <n v="52"/>
    <b v="0"/>
    <s v="food/food trucks"/>
    <x v="7"/>
    <s v="food trucks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d v="2014-06-27T21:33:28"/>
    <n v="1401312808"/>
    <x v="2698"/>
    <b v="0"/>
    <n v="2"/>
    <b v="0"/>
    <s v="food/food trucks"/>
    <x v="7"/>
    <s v="food trucks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d v="2014-08-08T21:31:03"/>
    <n v="1404941463"/>
    <x v="2699"/>
    <b v="0"/>
    <n v="0"/>
    <b v="0"/>
    <s v="food/food trucks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d v="2014-09-18T20:59:32"/>
    <n v="1408481972"/>
    <x v="2700"/>
    <b v="0"/>
    <n v="4"/>
    <b v="0"/>
    <s v="food/food trucks"/>
    <x v="7"/>
    <s v="food trucks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d v="2017-04-07T17:35:34"/>
    <n v="1488911734"/>
    <x v="2701"/>
    <b v="0"/>
    <n v="46"/>
    <b v="0"/>
    <s v="theater/spaces"/>
    <x v="1"/>
    <s v="spaces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d v="2017-04-05T18:14:37"/>
    <n v="1488827677"/>
    <x v="2702"/>
    <b v="1"/>
    <n v="26"/>
    <b v="0"/>
    <s v="theater/spaces"/>
    <x v="1"/>
    <s v="spaces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d v="2017-03-22T15:33:50"/>
    <n v="1485016430"/>
    <x v="2703"/>
    <b v="0"/>
    <n v="45"/>
    <b v="0"/>
    <s v="theater/spaces"/>
    <x v="1"/>
    <s v="spaces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d v="2017-04-05T19:41:54"/>
    <n v="1487709714"/>
    <x v="2704"/>
    <b v="0"/>
    <n v="7"/>
    <b v="0"/>
    <s v="theater/spaces"/>
    <x v="1"/>
    <s v="spaces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s v="US"/>
    <x v="0"/>
    <n v="1490389158"/>
    <d v="2017-03-24T20:59:18"/>
    <n v="1486504758"/>
    <x v="2705"/>
    <b v="0"/>
    <n v="8"/>
    <b v="0"/>
    <s v="theater/spaces"/>
    <x v="1"/>
    <s v="spaces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d v="2014-10-16T06:59:00"/>
    <n v="1410937483"/>
    <x v="2706"/>
    <b v="1"/>
    <n v="263"/>
    <b v="1"/>
    <s v="theater/spaces"/>
    <x v="1"/>
    <s v="spaces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d v="2013-05-27T06:59:00"/>
    <n v="1367088443"/>
    <x v="2707"/>
    <b v="1"/>
    <n v="394"/>
    <b v="1"/>
    <s v="theater/spaces"/>
    <x v="1"/>
    <s v="spaces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d v="2016-07-21T16:45:26"/>
    <n v="1463935526"/>
    <x v="2708"/>
    <b v="1"/>
    <n v="1049"/>
    <b v="1"/>
    <s v="theater/spaces"/>
    <x v="1"/>
    <s v="spaces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d v="2016-10-04T03:59:00"/>
    <n v="1472528141"/>
    <x v="2709"/>
    <b v="1"/>
    <n v="308"/>
    <b v="1"/>
    <s v="theater/spaces"/>
    <x v="1"/>
    <s v="spaces"/>
    <n v="1.01606"/>
    <n v="164.94480519480518"/>
  </r>
  <r>
    <n v="2710"/>
    <s v="House of Yes"/>
    <s v="Building Brooklyn's own creative venue for circus, theater and events of all types."/>
    <n v="60000"/>
    <n v="92340.21"/>
    <x v="0"/>
    <s v="US"/>
    <x v="0"/>
    <n v="1407549600"/>
    <d v="2014-08-09T02:00:00"/>
    <n v="1404797428"/>
    <x v="2710"/>
    <b v="1"/>
    <n v="1088"/>
    <b v="1"/>
    <s v="theater/spaces"/>
    <x v="1"/>
    <s v="spaces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d v="2014-06-20T22:01:00"/>
    <n v="1400694790"/>
    <x v="2711"/>
    <b v="1"/>
    <n v="73"/>
    <b v="1"/>
    <s v="theater/spaces"/>
    <x v="1"/>
    <s v="spaces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d v="2013-07-13T18:00:00"/>
    <n v="1370568560"/>
    <x v="2712"/>
    <b v="1"/>
    <n v="143"/>
    <b v="1"/>
    <s v="theater/spaces"/>
    <x v="1"/>
    <s v="spaces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d v="2015-12-24T15:41:24"/>
    <n v="1447515684"/>
    <x v="2713"/>
    <b v="1"/>
    <n v="1420"/>
    <b v="1"/>
    <s v="theater/spaces"/>
    <x v="1"/>
    <s v="spaces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s v="US"/>
    <x v="0"/>
    <n v="1476486000"/>
    <d v="2016-10-14T23:00:00"/>
    <n v="1474040596"/>
    <x v="2714"/>
    <b v="1"/>
    <n v="305"/>
    <b v="1"/>
    <s v="theater/spaces"/>
    <x v="1"/>
    <s v="spaces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d v="2016-02-21T09:33:48"/>
    <n v="1453109628"/>
    <x v="2715"/>
    <b v="1"/>
    <n v="551"/>
    <b v="1"/>
    <s v="theater/spaces"/>
    <x v="1"/>
    <s v="spaces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d v="2015-10-08T07:59:53"/>
    <n v="1441699193"/>
    <x v="2716"/>
    <b v="1"/>
    <n v="187"/>
    <b v="1"/>
    <s v="theater/spaces"/>
    <x v="1"/>
    <s v="spaces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d v="2014-12-06T22:57:29"/>
    <n v="1414015049"/>
    <x v="2717"/>
    <b v="1"/>
    <n v="325"/>
    <b v="1"/>
    <s v="theater/spaces"/>
    <x v="1"/>
    <s v="spaces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d v="2016-05-03T23:00:00"/>
    <n v="1459865945"/>
    <x v="2718"/>
    <b v="1"/>
    <n v="148"/>
    <b v="1"/>
    <s v="theater/spaces"/>
    <x v="1"/>
    <s v="spaces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d v="2016-04-17T23:44:54"/>
    <n v="1455756294"/>
    <x v="2719"/>
    <b v="0"/>
    <n v="69"/>
    <b v="1"/>
    <s v="theater/spaces"/>
    <x v="1"/>
    <s v="spaces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d v="2016-11-11T12:10:53"/>
    <n v="1476270653"/>
    <x v="2720"/>
    <b v="0"/>
    <n v="173"/>
    <b v="1"/>
    <s v="theater/spaces"/>
    <x v="1"/>
    <s v="spaces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d v="2013-09-06T19:00:00"/>
    <n v="1375880598"/>
    <x v="2721"/>
    <b v="0"/>
    <n v="269"/>
    <b v="1"/>
    <s v="technology/hardware"/>
    <x v="2"/>
    <s v="hardware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d v="2017-01-29T20:34:13"/>
    <n v="1480538053"/>
    <x v="2722"/>
    <b v="0"/>
    <n v="185"/>
    <b v="1"/>
    <s v="technology/hardware"/>
    <x v="2"/>
    <s v="hardware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d v="2014-12-31T21:08:08"/>
    <n v="1414872488"/>
    <x v="2723"/>
    <b v="0"/>
    <n v="176"/>
    <b v="1"/>
    <s v="technology/hardware"/>
    <x v="2"/>
    <s v="hardware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d v="2015-08-15T07:50:59"/>
    <n v="1436860259"/>
    <x v="2724"/>
    <b v="0"/>
    <n v="1019"/>
    <b v="1"/>
    <s v="technology/hardware"/>
    <x v="2"/>
    <s v="hardware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d v="2017-03-01T17:52:15"/>
    <n v="1484070735"/>
    <x v="2725"/>
    <b v="0"/>
    <n v="113"/>
    <b v="1"/>
    <s v="technology/hardware"/>
    <x v="2"/>
    <s v="hardware"/>
    <n v="1.445425"/>
    <n v="511.65486725663715"/>
  </r>
  <r>
    <n v="2726"/>
    <s v="Krimston TWO - Dual SIM case for iPhone"/>
    <s v="Krimston TWO: iPhone Dual SIM Case"/>
    <n v="100000"/>
    <n v="105745"/>
    <x v="0"/>
    <s v="US"/>
    <x v="0"/>
    <n v="1461333311"/>
    <d v="2016-04-22T13:55:11"/>
    <n v="1458741311"/>
    <x v="2726"/>
    <b v="0"/>
    <n v="404"/>
    <b v="1"/>
    <s v="technology/hardware"/>
    <x v="2"/>
    <s v="hardware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d v="2015-08-07T16:14:23"/>
    <n v="1436804063"/>
    <x v="2727"/>
    <b v="0"/>
    <n v="707"/>
    <b v="1"/>
    <s v="technology/hardware"/>
    <x v="2"/>
    <s v="hardware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d v="2015-12-30T14:23:54"/>
    <n v="1448461434"/>
    <x v="2728"/>
    <b v="0"/>
    <n v="392"/>
    <b v="1"/>
    <s v="technology/hardware"/>
    <x v="2"/>
    <s v="hardware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d v="2015-05-01T05:46:37"/>
    <n v="1427867197"/>
    <x v="2729"/>
    <b v="0"/>
    <n v="23"/>
    <b v="1"/>
    <s v="technology/hardware"/>
    <x v="2"/>
    <s v="hardware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d v="2013-04-22T12:59:35"/>
    <n v="1363611575"/>
    <x v="2730"/>
    <b v="0"/>
    <n v="682"/>
    <b v="1"/>
    <s v="technology/hardware"/>
    <x v="2"/>
    <s v="hardware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d v="2014-10-18T04:00:00"/>
    <n v="1408624622"/>
    <x v="2731"/>
    <b v="0"/>
    <n v="37"/>
    <b v="1"/>
    <s v="technology/hardware"/>
    <x v="2"/>
    <s v="hardware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d v="2013-05-28T00:00:00"/>
    <n v="1366917828"/>
    <x v="2732"/>
    <b v="0"/>
    <n v="146"/>
    <b v="1"/>
    <s v="technology/hardware"/>
    <x v="2"/>
    <s v="hardware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d v="2015-04-10T05:32:54"/>
    <n v="1423463574"/>
    <x v="2733"/>
    <b v="0"/>
    <n v="119"/>
    <b v="1"/>
    <s v="technology/hardware"/>
    <x v="2"/>
    <s v="hardware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d v="2016-10-13T21:59:00"/>
    <n v="1473782592"/>
    <x v="2734"/>
    <b v="0"/>
    <n v="163"/>
    <b v="1"/>
    <s v="technology/hardware"/>
    <x v="2"/>
    <s v="hardware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d v="2013-03-13T20:00:00"/>
    <n v="1360551250"/>
    <x v="2735"/>
    <b v="0"/>
    <n v="339"/>
    <b v="1"/>
    <s v="technology/hardware"/>
    <x v="2"/>
    <s v="hardware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d v="2014-04-23T15:59:33"/>
    <n v="1395676773"/>
    <x v="2736"/>
    <b v="0"/>
    <n v="58"/>
    <b v="1"/>
    <s v="technology/hardware"/>
    <x v="2"/>
    <s v="hardware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d v="2014-01-15T19:00:00"/>
    <n v="1386108087"/>
    <x v="2737"/>
    <b v="0"/>
    <n v="456"/>
    <b v="1"/>
    <s v="technology/hardware"/>
    <x v="2"/>
    <s v="hardware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d v="2016-11-06T03:26:44"/>
    <n v="1473218804"/>
    <x v="2738"/>
    <b v="0"/>
    <n v="15"/>
    <b v="1"/>
    <s v="technology/hardware"/>
    <x v="2"/>
    <s v="hardware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d v="2014-05-05T21:18:37"/>
    <n v="1395436717"/>
    <x v="2739"/>
    <b v="0"/>
    <n v="191"/>
    <b v="1"/>
    <s v="technology/hardware"/>
    <x v="2"/>
    <s v="hardware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d v="2015-03-11T23:45:52"/>
    <n v="1423529152"/>
    <x v="2740"/>
    <b v="0"/>
    <n v="17"/>
    <b v="1"/>
    <s v="technology/hardware"/>
    <x v="2"/>
    <s v="hardware"/>
    <n v="1.0333333333333334"/>
    <n v="18.235294117647058"/>
  </r>
  <r>
    <n v="2741"/>
    <s v="Mrs. Brown and Her Lost Puppy."/>
    <s v="Help me publish my 1st children's book as an aspiring author!"/>
    <n v="8000"/>
    <n v="35"/>
    <x v="2"/>
    <s v="US"/>
    <x v="0"/>
    <n v="1413770820"/>
    <d v="2014-10-20T02:07:00"/>
    <n v="1412005602"/>
    <x v="2741"/>
    <b v="0"/>
    <n v="4"/>
    <b v="0"/>
    <s v="publishing/children's books"/>
    <x v="3"/>
    <s v="children's books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d v="2012-05-15T17:16:27"/>
    <n v="1335892587"/>
    <x v="2742"/>
    <b v="0"/>
    <n v="18"/>
    <b v="0"/>
    <s v="publishing/children's books"/>
    <x v="3"/>
    <s v="children's books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d v="2016-10-19T07:53:27"/>
    <n v="1474271607"/>
    <x v="2743"/>
    <b v="0"/>
    <n v="0"/>
    <b v="0"/>
    <s v="publishing/children's books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d v="2012-02-29T01:29:58"/>
    <n v="1327886998"/>
    <x v="2744"/>
    <b v="0"/>
    <n v="22"/>
    <b v="0"/>
    <s v="publishing/children's books"/>
    <x v="3"/>
    <s v="children's books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d v="2012-07-14T23:42:48"/>
    <n v="1337125368"/>
    <x v="2745"/>
    <b v="0"/>
    <n v="49"/>
    <b v="0"/>
    <s v="publishing/children's books"/>
    <x v="3"/>
    <s v="children's books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d v="2014-08-29T18:45:11"/>
    <n v="1406745911"/>
    <x v="2746"/>
    <b v="0"/>
    <n v="19"/>
    <b v="0"/>
    <s v="publishing/children's books"/>
    <x v="3"/>
    <s v="children's books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d v="2012-06-16T03:10:00"/>
    <n v="1337095997"/>
    <x v="2747"/>
    <b v="0"/>
    <n v="4"/>
    <b v="0"/>
    <s v="publishing/children's books"/>
    <x v="3"/>
    <s v="children's books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d v="2016-09-02T17:03:22"/>
    <n v="1470243802"/>
    <x v="2748"/>
    <b v="0"/>
    <n v="4"/>
    <b v="0"/>
    <s v="publishing/children's books"/>
    <x v="3"/>
    <s v="children's books"/>
    <n v="1.06E-2"/>
    <n v="13.25"/>
  </r>
  <r>
    <n v="2749"/>
    <s v="A Tree is a Tree, no matter what you see.  CHILDREN'S BOOK"/>
    <s v="Self-publishing my children's book."/>
    <n v="10000"/>
    <n v="110"/>
    <x v="2"/>
    <s v="US"/>
    <x v="0"/>
    <n v="1428171037"/>
    <d v="2015-04-04T18:10:37"/>
    <n v="1425582637"/>
    <x v="2749"/>
    <b v="0"/>
    <n v="2"/>
    <b v="0"/>
    <s v="publishing/children's books"/>
    <x v="3"/>
    <s v="children's books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d v="2012-06-30T20:00:00"/>
    <n v="1340055345"/>
    <x v="2750"/>
    <b v="0"/>
    <n v="0"/>
    <b v="0"/>
    <s v="publishing/children's books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d v="2014-06-17T21:17:22"/>
    <n v="1397855842"/>
    <x v="2751"/>
    <b v="0"/>
    <n v="0"/>
    <b v="0"/>
    <s v="publishing/children's books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d v="2011-12-18T18:21:44"/>
    <n v="1320776504"/>
    <x v="2752"/>
    <b v="0"/>
    <n v="14"/>
    <b v="0"/>
    <s v="publishing/children's books"/>
    <x v="3"/>
    <s v="children's books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d v="2012-08-26T21:37:03"/>
    <n v="1343425023"/>
    <x v="2753"/>
    <b v="0"/>
    <n v="8"/>
    <b v="0"/>
    <s v="publishing/children's books"/>
    <x v="3"/>
    <s v="children's books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d v="2014-09-11T15:15:51"/>
    <n v="1407856551"/>
    <x v="2754"/>
    <b v="0"/>
    <n v="0"/>
    <b v="0"/>
    <s v="publishing/children's books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d v="2015-04-08T18:58:47"/>
    <n v="1425927527"/>
    <x v="2755"/>
    <b v="0"/>
    <n v="15"/>
    <b v="0"/>
    <s v="publishing/children's books"/>
    <x v="3"/>
    <s v="children's books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d v="2014-01-11T21:36:41"/>
    <n v="1386884201"/>
    <x v="2756"/>
    <b v="0"/>
    <n v="33"/>
    <b v="0"/>
    <s v="publishing/children's books"/>
    <x v="3"/>
    <s v="children's books"/>
    <n v="0.1048"/>
    <n v="31.757575757575758"/>
  </r>
  <r>
    <n v="2757"/>
    <s v="C is for Crooked"/>
    <s v="A children's letter book that Lampoons Hillary Clinton"/>
    <n v="1500"/>
    <n v="10"/>
    <x v="2"/>
    <s v="US"/>
    <x v="0"/>
    <n v="1470498332"/>
    <d v="2016-08-06T15:45:32"/>
    <n v="1469202332"/>
    <x v="2757"/>
    <b v="0"/>
    <n v="2"/>
    <b v="0"/>
    <s v="publishing/children's books"/>
    <x v="3"/>
    <s v="children's books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d v="2016-10-10T10:36:23"/>
    <n v="1474886183"/>
    <x v="2758"/>
    <b v="0"/>
    <n v="6"/>
    <b v="0"/>
    <s v="publishing/children's books"/>
    <x v="3"/>
    <s v="children's books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d v="2016-07-16T08:47:46"/>
    <n v="1464943666"/>
    <x v="2759"/>
    <b v="0"/>
    <n v="2"/>
    <b v="0"/>
    <s v="publishing/children's books"/>
    <x v="3"/>
    <s v="children's books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d v="2013-06-20T11:04:18"/>
    <n v="1369134258"/>
    <x v="2760"/>
    <b v="0"/>
    <n v="0"/>
    <b v="0"/>
    <s v="publishing/children's books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d v="2013-01-03T01:31:33"/>
    <n v="1354584693"/>
    <x v="2761"/>
    <b v="0"/>
    <n v="4"/>
    <b v="0"/>
    <s v="publishing/children's books"/>
    <x v="3"/>
    <s v="children's books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d v="2012-03-18T23:53:15"/>
    <n v="1326934395"/>
    <x v="2762"/>
    <b v="0"/>
    <n v="1"/>
    <b v="0"/>
    <s v="publishing/children's books"/>
    <x v="3"/>
    <s v="children's books"/>
    <n v="7.6923076923076927E-3"/>
    <n v="25"/>
  </r>
  <r>
    <n v="2763"/>
    <s v="My Christmas Star"/>
    <s v="How Santa finds childrens homes without getting lost by following certain stars."/>
    <n v="39400"/>
    <n v="90"/>
    <x v="2"/>
    <s v="US"/>
    <x v="0"/>
    <n v="1369403684"/>
    <d v="2013-05-24T13:54:44"/>
    <n v="1365515684"/>
    <x v="2763"/>
    <b v="0"/>
    <n v="3"/>
    <b v="0"/>
    <s v="publishing/children's books"/>
    <x v="3"/>
    <s v="children's books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d v="2012-05-30T19:00:00"/>
    <n v="1335855631"/>
    <x v="2764"/>
    <b v="0"/>
    <n v="4"/>
    <b v="0"/>
    <s v="publishing/children's books"/>
    <x v="3"/>
    <s v="children's books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d v="2012-10-28T13:53:48"/>
    <n v="1350050028"/>
    <x v="2765"/>
    <b v="0"/>
    <n v="0"/>
    <b v="0"/>
    <s v="publishing/children's books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d v="2011-08-11T16:01:58"/>
    <n v="1310486518"/>
    <x v="2766"/>
    <b v="0"/>
    <n v="4"/>
    <b v="0"/>
    <s v="publishing/children's books"/>
    <x v="3"/>
    <s v="children's books"/>
    <n v="0.02"/>
    <n v="25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d v="2015-08-16T23:00:50"/>
    <n v="1434582050"/>
    <x v="2767"/>
    <b v="0"/>
    <n v="3"/>
    <b v="0"/>
    <s v="publishing/children's books"/>
    <x v="3"/>
    <s v="children's books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d v="2012-03-29T13:45:23"/>
    <n v="1330440323"/>
    <x v="2768"/>
    <b v="0"/>
    <n v="34"/>
    <b v="0"/>
    <s v="publishing/children's books"/>
    <x v="3"/>
    <s v="children's books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d v="2014-06-05T19:49:50"/>
    <n v="1397677790"/>
    <x v="2769"/>
    <b v="0"/>
    <n v="2"/>
    <b v="0"/>
    <s v="publishing/children's books"/>
    <x v="3"/>
    <s v="children's books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d v="2014-03-18T15:55:30"/>
    <n v="1392569730"/>
    <x v="2770"/>
    <b v="0"/>
    <n v="33"/>
    <b v="0"/>
    <s v="publishing/children's books"/>
    <x v="3"/>
    <s v="children's books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d v="2013-02-01T17:00:00"/>
    <n v="1355489140"/>
    <x v="2771"/>
    <b v="0"/>
    <n v="0"/>
    <b v="0"/>
    <s v="publishing/children's books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d v="2013-10-05T20:51:34"/>
    <n v="1379710294"/>
    <x v="2772"/>
    <b v="0"/>
    <n v="0"/>
    <b v="0"/>
    <s v="publishing/children's books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d v="2016-04-24T20:45:21"/>
    <n v="1460666721"/>
    <x v="2773"/>
    <b v="0"/>
    <n v="1"/>
    <b v="0"/>
    <s v="publishing/children's books"/>
    <x v="3"/>
    <s v="children's books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d v="2013-03-08T03:02:08"/>
    <n v="1360119728"/>
    <x v="2774"/>
    <b v="0"/>
    <n v="13"/>
    <b v="0"/>
    <s v="publishing/children's books"/>
    <x v="3"/>
    <s v="children's books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d v="2011-12-16T00:19:14"/>
    <n v="1321402754"/>
    <x v="2775"/>
    <b v="0"/>
    <n v="2"/>
    <b v="0"/>
    <s v="publishing/children's books"/>
    <x v="3"/>
    <s v="children's books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d v="2015-06-12T07:07:56"/>
    <n v="1431414476"/>
    <x v="2776"/>
    <b v="0"/>
    <n v="36"/>
    <b v="0"/>
    <s v="publishing/children's books"/>
    <x v="3"/>
    <s v="children's books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d v="2015-07-17T16:03:24"/>
    <n v="1434557004"/>
    <x v="2777"/>
    <b v="0"/>
    <n v="1"/>
    <b v="0"/>
    <s v="publishing/children's books"/>
    <x v="3"/>
    <s v="children's books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d v="2014-08-25T23:28:26"/>
    <n v="1406417306"/>
    <x v="2778"/>
    <b v="0"/>
    <n v="15"/>
    <b v="0"/>
    <s v="publishing/children's books"/>
    <x v="3"/>
    <s v="children's books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d v="2015-11-22T15:03:41"/>
    <n v="1445609021"/>
    <x v="2779"/>
    <b v="0"/>
    <n v="1"/>
    <b v="0"/>
    <s v="publishing/children's books"/>
    <x v="3"/>
    <s v="children's books"/>
    <n v="2.12E-2"/>
    <n v="53"/>
  </r>
  <r>
    <n v="2780"/>
    <s v="Travel with baby"/>
    <s v="Turn the World with my kids, and then write a book with the advice for traveling with baby"/>
    <n v="100000"/>
    <n v="0"/>
    <x v="2"/>
    <s v="IT"/>
    <x v="3"/>
    <n v="1489142688"/>
    <d v="2017-03-10T10:44:48"/>
    <n v="1486550688"/>
    <x v="2780"/>
    <b v="0"/>
    <n v="0"/>
    <b v="0"/>
    <s v="publishing/children's books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d v="2015-02-12T07:00:00"/>
    <n v="1421274954"/>
    <x v="2781"/>
    <b v="0"/>
    <n v="28"/>
    <b v="1"/>
    <s v="theater/plays"/>
    <x v="1"/>
    <s v="plays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d v="2015-02-17T04:59:00"/>
    <n v="1421964718"/>
    <x v="2782"/>
    <b v="0"/>
    <n v="18"/>
    <b v="1"/>
    <s v="theater/plays"/>
    <x v="1"/>
    <s v="plays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d v="2015-04-23T12:50:46"/>
    <n v="1428583846"/>
    <x v="2783"/>
    <b v="0"/>
    <n v="61"/>
    <b v="1"/>
    <s v="theater/plays"/>
    <x v="1"/>
    <s v="plays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d v="2014-10-29T18:54:03"/>
    <n v="1412794443"/>
    <x v="2784"/>
    <b v="0"/>
    <n v="108"/>
    <b v="1"/>
    <s v="theater/plays"/>
    <x v="1"/>
    <s v="plays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d v="2016-08-05T21:00:00"/>
    <n v="1467865967"/>
    <x v="2785"/>
    <b v="0"/>
    <n v="142"/>
    <b v="1"/>
    <s v="theater/plays"/>
    <x v="1"/>
    <s v="plays"/>
    <n v="1.0468"/>
    <n v="36.859154929577464"/>
  </r>
  <r>
    <n v="2786"/>
    <s v="Fierce"/>
    <s v="A heart-melting farce about sex, art and the lovelorn lay-abouts of London-town."/>
    <n v="2500"/>
    <n v="2946"/>
    <x v="0"/>
    <s v="GB"/>
    <x v="1"/>
    <n v="1404913180"/>
    <d v="2014-07-09T13:39:40"/>
    <n v="1403703580"/>
    <x v="2786"/>
    <b v="0"/>
    <n v="74"/>
    <b v="1"/>
    <s v="theater/plays"/>
    <x v="1"/>
    <s v="plays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d v="2014-07-18T04:45:52"/>
    <n v="1403066752"/>
    <x v="2787"/>
    <b v="0"/>
    <n v="38"/>
    <b v="1"/>
    <s v="theater/plays"/>
    <x v="1"/>
    <s v="plays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d v="2016-07-29T16:50:43"/>
    <n v="1467219043"/>
    <x v="2788"/>
    <b v="0"/>
    <n v="20"/>
    <b v="1"/>
    <s v="theater/plays"/>
    <x v="1"/>
    <s v="plays"/>
    <n v="1.0249999999999999"/>
    <n v="102.5"/>
  </r>
  <r>
    <n v="2789"/>
    <s v="The Adventurers Club"/>
    <s v="BNT's Biggest Adventure So Far: Our 2015 full length production!"/>
    <n v="3000"/>
    <n v="3035"/>
    <x v="0"/>
    <s v="US"/>
    <x v="0"/>
    <n v="1426132800"/>
    <d v="2015-03-12T04:00:00"/>
    <n v="1424477934"/>
    <x v="2789"/>
    <b v="0"/>
    <n v="24"/>
    <b v="1"/>
    <s v="theater/plays"/>
    <x v="1"/>
    <s v="plays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d v="2015-02-11T22:31:43"/>
    <n v="1421101903"/>
    <x v="2790"/>
    <b v="0"/>
    <n v="66"/>
    <b v="1"/>
    <s v="theater/plays"/>
    <x v="1"/>
    <s v="plays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d v="2016-09-09T04:00:00"/>
    <n v="1470778559"/>
    <x v="2791"/>
    <b v="0"/>
    <n v="28"/>
    <b v="1"/>
    <s v="theater/plays"/>
    <x v="1"/>
    <s v="plays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d v="2015-08-12T05:32:39"/>
    <n v="1435469559"/>
    <x v="2792"/>
    <b v="0"/>
    <n v="24"/>
    <b v="1"/>
    <s v="theater/plays"/>
    <x v="1"/>
    <s v="plays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d v="2015-07-21T10:03:25"/>
    <n v="1434881005"/>
    <x v="2793"/>
    <b v="0"/>
    <n v="73"/>
    <b v="1"/>
    <s v="theater/plays"/>
    <x v="1"/>
    <s v="plays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d v="2016-03-03T19:00:00"/>
    <n v="1455640559"/>
    <x v="2794"/>
    <b v="0"/>
    <n v="3"/>
    <b v="1"/>
    <s v="theater/plays"/>
    <x v="1"/>
    <s v="plays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d v="2014-06-06T23:00:00"/>
    <n v="1400675841"/>
    <x v="2795"/>
    <b v="0"/>
    <n v="20"/>
    <b v="1"/>
    <s v="theater/plays"/>
    <x v="1"/>
    <s v="plays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d v="2014-07-05T12:40:28"/>
    <n v="1401972028"/>
    <x v="2796"/>
    <b v="0"/>
    <n v="21"/>
    <b v="1"/>
    <s v="theater/plays"/>
    <x v="1"/>
    <s v="plays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d v="2014-07-08T22:34:00"/>
    <n v="1402266840"/>
    <x v="2797"/>
    <b v="0"/>
    <n v="94"/>
    <b v="1"/>
    <s v="theater/plays"/>
    <x v="1"/>
    <s v="plays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d v="2015-07-31T16:00:00"/>
    <n v="1437063121"/>
    <x v="2798"/>
    <b v="0"/>
    <n v="139"/>
    <b v="1"/>
    <s v="theater/plays"/>
    <x v="1"/>
    <s v="plays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d v="2016-06-17T16:00:00"/>
    <n v="1463466070"/>
    <x v="2799"/>
    <b v="0"/>
    <n v="130"/>
    <b v="1"/>
    <s v="theater/plays"/>
    <x v="1"/>
    <s v="plays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d v="2015-01-04T13:16:06"/>
    <n v="1415193366"/>
    <x v="2800"/>
    <b v="0"/>
    <n v="31"/>
    <b v="1"/>
    <s v="theater/plays"/>
    <x v="1"/>
    <s v="plays"/>
    <n v="1.33"/>
    <n v="42.90322580645161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d v="2014-10-10T11:00:00"/>
    <n v="1411019409"/>
    <x v="2801"/>
    <b v="0"/>
    <n v="13"/>
    <b v="1"/>
    <s v="theater/plays"/>
    <x v="1"/>
    <s v="plays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d v="2015-08-06T15:31:47"/>
    <n v="1436283107"/>
    <x v="2802"/>
    <b v="0"/>
    <n v="90"/>
    <b v="1"/>
    <s v="theater/plays"/>
    <x v="1"/>
    <s v="plays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d v="2015-07-16T00:00:00"/>
    <n v="1433295276"/>
    <x v="2803"/>
    <b v="0"/>
    <n v="141"/>
    <b v="1"/>
    <s v="theater/plays"/>
    <x v="1"/>
    <s v="plays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d v="2014-09-29T10:53:10"/>
    <n v="1409395990"/>
    <x v="2804"/>
    <b v="0"/>
    <n v="23"/>
    <b v="1"/>
    <s v="theater/plays"/>
    <x v="1"/>
    <s v="plays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d v="2015-08-22T12:07:53"/>
    <n v="1438085273"/>
    <x v="2805"/>
    <b v="0"/>
    <n v="18"/>
    <b v="1"/>
    <s v="theater/plays"/>
    <x v="1"/>
    <s v="plays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d v="2015-08-05T11:00:00"/>
    <n v="1435645490"/>
    <x v="2806"/>
    <b v="0"/>
    <n v="76"/>
    <b v="1"/>
    <s v="theater/plays"/>
    <x v="1"/>
    <s v="plays"/>
    <n v="1.121"/>
    <n v="44.25"/>
  </r>
  <r>
    <n v="2807"/>
    <s v="The Commission Theatre Co."/>
    <s v="Bringing Shakespeare back to the Playwrights"/>
    <n v="5000"/>
    <n v="6300"/>
    <x v="0"/>
    <s v="US"/>
    <x v="0"/>
    <n v="1435611438"/>
    <d v="2015-06-29T20:57:18"/>
    <n v="1433019438"/>
    <x v="2807"/>
    <b v="0"/>
    <n v="93"/>
    <b v="1"/>
    <s v="theater/plays"/>
    <x v="1"/>
    <s v="plays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d v="2015-08-22T20:18:55"/>
    <n v="1437682735"/>
    <x v="2808"/>
    <b v="0"/>
    <n v="69"/>
    <b v="1"/>
    <s v="theater/plays"/>
    <x v="1"/>
    <s v="plays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d v="2016-03-30T14:39:00"/>
    <n v="1458647725"/>
    <x v="2809"/>
    <b v="0"/>
    <n v="21"/>
    <b v="1"/>
    <s v="theater/plays"/>
    <x v="1"/>
    <s v="plays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d v="2014-06-01T03:59:00"/>
    <n v="1398828064"/>
    <x v="2810"/>
    <b v="0"/>
    <n v="57"/>
    <b v="1"/>
    <s v="theater/plays"/>
    <x v="1"/>
    <s v="plays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d v="2015-02-23T11:55:03"/>
    <n v="1422100503"/>
    <x v="2811"/>
    <b v="0"/>
    <n v="108"/>
    <b v="1"/>
    <s v="theater/plays"/>
    <x v="1"/>
    <s v="plays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d v="2015-04-06T04:00:00"/>
    <n v="1424368298"/>
    <x v="2812"/>
    <b v="0"/>
    <n v="83"/>
    <b v="1"/>
    <s v="theater/plays"/>
    <x v="1"/>
    <s v="plays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d v="2016-12-14T17:49:21"/>
    <n v="1479577761"/>
    <x v="2813"/>
    <b v="0"/>
    <n v="96"/>
    <b v="1"/>
    <s v="theater/plays"/>
    <x v="1"/>
    <s v="plays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d v="2015-05-09T09:35:15"/>
    <n v="1428572115"/>
    <x v="2814"/>
    <b v="0"/>
    <n v="64"/>
    <b v="1"/>
    <s v="theater/plays"/>
    <x v="1"/>
    <s v="plays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d v="2016-08-07T18:38:29"/>
    <n v="1468003109"/>
    <x v="2815"/>
    <b v="0"/>
    <n v="14"/>
    <b v="1"/>
    <s v="theater/plays"/>
    <x v="1"/>
    <s v="plays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d v="2015-08-02T16:00:00"/>
    <n v="1435921992"/>
    <x v="2816"/>
    <b v="0"/>
    <n v="169"/>
    <b v="1"/>
    <s v="theater/plays"/>
    <x v="1"/>
    <s v="plays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d v="2015-02-28T15:14:22"/>
    <n v="1421680462"/>
    <x v="2817"/>
    <b v="0"/>
    <n v="33"/>
    <b v="1"/>
    <s v="theater/plays"/>
    <x v="1"/>
    <s v="plays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d v="2015-09-23T14:21:26"/>
    <n v="1441290086"/>
    <x v="2818"/>
    <b v="0"/>
    <n v="102"/>
    <b v="1"/>
    <s v="theater/plays"/>
    <x v="1"/>
    <s v="plays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d v="2015-06-14T12:36:49"/>
    <n v="1431693409"/>
    <x v="2819"/>
    <b v="0"/>
    <n v="104"/>
    <b v="1"/>
    <s v="theater/plays"/>
    <x v="1"/>
    <s v="plays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d v="2016-02-26T00:00:00"/>
    <n v="1454337589"/>
    <x v="2820"/>
    <b v="0"/>
    <n v="20"/>
    <b v="1"/>
    <s v="theater/plays"/>
    <x v="1"/>
    <s v="plays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d v="2014-09-23T22:08:55"/>
    <n v="1408918135"/>
    <x v="2821"/>
    <b v="0"/>
    <n v="35"/>
    <b v="1"/>
    <s v="theater/plays"/>
    <x v="1"/>
    <s v="plays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d v="2015-03-27T15:24:52"/>
    <n v="1424881492"/>
    <x v="2822"/>
    <b v="0"/>
    <n v="94"/>
    <b v="1"/>
    <s v="theater/plays"/>
    <x v="1"/>
    <s v="plays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d v="2015-03-31T22:59:00"/>
    <n v="1425428206"/>
    <x v="2823"/>
    <b v="0"/>
    <n v="14"/>
    <b v="1"/>
    <s v="theater/plays"/>
    <x v="1"/>
    <s v="plays"/>
    <n v="1.24"/>
    <n v="8.8571428571428577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d v="2015-06-13T01:43:00"/>
    <n v="1431412196"/>
    <x v="2824"/>
    <b v="0"/>
    <n v="15"/>
    <b v="1"/>
    <s v="theater/plays"/>
    <x v="1"/>
    <s v="plays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d v="2015-12-04T19:01:26"/>
    <n v="1446663686"/>
    <x v="2825"/>
    <b v="0"/>
    <n v="51"/>
    <b v="1"/>
    <s v="theater/plays"/>
    <x v="1"/>
    <s v="plays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d v="2015-07-10T07:00:00"/>
    <n v="1434415812"/>
    <x v="2826"/>
    <b v="0"/>
    <n v="19"/>
    <b v="1"/>
    <s v="theater/plays"/>
    <x v="1"/>
    <s v="plays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d v="2016-06-03T16:30:00"/>
    <n v="1462379066"/>
    <x v="2827"/>
    <b v="0"/>
    <n v="23"/>
    <b v="1"/>
    <s v="theater/plays"/>
    <x v="1"/>
    <s v="plays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d v="2015-10-02T23:00:00"/>
    <n v="1441606869"/>
    <x v="2828"/>
    <b v="0"/>
    <n v="97"/>
    <b v="1"/>
    <s v="theater/plays"/>
    <x v="1"/>
    <s v="plays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d v="2016-06-02T10:25:18"/>
    <n v="1462443918"/>
    <x v="2829"/>
    <b v="0"/>
    <n v="76"/>
    <b v="1"/>
    <s v="theater/plays"/>
    <x v="1"/>
    <s v="plays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s v="US"/>
    <x v="0"/>
    <n v="1399867140"/>
    <d v="2014-05-12T03:59:00"/>
    <n v="1398802148"/>
    <x v="2830"/>
    <b v="0"/>
    <n v="11"/>
    <b v="1"/>
    <s v="theater/plays"/>
    <x v="1"/>
    <s v="plays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d v="2015-07-16T19:47:50"/>
    <n v="1434484070"/>
    <x v="2831"/>
    <b v="0"/>
    <n v="52"/>
    <b v="1"/>
    <s v="theater/plays"/>
    <x v="1"/>
    <s v="plays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d v="2014-11-23T22:00:00"/>
    <n v="1414342894"/>
    <x v="2832"/>
    <b v="0"/>
    <n v="95"/>
    <b v="1"/>
    <s v="theater/plays"/>
    <x v="1"/>
    <s v="plays"/>
    <n v="1.1471959999999999"/>
    <n v="30.189368421052631"/>
  </r>
  <r>
    <n v="2833"/>
    <s v="Star Man Rocket Man"/>
    <s v="A new play about exploring outer space"/>
    <n v="2700"/>
    <n v="2923"/>
    <x v="0"/>
    <s v="US"/>
    <x v="0"/>
    <n v="1444528800"/>
    <d v="2015-10-11T02:00:00"/>
    <n v="1442804633"/>
    <x v="2833"/>
    <b v="0"/>
    <n v="35"/>
    <b v="1"/>
    <s v="theater/plays"/>
    <x v="1"/>
    <s v="plays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d v="2015-01-30T23:02:10"/>
    <n v="1421362930"/>
    <x v="2834"/>
    <b v="0"/>
    <n v="21"/>
    <b v="1"/>
    <s v="theater/plays"/>
    <x v="1"/>
    <s v="plays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d v="2015-12-05T00:00:00"/>
    <n v="1446742417"/>
    <x v="2835"/>
    <b v="0"/>
    <n v="93"/>
    <b v="1"/>
    <s v="theater/plays"/>
    <x v="1"/>
    <s v="plays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d v="2017-02-18T04:59:00"/>
    <n v="1484115418"/>
    <x v="2836"/>
    <b v="0"/>
    <n v="11"/>
    <b v="1"/>
    <s v="theater/plays"/>
    <x v="1"/>
    <s v="plays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d v="2015-12-09T22:48:04"/>
    <n v="1446241684"/>
    <x v="2837"/>
    <b v="0"/>
    <n v="21"/>
    <b v="1"/>
    <s v="theater/plays"/>
    <x v="1"/>
    <s v="plays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d v="2014-08-13T22:00:00"/>
    <n v="1406039696"/>
    <x v="2838"/>
    <b v="0"/>
    <n v="54"/>
    <b v="1"/>
    <s v="theater/plays"/>
    <x v="1"/>
    <s v="plays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d v="2014-08-25T04:59:00"/>
    <n v="1406958354"/>
    <x v="2839"/>
    <b v="0"/>
    <n v="31"/>
    <b v="1"/>
    <s v="theater/plays"/>
    <x v="1"/>
    <s v="plays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d v="2015-03-18T17:00:00"/>
    <n v="1424825479"/>
    <x v="2840"/>
    <b v="0"/>
    <n v="132"/>
    <b v="1"/>
    <s v="theater/plays"/>
    <x v="1"/>
    <s v="plays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d v="2015-12-13T18:44:57"/>
    <n v="1444844697"/>
    <x v="2841"/>
    <b v="0"/>
    <n v="1"/>
    <b v="0"/>
    <s v="theater/plays"/>
    <x v="1"/>
    <s v="plays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d v="2014-06-21T11:00:00"/>
    <n v="1401058295"/>
    <x v="2842"/>
    <b v="0"/>
    <n v="0"/>
    <b v="0"/>
    <s v="theater/plays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d v="2016-06-13T04:00:00"/>
    <n v="1462210950"/>
    <x v="2843"/>
    <b v="0"/>
    <n v="0"/>
    <b v="0"/>
    <s v="theater/plays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d v="2017-01-04T13:06:20"/>
    <n v="1480943180"/>
    <x v="2844"/>
    <b v="0"/>
    <n v="1"/>
    <b v="0"/>
    <s v="theater/plays"/>
    <x v="1"/>
    <s v="plays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d v="2015-06-08T00:23:53"/>
    <n v="1428539033"/>
    <x v="2845"/>
    <b v="0"/>
    <n v="39"/>
    <b v="0"/>
    <s v="theater/plays"/>
    <x v="1"/>
    <s v="plays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d v="2015-05-29T16:36:34"/>
    <n v="1429029394"/>
    <x v="2846"/>
    <b v="0"/>
    <n v="0"/>
    <b v="0"/>
    <s v="theater/plays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d v="2016-05-23T19:21:05"/>
    <n v="1458847265"/>
    <x v="2847"/>
    <b v="0"/>
    <n v="0"/>
    <b v="0"/>
    <s v="theater/plays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d v="2015-05-29T15:34:19"/>
    <n v="1430321659"/>
    <x v="2848"/>
    <b v="0"/>
    <n v="3"/>
    <b v="0"/>
    <s v="theater/plays"/>
    <x v="1"/>
    <s v="plays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d v="2016-04-23T10:16:40"/>
    <n v="1458814600"/>
    <x v="2849"/>
    <b v="0"/>
    <n v="1"/>
    <b v="0"/>
    <s v="theater/plays"/>
    <x v="1"/>
    <s v="plays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d v="2014-09-06T00:10:11"/>
    <n v="1407370211"/>
    <x v="2850"/>
    <b v="0"/>
    <n v="13"/>
    <b v="0"/>
    <s v="theater/plays"/>
    <x v="1"/>
    <s v="plays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d v="2016-01-29T23:17:00"/>
    <n v="1453334629"/>
    <x v="2851"/>
    <b v="0"/>
    <n v="0"/>
    <b v="0"/>
    <s v="theater/plays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d v="2014-06-21T01:05:03"/>
    <n v="1400720703"/>
    <x v="2852"/>
    <b v="0"/>
    <n v="6"/>
    <b v="0"/>
    <s v="theater/plays"/>
    <x v="1"/>
    <s v="plays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d v="2014-09-14T04:34:57"/>
    <n v="1405485297"/>
    <x v="2853"/>
    <b v="0"/>
    <n v="0"/>
    <b v="0"/>
    <s v="theater/plays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d v="2015-05-07T17:11:59"/>
    <n v="1429290719"/>
    <x v="2854"/>
    <b v="0"/>
    <n v="14"/>
    <b v="0"/>
    <s v="theater/plays"/>
    <x v="1"/>
    <s v="plays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d v="2016-01-29T23:34:00"/>
    <n v="1451607071"/>
    <x v="2855"/>
    <b v="0"/>
    <n v="5"/>
    <b v="0"/>
    <s v="theater/plays"/>
    <x v="1"/>
    <s v="plays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d v="2015-08-08T21:34:00"/>
    <n v="1433897647"/>
    <x v="2856"/>
    <b v="0"/>
    <n v="6"/>
    <b v="0"/>
    <s v="theater/plays"/>
    <x v="1"/>
    <s v="plays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d v="2017-02-20T18:00:00"/>
    <n v="1482444295"/>
    <x v="2857"/>
    <b v="0"/>
    <n v="15"/>
    <b v="0"/>
    <s v="theater/plays"/>
    <x v="1"/>
    <s v="plays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d v="2014-12-05T11:28:00"/>
    <n v="1415711095"/>
    <x v="2858"/>
    <b v="0"/>
    <n v="0"/>
    <b v="0"/>
    <s v="theater/plays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d v="2015-10-16T08:41:44"/>
    <n v="1439800904"/>
    <x v="2859"/>
    <b v="0"/>
    <n v="1"/>
    <b v="0"/>
    <s v="theater/plays"/>
    <x v="1"/>
    <s v="plays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d v="2016-06-19T19:12:56"/>
    <n v="1461179576"/>
    <x v="2860"/>
    <b v="0"/>
    <n v="9"/>
    <b v="0"/>
    <s v="theater/plays"/>
    <x v="1"/>
    <s v="plays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d v="2015-09-24T14:10:48"/>
    <n v="1441894248"/>
    <x v="2861"/>
    <b v="0"/>
    <n v="3"/>
    <b v="0"/>
    <s v="theater/plays"/>
    <x v="1"/>
    <s v="plays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d v="2014-06-24T18:57:09"/>
    <n v="1401044229"/>
    <x v="2862"/>
    <b v="0"/>
    <n v="3"/>
    <b v="0"/>
    <s v="theater/plays"/>
    <x v="1"/>
    <s v="plays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d v="2014-09-09T16:12:03"/>
    <n v="1405095123"/>
    <x v="2863"/>
    <b v="0"/>
    <n v="1"/>
    <b v="0"/>
    <s v="theater/plays"/>
    <x v="1"/>
    <s v="plays"/>
    <n v="4.0000000000000002E-4"/>
    <n v="20"/>
  </r>
  <r>
    <n v="2864"/>
    <s v="'Haunting Julia' by Alan Ayckbourn"/>
    <s v="Accessible, original theatre for all!"/>
    <n v="2500"/>
    <n v="40"/>
    <x v="2"/>
    <s v="GB"/>
    <x v="1"/>
    <n v="1437139080"/>
    <d v="2015-07-17T13:18:00"/>
    <n v="1434552207"/>
    <x v="2864"/>
    <b v="0"/>
    <n v="3"/>
    <b v="0"/>
    <s v="theater/plays"/>
    <x v="1"/>
    <s v="plays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d v="2015-01-06T02:44:19"/>
    <n v="1415328259"/>
    <x v="2865"/>
    <b v="0"/>
    <n v="0"/>
    <b v="0"/>
    <s v="theater/plays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d v="2016-10-14T22:00:00"/>
    <n v="1473893721"/>
    <x v="2866"/>
    <b v="0"/>
    <n v="2"/>
    <b v="0"/>
    <s v="theater/plays"/>
    <x v="1"/>
    <s v="plays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d v="2016-07-04T04:00:00"/>
    <n v="1465533672"/>
    <x v="2867"/>
    <b v="0"/>
    <n v="10"/>
    <b v="0"/>
    <s v="theater/plays"/>
    <x v="1"/>
    <s v="plays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d v="2016-10-05T19:50:54"/>
    <n v="1473105054"/>
    <x v="2868"/>
    <b v="0"/>
    <n v="60"/>
    <b v="0"/>
    <s v="theater/plays"/>
    <x v="1"/>
    <s v="plays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d v="2016-07-19T14:14:41"/>
    <n v="1466345681"/>
    <x v="2869"/>
    <b v="0"/>
    <n v="5"/>
    <b v="0"/>
    <s v="theater/plays"/>
    <x v="1"/>
    <s v="plays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d v="2014-05-17T04:32:45"/>
    <n v="1397709165"/>
    <x v="2870"/>
    <b v="0"/>
    <n v="9"/>
    <b v="0"/>
    <s v="theater/plays"/>
    <x v="1"/>
    <s v="plays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d v="2014-12-21T17:43:33"/>
    <n v="1417455813"/>
    <x v="2871"/>
    <b v="0"/>
    <n v="13"/>
    <b v="0"/>
    <s v="theater/plays"/>
    <x v="1"/>
    <s v="plays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s v="US"/>
    <x v="0"/>
    <n v="1434768438"/>
    <d v="2015-06-20T02:47:18"/>
    <n v="1429584438"/>
    <x v="2872"/>
    <b v="0"/>
    <n v="0"/>
    <b v="0"/>
    <s v="theater/plays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d v="2015-01-28T19:37:11"/>
    <n v="1419881831"/>
    <x v="2873"/>
    <b v="0"/>
    <n v="8"/>
    <b v="0"/>
    <s v="theater/plays"/>
    <x v="1"/>
    <s v="plays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d v="2017-01-17T20:16:26"/>
    <n v="1482092186"/>
    <x v="2874"/>
    <b v="0"/>
    <n v="3"/>
    <b v="0"/>
    <s v="theater/plays"/>
    <x v="1"/>
    <s v="plays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d v="2016-05-05T03:04:53"/>
    <n v="1459825493"/>
    <x v="2875"/>
    <b v="0"/>
    <n v="3"/>
    <b v="0"/>
    <s v="theater/plays"/>
    <x v="1"/>
    <s v="plays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d v="2015-07-16T17:51:19"/>
    <n v="1434477079"/>
    <x v="2876"/>
    <b v="0"/>
    <n v="0"/>
    <b v="0"/>
    <s v="theater/plays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d v="2016-11-30T17:00:00"/>
    <n v="1477781724"/>
    <x v="2877"/>
    <b v="0"/>
    <n v="6"/>
    <b v="0"/>
    <s v="theater/plays"/>
    <x v="1"/>
    <s v="plays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d v="2015-07-03T14:46:35"/>
    <n v="1430750795"/>
    <x v="2878"/>
    <b v="0"/>
    <n v="4"/>
    <b v="0"/>
    <s v="theater/plays"/>
    <x v="1"/>
    <s v="plays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d v="2016-01-20T17:24:21"/>
    <n v="1450718661"/>
    <x v="2879"/>
    <b v="0"/>
    <n v="1"/>
    <b v="0"/>
    <s v="theater/plays"/>
    <x v="1"/>
    <s v="plays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d v="2015-08-20T17:05:00"/>
    <n v="1436305452"/>
    <x v="2880"/>
    <b v="0"/>
    <n v="29"/>
    <b v="0"/>
    <s v="theater/plays"/>
    <x v="1"/>
    <s v="plays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d v="2014-12-03T15:20:36"/>
    <n v="1412432436"/>
    <x v="2881"/>
    <b v="0"/>
    <n v="0"/>
    <b v="0"/>
    <s v="theater/plays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d v="2016-05-01T14:18:38"/>
    <n v="1459520318"/>
    <x v="2882"/>
    <b v="0"/>
    <n v="4"/>
    <b v="0"/>
    <s v="theater/plays"/>
    <x v="1"/>
    <s v="plays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d v="2016-02-06T04:59:00"/>
    <n v="1451684437"/>
    <x v="2883"/>
    <b v="0"/>
    <n v="5"/>
    <b v="0"/>
    <s v="theater/plays"/>
    <x v="1"/>
    <s v="plays"/>
    <n v="0.1908"/>
    <n v="381.6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d v="2014-12-05T17:27:15"/>
    <n v="1415208435"/>
    <x v="2884"/>
    <b v="0"/>
    <n v="4"/>
    <b v="0"/>
    <s v="theater/plays"/>
    <x v="1"/>
    <s v="plays"/>
    <n v="4.1111111111111114E-3"/>
    <n v="46.25"/>
  </r>
  <r>
    <n v="2885"/>
    <s v="The Wedding"/>
    <s v="An historic and proud work of Polish nationalistic literature performed on stage."/>
    <n v="400"/>
    <n v="130"/>
    <x v="2"/>
    <s v="US"/>
    <x v="0"/>
    <n v="1426294201"/>
    <d v="2015-03-14T00:50:01"/>
    <n v="1423705801"/>
    <x v="2885"/>
    <b v="0"/>
    <n v="5"/>
    <b v="0"/>
    <s v="theater/plays"/>
    <x v="1"/>
    <s v="plays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d v="2015-09-19T03:59:00"/>
    <n v="1442243484"/>
    <x v="2886"/>
    <b v="0"/>
    <n v="1"/>
    <b v="0"/>
    <s v="theater/plays"/>
    <x v="1"/>
    <s v="plays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d v="2015-01-11T10:15:24"/>
    <n v="1418379324"/>
    <x v="2887"/>
    <b v="0"/>
    <n v="1"/>
    <b v="0"/>
    <s v="theater/plays"/>
    <x v="1"/>
    <s v="plays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d v="2014-10-18T04:59:00"/>
    <n v="1412945440"/>
    <x v="2888"/>
    <b v="0"/>
    <n v="0"/>
    <b v="0"/>
    <s v="theater/plays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d v="2014-08-29T20:43:05"/>
    <n v="1406752985"/>
    <x v="2889"/>
    <b v="0"/>
    <n v="14"/>
    <b v="0"/>
    <s v="theater/plays"/>
    <x v="1"/>
    <s v="plays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d v="2014-08-09T03:00:00"/>
    <n v="1405100992"/>
    <x v="2890"/>
    <b v="0"/>
    <n v="3"/>
    <b v="0"/>
    <s v="theater/plays"/>
    <x v="1"/>
    <s v="plays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d v="2016-04-15T20:12:08"/>
    <n v="1455570728"/>
    <x v="2891"/>
    <b v="0"/>
    <n v="10"/>
    <b v="0"/>
    <s v="theater/plays"/>
    <x v="1"/>
    <s v="plays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d v="2014-08-25T21:00:00"/>
    <n v="1408381704"/>
    <x v="2892"/>
    <b v="0"/>
    <n v="17"/>
    <b v="0"/>
    <s v="theater/plays"/>
    <x v="1"/>
    <s v="plays"/>
    <n v="9.0909090909090912E-2"/>
    <n v="29.411764705882351"/>
  </r>
  <r>
    <n v="2893"/>
    <s v="REDISCOVERING KIA THE PLAY"/>
    <s v="Fundraising for REDISCOVERING KIA THE PLAY"/>
    <n v="5000"/>
    <n v="25"/>
    <x v="2"/>
    <s v="US"/>
    <x v="0"/>
    <n v="1420768800"/>
    <d v="2015-01-09T02:00:00"/>
    <n v="1415644395"/>
    <x v="2893"/>
    <b v="0"/>
    <n v="2"/>
    <b v="0"/>
    <s v="theater/plays"/>
    <x v="1"/>
    <s v="plays"/>
    <n v="5.0000000000000001E-3"/>
    <n v="12.5"/>
  </r>
  <r>
    <n v="2894"/>
    <s v="How Could You Do This To Me (The Stage Play)"/>
    <s v="This Is A Story About A Woman A Man And A Woman"/>
    <n v="50000"/>
    <n v="0"/>
    <x v="2"/>
    <s v="US"/>
    <x v="0"/>
    <n v="1428100815"/>
    <d v="2015-04-03T22:40:15"/>
    <n v="1422920415"/>
    <x v="2894"/>
    <b v="0"/>
    <n v="0"/>
    <b v="0"/>
    <s v="theater/plays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d v="2014-06-22T21:00:00"/>
    <n v="1403356792"/>
    <x v="2895"/>
    <b v="0"/>
    <n v="4"/>
    <b v="0"/>
    <s v="theater/plays"/>
    <x v="1"/>
    <s v="plays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d v="2016-12-12T06:00:00"/>
    <n v="1480283321"/>
    <x v="2896"/>
    <b v="0"/>
    <n v="12"/>
    <b v="0"/>
    <s v="theater/plays"/>
    <x v="1"/>
    <s v="plays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d v="2015-10-11T15:29:05"/>
    <n v="1441985458"/>
    <x v="2897"/>
    <b v="0"/>
    <n v="3"/>
    <b v="0"/>
    <s v="theater/plays"/>
    <x v="1"/>
    <s v="plays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d v="2015-10-31T15:57:33"/>
    <n v="1443715053"/>
    <x v="2898"/>
    <b v="0"/>
    <n v="12"/>
    <b v="0"/>
    <s v="theater/plays"/>
    <x v="1"/>
    <s v="plays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d v="2016-07-24T01:52:38"/>
    <n v="1464141158"/>
    <x v="2899"/>
    <b v="0"/>
    <n v="0"/>
    <b v="0"/>
    <s v="theater/plays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d v="2014-08-09T05:37:12"/>
    <n v="1404970632"/>
    <x v="2900"/>
    <b v="0"/>
    <n v="7"/>
    <b v="0"/>
    <s v="theater/plays"/>
    <x v="1"/>
    <s v="plays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d v="2015-02-07T21:42:19"/>
    <n v="1418161339"/>
    <x v="2901"/>
    <b v="0"/>
    <n v="2"/>
    <b v="0"/>
    <s v="theater/plays"/>
    <x v="1"/>
    <s v="plays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d v="2015-08-24T10:33:16"/>
    <n v="1437820396"/>
    <x v="2902"/>
    <b v="0"/>
    <n v="1"/>
    <b v="0"/>
    <s v="theater/plays"/>
    <x v="1"/>
    <s v="plays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d v="2015-09-09T04:00:18"/>
    <n v="1436587218"/>
    <x v="2903"/>
    <b v="0"/>
    <n v="4"/>
    <b v="0"/>
    <s v="theater/plays"/>
    <x v="1"/>
    <s v="plays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d v="2014-11-09T12:00:00"/>
    <n v="1414538031"/>
    <x v="2904"/>
    <b v="0"/>
    <n v="4"/>
    <b v="0"/>
    <s v="theater/plays"/>
    <x v="1"/>
    <s v="plays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d v="2016-09-07T01:21:53"/>
    <n v="1472001713"/>
    <x v="2905"/>
    <b v="0"/>
    <n v="17"/>
    <b v="0"/>
    <s v="theater/plays"/>
    <x v="1"/>
    <s v="plays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d v="2015-08-01T01:00:00"/>
    <n v="1436888066"/>
    <x v="2906"/>
    <b v="0"/>
    <n v="7"/>
    <b v="0"/>
    <s v="theater/plays"/>
    <x v="1"/>
    <s v="plays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d v="2016-05-14T21:03:57"/>
    <n v="1458075837"/>
    <x v="2907"/>
    <b v="0"/>
    <n v="2"/>
    <b v="0"/>
    <s v="theater/plays"/>
    <x v="1"/>
    <s v="plays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d v="2016-06-08T17:33:39"/>
    <n v="1462815219"/>
    <x v="2908"/>
    <b v="0"/>
    <n v="5"/>
    <b v="0"/>
    <s v="theater/plays"/>
    <x v="1"/>
    <s v="plays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d v="2014-11-25T19:46:00"/>
    <n v="1413527001"/>
    <x v="2909"/>
    <b v="0"/>
    <n v="1"/>
    <b v="0"/>
    <s v="theater/plays"/>
    <x v="1"/>
    <s v="plays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d v="2015-06-12T20:11:27"/>
    <n v="1428955887"/>
    <x v="2910"/>
    <b v="0"/>
    <n v="1"/>
    <b v="0"/>
    <s v="theater/plays"/>
    <x v="1"/>
    <s v="plays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d v="2015-06-27T18:27:06"/>
    <n v="1431973626"/>
    <x v="2911"/>
    <b v="0"/>
    <n v="14"/>
    <b v="0"/>
    <s v="theater/plays"/>
    <x v="1"/>
    <s v="plays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d v="2016-01-15T03:09:34"/>
    <n v="1450235374"/>
    <x v="2912"/>
    <b v="0"/>
    <n v="26"/>
    <b v="0"/>
    <s v="theater/plays"/>
    <x v="1"/>
    <s v="plays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d v="2014-09-06T22:08:59"/>
    <n v="1404857339"/>
    <x v="2913"/>
    <b v="0"/>
    <n v="2"/>
    <b v="0"/>
    <s v="theater/plays"/>
    <x v="1"/>
    <s v="plays"/>
    <n v="2.0000000000000001E-4"/>
    <n v="1"/>
  </r>
  <r>
    <n v="2914"/>
    <s v="Hercules the Panto"/>
    <s v="Hercules must complete four challenges in order to meet the father he never knew"/>
    <n v="25000"/>
    <n v="1"/>
    <x v="2"/>
    <s v="GB"/>
    <x v="1"/>
    <n v="1426365994"/>
    <d v="2015-03-14T20:46:34"/>
    <n v="1421185594"/>
    <x v="2914"/>
    <b v="0"/>
    <n v="1"/>
    <b v="0"/>
    <s v="theater/plays"/>
    <x v="1"/>
    <s v="plays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d v="2016-03-16T08:33:10"/>
    <n v="1455528790"/>
    <x v="2915"/>
    <b v="0"/>
    <n v="3"/>
    <b v="0"/>
    <s v="theater/plays"/>
    <x v="1"/>
    <s v="plays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d v="2014-05-19T11:26:29"/>
    <n v="1398511589"/>
    <x v="2916"/>
    <b v="0"/>
    <n v="7"/>
    <b v="0"/>
    <s v="theater/plays"/>
    <x v="1"/>
    <s v="plays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d v="2015-09-16T05:37:27"/>
    <n v="1440826647"/>
    <x v="2917"/>
    <b v="0"/>
    <n v="9"/>
    <b v="0"/>
    <s v="theater/plays"/>
    <x v="1"/>
    <s v="plays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d v="2015-10-29T15:06:47"/>
    <n v="1443712007"/>
    <x v="2918"/>
    <b v="0"/>
    <n v="20"/>
    <b v="0"/>
    <s v="theater/plays"/>
    <x v="1"/>
    <s v="plays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d v="2014-08-05T14:52:09"/>
    <n v="1404658329"/>
    <x v="2919"/>
    <b v="0"/>
    <n v="6"/>
    <b v="0"/>
    <s v="theater/plays"/>
    <x v="1"/>
    <s v="plays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d v="2015-03-25T18:01:10"/>
    <n v="1424718070"/>
    <x v="2920"/>
    <b v="0"/>
    <n v="13"/>
    <b v="0"/>
    <s v="theater/plays"/>
    <x v="1"/>
    <s v="plays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d v="2014-09-25T21:16:44"/>
    <n v="1409087804"/>
    <x v="2921"/>
    <b v="0"/>
    <n v="3"/>
    <b v="1"/>
    <s v="theater/musical"/>
    <x v="1"/>
    <s v="musical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d v="2015-05-18T20:58:47"/>
    <n v="1428094727"/>
    <x v="2922"/>
    <b v="0"/>
    <n v="6"/>
    <b v="1"/>
    <s v="theater/musical"/>
    <x v="1"/>
    <s v="musical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d v="2015-01-24T03:00:00"/>
    <n v="1420774779"/>
    <x v="2923"/>
    <b v="0"/>
    <n v="10"/>
    <b v="1"/>
    <s v="theater/musical"/>
    <x v="1"/>
    <s v="musical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d v="2015-05-09T03:59:00"/>
    <n v="1428585710"/>
    <x v="2924"/>
    <b v="0"/>
    <n v="147"/>
    <b v="1"/>
    <s v="theater/musical"/>
    <x v="1"/>
    <s v="musical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d v="2014-09-11T14:01:08"/>
    <n v="1407852068"/>
    <x v="2925"/>
    <b v="0"/>
    <n v="199"/>
    <b v="1"/>
    <s v="theater/musical"/>
    <x v="1"/>
    <s v="musical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d v="2015-02-23T18:22:59"/>
    <n v="1423506179"/>
    <x v="2926"/>
    <b v="0"/>
    <n v="50"/>
    <b v="1"/>
    <s v="theater/musical"/>
    <x v="1"/>
    <s v="musical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d v="2014-07-15T05:00:00"/>
    <n v="1402934629"/>
    <x v="2927"/>
    <b v="0"/>
    <n v="21"/>
    <b v="1"/>
    <s v="theater/musical"/>
    <x v="1"/>
    <s v="musical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d v="2016-03-04T23:57:26"/>
    <n v="1454543846"/>
    <x v="2928"/>
    <b v="0"/>
    <n v="24"/>
    <b v="1"/>
    <s v="theater/musical"/>
    <x v="1"/>
    <s v="musical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d v="2014-05-25T13:32:38"/>
    <n v="1398432758"/>
    <x v="2929"/>
    <b v="0"/>
    <n v="32"/>
    <b v="1"/>
    <s v="theater/musical"/>
    <x v="1"/>
    <s v="musical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d v="2015-05-07T14:01:04"/>
    <n v="1428415264"/>
    <x v="2930"/>
    <b v="0"/>
    <n v="62"/>
    <b v="1"/>
    <s v="theater/musical"/>
    <x v="1"/>
    <s v="musical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d v="2014-09-15T06:08:00"/>
    <n v="1408604363"/>
    <x v="2931"/>
    <b v="0"/>
    <n v="9"/>
    <b v="1"/>
    <s v="theater/musical"/>
    <x v="1"/>
    <s v="musical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d v="2015-02-21T11:00:00"/>
    <n v="1421812637"/>
    <x v="2932"/>
    <b v="0"/>
    <n v="38"/>
    <b v="1"/>
    <s v="theater/musical"/>
    <x v="1"/>
    <s v="musical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d v="2016-06-04T22:57:33"/>
    <n v="1462489053"/>
    <x v="2933"/>
    <b v="0"/>
    <n v="54"/>
    <b v="1"/>
    <s v="theater/musical"/>
    <x v="1"/>
    <s v="musical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d v="2014-06-15T15:16:04"/>
    <n v="1400253364"/>
    <x v="2934"/>
    <b v="0"/>
    <n v="37"/>
    <b v="1"/>
    <s v="theater/musical"/>
    <x v="1"/>
    <s v="musical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d v="2016-08-29T17:00:00"/>
    <n v="1467468008"/>
    <x v="2935"/>
    <b v="0"/>
    <n v="39"/>
    <b v="1"/>
    <s v="theater/musical"/>
    <x v="1"/>
    <s v="musical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d v="2014-10-13T04:59:00"/>
    <n v="1412091423"/>
    <x v="2936"/>
    <b v="0"/>
    <n v="34"/>
    <b v="1"/>
    <s v="theater/musical"/>
    <x v="1"/>
    <s v="musical"/>
    <n v="1.28"/>
    <n v="37.647058823529413"/>
  </r>
  <r>
    <n v="2937"/>
    <s v="UCAS"/>
    <s v="UCAS is a new British musical premiering at the Edinburgh Fringe Festival 2014."/>
    <n v="1500"/>
    <n v="2000"/>
    <x v="0"/>
    <s v="GB"/>
    <x v="1"/>
    <n v="1405249113"/>
    <d v="2014-07-13T10:58:33"/>
    <n v="1402657113"/>
    <x v="2937"/>
    <b v="0"/>
    <n v="55"/>
    <b v="1"/>
    <s v="theater/musical"/>
    <x v="1"/>
    <s v="musical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d v="2015-01-30T16:53:34"/>
    <n v="1420044814"/>
    <x v="2938"/>
    <b v="0"/>
    <n v="32"/>
    <b v="1"/>
    <s v="theater/musical"/>
    <x v="1"/>
    <s v="musical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d v="2014-08-28T01:00:00"/>
    <n v="1406316312"/>
    <x v="2939"/>
    <b v="0"/>
    <n v="25"/>
    <b v="1"/>
    <s v="theater/musical"/>
    <x v="1"/>
    <s v="musical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d v="2015-01-18T18:33:38"/>
    <n v="1418150018"/>
    <x v="2940"/>
    <b v="0"/>
    <n v="33"/>
    <b v="1"/>
    <s v="theater/musical"/>
    <x v="1"/>
    <s v="musical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d v="2015-03-01T23:02:35"/>
    <n v="1422658955"/>
    <x v="2941"/>
    <b v="0"/>
    <n v="1"/>
    <b v="0"/>
    <s v="theater/spaces"/>
    <x v="1"/>
    <s v="spaces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d v="2015-12-16T20:18:00"/>
    <n v="1448565459"/>
    <x v="2942"/>
    <b v="0"/>
    <n v="202"/>
    <b v="0"/>
    <s v="theater/spaces"/>
    <x v="1"/>
    <s v="spaces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d v="2015-04-13T03:06:20"/>
    <n v="1426302380"/>
    <x v="2943"/>
    <b v="0"/>
    <n v="0"/>
    <b v="0"/>
    <s v="theater/spaces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d v="2015-06-07T21:56:38"/>
    <n v="1431122198"/>
    <x v="2944"/>
    <b v="0"/>
    <n v="1"/>
    <b v="0"/>
    <s v="theater/spaces"/>
    <x v="1"/>
    <s v="spaces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d v="2015-05-24T03:21:00"/>
    <n v="1429845660"/>
    <x v="2945"/>
    <b v="0"/>
    <n v="0"/>
    <b v="0"/>
    <s v="theater/spaces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d v="2016-08-15T12:44:52"/>
    <n v="1468673092"/>
    <x v="2946"/>
    <b v="0"/>
    <n v="2"/>
    <b v="0"/>
    <s v="theater/spaces"/>
    <x v="1"/>
    <s v="spaces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d v="2016-11-24T17:11:00"/>
    <n v="1475760567"/>
    <x v="2947"/>
    <b v="0"/>
    <n v="13"/>
    <b v="0"/>
    <s v="theater/spaces"/>
    <x v="1"/>
    <s v="spaces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d v="2015-06-02T15:34:53"/>
    <n v="1428075293"/>
    <x v="2948"/>
    <b v="0"/>
    <n v="9"/>
    <b v="0"/>
    <s v="theater/spaces"/>
    <x v="1"/>
    <s v="spaces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d v="2015-11-19T20:45:17"/>
    <n v="1445370317"/>
    <x v="2949"/>
    <b v="0"/>
    <n v="2"/>
    <b v="0"/>
    <s v="theater/spaces"/>
    <x v="1"/>
    <s v="spaces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d v="2016-01-23T08:45:52"/>
    <n v="1450946752"/>
    <x v="2950"/>
    <b v="0"/>
    <n v="0"/>
    <b v="0"/>
    <s v="theater/spaces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d v="2014-10-05T19:16:13"/>
    <n v="1408648573"/>
    <x v="2951"/>
    <b v="0"/>
    <n v="58"/>
    <b v="0"/>
    <s v="theater/spaces"/>
    <x v="1"/>
    <s v="spaces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d v="2016-10-17T04:00:00"/>
    <n v="1473957239"/>
    <x v="2952"/>
    <b v="0"/>
    <n v="8"/>
    <b v="0"/>
    <s v="theater/spaces"/>
    <x v="1"/>
    <s v="spaces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d v="2015-10-08T19:00:21"/>
    <n v="1441738821"/>
    <x v="2953"/>
    <b v="0"/>
    <n v="3"/>
    <b v="0"/>
    <s v="theater/spaces"/>
    <x v="1"/>
    <s v="spaces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d v="2017-03-16T13:00:03"/>
    <n v="1487944803"/>
    <x v="2954"/>
    <b v="0"/>
    <n v="0"/>
    <b v="0"/>
    <s v="theater/spaces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d v="2015-06-16T17:47:29"/>
    <n v="1431884849"/>
    <x v="2955"/>
    <b v="0"/>
    <n v="11"/>
    <b v="0"/>
    <s v="theater/spaces"/>
    <x v="1"/>
    <s v="spaces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d v="2016-05-04T23:00:50"/>
    <n v="1459810850"/>
    <x v="2956"/>
    <b v="0"/>
    <n v="20"/>
    <b v="0"/>
    <s v="theater/spaces"/>
    <x v="1"/>
    <s v="spaces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d v="2015-03-27T23:16:12"/>
    <n v="1422317772"/>
    <x v="2957"/>
    <b v="0"/>
    <n v="3"/>
    <b v="0"/>
    <s v="theater/spaces"/>
    <x v="1"/>
    <s v="spaces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d v="2016-05-08T17:41:57"/>
    <n v="1457548917"/>
    <x v="2958"/>
    <b v="0"/>
    <n v="0"/>
    <b v="0"/>
    <s v="theater/spaces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d v="2016-06-07T00:12:05"/>
    <n v="1462666325"/>
    <x v="2959"/>
    <b v="0"/>
    <n v="0"/>
    <b v="0"/>
    <s v="theater/spaces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d v="2014-09-11T18:10:23"/>
    <n v="1407867023"/>
    <x v="2960"/>
    <b v="0"/>
    <n v="0"/>
    <b v="0"/>
    <s v="theater/spaces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d v="2015-03-26T04:00:00"/>
    <n v="1424927159"/>
    <x v="2961"/>
    <b v="0"/>
    <n v="108"/>
    <b v="1"/>
    <s v="theater/plays"/>
    <x v="1"/>
    <s v="plays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d v="2015-03-01T06:59:00"/>
    <n v="1422769906"/>
    <x v="2962"/>
    <b v="0"/>
    <n v="20"/>
    <b v="1"/>
    <s v="theater/plays"/>
    <x v="1"/>
    <s v="plays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d v="2015-07-02T11:17:04"/>
    <n v="1433243824"/>
    <x v="2963"/>
    <b v="0"/>
    <n v="98"/>
    <b v="1"/>
    <s v="theater/plays"/>
    <x v="1"/>
    <s v="plays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d v="2014-08-06T21:32:00"/>
    <n v="1404769819"/>
    <x v="2964"/>
    <b v="0"/>
    <n v="196"/>
    <b v="1"/>
    <s v="theater/plays"/>
    <x v="1"/>
    <s v="plays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d v="2015-07-07T17:30:33"/>
    <n v="1433698233"/>
    <x v="2965"/>
    <b v="0"/>
    <n v="39"/>
    <b v="1"/>
    <s v="theater/plays"/>
    <x v="1"/>
    <s v="plays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d v="2015-09-16T17:43:32"/>
    <n v="1439833412"/>
    <x v="2966"/>
    <b v="0"/>
    <n v="128"/>
    <b v="1"/>
    <s v="theater/plays"/>
    <x v="1"/>
    <s v="plays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d v="2015-03-09T03:44:52"/>
    <n v="1423284292"/>
    <x v="2967"/>
    <b v="0"/>
    <n v="71"/>
    <b v="1"/>
    <s v="theater/plays"/>
    <x v="1"/>
    <s v="plays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d v="2016-08-17T03:59:00"/>
    <n v="1470227660"/>
    <x v="2968"/>
    <b v="0"/>
    <n v="47"/>
    <b v="1"/>
    <s v="theater/plays"/>
    <x v="1"/>
    <s v="plays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d v="2015-05-03T22:51:00"/>
    <n v="1428087153"/>
    <x v="2969"/>
    <b v="0"/>
    <n v="17"/>
    <b v="1"/>
    <s v="theater/plays"/>
    <x v="1"/>
    <s v="plays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d v="2014-07-18T16:04:11"/>
    <n v="1403107451"/>
    <x v="2970"/>
    <b v="0"/>
    <n v="91"/>
    <b v="1"/>
    <s v="theater/plays"/>
    <x v="1"/>
    <s v="plays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d v="2014-08-31T15:47:58"/>
    <n v="1406908078"/>
    <x v="2971"/>
    <b v="0"/>
    <n v="43"/>
    <b v="1"/>
    <s v="theater/plays"/>
    <x v="1"/>
    <s v="plays"/>
    <n v="1.0015624999999999"/>
    <n v="74.534883720930239"/>
  </r>
  <r>
    <n v="2972"/>
    <s v="A Bad Plan"/>
    <s v="A group of artists. A mythical art piece. A harrowing quest. And some margaritas."/>
    <n v="2000"/>
    <n v="2107"/>
    <x v="0"/>
    <s v="US"/>
    <x v="0"/>
    <n v="1480899600"/>
    <d v="2016-12-05T01:00:00"/>
    <n v="1479609520"/>
    <x v="2972"/>
    <b v="0"/>
    <n v="17"/>
    <b v="1"/>
    <s v="theater/plays"/>
    <x v="1"/>
    <s v="plays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d v="2016-01-01T04:00:00"/>
    <n v="1449171508"/>
    <x v="2973"/>
    <b v="0"/>
    <n v="33"/>
    <b v="1"/>
    <s v="theater/plays"/>
    <x v="1"/>
    <s v="plays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d v="2014-09-26T01:35:00"/>
    <n v="1409275671"/>
    <x v="2974"/>
    <b v="0"/>
    <n v="87"/>
    <b v="1"/>
    <s v="theater/plays"/>
    <x v="1"/>
    <s v="plays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d v="2014-11-27T03:00:00"/>
    <n v="1414599886"/>
    <x v="2975"/>
    <b v="0"/>
    <n v="113"/>
    <b v="1"/>
    <s v="theater/plays"/>
    <x v="1"/>
    <s v="plays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d v="2016-03-13T12:00:00"/>
    <n v="1456421530"/>
    <x v="2976"/>
    <b v="0"/>
    <n v="14"/>
    <b v="1"/>
    <s v="theater/plays"/>
    <x v="1"/>
    <s v="plays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d v="2015-03-23T02:14:00"/>
    <n v="1421960934"/>
    <x v="2977"/>
    <b v="0"/>
    <n v="30"/>
    <b v="1"/>
    <s v="theater/plays"/>
    <x v="1"/>
    <s v="plays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d v="2014-10-20T05:59:00"/>
    <n v="1412954547"/>
    <x v="2978"/>
    <b v="0"/>
    <n v="16"/>
    <b v="1"/>
    <s v="theater/plays"/>
    <x v="1"/>
    <s v="plays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d v="2015-01-06T06:00:00"/>
    <n v="1419104823"/>
    <x v="2979"/>
    <b v="0"/>
    <n v="46"/>
    <b v="1"/>
    <s v="theater/plays"/>
    <x v="1"/>
    <s v="plays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d v="2015-08-24T02:00:00"/>
    <n v="1438639130"/>
    <x v="2980"/>
    <b v="0"/>
    <n v="24"/>
    <b v="1"/>
    <s v="theater/plays"/>
    <x v="1"/>
    <s v="plays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d v="2015-09-23T13:25:56"/>
    <n v="1439126756"/>
    <x v="2981"/>
    <b v="1"/>
    <n v="97"/>
    <b v="1"/>
    <s v="theater/spaces"/>
    <x v="1"/>
    <s v="spaces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d v="2016-02-11T16:29:03"/>
    <n v="1452616143"/>
    <x v="2982"/>
    <b v="1"/>
    <n v="59"/>
    <b v="1"/>
    <s v="theater/spaces"/>
    <x v="1"/>
    <s v="spaces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d v="2014-11-11T16:10:36"/>
    <n v="1410534636"/>
    <x v="2983"/>
    <b v="1"/>
    <n v="1095"/>
    <b v="1"/>
    <s v="theater/spaces"/>
    <x v="1"/>
    <s v="spaces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d v="2016-08-24T06:41:21"/>
    <n v="1469428881"/>
    <x v="2984"/>
    <b v="1"/>
    <n v="218"/>
    <b v="1"/>
    <s v="theater/spaces"/>
    <x v="1"/>
    <s v="spaces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d v="2016-10-31T04:00:00"/>
    <n v="1476228128"/>
    <x v="2985"/>
    <b v="0"/>
    <n v="111"/>
    <b v="1"/>
    <s v="theater/spaces"/>
    <x v="1"/>
    <s v="spaces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d v="2016-05-01T11:00:06"/>
    <n v="1456920006"/>
    <x v="2986"/>
    <b v="0"/>
    <n v="56"/>
    <b v="1"/>
    <s v="theater/spaces"/>
    <x v="1"/>
    <s v="spaces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d v="2016-10-13T00:00:00"/>
    <n v="1473837751"/>
    <x v="2987"/>
    <b v="0"/>
    <n v="265"/>
    <b v="1"/>
    <s v="theater/spaces"/>
    <x v="1"/>
    <s v="spaces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d v="2016-06-20T08:41:21"/>
    <n v="1463820081"/>
    <x v="2988"/>
    <b v="0"/>
    <n v="28"/>
    <b v="1"/>
    <s v="theater/spaces"/>
    <x v="1"/>
    <s v="spaces"/>
    <n v="1"/>
    <n v="35.714285714285715"/>
  </r>
  <r>
    <n v="2989"/>
    <s v="Let's Light Up The Gem!"/>
    <s v="Bring the movies back to Bethel, Maine."/>
    <n v="20000"/>
    <n v="35307"/>
    <x v="0"/>
    <s v="US"/>
    <x v="0"/>
    <n v="1450673940"/>
    <d v="2015-12-21T04:59:00"/>
    <n v="1448756962"/>
    <x v="2989"/>
    <b v="0"/>
    <n v="364"/>
    <b v="1"/>
    <s v="theater/spaces"/>
    <x v="1"/>
    <s v="spaces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d v="2016-01-07T13:47:00"/>
    <n v="1449150420"/>
    <x v="2990"/>
    <b v="0"/>
    <n v="27"/>
    <b v="1"/>
    <s v="theater/spaces"/>
    <x v="1"/>
    <s v="spaces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d v="2017-01-27T20:05:30"/>
    <n v="1483646730"/>
    <x v="2991"/>
    <b v="0"/>
    <n v="93"/>
    <b v="1"/>
    <s v="theater/spaces"/>
    <x v="1"/>
    <s v="spaces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d v="2016-10-09T18:25:10"/>
    <n v="1473445510"/>
    <x v="2992"/>
    <b v="0"/>
    <n v="64"/>
    <b v="1"/>
    <s v="theater/spaces"/>
    <x v="1"/>
    <s v="spaces"/>
    <n v="1.0449999999999999"/>
    <n v="48.984375"/>
  </r>
  <r>
    <n v="2993"/>
    <s v="TRUE WEST: Think, Dog! Productions"/>
    <s v="Help us build the Kitchen from Hell!"/>
    <n v="1000"/>
    <n v="1003"/>
    <x v="0"/>
    <s v="US"/>
    <x v="0"/>
    <n v="1455998867"/>
    <d v="2016-02-20T20:07:47"/>
    <n v="1453406867"/>
    <x v="2993"/>
    <b v="0"/>
    <n v="22"/>
    <b v="1"/>
    <s v="theater/spaces"/>
    <x v="1"/>
    <s v="spaces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d v="2014-10-03T11:29:32"/>
    <n v="1409743772"/>
    <x v="2994"/>
    <b v="0"/>
    <n v="59"/>
    <b v="1"/>
    <s v="theater/spaces"/>
    <x v="1"/>
    <s v="spaces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d v="2017-01-19T15:57:51"/>
    <n v="1482249471"/>
    <x v="2995"/>
    <b v="0"/>
    <n v="249"/>
    <b v="1"/>
    <s v="theater/spaces"/>
    <x v="1"/>
    <s v="spaces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d v="2015-05-26T21:54:00"/>
    <n v="1427493240"/>
    <x v="2996"/>
    <b v="0"/>
    <n v="392"/>
    <b v="1"/>
    <s v="theater/spaces"/>
    <x v="1"/>
    <s v="spaces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d v="2017-02-27T04:59:00"/>
    <n v="1486661793"/>
    <x v="2997"/>
    <b v="0"/>
    <n v="115"/>
    <b v="1"/>
    <s v="theater/spaces"/>
    <x v="1"/>
    <s v="spaces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d v="2014-06-16T04:25:00"/>
    <n v="1400474329"/>
    <x v="2998"/>
    <b v="0"/>
    <n v="433"/>
    <b v="1"/>
    <s v="theater/spaces"/>
    <x v="1"/>
    <s v="spaces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d v="2017-03-01T02:00:00"/>
    <n v="1487094360"/>
    <x v="2999"/>
    <b v="0"/>
    <n v="20"/>
    <b v="1"/>
    <s v="theater/spaces"/>
    <x v="1"/>
    <s v="spaces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d v="2017-01-31T18:00:00"/>
    <n v="1484682670"/>
    <x v="3000"/>
    <b v="0"/>
    <n v="8"/>
    <b v="1"/>
    <s v="theater/spaces"/>
    <x v="1"/>
    <s v="spaces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d v="2016-07-13T21:29:42"/>
    <n v="1465853382"/>
    <x v="3001"/>
    <b v="0"/>
    <n v="175"/>
    <b v="1"/>
    <s v="theater/spaces"/>
    <x v="1"/>
    <s v="spaces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d v="2012-12-26T20:04:12"/>
    <n v="1353960252"/>
    <x v="3002"/>
    <b v="0"/>
    <n v="104"/>
    <b v="1"/>
    <s v="theater/spaces"/>
    <x v="1"/>
    <s v="spaces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d v="2016-03-01T05:59:00"/>
    <n v="1454098976"/>
    <x v="3003"/>
    <b v="0"/>
    <n v="17"/>
    <b v="1"/>
    <s v="theater/spaces"/>
    <x v="1"/>
    <s v="spaces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d v="2014-11-15T22:08:44"/>
    <n v="1413493724"/>
    <x v="3004"/>
    <b v="0"/>
    <n v="277"/>
    <b v="1"/>
    <s v="theater/spaces"/>
    <x v="1"/>
    <s v="spaces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d v="2014-10-06T16:11:45"/>
    <n v="1410019905"/>
    <x v="3005"/>
    <b v="0"/>
    <n v="118"/>
    <b v="1"/>
    <s v="theater/spaces"/>
    <x v="1"/>
    <s v="spaces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d v="2014-12-14T18:09:51"/>
    <n v="1415988591"/>
    <x v="3006"/>
    <b v="0"/>
    <n v="97"/>
    <b v="1"/>
    <s v="theater/spaces"/>
    <x v="1"/>
    <s v="spaces"/>
    <n v="1.0774999999999999"/>
    <n v="88.865979381443296"/>
  </r>
  <r>
    <n v="3007"/>
    <s v="Bethlem"/>
    <s v="Consuite for 2015 CoreCon.  An adventure into insanity."/>
    <n v="600"/>
    <n v="1080"/>
    <x v="0"/>
    <s v="US"/>
    <x v="0"/>
    <n v="1429938683"/>
    <d v="2015-04-25T05:11:23"/>
    <n v="1428124283"/>
    <x v="3007"/>
    <b v="0"/>
    <n v="20"/>
    <b v="1"/>
    <s v="theater/spaces"/>
    <x v="1"/>
    <s v="spaces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d v="2016-01-21T05:05:19"/>
    <n v="1450760719"/>
    <x v="3008"/>
    <b v="0"/>
    <n v="26"/>
    <b v="1"/>
    <s v="theater/spaces"/>
    <x v="1"/>
    <s v="spaces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d v="2014-11-26T14:40:40"/>
    <n v="1414417240"/>
    <x v="3009"/>
    <b v="0"/>
    <n v="128"/>
    <b v="1"/>
    <s v="theater/spaces"/>
    <x v="1"/>
    <s v="spaces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d v="2015-02-21T19:58:39"/>
    <n v="1419364719"/>
    <x v="3010"/>
    <b v="0"/>
    <n v="15"/>
    <b v="1"/>
    <s v="theater/spaces"/>
    <x v="1"/>
    <s v="spaces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d v="2015-12-23T22:59:00"/>
    <n v="1448536516"/>
    <x v="3011"/>
    <b v="0"/>
    <n v="25"/>
    <b v="1"/>
    <s v="theater/spaces"/>
    <x v="1"/>
    <s v="spaces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d v="2015-02-10T16:52:10"/>
    <n v="1421772730"/>
    <x v="3012"/>
    <b v="0"/>
    <n v="55"/>
    <b v="1"/>
    <s v="theater/spaces"/>
    <x v="1"/>
    <s v="spaces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d v="2015-06-21T20:04:09"/>
    <n v="1432325049"/>
    <x v="3013"/>
    <b v="0"/>
    <n v="107"/>
    <b v="1"/>
    <s v="theater/spaces"/>
    <x v="1"/>
    <s v="spaces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d v="2014-11-05T05:00:00"/>
    <n v="1412737080"/>
    <x v="3014"/>
    <b v="0"/>
    <n v="557"/>
    <b v="1"/>
    <s v="theater/spaces"/>
    <x v="1"/>
    <s v="spaces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d v="2014-06-11T04:00:00"/>
    <n v="1401125238"/>
    <x v="3015"/>
    <b v="0"/>
    <n v="40"/>
    <b v="1"/>
    <s v="theater/spaces"/>
    <x v="1"/>
    <s v="spaces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d v="2014-07-18T13:09:12"/>
    <n v="1400504952"/>
    <x v="3016"/>
    <b v="0"/>
    <n v="36"/>
    <b v="1"/>
    <s v="theater/spaces"/>
    <x v="1"/>
    <s v="spaces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d v="2014-08-20T20:24:03"/>
    <n v="1405974243"/>
    <x v="3017"/>
    <b v="0"/>
    <n v="159"/>
    <b v="1"/>
    <s v="theater/spaces"/>
    <x v="1"/>
    <s v="spaces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d v="2015-07-20T22:00:00"/>
    <n v="1433747376"/>
    <x v="3018"/>
    <b v="0"/>
    <n v="41"/>
    <b v="1"/>
    <s v="theater/spaces"/>
    <x v="1"/>
    <s v="spaces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d v="2014-05-27T03:00:00"/>
    <n v="1398801620"/>
    <x v="3019"/>
    <b v="0"/>
    <n v="226"/>
    <b v="1"/>
    <s v="theater/spaces"/>
    <x v="1"/>
    <s v="spaces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d v="2015-08-14T20:18:53"/>
    <n v="1434399533"/>
    <x v="3020"/>
    <b v="0"/>
    <n v="30"/>
    <b v="1"/>
    <s v="theater/spaces"/>
    <x v="1"/>
    <s v="spaces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d v="2016-11-22T05:59:00"/>
    <n v="1476715869"/>
    <x v="3021"/>
    <b v="0"/>
    <n v="103"/>
    <b v="1"/>
    <s v="theater/spaces"/>
    <x v="1"/>
    <s v="spaces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d v="2016-08-27T22:53:29"/>
    <n v="1468450409"/>
    <x v="3022"/>
    <b v="0"/>
    <n v="62"/>
    <b v="1"/>
    <s v="theater/spaces"/>
    <x v="1"/>
    <s v="spaces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d v="2015-06-11T16:13:06"/>
    <n v="1430151186"/>
    <x v="3023"/>
    <b v="0"/>
    <n v="6"/>
    <b v="1"/>
    <s v="theater/spaces"/>
    <x v="1"/>
    <s v="spaces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d v="2012-10-06T23:51:15"/>
    <n v="1346975475"/>
    <x v="3024"/>
    <b v="0"/>
    <n v="182"/>
    <b v="1"/>
    <s v="theater/spaces"/>
    <x v="1"/>
    <s v="spaces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d v="2014-05-30T16:00:00"/>
    <n v="1399032813"/>
    <x v="3025"/>
    <b v="0"/>
    <n v="145"/>
    <b v="1"/>
    <s v="theater/spaces"/>
    <x v="1"/>
    <s v="spaces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d v="2017-03-03T11:01:32"/>
    <n v="1487329292"/>
    <x v="3026"/>
    <b v="0"/>
    <n v="25"/>
    <b v="1"/>
    <s v="theater/spaces"/>
    <x v="1"/>
    <s v="spaces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d v="2015-03-20T15:54:11"/>
    <n v="1424278451"/>
    <x v="3027"/>
    <b v="0"/>
    <n v="320"/>
    <b v="1"/>
    <s v="theater/spaces"/>
    <x v="1"/>
    <s v="spaces"/>
    <n v="1.3144"/>
    <n v="164.3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d v="2016-08-15T06:20:25"/>
    <n v="1468650025"/>
    <x v="3028"/>
    <b v="0"/>
    <n v="99"/>
    <b v="1"/>
    <s v="theater/spaces"/>
    <x v="1"/>
    <s v="spaces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d v="2014-11-18T04:35:00"/>
    <n v="1413824447"/>
    <x v="3029"/>
    <b v="0"/>
    <n v="348"/>
    <b v="1"/>
    <s v="theater/spaces"/>
    <x v="1"/>
    <s v="spaces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d v="2015-09-16T17:56:11"/>
    <n v="1439834171"/>
    <x v="3030"/>
    <b v="0"/>
    <n v="41"/>
    <b v="1"/>
    <s v="theater/spaces"/>
    <x v="1"/>
    <s v="spaces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d v="2016-10-14T21:10:47"/>
    <n v="1471295447"/>
    <x v="3031"/>
    <b v="0"/>
    <n v="29"/>
    <b v="1"/>
    <s v="theater/spaces"/>
    <x v="1"/>
    <s v="spaces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d v="2015-09-11T01:04:19"/>
    <n v="1439341459"/>
    <x v="3032"/>
    <b v="0"/>
    <n v="25"/>
    <b v="1"/>
    <s v="theater/spaces"/>
    <x v="1"/>
    <s v="spaces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d v="2016-08-18T02:38:45"/>
    <n v="1468895925"/>
    <x v="3033"/>
    <b v="0"/>
    <n v="23"/>
    <b v="1"/>
    <s v="theater/spaces"/>
    <x v="1"/>
    <s v="spaces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d v="2016-11-01T03:59:00"/>
    <n v="1475326255"/>
    <x v="3034"/>
    <b v="0"/>
    <n v="1260"/>
    <b v="1"/>
    <s v="theater/spaces"/>
    <x v="1"/>
    <s v="spaces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s v="US"/>
    <x v="0"/>
    <n v="1367674009"/>
    <d v="2013-05-04T13:26:49"/>
    <n v="1365082009"/>
    <x v="3035"/>
    <b v="0"/>
    <n v="307"/>
    <b v="1"/>
    <s v="theater/spaces"/>
    <x v="1"/>
    <s v="spaces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d v="2013-08-16T11:59:00"/>
    <n v="1373568644"/>
    <x v="3036"/>
    <b v="0"/>
    <n v="329"/>
    <b v="1"/>
    <s v="theater/spaces"/>
    <x v="1"/>
    <s v="spaces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d v="2010-10-02T04:59:00"/>
    <n v="1279574773"/>
    <x v="3037"/>
    <b v="0"/>
    <n v="32"/>
    <b v="1"/>
    <s v="theater/spaces"/>
    <x v="1"/>
    <s v="spaces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d v="2016-03-04T06:03:17"/>
    <n v="1451887397"/>
    <x v="3038"/>
    <b v="0"/>
    <n v="27"/>
    <b v="1"/>
    <s v="theater/spaces"/>
    <x v="1"/>
    <s v="spaces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d v="2013-12-29T07:59:00"/>
    <n v="1386011038"/>
    <x v="3039"/>
    <b v="0"/>
    <n v="236"/>
    <b v="1"/>
    <s v="theater/spaces"/>
    <x v="1"/>
    <s v="spaces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d v="2015-06-26T23:00:00"/>
    <n v="1434999621"/>
    <x v="3040"/>
    <b v="0"/>
    <n v="42"/>
    <b v="1"/>
    <s v="theater/spaces"/>
    <x v="1"/>
    <s v="spaces"/>
    <n v="1.075"/>
    <n v="76.785714285714292"/>
  </r>
  <r>
    <n v="3041"/>
    <s v="Lend a Hand in Our Home"/>
    <s v="Privet! Hello! Bon Jour! We are the Arlekin Players Theatre and we need a home."/>
    <n v="8300"/>
    <n v="9170"/>
    <x v="0"/>
    <s v="US"/>
    <x v="0"/>
    <n v="1453323048"/>
    <d v="2016-01-20T20:50:48"/>
    <n v="1450731048"/>
    <x v="3041"/>
    <b v="0"/>
    <n v="95"/>
    <b v="1"/>
    <s v="theater/spaces"/>
    <x v="1"/>
    <s v="spaces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d v="2015-10-06T16:30:47"/>
    <n v="1441557047"/>
    <x v="3042"/>
    <b v="0"/>
    <n v="37"/>
    <b v="1"/>
    <s v="theater/spaces"/>
    <x v="1"/>
    <s v="spaces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d v="2015-04-16T02:50:00"/>
    <n v="1426815699"/>
    <x v="3043"/>
    <b v="0"/>
    <n v="128"/>
    <b v="1"/>
    <s v="theater/spaces"/>
    <x v="1"/>
    <s v="spaces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d v="2016-02-02T17:26:38"/>
    <n v="1453137998"/>
    <x v="3044"/>
    <b v="0"/>
    <n v="156"/>
    <b v="1"/>
    <s v="theater/spaces"/>
    <x v="1"/>
    <s v="spaces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d v="2014-08-22T03:44:15"/>
    <n v="1406087055"/>
    <x v="3045"/>
    <b v="0"/>
    <n v="64"/>
    <b v="1"/>
    <s v="theater/spaces"/>
    <x v="1"/>
    <s v="spaces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d v="2014-09-10T04:52:00"/>
    <n v="1407784586"/>
    <x v="3046"/>
    <b v="0"/>
    <n v="58"/>
    <b v="1"/>
    <s v="theater/spaces"/>
    <x v="1"/>
    <s v="spaces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d v="2016-04-27T13:16:00"/>
    <n v="1457999054"/>
    <x v="3047"/>
    <b v="0"/>
    <n v="20"/>
    <b v="1"/>
    <s v="theater/spaces"/>
    <x v="1"/>
    <s v="spaces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d v="2014-12-31T21:22:00"/>
    <n v="1417556262"/>
    <x v="3048"/>
    <b v="0"/>
    <n v="47"/>
    <b v="1"/>
    <s v="theater/spaces"/>
    <x v="1"/>
    <s v="spaces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d v="2015-06-14T00:20:55"/>
    <n v="1431649255"/>
    <x v="3049"/>
    <b v="0"/>
    <n v="54"/>
    <b v="1"/>
    <s v="theater/spaces"/>
    <x v="1"/>
    <s v="spaces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d v="2016-05-05T04:02:40"/>
    <n v="1459828960"/>
    <x v="3050"/>
    <b v="0"/>
    <n v="9"/>
    <b v="1"/>
    <s v="theater/spaces"/>
    <x v="1"/>
    <s v="spaces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d v="2017-02-08T09:59:05"/>
    <n v="1483955945"/>
    <x v="3051"/>
    <b v="1"/>
    <n v="35"/>
    <b v="0"/>
    <s v="theater/spaces"/>
    <x v="1"/>
    <s v="spaces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d v="2015-05-28T15:59:00"/>
    <n v="1430237094"/>
    <x v="3052"/>
    <b v="0"/>
    <n v="2"/>
    <b v="0"/>
    <s v="theater/spaces"/>
    <x v="1"/>
    <s v="spaces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d v="2014-10-02T03:59:00"/>
    <n v="1407781013"/>
    <x v="3053"/>
    <b v="0"/>
    <n v="3"/>
    <b v="0"/>
    <s v="theater/spaces"/>
    <x v="1"/>
    <s v="spaces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d v="2015-03-02T01:04:00"/>
    <n v="1422043154"/>
    <x v="3054"/>
    <b v="0"/>
    <n v="0"/>
    <b v="0"/>
    <s v="theater/spaces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d v="2015-01-09T22:59:50"/>
    <n v="1415660390"/>
    <x v="3055"/>
    <b v="0"/>
    <n v="1"/>
    <b v="0"/>
    <s v="theater/spaces"/>
    <x v="1"/>
    <s v="spaces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d v="2014-09-29T15:16:24"/>
    <n v="1406819784"/>
    <x v="3056"/>
    <b v="0"/>
    <n v="0"/>
    <b v="0"/>
    <s v="theater/spaces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d v="2016-04-03T14:36:51"/>
    <n v="1457105811"/>
    <x v="3057"/>
    <b v="0"/>
    <n v="0"/>
    <b v="0"/>
    <s v="theater/spaces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d v="2016-05-20T08:59:00"/>
    <n v="1459414740"/>
    <x v="3058"/>
    <b v="0"/>
    <n v="3"/>
    <b v="0"/>
    <s v="theater/spaces"/>
    <x v="1"/>
    <s v="spaces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d v="2014-08-08T22:27:26"/>
    <n v="1404944846"/>
    <x v="3059"/>
    <b v="0"/>
    <n v="11"/>
    <b v="0"/>
    <s v="theater/spaces"/>
    <x v="1"/>
    <s v="spaces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d v="2015-09-28T06:35:34"/>
    <n v="1440830134"/>
    <x v="3060"/>
    <b v="0"/>
    <n v="6"/>
    <b v="0"/>
    <s v="theater/spaces"/>
    <x v="1"/>
    <s v="spaces"/>
    <n v="1.5227272727272728E-3"/>
    <n v="55.833333333333336"/>
  </r>
  <r>
    <n v="3061"/>
    <s v="Help Save Parkway Cinemas!"/>
    <s v="Save a historic Local theater."/>
    <n v="1000000"/>
    <n v="0"/>
    <x v="2"/>
    <s v="US"/>
    <x v="0"/>
    <n v="1407955748"/>
    <d v="2014-08-13T18:49:08"/>
    <n v="1405363748"/>
    <x v="3061"/>
    <b v="0"/>
    <n v="0"/>
    <b v="0"/>
    <s v="theater/spaces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d v="2015-09-30T18:00:00"/>
    <n v="1441111892"/>
    <x v="3062"/>
    <b v="0"/>
    <n v="67"/>
    <b v="0"/>
    <s v="theater/spaces"/>
    <x v="1"/>
    <s v="spaces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s v="US"/>
    <x v="0"/>
    <n v="1477174138"/>
    <d v="2016-10-22T22:08:58"/>
    <n v="1474150138"/>
    <x v="3063"/>
    <b v="0"/>
    <n v="23"/>
    <b v="0"/>
    <s v="theater/spaces"/>
    <x v="1"/>
    <s v="spaces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s v="US"/>
    <x v="0"/>
    <n v="1448175540"/>
    <d v="2015-11-22T06:59:00"/>
    <n v="1445483246"/>
    <x v="3064"/>
    <b v="0"/>
    <n v="72"/>
    <b v="0"/>
    <s v="theater/spaces"/>
    <x v="1"/>
    <s v="spaces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d v="2014-07-30T01:19:32"/>
    <n v="1404523172"/>
    <x v="3065"/>
    <b v="0"/>
    <n v="2"/>
    <b v="0"/>
    <s v="theater/spaces"/>
    <x v="1"/>
    <s v="spaces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d v="2016-07-10T05:28:57"/>
    <n v="1465536537"/>
    <x v="3066"/>
    <b v="0"/>
    <n v="15"/>
    <b v="0"/>
    <s v="theater/spaces"/>
    <x v="1"/>
    <s v="spaces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d v="2015-09-09T22:31:19"/>
    <n v="1439245879"/>
    <x v="3067"/>
    <b v="0"/>
    <n v="1"/>
    <b v="0"/>
    <s v="theater/spaces"/>
    <x v="1"/>
    <s v="spaces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d v="2015-10-16T16:35:52"/>
    <n v="1442421352"/>
    <x v="3068"/>
    <b v="0"/>
    <n v="2"/>
    <b v="0"/>
    <s v="theater/spaces"/>
    <x v="1"/>
    <s v="spaces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d v="2014-12-14T20:00:34"/>
    <n v="1415995234"/>
    <x v="3069"/>
    <b v="0"/>
    <n v="7"/>
    <b v="0"/>
    <s v="theater/spaces"/>
    <x v="1"/>
    <s v="spaces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d v="2016-12-07T17:36:09"/>
    <n v="1479317769"/>
    <x v="3070"/>
    <b v="0"/>
    <n v="16"/>
    <b v="0"/>
    <s v="theater/spaces"/>
    <x v="1"/>
    <s v="spaces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d v="2015-04-21T05:59:00"/>
    <n v="1428082481"/>
    <x v="3071"/>
    <b v="0"/>
    <n v="117"/>
    <b v="0"/>
    <s v="theater/spaces"/>
    <x v="1"/>
    <s v="spaces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d v="2016-10-30T01:46:00"/>
    <n v="1476549262"/>
    <x v="3072"/>
    <b v="0"/>
    <n v="2"/>
    <b v="0"/>
    <s v="theater/spaces"/>
    <x v="1"/>
    <s v="spaces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d v="2015-06-14T19:19:00"/>
    <n v="1429287900"/>
    <x v="3073"/>
    <b v="0"/>
    <n v="7"/>
    <b v="0"/>
    <s v="theater/spaces"/>
    <x v="1"/>
    <s v="spaces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d v="2016-03-10T13:42:39"/>
    <n v="1455025359"/>
    <x v="3074"/>
    <b v="0"/>
    <n v="3"/>
    <b v="0"/>
    <s v="theater/spaces"/>
    <x v="1"/>
    <s v="spaces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d v="2016-08-19T02:27:20"/>
    <n v="1467253640"/>
    <x v="3075"/>
    <b v="0"/>
    <n v="20"/>
    <b v="0"/>
    <s v="theater/spaces"/>
    <x v="1"/>
    <s v="spaces"/>
    <n v="8.6400000000000005E-2"/>
    <n v="64.8"/>
  </r>
  <r>
    <n v="3076"/>
    <s v="10,000 Hours"/>
    <s v="Helping female comedians get in their 10,000 Hours of practice!"/>
    <n v="10000"/>
    <n v="1506"/>
    <x v="2"/>
    <s v="US"/>
    <x v="0"/>
    <n v="1444405123"/>
    <d v="2015-10-09T15:38:43"/>
    <n v="1439221123"/>
    <x v="3076"/>
    <b v="0"/>
    <n v="50"/>
    <b v="0"/>
    <s v="theater/spaces"/>
    <x v="1"/>
    <s v="spaces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d v="2017-03-02T22:57:58"/>
    <n v="1485903478"/>
    <x v="3077"/>
    <b v="0"/>
    <n v="2"/>
    <b v="0"/>
    <s v="theater/spaces"/>
    <x v="1"/>
    <s v="spaces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d v="2015-02-26T03:19:55"/>
    <n v="1422328795"/>
    <x v="3078"/>
    <b v="0"/>
    <n v="3"/>
    <b v="0"/>
    <s v="theater/spaces"/>
    <x v="1"/>
    <s v="spaces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d v="2015-03-22T16:07:15"/>
    <n v="1424452035"/>
    <x v="3079"/>
    <b v="0"/>
    <n v="27"/>
    <b v="0"/>
    <s v="theater/spaces"/>
    <x v="1"/>
    <s v="spaces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d v="2014-12-27T01:40:44"/>
    <n v="1414456844"/>
    <x v="3080"/>
    <b v="0"/>
    <n v="7"/>
    <b v="0"/>
    <s v="theater/spaces"/>
    <x v="1"/>
    <s v="spaces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d v="2015-09-20T04:21:31"/>
    <n v="1440130891"/>
    <x v="3081"/>
    <b v="0"/>
    <n v="5"/>
    <b v="0"/>
    <s v="theater/spaces"/>
    <x v="1"/>
    <s v="spaces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d v="2015-11-15T23:09:06"/>
    <n v="1445033346"/>
    <x v="3082"/>
    <b v="0"/>
    <n v="0"/>
    <b v="0"/>
    <s v="theater/spaces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d v="2014-09-01T05:00:00"/>
    <n v="1406986278"/>
    <x v="3083"/>
    <b v="0"/>
    <n v="3"/>
    <b v="0"/>
    <s v="theater/spaces"/>
    <x v="1"/>
    <s v="spaces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d v="2015-05-05T18:48:00"/>
    <n v="1428340931"/>
    <x v="3084"/>
    <b v="0"/>
    <n v="6"/>
    <b v="0"/>
    <s v="theater/spaces"/>
    <x v="1"/>
    <s v="spaces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d v="2015-09-29T21:12:39"/>
    <n v="1440969159"/>
    <x v="3085"/>
    <b v="0"/>
    <n v="9"/>
    <b v="0"/>
    <s v="theater/spaces"/>
    <x v="1"/>
    <s v="spaces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d v="2015-08-17T16:05:59"/>
    <n v="1434643559"/>
    <x v="3086"/>
    <b v="0"/>
    <n v="3"/>
    <b v="0"/>
    <s v="theater/spaces"/>
    <x v="1"/>
    <s v="spaces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d v="2016-12-21T04:36:30"/>
    <n v="1477107390"/>
    <x v="3087"/>
    <b v="0"/>
    <n v="2"/>
    <b v="0"/>
    <s v="theater/spaces"/>
    <x v="1"/>
    <s v="spaces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d v="2015-01-08T13:41:00"/>
    <n v="1418046247"/>
    <x v="3088"/>
    <b v="0"/>
    <n v="3"/>
    <b v="0"/>
    <s v="theater/spaces"/>
    <x v="1"/>
    <s v="spaces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d v="2016-07-09T01:59:00"/>
    <n v="1465304483"/>
    <x v="3089"/>
    <b v="0"/>
    <n v="45"/>
    <b v="0"/>
    <s v="theater/spaces"/>
    <x v="1"/>
    <s v="spaces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d v="2015-05-01T18:39:05"/>
    <n v="1425325145"/>
    <x v="3090"/>
    <b v="0"/>
    <n v="9"/>
    <b v="0"/>
    <s v="theater/spaces"/>
    <x v="1"/>
    <s v="spaces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d v="2016-08-14T22:45:43"/>
    <n v="1468622743"/>
    <x v="3091"/>
    <b v="0"/>
    <n v="9"/>
    <b v="0"/>
    <s v="theater/spaces"/>
    <x v="1"/>
    <s v="spaces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d v="2015-10-15T22:00:00"/>
    <n v="1441723912"/>
    <x v="3092"/>
    <b v="0"/>
    <n v="21"/>
    <b v="0"/>
    <s v="theater/spaces"/>
    <x v="1"/>
    <s v="spaces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d v="2014-06-01T03:59:00"/>
    <n v="1398980941"/>
    <x v="3093"/>
    <b v="0"/>
    <n v="17"/>
    <b v="0"/>
    <s v="theater/spaces"/>
    <x v="1"/>
    <s v="spaces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d v="2015-09-20T19:05:56"/>
    <n v="1437591956"/>
    <x v="3094"/>
    <b v="0"/>
    <n v="1"/>
    <b v="0"/>
    <s v="theater/spaces"/>
    <x v="1"/>
    <s v="spaces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d v="2016-08-01T00:36:20"/>
    <n v="1464827780"/>
    <x v="3095"/>
    <b v="0"/>
    <n v="1"/>
    <b v="0"/>
    <s v="theater/spaces"/>
    <x v="1"/>
    <s v="spaces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d v="2015-05-20T19:48:46"/>
    <n v="1429559326"/>
    <x v="3096"/>
    <b v="0"/>
    <n v="14"/>
    <b v="0"/>
    <s v="theater/spaces"/>
    <x v="1"/>
    <s v="spaces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d v="2016-10-07T14:00:00"/>
    <n v="1474027501"/>
    <x v="3097"/>
    <b v="0"/>
    <n v="42"/>
    <b v="0"/>
    <s v="theater/spaces"/>
    <x v="1"/>
    <s v="spaces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d v="2016-02-08T00:17:00"/>
    <n v="1450724449"/>
    <x v="3098"/>
    <b v="0"/>
    <n v="27"/>
    <b v="0"/>
    <s v="theater/spaces"/>
    <x v="1"/>
    <s v="spaces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d v="2016-02-12T04:33:11"/>
    <n v="1452659591"/>
    <x v="3099"/>
    <b v="0"/>
    <n v="5"/>
    <b v="0"/>
    <s v="theater/spaces"/>
    <x v="1"/>
    <s v="spaces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d v="2014-10-20T14:56:15"/>
    <n v="1411224975"/>
    <x v="3100"/>
    <b v="0"/>
    <n v="13"/>
    <b v="0"/>
    <s v="theater/spaces"/>
    <x v="1"/>
    <s v="spaces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d v="2015-07-16T07:56:00"/>
    <n v="1434445937"/>
    <x v="3101"/>
    <b v="0"/>
    <n v="12"/>
    <b v="0"/>
    <s v="theater/spaces"/>
    <x v="1"/>
    <s v="spaces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d v="2016-08-23T08:10:18"/>
    <n v="1467619818"/>
    <x v="3102"/>
    <b v="0"/>
    <n v="90"/>
    <b v="0"/>
    <s v="theater/spaces"/>
    <x v="1"/>
    <s v="spaces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d v="2015-06-12T03:45:06"/>
    <n v="1428896706"/>
    <x v="3103"/>
    <b v="0"/>
    <n v="2"/>
    <b v="0"/>
    <s v="theater/spaces"/>
    <x v="1"/>
    <s v="spaces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d v="2015-02-03T02:00:00"/>
    <n v="1420235311"/>
    <x v="3104"/>
    <b v="0"/>
    <n v="5"/>
    <b v="0"/>
    <s v="theater/spaces"/>
    <x v="1"/>
    <s v="spaces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d v="2014-10-19T05:00:00"/>
    <n v="1408986916"/>
    <x v="3105"/>
    <b v="0"/>
    <n v="31"/>
    <b v="0"/>
    <s v="theater/spaces"/>
    <x v="1"/>
    <s v="spaces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d v="2015-09-16T22:00:00"/>
    <n v="1440497876"/>
    <x v="3106"/>
    <b v="0"/>
    <n v="4"/>
    <b v="0"/>
    <s v="theater/spaces"/>
    <x v="1"/>
    <s v="spaces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d v="2015-05-11T19:32:31"/>
    <n v="1430767951"/>
    <x v="3107"/>
    <b v="0"/>
    <n v="29"/>
    <b v="0"/>
    <s v="theater/spaces"/>
    <x v="1"/>
    <s v="spaces"/>
    <n v="0.197625"/>
    <n v="272.58620689655174"/>
  </r>
  <r>
    <n v="3108"/>
    <s v="Funding a home for our Children's Theater"/>
    <s v="We need a permanent home for the theater!"/>
    <n v="50000"/>
    <n v="26"/>
    <x v="2"/>
    <s v="US"/>
    <x v="0"/>
    <n v="1430234394"/>
    <d v="2015-04-28T15:19:54"/>
    <n v="1425053994"/>
    <x v="3108"/>
    <b v="0"/>
    <n v="2"/>
    <b v="0"/>
    <s v="theater/spaces"/>
    <x v="1"/>
    <s v="spaces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d v="2014-08-28T03:00:10"/>
    <n v="1406170810"/>
    <x v="3109"/>
    <b v="0"/>
    <n v="114"/>
    <b v="0"/>
    <s v="theater/spaces"/>
    <x v="1"/>
    <s v="spaces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d v="2017-02-19T00:45:19"/>
    <n v="1484009119"/>
    <x v="3110"/>
    <b v="0"/>
    <n v="1"/>
    <b v="0"/>
    <s v="theater/spaces"/>
    <x v="1"/>
    <s v="spaces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d v="2014-10-04T14:17:00"/>
    <n v="1409753820"/>
    <x v="3111"/>
    <b v="0"/>
    <n v="76"/>
    <b v="0"/>
    <s v="theater/spaces"/>
    <x v="1"/>
    <s v="spaces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d v="2016-11-01T02:55:34"/>
    <n v="1472784934"/>
    <x v="3112"/>
    <b v="0"/>
    <n v="9"/>
    <b v="0"/>
    <s v="theater/spaces"/>
    <x v="1"/>
    <s v="spaces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d v="2015-04-17T17:33:02"/>
    <n v="1426699982"/>
    <x v="3113"/>
    <b v="0"/>
    <n v="37"/>
    <b v="0"/>
    <s v="theater/spaces"/>
    <x v="1"/>
    <s v="spaces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d v="2014-09-21T15:10:50"/>
    <n v="1406128250"/>
    <x v="3114"/>
    <b v="0"/>
    <n v="0"/>
    <b v="0"/>
    <s v="theater/spaces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d v="2016-06-05T10:43:47"/>
    <n v="1462531427"/>
    <x v="3115"/>
    <b v="0"/>
    <n v="1"/>
    <b v="0"/>
    <s v="theater/spaces"/>
    <x v="1"/>
    <s v="spaces"/>
    <n v="0.03"/>
    <n v="300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d v="2015-04-01T12:22:05"/>
    <n v="1426681325"/>
    <x v="3116"/>
    <b v="0"/>
    <n v="10"/>
    <b v="0"/>
    <s v="theater/spaces"/>
    <x v="1"/>
    <s v="spaces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d v="2016-05-27T13:12:00"/>
    <n v="1463648360"/>
    <x v="3117"/>
    <b v="0"/>
    <n v="1"/>
    <b v="0"/>
    <s v="theater/spaces"/>
    <x v="1"/>
    <s v="spaces"/>
    <n v="1E-3"/>
    <n v="1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d v="2016-07-02T15:35:23"/>
    <n v="1465832123"/>
    <x v="3118"/>
    <b v="0"/>
    <n v="2"/>
    <b v="0"/>
    <s v="theater/spaces"/>
    <x v="1"/>
    <s v="spaces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d v="2015-03-27T00:05:32"/>
    <n v="1424826332"/>
    <x v="3119"/>
    <b v="0"/>
    <n v="1"/>
    <b v="0"/>
    <s v="theater/spaces"/>
    <x v="1"/>
    <s v="spaces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d v="2016-05-05T21:36:36"/>
    <n v="1457303796"/>
    <x v="3120"/>
    <b v="0"/>
    <n v="10"/>
    <b v="0"/>
    <s v="theater/spaces"/>
    <x v="1"/>
    <s v="spaces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d v="2014-09-26T16:18:55"/>
    <n v="1406564335"/>
    <x v="3121"/>
    <b v="0"/>
    <n v="1"/>
    <b v="0"/>
    <s v="theater/spaces"/>
    <x v="1"/>
    <s v="spaces"/>
    <n v="6.6666666666666671E-3"/>
    <n v="10"/>
  </r>
  <r>
    <n v="3122"/>
    <s v="be back soon (Canceled)"/>
    <s v="cancelled until further notice"/>
    <n v="199"/>
    <n v="116"/>
    <x v="1"/>
    <s v="US"/>
    <x v="0"/>
    <n v="1478733732"/>
    <d v="2016-11-09T23:22:12"/>
    <n v="1478298132"/>
    <x v="3122"/>
    <b v="0"/>
    <n v="2"/>
    <b v="0"/>
    <s v="theater/spaces"/>
    <x v="1"/>
    <s v="spaces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d v="2016-07-09T23:49:58"/>
    <n v="1465516198"/>
    <x v="3123"/>
    <b v="0"/>
    <n v="348"/>
    <b v="0"/>
    <s v="theater/spaces"/>
    <x v="1"/>
    <s v="spaces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d v="2015-02-02T18:43:21"/>
    <n v="1417718601"/>
    <x v="3124"/>
    <b v="0"/>
    <n v="4"/>
    <b v="0"/>
    <s v="theater/spaces"/>
    <x v="1"/>
    <s v="spaces"/>
    <n v="3.2499999999999997E-5"/>
    <n v="6.5"/>
  </r>
  <r>
    <n v="3125"/>
    <s v="N/A (Canceled)"/>
    <s v="N/A"/>
    <n v="1500000"/>
    <n v="0"/>
    <x v="1"/>
    <s v="US"/>
    <x v="0"/>
    <n v="1452142672"/>
    <d v="2016-01-07T04:57:52"/>
    <n v="1449550672"/>
    <x v="3125"/>
    <b v="0"/>
    <n v="0"/>
    <b v="0"/>
    <s v="theater/spaces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d v="2016-03-27T23:26:02"/>
    <n v="1456532762"/>
    <x v="3126"/>
    <b v="0"/>
    <n v="17"/>
    <b v="0"/>
    <s v="theater/spaces"/>
    <x v="1"/>
    <s v="spaces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d v="2015-03-01T20:33:49"/>
    <n v="1422650029"/>
    <x v="3127"/>
    <b v="0"/>
    <n v="0"/>
    <b v="0"/>
    <s v="theater/spaces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d v="2017-03-16T18:49:01"/>
    <n v="1487101741"/>
    <x v="3128"/>
    <b v="0"/>
    <n v="117"/>
    <b v="0"/>
    <s v="theater/plays"/>
    <x v="1"/>
    <s v="plays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d v="2017-04-18T19:13:39"/>
    <n v="1489090419"/>
    <x v="3129"/>
    <b v="0"/>
    <n v="1"/>
    <b v="0"/>
    <s v="theater/plays"/>
    <x v="1"/>
    <s v="plays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d v="2017-04-14T04:59:00"/>
    <n v="1489504916"/>
    <x v="3130"/>
    <b v="0"/>
    <n v="4"/>
    <b v="0"/>
    <s v="theater/plays"/>
    <x v="1"/>
    <s v="plays"/>
    <n v="3.7499999999999999E-2"/>
    <n v="93.75"/>
  </r>
  <r>
    <n v="3131"/>
    <s v="SNAKE EYES"/>
    <s v="A Staged Reading of &quot;Snake Eyes,&quot; a new play by Alex Rafala"/>
    <n v="4100"/>
    <n v="645"/>
    <x v="3"/>
    <s v="US"/>
    <x v="0"/>
    <n v="1491656045"/>
    <d v="2017-04-08T12:54:05"/>
    <n v="1489067645"/>
    <x v="3131"/>
    <b v="0"/>
    <n v="12"/>
    <b v="0"/>
    <s v="theater/plays"/>
    <x v="1"/>
    <s v="plays"/>
    <n v="0.15731707317073171"/>
    <n v="53.75"/>
  </r>
  <r>
    <n v="3132"/>
    <s v="A Bite of a Snake Play"/>
    <s v="Smells Like Money, Drips Like Honey, Taste Like Mocha, Better Run AWAY"/>
    <n v="30000"/>
    <n v="10"/>
    <x v="3"/>
    <s v="US"/>
    <x v="0"/>
    <n v="1492759460"/>
    <d v="2017-04-21T07:24:20"/>
    <n v="1487579060"/>
    <x v="3132"/>
    <b v="0"/>
    <n v="1"/>
    <b v="0"/>
    <s v="theater/plays"/>
    <x v="1"/>
    <s v="plays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d v="2017-03-24T12:33:54"/>
    <n v="1487770434"/>
    <x v="3133"/>
    <b v="0"/>
    <n v="16"/>
    <b v="0"/>
    <s v="theater/plays"/>
    <x v="1"/>
    <s v="plays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d v="2017-03-27T16:16:59"/>
    <n v="1488820619"/>
    <x v="3134"/>
    <b v="0"/>
    <n v="12"/>
    <b v="0"/>
    <s v="theater/plays"/>
    <x v="1"/>
    <s v="plays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d v="2017-04-04T03:38:41"/>
    <n v="1489376321"/>
    <x v="3135"/>
    <b v="0"/>
    <n v="7"/>
    <b v="0"/>
    <s v="theater/plays"/>
    <x v="1"/>
    <s v="plays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d v="2017-03-31T22:59:00"/>
    <n v="1487847954"/>
    <x v="3136"/>
    <b v="0"/>
    <n v="22"/>
    <b v="0"/>
    <s v="theater/plays"/>
    <x v="1"/>
    <s v="plays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d v="2017-05-03T19:12:00"/>
    <n v="1489439669"/>
    <x v="3137"/>
    <b v="0"/>
    <n v="1"/>
    <b v="0"/>
    <s v="theater/plays"/>
    <x v="1"/>
    <s v="plays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d v="2017-04-03T15:30:07"/>
    <n v="1489591807"/>
    <x v="3138"/>
    <b v="0"/>
    <n v="0"/>
    <b v="0"/>
    <s v="theater/plays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d v="2017-03-25T04:33:00"/>
    <n v="1487485760"/>
    <x v="3139"/>
    <b v="0"/>
    <n v="6"/>
    <b v="0"/>
    <s v="theater/plays"/>
    <x v="1"/>
    <s v="plays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d v="2017-04-07T16:15:03"/>
    <n v="1488993303"/>
    <x v="3140"/>
    <b v="0"/>
    <n v="4"/>
    <b v="0"/>
    <s v="theater/plays"/>
    <x v="1"/>
    <s v="plays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d v="2017-04-16T20:00:00"/>
    <n v="1488823488"/>
    <x v="3141"/>
    <b v="0"/>
    <n v="8"/>
    <b v="0"/>
    <s v="theater/plays"/>
    <x v="1"/>
    <s v="plays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d v="2017-03-19T11:18:59"/>
    <n v="1487333939"/>
    <x v="3142"/>
    <b v="0"/>
    <n v="3"/>
    <b v="0"/>
    <s v="theater/plays"/>
    <x v="1"/>
    <s v="plays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d v="2017-04-09T08:35:56"/>
    <n v="1489480556"/>
    <x v="3143"/>
    <b v="0"/>
    <n v="0"/>
    <b v="0"/>
    <s v="theater/plays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d v="2017-03-19T06:00:00"/>
    <n v="1488459307"/>
    <x v="3144"/>
    <b v="0"/>
    <n v="30"/>
    <b v="0"/>
    <s v="theater/plays"/>
    <x v="1"/>
    <s v="plays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d v="2017-03-27T23:58:54"/>
    <n v="1485478734"/>
    <x v="3145"/>
    <b v="0"/>
    <n v="0"/>
    <b v="0"/>
    <s v="theater/plays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d v="2017-04-16T15:22:46"/>
    <n v="1488471766"/>
    <x v="3146"/>
    <b v="0"/>
    <n v="12"/>
    <b v="0"/>
    <s v="theater/plays"/>
    <x v="1"/>
    <s v="plays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d v="2014-11-07T00:15:55"/>
    <n v="1411859755"/>
    <x v="3147"/>
    <b v="1"/>
    <n v="213"/>
    <b v="1"/>
    <s v="theater/plays"/>
    <x v="1"/>
    <s v="plays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d v="2014-10-01T04:00:00"/>
    <n v="1410278284"/>
    <x v="3148"/>
    <b v="1"/>
    <n v="57"/>
    <b v="1"/>
    <s v="theater/plays"/>
    <x v="1"/>
    <s v="plays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d v="2012-12-07T02:00:00"/>
    <n v="1352766300"/>
    <x v="3149"/>
    <b v="1"/>
    <n v="25"/>
    <b v="1"/>
    <s v="theater/plays"/>
    <x v="1"/>
    <s v="plays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d v="2011-01-25T04:00:00"/>
    <n v="1288160403"/>
    <x v="3150"/>
    <b v="1"/>
    <n v="104"/>
    <b v="1"/>
    <s v="theater/plays"/>
    <x v="1"/>
    <s v="plays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d v="2014-09-10T20:09:34"/>
    <n v="1407787774"/>
    <x v="3151"/>
    <b v="1"/>
    <n v="34"/>
    <b v="1"/>
    <s v="theater/plays"/>
    <x v="1"/>
    <s v="plays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d v="2013-11-02T20:49:27"/>
    <n v="1380833367"/>
    <x v="3152"/>
    <b v="1"/>
    <n v="67"/>
    <b v="1"/>
    <s v="theater/plays"/>
    <x v="1"/>
    <s v="plays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d v="2011-05-01T04:59:00"/>
    <n v="1301542937"/>
    <x v="3153"/>
    <b v="1"/>
    <n v="241"/>
    <b v="1"/>
    <s v="theater/plays"/>
    <x v="1"/>
    <s v="plays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d v="2012-04-01T20:00:58"/>
    <n v="1330722058"/>
    <x v="3154"/>
    <b v="1"/>
    <n v="123"/>
    <b v="1"/>
    <s v="theater/plays"/>
    <x v="1"/>
    <s v="plays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d v="2012-12-20T11:58:45"/>
    <n v="1353412725"/>
    <x v="3155"/>
    <b v="1"/>
    <n v="302"/>
    <b v="1"/>
    <s v="theater/plays"/>
    <x v="1"/>
    <s v="plays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d v="2012-06-01T22:52:24"/>
    <n v="1335567144"/>
    <x v="3156"/>
    <b v="1"/>
    <n v="89"/>
    <b v="1"/>
    <s v="theater/plays"/>
    <x v="1"/>
    <s v="plays"/>
    <n v="1.0181818181818181"/>
    <n v="62.921348314606739"/>
  </r>
  <r>
    <n v="3157"/>
    <s v="Summer FourPlay"/>
    <s v="Four Directors.  Four One Acts.  Four Genres.  For You."/>
    <n v="4000"/>
    <n v="4040"/>
    <x v="0"/>
    <s v="US"/>
    <x v="0"/>
    <n v="1405746000"/>
    <d v="2014-07-19T05:00:00"/>
    <n v="1404932105"/>
    <x v="3157"/>
    <b v="1"/>
    <n v="41"/>
    <b v="1"/>
    <s v="theater/plays"/>
    <x v="1"/>
    <s v="plays"/>
    <n v="1.01"/>
    <n v="98.536585365853654"/>
  </r>
  <r>
    <n v="3158"/>
    <s v="Nursery Crimes"/>
    <s v="A 40s crime-noir play using nursery rhyme characters."/>
    <n v="5000"/>
    <n v="5700"/>
    <x v="0"/>
    <s v="US"/>
    <x v="0"/>
    <n v="1374523752"/>
    <d v="2013-07-22T20:09:12"/>
    <n v="1371931752"/>
    <x v="3158"/>
    <b v="1"/>
    <n v="69"/>
    <b v="1"/>
    <s v="theater/plays"/>
    <x v="1"/>
    <s v="plays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d v="2012-01-18T23:00:00"/>
    <n v="1323221761"/>
    <x v="3159"/>
    <b v="1"/>
    <n v="52"/>
    <b v="1"/>
    <s v="theater/plays"/>
    <x v="1"/>
    <s v="plays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d v="2014-08-13T04:59:00"/>
    <n v="1405923687"/>
    <x v="3160"/>
    <b v="1"/>
    <n v="57"/>
    <b v="1"/>
    <s v="theater/plays"/>
    <x v="1"/>
    <s v="plays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d v="2014-10-15T12:52:02"/>
    <n v="1410785522"/>
    <x v="3161"/>
    <b v="1"/>
    <n v="74"/>
    <b v="1"/>
    <s v="theater/plays"/>
    <x v="1"/>
    <s v="plays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d v="2014-07-07T02:00:00"/>
    <n v="1402331262"/>
    <x v="3162"/>
    <b v="1"/>
    <n v="63"/>
    <b v="1"/>
    <s v="theater/plays"/>
    <x v="1"/>
    <s v="plays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d v="2014-06-15T18:05:25"/>
    <n v="1400263525"/>
    <x v="3163"/>
    <b v="1"/>
    <n v="72"/>
    <b v="1"/>
    <s v="theater/plays"/>
    <x v="1"/>
    <s v="plays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d v="2014-06-09T19:20:15"/>
    <n v="1399490415"/>
    <x v="3164"/>
    <b v="1"/>
    <n v="71"/>
    <b v="1"/>
    <s v="theater/plays"/>
    <x v="1"/>
    <s v="plays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d v="2011-05-03T03:59:00"/>
    <n v="1302493760"/>
    <x v="3165"/>
    <b v="1"/>
    <n v="21"/>
    <b v="1"/>
    <s v="theater/plays"/>
    <x v="1"/>
    <s v="plays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d v="2014-11-26T07:59:00"/>
    <n v="1414514153"/>
    <x v="3166"/>
    <b v="1"/>
    <n v="930"/>
    <b v="1"/>
    <s v="theater/plays"/>
    <x v="1"/>
    <s v="plays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d v="2014-08-02T04:13:01"/>
    <n v="1405743181"/>
    <x v="3167"/>
    <b v="1"/>
    <n v="55"/>
    <b v="1"/>
    <s v="theater/plays"/>
    <x v="1"/>
    <s v="plays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d v="2014-06-13T22:00:00"/>
    <n v="1399948353"/>
    <x v="3168"/>
    <b v="1"/>
    <n v="61"/>
    <b v="1"/>
    <s v="theater/plays"/>
    <x v="1"/>
    <s v="plays"/>
    <n v="1.242"/>
    <n v="50.901639344262293"/>
  </r>
  <r>
    <n v="3169"/>
    <s v="The Window"/>
    <s v="We're bringing The Window to the Cherry Lane Theater in January 2014."/>
    <n v="8000"/>
    <n v="8241"/>
    <x v="0"/>
    <s v="US"/>
    <x v="0"/>
    <n v="1386910740"/>
    <d v="2013-12-13T04:59:00"/>
    <n v="1384364561"/>
    <x v="3169"/>
    <b v="1"/>
    <n v="82"/>
    <b v="1"/>
    <s v="theater/plays"/>
    <x v="1"/>
    <s v="plays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d v="2014-07-02T04:00:00"/>
    <n v="1401414944"/>
    <x v="3170"/>
    <b v="1"/>
    <n v="71"/>
    <b v="1"/>
    <s v="theater/plays"/>
    <x v="1"/>
    <s v="plays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d v="2016-05-06T14:35:58"/>
    <n v="1459953358"/>
    <x v="3171"/>
    <b v="1"/>
    <n v="117"/>
    <b v="1"/>
    <s v="theater/plays"/>
    <x v="1"/>
    <s v="plays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d v="2012-02-14T17:31:08"/>
    <n v="1326648668"/>
    <x v="3172"/>
    <b v="1"/>
    <n v="29"/>
    <b v="1"/>
    <s v="theater/plays"/>
    <x v="1"/>
    <s v="plays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d v="2014-09-26T21:04:52"/>
    <n v="1409173492"/>
    <x v="3173"/>
    <b v="1"/>
    <n v="74"/>
    <b v="1"/>
    <s v="theater/plays"/>
    <x v="1"/>
    <s v="plays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d v="2014-08-25T20:45:08"/>
    <n v="1407789908"/>
    <x v="3174"/>
    <b v="1"/>
    <n v="23"/>
    <b v="1"/>
    <s v="theater/plays"/>
    <x v="1"/>
    <s v="plays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d v="2011-02-17T21:17:07"/>
    <n v="1292793427"/>
    <x v="3175"/>
    <b v="1"/>
    <n v="60"/>
    <b v="1"/>
    <s v="theater/plays"/>
    <x v="1"/>
    <s v="plays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d v="2013-08-18T15:00:00"/>
    <n v="1374531631"/>
    <x v="3176"/>
    <b v="1"/>
    <n v="55"/>
    <b v="1"/>
    <s v="theater/plays"/>
    <x v="1"/>
    <s v="plays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d v="2014-06-21T16:00:09"/>
    <n v="1400774409"/>
    <x v="3177"/>
    <b v="1"/>
    <n v="51"/>
    <b v="1"/>
    <s v="theater/plays"/>
    <x v="1"/>
    <s v="plays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d v="2014-07-16T14:31:15"/>
    <n v="1402929075"/>
    <x v="3178"/>
    <b v="1"/>
    <n v="78"/>
    <b v="1"/>
    <s v="theater/plays"/>
    <x v="1"/>
    <s v="plays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d v="2013-05-06T16:51:11"/>
    <n v="1365699071"/>
    <x v="3179"/>
    <b v="1"/>
    <n v="62"/>
    <b v="1"/>
    <s v="theater/plays"/>
    <x v="1"/>
    <s v="plays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d v="2014-06-20T09:54:09"/>
    <n v="1400666049"/>
    <x v="3180"/>
    <b v="1"/>
    <n v="45"/>
    <b v="1"/>
    <s v="theater/plays"/>
    <x v="1"/>
    <s v="plays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d v="2014-06-15T16:00:00"/>
    <n v="1400570787"/>
    <x v="3181"/>
    <b v="1"/>
    <n v="15"/>
    <b v="1"/>
    <s v="theater/plays"/>
    <x v="1"/>
    <s v="plays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d v="2012-01-31T17:00:00"/>
    <n v="1323211621"/>
    <x v="3182"/>
    <b v="1"/>
    <n v="151"/>
    <b v="1"/>
    <s v="theater/plays"/>
    <x v="1"/>
    <s v="plays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d v="2013-08-23T19:04:29"/>
    <n v="1375729469"/>
    <x v="3183"/>
    <b v="1"/>
    <n v="68"/>
    <b v="1"/>
    <s v="theater/plays"/>
    <x v="1"/>
    <s v="plays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d v="2014-07-01T23:50:31"/>
    <n v="1401666631"/>
    <x v="3184"/>
    <b v="1"/>
    <n v="46"/>
    <b v="1"/>
    <s v="theater/plays"/>
    <x v="1"/>
    <s v="plays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d v="2014-07-16T23:27:21"/>
    <n v="1404948441"/>
    <x v="3185"/>
    <b v="1"/>
    <n v="24"/>
    <b v="1"/>
    <s v="theater/plays"/>
    <x v="1"/>
    <s v="plays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d v="2014-09-16T21:00:00"/>
    <n v="1408313438"/>
    <x v="3186"/>
    <b v="1"/>
    <n v="70"/>
    <b v="1"/>
    <s v="theater/plays"/>
    <x v="1"/>
    <s v="plays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d v="2014-08-04T15:59:33"/>
    <n v="1405439973"/>
    <x v="3187"/>
    <b v="1"/>
    <n v="244"/>
    <b v="1"/>
    <s v="theater/plays"/>
    <x v="1"/>
    <s v="plays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d v="2015-06-10T09:58:22"/>
    <n v="1432115902"/>
    <x v="3188"/>
    <b v="0"/>
    <n v="9"/>
    <b v="0"/>
    <s v="theater/musical"/>
    <x v="1"/>
    <s v="musical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d v="2015-05-24T08:18:52"/>
    <n v="1429863532"/>
    <x v="3189"/>
    <b v="0"/>
    <n v="19"/>
    <b v="0"/>
    <s v="theater/musical"/>
    <x v="1"/>
    <s v="musical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d v="2016-12-09T04:37:55"/>
    <n v="1478662675"/>
    <x v="3190"/>
    <b v="0"/>
    <n v="0"/>
    <b v="0"/>
    <s v="theater/musical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d v="2016-08-16T18:07:49"/>
    <n v="1466186869"/>
    <x v="3191"/>
    <b v="0"/>
    <n v="4"/>
    <b v="0"/>
    <s v="theater/musical"/>
    <x v="1"/>
    <s v="musical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d v="2015-02-28T22:00:00"/>
    <n v="1421274859"/>
    <x v="3192"/>
    <b v="0"/>
    <n v="8"/>
    <b v="0"/>
    <s v="theater/musical"/>
    <x v="1"/>
    <s v="musical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d v="2015-02-20T23:14:16"/>
    <n v="1420586056"/>
    <x v="3193"/>
    <b v="0"/>
    <n v="24"/>
    <b v="0"/>
    <s v="theater/musical"/>
    <x v="1"/>
    <s v="musical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d v="2015-07-27T01:29:58"/>
    <n v="1435368598"/>
    <x v="3194"/>
    <b v="0"/>
    <n v="0"/>
    <b v="0"/>
    <s v="theater/musical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d v="2015-02-12T14:15:42"/>
    <n v="1421158542"/>
    <x v="3195"/>
    <b v="0"/>
    <n v="39"/>
    <b v="0"/>
    <s v="theater/musical"/>
    <x v="1"/>
    <s v="musical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d v="2015-08-01T14:00:00"/>
    <n v="1433254875"/>
    <x v="3196"/>
    <b v="0"/>
    <n v="6"/>
    <b v="0"/>
    <s v="theater/musical"/>
    <x v="1"/>
    <s v="musical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d v="2015-02-04T11:50:18"/>
    <n v="1420458618"/>
    <x v="3197"/>
    <b v="0"/>
    <n v="4"/>
    <b v="0"/>
    <s v="theater/musical"/>
    <x v="1"/>
    <s v="musical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d v="2015-02-16T10:11:17"/>
    <n v="1420798277"/>
    <x v="3198"/>
    <b v="0"/>
    <n v="3"/>
    <b v="0"/>
    <s v="theater/musical"/>
    <x v="1"/>
    <s v="musical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d v="2014-09-06T21:00:00"/>
    <n v="1407435418"/>
    <x v="3199"/>
    <b v="0"/>
    <n v="53"/>
    <b v="0"/>
    <s v="theater/musical"/>
    <x v="1"/>
    <s v="musical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d v="2016-04-30T05:34:00"/>
    <n v="1459410101"/>
    <x v="3200"/>
    <b v="0"/>
    <n v="1"/>
    <b v="0"/>
    <s v="theater/musical"/>
    <x v="1"/>
    <s v="musical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d v="2014-08-31T18:24:37"/>
    <n v="1407695077"/>
    <x v="3201"/>
    <b v="0"/>
    <n v="2"/>
    <b v="0"/>
    <s v="theater/musical"/>
    <x v="1"/>
    <s v="musical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d v="2015-12-14T05:59:00"/>
    <n v="1445027346"/>
    <x v="3202"/>
    <b v="0"/>
    <n v="25"/>
    <b v="0"/>
    <s v="theater/musical"/>
    <x v="1"/>
    <s v="musical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d v="2015-09-25T23:43:42"/>
    <n v="1440632622"/>
    <x v="3203"/>
    <b v="0"/>
    <n v="6"/>
    <b v="0"/>
    <s v="theater/musical"/>
    <x v="1"/>
    <s v="musical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d v="2015-07-17T16:14:00"/>
    <n v="1434558479"/>
    <x v="3204"/>
    <b v="0"/>
    <n v="0"/>
    <b v="0"/>
    <s v="theater/musical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d v="2015-05-01T08:59:32"/>
    <n v="1427878772"/>
    <x v="3205"/>
    <b v="0"/>
    <n v="12"/>
    <b v="0"/>
    <s v="theater/musical"/>
    <x v="1"/>
    <s v="musical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d v="2015-09-19T06:37:31"/>
    <n v="1440052651"/>
    <x v="3206"/>
    <b v="0"/>
    <n v="0"/>
    <b v="0"/>
    <s v="theater/musical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d v="2015-04-23T05:40:07"/>
    <n v="1424587207"/>
    <x v="3207"/>
    <b v="0"/>
    <n v="36"/>
    <b v="0"/>
    <s v="theater/musical"/>
    <x v="1"/>
    <s v="musical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d v="2014-07-28T14:31:17"/>
    <n v="1404743477"/>
    <x v="3208"/>
    <b v="1"/>
    <n v="82"/>
    <b v="1"/>
    <s v="theater/plays"/>
    <x v="1"/>
    <s v="plays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d v="2014-06-20T23:00:00"/>
    <n v="1400512658"/>
    <x v="3209"/>
    <b v="1"/>
    <n v="226"/>
    <b v="1"/>
    <s v="theater/plays"/>
    <x v="1"/>
    <s v="plays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d v="2012-06-01T03:59:00"/>
    <n v="1334442519"/>
    <x v="3210"/>
    <b v="1"/>
    <n v="60"/>
    <b v="1"/>
    <s v="theater/plays"/>
    <x v="1"/>
    <s v="plays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d v="2014-08-15T02:00:00"/>
    <n v="1405346680"/>
    <x v="3211"/>
    <b v="1"/>
    <n v="322"/>
    <b v="1"/>
    <s v="theater/plays"/>
    <x v="1"/>
    <s v="plays"/>
    <n v="1.1974347826086957"/>
    <n v="85.531055900621112"/>
  </r>
  <r>
    <n v="3212"/>
    <s v="Campo Maldito"/>
    <s v="Help us bring our production of Campo Maldito to New York AND San Francisco!"/>
    <n v="4000"/>
    <n v="5050"/>
    <x v="0"/>
    <s v="US"/>
    <x v="0"/>
    <n v="1407524751"/>
    <d v="2014-08-08T19:05:51"/>
    <n v="1404932751"/>
    <x v="3212"/>
    <b v="1"/>
    <n v="94"/>
    <b v="1"/>
    <s v="theater/plays"/>
    <x v="1"/>
    <s v="plays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d v="2015-07-26T18:19:19"/>
    <n v="1434478759"/>
    <x v="3213"/>
    <b v="1"/>
    <n v="47"/>
    <b v="1"/>
    <s v="theater/plays"/>
    <x v="1"/>
    <s v="plays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d v="2016-01-05T23:55:00"/>
    <n v="1448823673"/>
    <x v="3214"/>
    <b v="1"/>
    <n v="115"/>
    <b v="1"/>
    <s v="theater/plays"/>
    <x v="1"/>
    <s v="plays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d v="2015-09-10T03:59:00"/>
    <n v="1438617471"/>
    <x v="3215"/>
    <b v="1"/>
    <n v="134"/>
    <b v="1"/>
    <s v="theater/plays"/>
    <x v="1"/>
    <s v="plays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d v="2015-07-11T14:30:00"/>
    <n v="1433934371"/>
    <x v="3216"/>
    <b v="1"/>
    <n v="35"/>
    <b v="1"/>
    <s v="theater/plays"/>
    <x v="1"/>
    <s v="plays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d v="2016-11-04T13:06:24"/>
    <n v="1475672784"/>
    <x v="3217"/>
    <b v="1"/>
    <n v="104"/>
    <b v="1"/>
    <s v="theater/plays"/>
    <x v="1"/>
    <s v="plays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d v="2014-12-31T00:00:00"/>
    <n v="1417132986"/>
    <x v="3218"/>
    <b v="1"/>
    <n v="184"/>
    <b v="1"/>
    <s v="theater/plays"/>
    <x v="1"/>
    <s v="plays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d v="2015-03-22T22:35:47"/>
    <n v="1424043347"/>
    <x v="3219"/>
    <b v="1"/>
    <n v="119"/>
    <b v="1"/>
    <s v="theater/plays"/>
    <x v="1"/>
    <s v="plays"/>
    <n v="1.0011000000000001"/>
    <n v="168.25210084033614"/>
  </r>
  <r>
    <n v="3220"/>
    <s v="Burners"/>
    <s v="A sci-fi thriller for the stage opening March 10 in Los Angeles."/>
    <n v="15000"/>
    <n v="15126"/>
    <x v="0"/>
    <s v="US"/>
    <x v="0"/>
    <n v="1489352400"/>
    <d v="2017-03-12T21:00:00"/>
    <n v="1486411204"/>
    <x v="3220"/>
    <b v="1"/>
    <n v="59"/>
    <b v="1"/>
    <s v="theater/plays"/>
    <x v="1"/>
    <s v="plays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d v="2015-07-05T16:43:23"/>
    <n v="1433090603"/>
    <x v="3221"/>
    <b v="1"/>
    <n v="113"/>
    <b v="1"/>
    <s v="theater/plays"/>
    <x v="1"/>
    <s v="plays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d v="2015-10-24T21:29:00"/>
    <n v="1443016697"/>
    <x v="3222"/>
    <b v="1"/>
    <n v="84"/>
    <b v="1"/>
    <s v="theater/plays"/>
    <x v="1"/>
    <s v="plays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d v="2015-08-20T20:02:56"/>
    <n v="1437508976"/>
    <x v="3223"/>
    <b v="1"/>
    <n v="74"/>
    <b v="1"/>
    <s v="theater/plays"/>
    <x v="1"/>
    <s v="plays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d v="2017-01-10T05:00:00"/>
    <n v="1479932713"/>
    <x v="3224"/>
    <b v="1"/>
    <n v="216"/>
    <b v="1"/>
    <s v="theater/plays"/>
    <x v="1"/>
    <s v="plays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d v="2016-06-03T21:00:00"/>
    <n v="1463145938"/>
    <x v="3225"/>
    <b v="1"/>
    <n v="39"/>
    <b v="1"/>
    <s v="theater/plays"/>
    <x v="1"/>
    <s v="plays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d v="2015-10-30T14:00:12"/>
    <n v="1443621612"/>
    <x v="3226"/>
    <b v="1"/>
    <n v="21"/>
    <b v="1"/>
    <s v="theater/plays"/>
    <x v="1"/>
    <s v="plays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d v="2017-01-17T21:10:36"/>
    <n v="1482095436"/>
    <x v="3227"/>
    <b v="0"/>
    <n v="30"/>
    <b v="1"/>
    <s v="theater/plays"/>
    <x v="1"/>
    <s v="plays"/>
    <n v="1.25"/>
    <n v="50"/>
  </r>
  <r>
    <n v="3228"/>
    <s v="Hear Me Roar: A Season of Powerful Women"/>
    <s v="A Season of Powerful Women. A Season of Defiance."/>
    <n v="7000"/>
    <n v="7164"/>
    <x v="0"/>
    <s v="US"/>
    <x v="0"/>
    <n v="1450328340"/>
    <d v="2015-12-17T04:59:00"/>
    <n v="1447606884"/>
    <x v="3228"/>
    <b v="1"/>
    <n v="37"/>
    <b v="1"/>
    <s v="theater/plays"/>
    <x v="1"/>
    <s v="plays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d v="2014-11-20T07:59:58"/>
    <n v="1413874798"/>
    <x v="3229"/>
    <b v="1"/>
    <n v="202"/>
    <b v="1"/>
    <s v="theater/plays"/>
    <x v="1"/>
    <s v="plays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d v="2014-10-01T03:59:00"/>
    <n v="1410840126"/>
    <x v="3230"/>
    <b v="1"/>
    <n v="37"/>
    <b v="1"/>
    <s v="theater/plays"/>
    <x v="1"/>
    <s v="plays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d v="2016-04-16T22:39:07"/>
    <n v="1458254347"/>
    <x v="3231"/>
    <b v="0"/>
    <n v="28"/>
    <b v="1"/>
    <s v="theater/plays"/>
    <x v="1"/>
    <s v="plays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d v="2016-05-04T03:59:00"/>
    <n v="1459711917"/>
    <x v="3232"/>
    <b v="1"/>
    <n v="26"/>
    <b v="1"/>
    <s v="theater/plays"/>
    <x v="1"/>
    <s v="plays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d v="2017-03-02T19:19:15"/>
    <n v="1485890355"/>
    <x v="3233"/>
    <b v="0"/>
    <n v="61"/>
    <b v="1"/>
    <s v="theater/plays"/>
    <x v="1"/>
    <s v="plays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d v="2017-02-01T23:31:00"/>
    <n v="1483124208"/>
    <x v="3234"/>
    <b v="0"/>
    <n v="115"/>
    <b v="1"/>
    <s v="theater/plays"/>
    <x v="1"/>
    <s v="plays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d v="2016-07-01T08:20:51"/>
    <n v="1464769251"/>
    <x v="3235"/>
    <b v="1"/>
    <n v="181"/>
    <b v="1"/>
    <s v="theater/plays"/>
    <x v="1"/>
    <s v="plays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d v="2016-12-28T22:00:33"/>
    <n v="1480370433"/>
    <x v="3236"/>
    <b v="0"/>
    <n v="110"/>
    <b v="1"/>
    <s v="theater/plays"/>
    <x v="1"/>
    <s v="plays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d v="2015-09-29T03:59:00"/>
    <n v="1441452184"/>
    <x v="3237"/>
    <b v="1"/>
    <n v="269"/>
    <b v="1"/>
    <s v="theater/plays"/>
    <x v="1"/>
    <s v="plays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d v="2015-07-01T12:14:58"/>
    <n v="1433160898"/>
    <x v="3238"/>
    <b v="1"/>
    <n v="79"/>
    <b v="1"/>
    <s v="theater/plays"/>
    <x v="1"/>
    <s v="plays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d v="2015-10-25T23:59:00"/>
    <n v="1443665293"/>
    <x v="3239"/>
    <b v="1"/>
    <n v="104"/>
    <b v="1"/>
    <s v="theater/plays"/>
    <x v="1"/>
    <s v="plays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d v="2017-02-16T23:00:00"/>
    <n v="1484843948"/>
    <x v="3240"/>
    <b v="0"/>
    <n v="34"/>
    <b v="1"/>
    <s v="theater/plays"/>
    <x v="1"/>
    <s v="plays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d v="2014-10-14T06:59:00"/>
    <n v="1410421670"/>
    <x v="3241"/>
    <b v="1"/>
    <n v="167"/>
    <b v="1"/>
    <s v="theater/plays"/>
    <x v="1"/>
    <s v="plays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d v="2014-09-19T18:08:12"/>
    <n v="1408558092"/>
    <x v="3242"/>
    <b v="1"/>
    <n v="183"/>
    <b v="1"/>
    <s v="theater/plays"/>
    <x v="1"/>
    <s v="plays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d v="2015-10-09T00:00:00"/>
    <n v="1442283562"/>
    <x v="3243"/>
    <b v="1"/>
    <n v="71"/>
    <b v="1"/>
    <s v="theater/plays"/>
    <x v="1"/>
    <s v="plays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d v="2016-12-01T17:39:42"/>
    <n v="1478018382"/>
    <x v="3244"/>
    <b v="0"/>
    <n v="69"/>
    <b v="1"/>
    <s v="theater/plays"/>
    <x v="1"/>
    <s v="plays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d v="2015-06-12T02:00:00"/>
    <n v="1431354258"/>
    <x v="3245"/>
    <b v="0"/>
    <n v="270"/>
    <b v="1"/>
    <s v="theater/plays"/>
    <x v="1"/>
    <s v="plays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d v="2015-09-12T03:59:00"/>
    <n v="1439551200"/>
    <x v="3246"/>
    <b v="1"/>
    <n v="193"/>
    <b v="1"/>
    <s v="theater/plays"/>
    <x v="1"/>
    <s v="plays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d v="2015-07-12T10:25:12"/>
    <n v="1434104712"/>
    <x v="3247"/>
    <b v="1"/>
    <n v="57"/>
    <b v="1"/>
    <s v="theater/plays"/>
    <x v="1"/>
    <s v="plays"/>
    <n v="1.0586"/>
    <n v="46.429824561403507"/>
  </r>
  <r>
    <n v="3248"/>
    <s v="Honest Accomplice Theatre 2015-16 Season"/>
    <s v="Honest Accomplice Theatre produces theatre for social change."/>
    <n v="12000"/>
    <n v="12095"/>
    <x v="0"/>
    <s v="US"/>
    <x v="0"/>
    <n v="1428178757"/>
    <d v="2015-04-04T20:19:17"/>
    <n v="1425590357"/>
    <x v="3248"/>
    <b v="1"/>
    <n v="200"/>
    <b v="1"/>
    <s v="theater/plays"/>
    <x v="1"/>
    <s v="plays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d v="2015-06-20T17:55:14"/>
    <n v="1432230914"/>
    <x v="3249"/>
    <b v="1"/>
    <n v="88"/>
    <b v="1"/>
    <s v="theater/plays"/>
    <x v="1"/>
    <s v="plays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d v="2014-11-05T18:48:44"/>
    <n v="1412617724"/>
    <x v="3250"/>
    <b v="1"/>
    <n v="213"/>
    <b v="1"/>
    <s v="theater/plays"/>
    <x v="1"/>
    <s v="plays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d v="2015-06-21T17:32:46"/>
    <n v="1432315966"/>
    <x v="3251"/>
    <b v="1"/>
    <n v="20"/>
    <b v="1"/>
    <s v="theater/plays"/>
    <x v="1"/>
    <s v="plays"/>
    <n v="1.1073333333333333"/>
    <n v="83.05"/>
  </r>
  <r>
    <n v="3252"/>
    <s v="Modern Love"/>
    <s v="How do we navigate the boundaries between friendship, sexual intimacy and obsessive desire?"/>
    <n v="2250"/>
    <n v="2876"/>
    <x v="0"/>
    <s v="GB"/>
    <x v="1"/>
    <n v="1473247240"/>
    <d v="2016-09-07T11:20:40"/>
    <n v="1470655240"/>
    <x v="3252"/>
    <b v="1"/>
    <n v="50"/>
    <b v="1"/>
    <s v="theater/plays"/>
    <x v="1"/>
    <s v="plays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d v="2016-09-08T03:45:00"/>
    <n v="1471701028"/>
    <x v="3253"/>
    <b v="1"/>
    <n v="115"/>
    <b v="1"/>
    <s v="theater/plays"/>
    <x v="1"/>
    <s v="plays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d v="2015-03-26T01:03:29"/>
    <n v="1424743409"/>
    <x v="3254"/>
    <b v="1"/>
    <n v="186"/>
    <b v="1"/>
    <s v="theater/plays"/>
    <x v="1"/>
    <s v="plays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d v="2014-10-07T18:26:15"/>
    <n v="1410114375"/>
    <x v="3255"/>
    <b v="1"/>
    <n v="18"/>
    <b v="1"/>
    <s v="theater/plays"/>
    <x v="1"/>
    <s v="plays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d v="2015-06-11T03:59:00"/>
    <n v="1432129577"/>
    <x v="3256"/>
    <b v="1"/>
    <n v="176"/>
    <b v="1"/>
    <s v="theater/plays"/>
    <x v="1"/>
    <s v="plays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d v="2017-02-22T13:25:52"/>
    <n v="1485177952"/>
    <x v="3257"/>
    <b v="0"/>
    <n v="41"/>
    <b v="1"/>
    <s v="theater/plays"/>
    <x v="1"/>
    <s v="plays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d v="2015-01-08T21:17:41"/>
    <n v="1418159861"/>
    <x v="3258"/>
    <b v="1"/>
    <n v="75"/>
    <b v="1"/>
    <s v="theater/plays"/>
    <x v="1"/>
    <s v="plays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d v="2016-10-01T03:59:00"/>
    <n v="1472753745"/>
    <x v="3259"/>
    <b v="1"/>
    <n v="97"/>
    <b v="1"/>
    <s v="theater/plays"/>
    <x v="1"/>
    <s v="plays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d v="2015-11-30T17:08:38"/>
    <n v="1445875718"/>
    <x v="3260"/>
    <b v="1"/>
    <n v="73"/>
    <b v="1"/>
    <s v="theater/plays"/>
    <x v="1"/>
    <s v="plays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d v="2015-07-16T17:24:36"/>
    <n v="1434475476"/>
    <x v="3261"/>
    <b v="1"/>
    <n v="49"/>
    <b v="1"/>
    <s v="theater/plays"/>
    <x v="1"/>
    <s v="plays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d v="2014-12-22T04:00:00"/>
    <n v="1416555262"/>
    <x v="3262"/>
    <b v="1"/>
    <n v="134"/>
    <b v="1"/>
    <s v="theater/plays"/>
    <x v="1"/>
    <s v="plays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d v="2015-10-30T21:00:00"/>
    <n v="1444220588"/>
    <x v="3263"/>
    <b v="1"/>
    <n v="68"/>
    <b v="1"/>
    <s v="theater/plays"/>
    <x v="1"/>
    <s v="plays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d v="2015-01-28T22:00:00"/>
    <n v="1421089938"/>
    <x v="3264"/>
    <b v="1"/>
    <n v="49"/>
    <b v="1"/>
    <s v="theater/plays"/>
    <x v="1"/>
    <s v="plays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d v="2015-12-03T17:00:00"/>
    <n v="1446570315"/>
    <x v="3265"/>
    <b v="1"/>
    <n v="63"/>
    <b v="1"/>
    <s v="theater/plays"/>
    <x v="1"/>
    <s v="plays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d v="2015-06-12T21:00:00"/>
    <n v="1431435122"/>
    <x v="3266"/>
    <b v="1"/>
    <n v="163"/>
    <b v="1"/>
    <s v="theater/plays"/>
    <x v="1"/>
    <s v="plays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d v="2015-07-17T18:11:00"/>
    <n v="1434564660"/>
    <x v="3267"/>
    <b v="1"/>
    <n v="288"/>
    <b v="1"/>
    <s v="theater/plays"/>
    <x v="1"/>
    <s v="plays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d v="2016-08-24T21:42:08"/>
    <n v="1470692528"/>
    <x v="3268"/>
    <b v="1"/>
    <n v="42"/>
    <b v="1"/>
    <s v="theater/plays"/>
    <x v="1"/>
    <s v="plays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d v="2015-06-16T11:00:00"/>
    <n v="1431509397"/>
    <x v="3269"/>
    <b v="1"/>
    <n v="70"/>
    <b v="1"/>
    <s v="theater/plays"/>
    <x v="1"/>
    <s v="plays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d v="2015-07-12T12:47:45"/>
    <n v="1434113265"/>
    <x v="3270"/>
    <b v="1"/>
    <n v="30"/>
    <b v="1"/>
    <s v="theater/plays"/>
    <x v="1"/>
    <s v="plays"/>
    <n v="1.0166666666666666"/>
    <n v="61"/>
  </r>
  <r>
    <n v="3271"/>
    <s v="Saxon Court at Southwark Playhouse"/>
    <s v="A razor sharp satire to darken your Christmas."/>
    <n v="1500"/>
    <n v="1950"/>
    <x v="0"/>
    <s v="GB"/>
    <x v="1"/>
    <n v="1414927775"/>
    <d v="2014-11-02T11:29:35"/>
    <n v="1412332175"/>
    <x v="3271"/>
    <b v="1"/>
    <n v="51"/>
    <b v="1"/>
    <s v="theater/plays"/>
    <x v="1"/>
    <s v="plays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d v="2015-11-06T13:00:09"/>
    <n v="1444219209"/>
    <x v="3272"/>
    <b v="1"/>
    <n v="145"/>
    <b v="1"/>
    <s v="theater/plays"/>
    <x v="1"/>
    <s v="plays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d v="2016-09-14T19:00:00"/>
    <n v="1472498042"/>
    <x v="3273"/>
    <b v="1"/>
    <n v="21"/>
    <b v="1"/>
    <s v="theater/plays"/>
    <x v="1"/>
    <s v="plays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d v="2016-03-15T21:00:00"/>
    <n v="1454259272"/>
    <x v="3274"/>
    <b v="1"/>
    <n v="286"/>
    <b v="1"/>
    <s v="theater/plays"/>
    <x v="1"/>
    <s v="plays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d v="2015-02-09T04:30:00"/>
    <n v="1421183271"/>
    <x v="3275"/>
    <b v="1"/>
    <n v="12"/>
    <b v="1"/>
    <s v="theater/plays"/>
    <x v="1"/>
    <s v="plays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d v="2016-04-01T03:59:00"/>
    <n v="1456526879"/>
    <x v="3276"/>
    <b v="1"/>
    <n v="100"/>
    <b v="1"/>
    <s v="theater/plays"/>
    <x v="1"/>
    <s v="plays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d v="2014-11-18T17:23:26"/>
    <n v="1413735806"/>
    <x v="3277"/>
    <b v="1"/>
    <n v="100"/>
    <b v="1"/>
    <s v="theater/plays"/>
    <x v="1"/>
    <s v="plays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d v="2015-05-30T20:21:43"/>
    <n v="1430425303"/>
    <x v="3278"/>
    <b v="1"/>
    <n v="34"/>
    <b v="1"/>
    <s v="theater/plays"/>
    <x v="1"/>
    <s v="plays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d v="2016-04-01T01:27:39"/>
    <n v="1456885659"/>
    <x v="3279"/>
    <b v="0"/>
    <n v="63"/>
    <b v="1"/>
    <s v="theater/plays"/>
    <x v="1"/>
    <s v="plays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d v="2015-06-01T05:00:00"/>
    <n v="1430158198"/>
    <x v="3280"/>
    <b v="0"/>
    <n v="30"/>
    <b v="1"/>
    <s v="theater/plays"/>
    <x v="1"/>
    <s v="plays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d v="2015-09-02T00:28:25"/>
    <n v="1438561705"/>
    <x v="3281"/>
    <b v="0"/>
    <n v="47"/>
    <b v="1"/>
    <s v="theater/plays"/>
    <x v="1"/>
    <s v="plays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d v="2016-04-29T04:39:48"/>
    <n v="1458103188"/>
    <x v="3282"/>
    <b v="0"/>
    <n v="237"/>
    <b v="1"/>
    <s v="theater/plays"/>
    <x v="1"/>
    <s v="plays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d v="2016-02-10T21:00:00"/>
    <n v="1452448298"/>
    <x v="3283"/>
    <b v="0"/>
    <n v="47"/>
    <b v="1"/>
    <s v="theater/plays"/>
    <x v="1"/>
    <s v="plays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d v="2016-01-29T05:59:00"/>
    <n v="1452546853"/>
    <x v="3284"/>
    <b v="0"/>
    <n v="15"/>
    <b v="1"/>
    <s v="theater/plays"/>
    <x v="1"/>
    <s v="plays"/>
    <n v="1.016"/>
    <n v="203.2"/>
  </r>
  <r>
    <n v="3285"/>
    <s v="By Morning"/>
    <s v="A new play by Matthew Gasda"/>
    <n v="4999"/>
    <n v="5604"/>
    <x v="0"/>
    <s v="US"/>
    <x v="0"/>
    <n v="1488258000"/>
    <d v="2017-02-28T05:00:00"/>
    <n v="1485556626"/>
    <x v="3285"/>
    <b v="0"/>
    <n v="81"/>
    <b v="1"/>
    <s v="theater/plays"/>
    <x v="1"/>
    <s v="plays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d v="2016-08-15T20:09:42"/>
    <n v="1468699782"/>
    <x v="3286"/>
    <b v="0"/>
    <n v="122"/>
    <b v="1"/>
    <s v="theater/plays"/>
    <x v="1"/>
    <s v="plays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d v="2015-11-28T18:00:28"/>
    <n v="1446573628"/>
    <x v="3287"/>
    <b v="0"/>
    <n v="34"/>
    <b v="1"/>
    <s v="theater/plays"/>
    <x v="1"/>
    <s v="plays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d v="2016-06-20T23:00:00"/>
    <n v="1463337315"/>
    <x v="3288"/>
    <b v="0"/>
    <n v="207"/>
    <b v="1"/>
    <s v="theater/plays"/>
    <x v="1"/>
    <s v="plays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d v="2017-02-20T08:50:02"/>
    <n v="1485161402"/>
    <x v="3289"/>
    <b v="0"/>
    <n v="25"/>
    <b v="1"/>
    <s v="theater/plays"/>
    <x v="1"/>
    <s v="plays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d v="2017-03-11T12:21:31"/>
    <n v="1486642891"/>
    <x v="3290"/>
    <b v="0"/>
    <n v="72"/>
    <b v="1"/>
    <s v="theater/plays"/>
    <x v="1"/>
    <s v="plays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d v="2015-09-17T03:59:00"/>
    <n v="1439743900"/>
    <x v="3291"/>
    <b v="0"/>
    <n v="14"/>
    <b v="1"/>
    <s v="theater/plays"/>
    <x v="1"/>
    <s v="plays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d v="2015-12-04T19:29:08"/>
    <n v="1444069748"/>
    <x v="3292"/>
    <b v="0"/>
    <n v="15"/>
    <b v="1"/>
    <s v="theater/plays"/>
    <x v="1"/>
    <s v="plays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d v="2017-03-04T10:12:32"/>
    <n v="1486030352"/>
    <x v="3293"/>
    <b v="0"/>
    <n v="91"/>
    <b v="1"/>
    <s v="theater/plays"/>
    <x v="1"/>
    <s v="plays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d v="2015-06-16T12:59:14"/>
    <n v="1431867554"/>
    <x v="3294"/>
    <b v="0"/>
    <n v="24"/>
    <b v="1"/>
    <s v="theater/plays"/>
    <x v="1"/>
    <s v="plays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d v="2016-09-26T10:37:09"/>
    <n v="1472294229"/>
    <x v="3295"/>
    <b v="0"/>
    <n v="27"/>
    <b v="1"/>
    <s v="theater/plays"/>
    <x v="1"/>
    <s v="plays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d v="2015-11-22T22:00:00"/>
    <n v="1446401372"/>
    <x v="3296"/>
    <b v="0"/>
    <n v="47"/>
    <b v="1"/>
    <s v="theater/plays"/>
    <x v="1"/>
    <s v="plays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d v="2015-07-27T22:59:00"/>
    <n v="1436380256"/>
    <x v="3297"/>
    <b v="0"/>
    <n v="44"/>
    <b v="1"/>
    <s v="theater/plays"/>
    <x v="1"/>
    <s v="plays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d v="2015-09-13T00:00:00"/>
    <n v="1440370768"/>
    <x v="3298"/>
    <b v="0"/>
    <n v="72"/>
    <b v="1"/>
    <s v="theater/plays"/>
    <x v="1"/>
    <s v="plays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d v="2015-10-14T22:01:03"/>
    <n v="1442268063"/>
    <x v="3299"/>
    <b v="0"/>
    <n v="63"/>
    <b v="1"/>
    <s v="theater/plays"/>
    <x v="1"/>
    <s v="plays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d v="2015-04-29T17:51:02"/>
    <n v="1428515462"/>
    <x v="3300"/>
    <b v="0"/>
    <n v="88"/>
    <b v="1"/>
    <s v="theater/plays"/>
    <x v="1"/>
    <s v="plays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d v="2016-08-01T06:59:00"/>
    <n v="1466185176"/>
    <x v="3301"/>
    <b v="0"/>
    <n v="70"/>
    <b v="1"/>
    <s v="theater/plays"/>
    <x v="1"/>
    <s v="plays"/>
    <n v="1.3346666666666667"/>
    <n v="57.2"/>
  </r>
  <r>
    <n v="3302"/>
    <s v="El muro de BorÃ­s KiÃ©n"/>
    <s v="FilosofÃ­a de los anÃ³nimos"/>
    <n v="8400"/>
    <n v="8685"/>
    <x v="0"/>
    <s v="ES"/>
    <x v="3"/>
    <n v="1481099176"/>
    <d v="2016-12-07T08:26:16"/>
    <n v="1478507176"/>
    <x v="3302"/>
    <b v="0"/>
    <n v="50"/>
    <b v="1"/>
    <s v="theater/plays"/>
    <x v="1"/>
    <s v="plays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d v="2015-03-28T14:38:04"/>
    <n v="1424533084"/>
    <x v="3303"/>
    <b v="0"/>
    <n v="35"/>
    <b v="1"/>
    <s v="theater/plays"/>
    <x v="1"/>
    <s v="plays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d v="2016-12-22T14:59:12"/>
    <n v="1479826752"/>
    <x v="3304"/>
    <b v="0"/>
    <n v="175"/>
    <b v="1"/>
    <s v="theater/plays"/>
    <x v="1"/>
    <s v="plays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d v="2015-07-31T20:32:28"/>
    <n v="1435782748"/>
    <x v="3305"/>
    <b v="0"/>
    <n v="20"/>
    <b v="1"/>
    <s v="theater/plays"/>
    <x v="1"/>
    <s v="plays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d v="2016-06-10T03:00:00"/>
    <n v="1462252542"/>
    <x v="3306"/>
    <b v="0"/>
    <n v="54"/>
    <b v="1"/>
    <s v="theater/plays"/>
    <x v="1"/>
    <s v="plays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d v="2016-05-15T01:22:19"/>
    <n v="1460683339"/>
    <x v="3307"/>
    <b v="0"/>
    <n v="20"/>
    <b v="1"/>
    <s v="theater/plays"/>
    <x v="1"/>
    <s v="plays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d v="2016-04-13T21:02:45"/>
    <n v="1458766965"/>
    <x v="3308"/>
    <b v="0"/>
    <n v="57"/>
    <b v="1"/>
    <s v="theater/plays"/>
    <x v="1"/>
    <s v="plays"/>
    <n v="1.2228571428571429"/>
    <n v="75.087719298245617"/>
  </r>
  <r>
    <n v="3309"/>
    <s v="Collision Course"/>
    <s v="Two unlikely friends, a garage, tinned beans &amp; the end of the world."/>
    <n v="350"/>
    <n v="558"/>
    <x v="0"/>
    <s v="GB"/>
    <x v="1"/>
    <n v="1476632178"/>
    <d v="2016-10-16T15:36:18"/>
    <n v="1473953778"/>
    <x v="3309"/>
    <b v="0"/>
    <n v="31"/>
    <b v="1"/>
    <s v="theater/plays"/>
    <x v="1"/>
    <s v="plays"/>
    <n v="1.5942857142857143"/>
    <n v="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d v="2015-10-06T22:17:05"/>
    <n v="1441577825"/>
    <x v="3310"/>
    <b v="0"/>
    <n v="31"/>
    <b v="1"/>
    <s v="theater/plays"/>
    <x v="1"/>
    <s v="plays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d v="2015-10-17T07:00:10"/>
    <n v="1442473210"/>
    <x v="3311"/>
    <b v="0"/>
    <n v="45"/>
    <b v="1"/>
    <s v="theater/plays"/>
    <x v="1"/>
    <s v="plays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d v="2016-11-11T22:00:00"/>
    <n v="1477077946"/>
    <x v="3312"/>
    <b v="0"/>
    <n v="41"/>
    <b v="1"/>
    <s v="theater/plays"/>
    <x v="1"/>
    <s v="plays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d v="2016-01-27T01:00:00"/>
    <n v="1452664317"/>
    <x v="3313"/>
    <b v="0"/>
    <n v="29"/>
    <b v="1"/>
    <s v="theater/plays"/>
    <x v="1"/>
    <s v="plays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d v="2015-05-08T20:05:00"/>
    <n v="1428733511"/>
    <x v="3314"/>
    <b v="0"/>
    <n v="58"/>
    <b v="1"/>
    <s v="theater/plays"/>
    <x v="1"/>
    <s v="plays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d v="2016-05-06T07:17:21"/>
    <n v="1459927041"/>
    <x v="3315"/>
    <b v="0"/>
    <n v="89"/>
    <b v="1"/>
    <s v="theater/plays"/>
    <x v="1"/>
    <s v="plays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d v="2014-08-08T13:54:00"/>
    <n v="1404680075"/>
    <x v="3316"/>
    <b v="0"/>
    <n v="125"/>
    <b v="1"/>
    <s v="theater/plays"/>
    <x v="1"/>
    <s v="plays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d v="2016-06-08T00:57:04"/>
    <n v="1462755424"/>
    <x v="3317"/>
    <b v="0"/>
    <n v="18"/>
    <b v="1"/>
    <s v="theater/plays"/>
    <x v="1"/>
    <s v="plays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s v="CA"/>
    <x v="5"/>
    <n v="1460341800"/>
    <d v="2016-04-11T02:30:00"/>
    <n v="1456902893"/>
    <x v="3318"/>
    <b v="0"/>
    <n v="32"/>
    <b v="1"/>
    <s v="theater/plays"/>
    <x v="1"/>
    <s v="plays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d v="2015-01-31T14:03:06"/>
    <n v="1418824986"/>
    <x v="3319"/>
    <b v="0"/>
    <n v="16"/>
    <b v="1"/>
    <s v="theater/plays"/>
    <x v="1"/>
    <s v="plays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d v="2016-06-22T01:05:57"/>
    <n v="1463965557"/>
    <x v="3320"/>
    <b v="0"/>
    <n v="38"/>
    <b v="1"/>
    <s v="theater/plays"/>
    <x v="1"/>
    <s v="plays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d v="2014-10-16T03:59:00"/>
    <n v="1412216665"/>
    <x v="3321"/>
    <b v="0"/>
    <n v="15"/>
    <b v="1"/>
    <s v="theater/plays"/>
    <x v="1"/>
    <s v="plays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d v="2016-06-22T03:55:00"/>
    <n v="1464653696"/>
    <x v="3322"/>
    <b v="0"/>
    <n v="23"/>
    <b v="1"/>
    <s v="theater/plays"/>
    <x v="1"/>
    <s v="plays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d v="2016-09-25T08:46:48"/>
    <n v="1472201208"/>
    <x v="3323"/>
    <b v="0"/>
    <n v="49"/>
    <b v="1"/>
    <s v="theater/plays"/>
    <x v="1"/>
    <s v="plays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d v="2016-06-05T13:59:50"/>
    <n v="1463925590"/>
    <x v="3324"/>
    <b v="0"/>
    <n v="10"/>
    <b v="1"/>
    <s v="theater/plays"/>
    <x v="1"/>
    <s v="plays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d v="2015-04-05T17:51:17"/>
    <n v="1425235877"/>
    <x v="3325"/>
    <b v="0"/>
    <n v="15"/>
    <b v="1"/>
    <s v="theater/plays"/>
    <x v="1"/>
    <s v="plays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d v="2015-03-08T16:08:25"/>
    <n v="1423242505"/>
    <x v="3326"/>
    <b v="0"/>
    <n v="57"/>
    <b v="1"/>
    <s v="theater/plays"/>
    <x v="1"/>
    <s v="plays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d v="2016-05-08T08:59:26"/>
    <n v="1460105966"/>
    <x v="3327"/>
    <b v="0"/>
    <n v="33"/>
    <b v="1"/>
    <s v="theater/plays"/>
    <x v="1"/>
    <s v="plays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d v="2014-07-05T01:00:00"/>
    <n v="1404308883"/>
    <x v="3328"/>
    <b v="0"/>
    <n v="9"/>
    <b v="1"/>
    <s v="theater/plays"/>
    <x v="1"/>
    <s v="plays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d v="2014-07-27T23:00:00"/>
    <n v="1405583108"/>
    <x v="3329"/>
    <b v="0"/>
    <n v="26"/>
    <b v="1"/>
    <s v="theater/plays"/>
    <x v="1"/>
    <s v="plays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d v="2015-04-01T20:17:48"/>
    <n v="1425331068"/>
    <x v="3330"/>
    <b v="0"/>
    <n v="69"/>
    <b v="1"/>
    <s v="theater/plays"/>
    <x v="1"/>
    <s v="plays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d v="2015-10-06T16:44:46"/>
    <n v="1441125886"/>
    <x v="3331"/>
    <b v="0"/>
    <n v="65"/>
    <b v="1"/>
    <s v="theater/plays"/>
    <x v="1"/>
    <s v="plays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d v="2014-07-19T20:38:50"/>
    <n v="1403210330"/>
    <x v="3332"/>
    <b v="0"/>
    <n v="83"/>
    <b v="1"/>
    <s v="theater/plays"/>
    <x v="1"/>
    <s v="plays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d v="2015-06-15T16:14:40"/>
    <n v="1432484080"/>
    <x v="3333"/>
    <b v="0"/>
    <n v="111"/>
    <b v="1"/>
    <s v="theater/plays"/>
    <x v="1"/>
    <s v="plays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d v="2015-07-30T12:30:22"/>
    <n v="1435667422"/>
    <x v="3334"/>
    <b v="0"/>
    <n v="46"/>
    <b v="1"/>
    <s v="theater/plays"/>
    <x v="1"/>
    <s v="plays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d v="2014-08-03T23:00:00"/>
    <n v="1404749446"/>
    <x v="3335"/>
    <b v="0"/>
    <n v="63"/>
    <b v="1"/>
    <s v="theater/plays"/>
    <x v="1"/>
    <s v="plays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d v="2016-04-05T08:34:06"/>
    <n v="1457429646"/>
    <x v="3336"/>
    <b v="0"/>
    <n v="9"/>
    <b v="1"/>
    <s v="theater/plays"/>
    <x v="1"/>
    <s v="plays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d v="2014-10-10T21:00:00"/>
    <n v="1411109167"/>
    <x v="3337"/>
    <b v="0"/>
    <n v="34"/>
    <b v="1"/>
    <s v="theater/plays"/>
    <x v="1"/>
    <s v="plays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d v="2017-02-24T13:48:00"/>
    <n v="1486129680"/>
    <x v="3338"/>
    <b v="0"/>
    <n v="112"/>
    <b v="1"/>
    <s v="theater/plays"/>
    <x v="1"/>
    <s v="plays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d v="2016-07-28T15:58:38"/>
    <n v="1467129518"/>
    <x v="3339"/>
    <b v="0"/>
    <n v="47"/>
    <b v="1"/>
    <s v="theater/plays"/>
    <x v="1"/>
    <s v="plays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d v="2016-12-06T23:22:34"/>
    <n v="1478906554"/>
    <x v="3340"/>
    <b v="0"/>
    <n v="38"/>
    <b v="1"/>
    <s v="theater/plays"/>
    <x v="1"/>
    <s v="plays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d v="2016-06-12T17:00:00"/>
    <n v="1463771421"/>
    <x v="3341"/>
    <b v="0"/>
    <n v="28"/>
    <b v="1"/>
    <s v="theater/plays"/>
    <x v="1"/>
    <s v="plays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d v="2015-04-01T04:59:00"/>
    <n v="1425020810"/>
    <x v="3342"/>
    <b v="0"/>
    <n v="78"/>
    <b v="1"/>
    <s v="theater/plays"/>
    <x v="1"/>
    <s v="plays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d v="2016-04-13T13:18:00"/>
    <n v="1458770384"/>
    <x v="3343"/>
    <b v="0"/>
    <n v="23"/>
    <b v="1"/>
    <s v="theater/plays"/>
    <x v="1"/>
    <s v="plays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d v="2014-08-30T04:48:13"/>
    <n v="1406782093"/>
    <x v="3344"/>
    <b v="0"/>
    <n v="40"/>
    <b v="1"/>
    <s v="theater/plays"/>
    <x v="1"/>
    <s v="plays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d v="2015-04-18T00:37:00"/>
    <n v="1424226768"/>
    <x v="3345"/>
    <b v="0"/>
    <n v="13"/>
    <b v="1"/>
    <s v="theater/plays"/>
    <x v="1"/>
    <s v="plays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d v="2015-02-26T00:35:10"/>
    <n v="1424306110"/>
    <x v="3346"/>
    <b v="0"/>
    <n v="18"/>
    <b v="1"/>
    <s v="theater/plays"/>
    <x v="1"/>
    <s v="plays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d v="2016-05-08T21:00:00"/>
    <n v="1461503654"/>
    <x v="3347"/>
    <b v="0"/>
    <n v="22"/>
    <b v="1"/>
    <s v="theater/plays"/>
    <x v="1"/>
    <s v="plays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d v="2016-04-30T03:59:00"/>
    <n v="1459949080"/>
    <x v="3348"/>
    <b v="0"/>
    <n v="79"/>
    <b v="1"/>
    <s v="theater/plays"/>
    <x v="1"/>
    <s v="plays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d v="2016-06-13T17:00:00"/>
    <n v="1463971172"/>
    <x v="3349"/>
    <b v="0"/>
    <n v="14"/>
    <b v="1"/>
    <s v="theater/plays"/>
    <x v="1"/>
    <s v="plays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d v="2015-11-29T23:00:00"/>
    <n v="1445791811"/>
    <x v="3350"/>
    <b v="0"/>
    <n v="51"/>
    <b v="1"/>
    <s v="theater/plays"/>
    <x v="1"/>
    <s v="plays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d v="2014-07-23T11:00:00"/>
    <n v="1402910965"/>
    <x v="3351"/>
    <b v="0"/>
    <n v="54"/>
    <b v="1"/>
    <s v="theater/plays"/>
    <x v="1"/>
    <s v="plays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d v="2016-07-01T23:00:00"/>
    <n v="1462492178"/>
    <x v="3352"/>
    <b v="0"/>
    <n v="70"/>
    <b v="1"/>
    <s v="theater/plays"/>
    <x v="1"/>
    <s v="plays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d v="2016-05-02T23:00:00"/>
    <n v="1461061350"/>
    <x v="3353"/>
    <b v="0"/>
    <n v="44"/>
    <b v="1"/>
    <s v="theater/plays"/>
    <x v="1"/>
    <s v="plays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d v="2015-10-29T04:01:00"/>
    <n v="1443029206"/>
    <x v="3354"/>
    <b v="0"/>
    <n v="55"/>
    <b v="1"/>
    <s v="theater/plays"/>
    <x v="1"/>
    <s v="plays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d v="2016-05-10T11:17:00"/>
    <n v="1461941527"/>
    <x v="3355"/>
    <b v="0"/>
    <n v="15"/>
    <b v="1"/>
    <s v="theater/plays"/>
    <x v="1"/>
    <s v="plays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d v="2016-07-15T19:34:32"/>
    <n v="1466019272"/>
    <x v="3356"/>
    <b v="0"/>
    <n v="27"/>
    <b v="1"/>
    <s v="theater/plays"/>
    <x v="1"/>
    <s v="plays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d v="2014-08-01T10:01:50"/>
    <n v="1404295310"/>
    <x v="3357"/>
    <b v="0"/>
    <n v="21"/>
    <b v="1"/>
    <s v="theater/plays"/>
    <x v="1"/>
    <s v="plays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d v="2014-11-19T08:27:59"/>
    <n v="1413790079"/>
    <x v="3358"/>
    <b v="0"/>
    <n v="162"/>
    <b v="1"/>
    <s v="theater/plays"/>
    <x v="1"/>
    <s v="plays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d v="2017-02-25T01:22:14"/>
    <n v="1484097734"/>
    <x v="3359"/>
    <b v="0"/>
    <n v="23"/>
    <b v="1"/>
    <s v="theater/plays"/>
    <x v="1"/>
    <s v="plays"/>
    <n v="1.0625"/>
    <n v="184.78260869565219"/>
  </r>
  <r>
    <n v="3360"/>
    <s v="Pretty Butch"/>
    <s v="World Premiere, an M1 Singapore Fringe Festival 2017 commission."/>
    <n v="9000"/>
    <n v="9124"/>
    <x v="0"/>
    <s v="SG"/>
    <x v="12"/>
    <n v="1481731140"/>
    <d v="2016-12-14T15:59:00"/>
    <n v="1479866343"/>
    <x v="3360"/>
    <b v="0"/>
    <n v="72"/>
    <b v="1"/>
    <s v="theater/plays"/>
    <x v="1"/>
    <s v="plays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d v="2014-09-01T15:59:00"/>
    <n v="1408062990"/>
    <x v="3361"/>
    <b v="0"/>
    <n v="68"/>
    <b v="1"/>
    <s v="theater/plays"/>
    <x v="1"/>
    <s v="plays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d v="2015-03-07T04:55:00"/>
    <n v="1424484717"/>
    <x v="3362"/>
    <b v="0"/>
    <n v="20"/>
    <b v="1"/>
    <s v="theater/plays"/>
    <x v="1"/>
    <s v="plays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d v="2014-08-19T16:00:00"/>
    <n v="1406831445"/>
    <x v="3363"/>
    <b v="0"/>
    <n v="26"/>
    <b v="1"/>
    <s v="theater/plays"/>
    <x v="1"/>
    <s v="plays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d v="2016-03-15T21:00:00"/>
    <n v="1456183649"/>
    <x v="3364"/>
    <b v="0"/>
    <n v="72"/>
    <b v="1"/>
    <s v="theater/plays"/>
    <x v="1"/>
    <s v="plays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d v="2015-12-13T02:26:32"/>
    <n v="1447381592"/>
    <x v="3365"/>
    <b v="0"/>
    <n v="3"/>
    <b v="1"/>
    <s v="theater/plays"/>
    <x v="1"/>
    <s v="plays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d v="2015-05-13T01:37:17"/>
    <n v="1428889037"/>
    <x v="3366"/>
    <b v="0"/>
    <n v="18"/>
    <b v="1"/>
    <s v="theater/plays"/>
    <x v="1"/>
    <s v="plays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d v="2015-08-01T22:24:54"/>
    <n v="1436307894"/>
    <x v="3367"/>
    <b v="0"/>
    <n v="30"/>
    <b v="1"/>
    <s v="theater/plays"/>
    <x v="1"/>
    <s v="plays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d v="2015-01-01T05:00:00"/>
    <n v="1416977259"/>
    <x v="3368"/>
    <b v="0"/>
    <n v="23"/>
    <b v="1"/>
    <s v="theater/plays"/>
    <x v="1"/>
    <s v="plays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d v="2017-01-15T00:59:40"/>
    <n v="1479257980"/>
    <x v="3369"/>
    <b v="0"/>
    <n v="54"/>
    <b v="1"/>
    <s v="theater/plays"/>
    <x v="1"/>
    <s v="plays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d v="2016-12-17T08:00:00"/>
    <n v="1479283285"/>
    <x v="3370"/>
    <b v="0"/>
    <n v="26"/>
    <b v="1"/>
    <s v="theater/plays"/>
    <x v="1"/>
    <s v="plays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d v="2015-12-02T20:59:25"/>
    <n v="1446670765"/>
    <x v="3371"/>
    <b v="0"/>
    <n v="9"/>
    <b v="1"/>
    <s v="theater/plays"/>
    <x v="1"/>
    <s v="plays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d v="2014-08-25T04:59:00"/>
    <n v="1407157756"/>
    <x v="3372"/>
    <b v="0"/>
    <n v="27"/>
    <b v="1"/>
    <s v="theater/plays"/>
    <x v="1"/>
    <s v="plays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d v="2015-07-18T16:00:00"/>
    <n v="1435177840"/>
    <x v="3373"/>
    <b v="0"/>
    <n v="30"/>
    <b v="1"/>
    <s v="theater/plays"/>
    <x v="1"/>
    <s v="plays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d v="2015-10-28T17:33:36"/>
    <n v="1443461616"/>
    <x v="3374"/>
    <b v="0"/>
    <n v="52"/>
    <b v="1"/>
    <s v="theater/plays"/>
    <x v="1"/>
    <s v="plays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d v="2014-05-18T14:39:33"/>
    <n v="1399387173"/>
    <x v="3375"/>
    <b v="0"/>
    <n v="17"/>
    <b v="1"/>
    <s v="theater/plays"/>
    <x v="1"/>
    <s v="plays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d v="2015-04-25T15:49:54"/>
    <n v="1424796594"/>
    <x v="3376"/>
    <b v="0"/>
    <n v="19"/>
    <b v="1"/>
    <s v="theater/plays"/>
    <x v="1"/>
    <s v="plays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d v="2015-03-20T16:56:00"/>
    <n v="1424280899"/>
    <x v="3377"/>
    <b v="0"/>
    <n v="77"/>
    <b v="1"/>
    <s v="theater/plays"/>
    <x v="1"/>
    <s v="plays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d v="2014-08-31T13:08:00"/>
    <n v="1407400306"/>
    <x v="3378"/>
    <b v="0"/>
    <n v="21"/>
    <b v="1"/>
    <s v="theater/plays"/>
    <x v="1"/>
    <s v="plays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d v="2015-08-26T23:00:00"/>
    <n v="1439122800"/>
    <x v="3379"/>
    <b v="0"/>
    <n v="38"/>
    <b v="1"/>
    <s v="theater/plays"/>
    <x v="1"/>
    <s v="plays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d v="2014-11-29T23:52:58"/>
    <n v="1414277578"/>
    <x v="3380"/>
    <b v="0"/>
    <n v="28"/>
    <b v="1"/>
    <s v="theater/plays"/>
    <x v="1"/>
    <s v="plays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d v="2015-03-11T03:26:23"/>
    <n v="1423455983"/>
    <x v="3381"/>
    <b v="0"/>
    <n v="48"/>
    <b v="1"/>
    <s v="theater/plays"/>
    <x v="1"/>
    <s v="plays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d v="2016-08-01T22:59:00"/>
    <n v="1467973256"/>
    <x v="3382"/>
    <b v="0"/>
    <n v="46"/>
    <b v="1"/>
    <s v="theater/plays"/>
    <x v="1"/>
    <s v="plays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d v="2016-06-23T18:47:00"/>
    <n v="1464979620"/>
    <x v="3383"/>
    <b v="0"/>
    <n v="30"/>
    <b v="1"/>
    <s v="theater/plays"/>
    <x v="1"/>
    <s v="plays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d v="2015-11-21T03:00:00"/>
    <n v="1444874768"/>
    <x v="3384"/>
    <b v="0"/>
    <n v="64"/>
    <b v="1"/>
    <s v="theater/plays"/>
    <x v="1"/>
    <s v="plays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d v="2014-12-10T20:49:12"/>
    <n v="1415652552"/>
    <x v="3385"/>
    <b v="0"/>
    <n v="15"/>
    <b v="1"/>
    <s v="theater/plays"/>
    <x v="1"/>
    <s v="plays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d v="2014-12-03T15:28:26"/>
    <n v="1415028506"/>
    <x v="3386"/>
    <b v="0"/>
    <n v="41"/>
    <b v="1"/>
    <s v="theater/plays"/>
    <x v="1"/>
    <s v="plays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d v="2014-12-14T18:18:08"/>
    <n v="1415125088"/>
    <x v="3387"/>
    <b v="0"/>
    <n v="35"/>
    <b v="1"/>
    <s v="theater/plays"/>
    <x v="1"/>
    <s v="plays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d v="2015-06-18T11:04:01"/>
    <n v="1432033441"/>
    <x v="3388"/>
    <b v="0"/>
    <n v="45"/>
    <b v="1"/>
    <s v="theater/plays"/>
    <x v="1"/>
    <s v="plays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d v="2016-06-03T13:31:22"/>
    <n v="1462368682"/>
    <x v="3389"/>
    <b v="0"/>
    <n v="62"/>
    <b v="1"/>
    <s v="theater/plays"/>
    <x v="1"/>
    <s v="plays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d v="2014-07-10T18:35:45"/>
    <n v="1403721345"/>
    <x v="3390"/>
    <b v="0"/>
    <n v="22"/>
    <b v="1"/>
    <s v="theater/plays"/>
    <x v="1"/>
    <s v="plays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d v="2014-08-08T22:28:00"/>
    <n v="1404997548"/>
    <x v="3391"/>
    <b v="0"/>
    <n v="18"/>
    <b v="1"/>
    <s v="theater/plays"/>
    <x v="1"/>
    <s v="plays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d v="2016-05-06T20:17:35"/>
    <n v="1458245855"/>
    <x v="3392"/>
    <b v="0"/>
    <n v="12"/>
    <b v="1"/>
    <s v="theater/plays"/>
    <x v="1"/>
    <s v="plays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d v="2014-11-06T00:46:00"/>
    <n v="1413065230"/>
    <x v="3393"/>
    <b v="0"/>
    <n v="44"/>
    <b v="1"/>
    <s v="theater/plays"/>
    <x v="1"/>
    <s v="plays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d v="2014-07-27T14:17:25"/>
    <n v="1403878645"/>
    <x v="3394"/>
    <b v="0"/>
    <n v="27"/>
    <b v="1"/>
    <s v="theater/plays"/>
    <x v="1"/>
    <s v="plays"/>
    <n v="1.4236363636363636"/>
    <n v="29"/>
  </r>
  <r>
    <n v="3395"/>
    <s v="MIRAMAR"/>
    <s v="Miramar is a a darkly funny play exploring what it is we call â€˜homeâ€™."/>
    <n v="500"/>
    <n v="920"/>
    <x v="0"/>
    <s v="GB"/>
    <x v="1"/>
    <n v="1433009400"/>
    <d v="2015-05-30T18:10:00"/>
    <n v="1431795944"/>
    <x v="3395"/>
    <b v="0"/>
    <n v="38"/>
    <b v="1"/>
    <s v="theater/plays"/>
    <x v="1"/>
    <s v="plays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d v="2014-06-01T03:59:00"/>
    <n v="1399286589"/>
    <x v="3396"/>
    <b v="0"/>
    <n v="28"/>
    <b v="1"/>
    <s v="theater/plays"/>
    <x v="1"/>
    <s v="plays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d v="2016-02-18T22:00:00"/>
    <n v="1452338929"/>
    <x v="3397"/>
    <b v="0"/>
    <n v="24"/>
    <b v="1"/>
    <s v="theater/plays"/>
    <x v="1"/>
    <s v="plays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d v="2014-11-21T17:00:00"/>
    <n v="1414605776"/>
    <x v="3398"/>
    <b v="0"/>
    <n v="65"/>
    <b v="1"/>
    <s v="theater/plays"/>
    <x v="1"/>
    <s v="plays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d v="2015-02-21T22:05:25"/>
    <n v="1421964325"/>
    <x v="3399"/>
    <b v="0"/>
    <n v="46"/>
    <b v="1"/>
    <s v="theater/plays"/>
    <x v="1"/>
    <s v="plays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d v="2014-08-28T22:53:34"/>
    <n v="1405378414"/>
    <x v="3400"/>
    <b v="0"/>
    <n v="85"/>
    <b v="1"/>
    <s v="theater/plays"/>
    <x v="1"/>
    <s v="plays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d v="2015-08-07T17:22:26"/>
    <n v="1436376146"/>
    <x v="3401"/>
    <b v="0"/>
    <n v="66"/>
    <b v="1"/>
    <s v="theater/plays"/>
    <x v="1"/>
    <s v="plays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d v="2015-11-12T02:31:00"/>
    <n v="1444747843"/>
    <x v="3402"/>
    <b v="0"/>
    <n v="165"/>
    <b v="1"/>
    <s v="theater/plays"/>
    <x v="1"/>
    <s v="plays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d v="2015-06-25T11:05:24"/>
    <n v="1432638324"/>
    <x v="3403"/>
    <b v="0"/>
    <n v="17"/>
    <b v="1"/>
    <s v="theater/plays"/>
    <x v="1"/>
    <s v="plays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d v="2015-06-17T12:05:02"/>
    <n v="1432814702"/>
    <x v="3404"/>
    <b v="0"/>
    <n v="3"/>
    <b v="1"/>
    <s v="theater/plays"/>
    <x v="1"/>
    <s v="plays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d v="2016-03-01T23:59:00"/>
    <n v="1455063886"/>
    <x v="3405"/>
    <b v="0"/>
    <n v="17"/>
    <b v="1"/>
    <s v="theater/plays"/>
    <x v="1"/>
    <s v="plays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d v="2014-07-16T11:49:36"/>
    <n v="1401623376"/>
    <x v="3406"/>
    <b v="0"/>
    <n v="91"/>
    <b v="1"/>
    <s v="theater/plays"/>
    <x v="1"/>
    <s v="plays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d v="2014-07-06T10:08:09"/>
    <n v="1402049289"/>
    <x v="3407"/>
    <b v="0"/>
    <n v="67"/>
    <b v="1"/>
    <s v="theater/plays"/>
    <x v="1"/>
    <s v="plays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d v="2014-07-18T23:48:24"/>
    <n v="1403135304"/>
    <x v="3408"/>
    <b v="0"/>
    <n v="18"/>
    <b v="1"/>
    <s v="theater/plays"/>
    <x v="1"/>
    <s v="plays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d v="2016-07-31T20:58:00"/>
    <n v="1466710358"/>
    <x v="3409"/>
    <b v="0"/>
    <n v="21"/>
    <b v="1"/>
    <s v="theater/plays"/>
    <x v="1"/>
    <s v="plays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d v="2016-06-06T07:00:00"/>
    <n v="1462841990"/>
    <x v="3410"/>
    <b v="0"/>
    <n v="40"/>
    <b v="1"/>
    <s v="theater/plays"/>
    <x v="1"/>
    <s v="plays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d v="2015-10-08T00:32:52"/>
    <n v="1442536372"/>
    <x v="3411"/>
    <b v="0"/>
    <n v="78"/>
    <b v="1"/>
    <s v="theater/plays"/>
    <x v="1"/>
    <s v="plays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d v="2014-09-27T23:01:02"/>
    <n v="1409266862"/>
    <x v="3412"/>
    <b v="0"/>
    <n v="26"/>
    <b v="1"/>
    <s v="theater/plays"/>
    <x v="1"/>
    <s v="plays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d v="2015-02-28T04:59:00"/>
    <n v="1424280938"/>
    <x v="3413"/>
    <b v="0"/>
    <n v="14"/>
    <b v="1"/>
    <s v="theater/plays"/>
    <x v="1"/>
    <s v="plays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d v="2016-12-01T07:59:00"/>
    <n v="1478030325"/>
    <x v="3414"/>
    <b v="0"/>
    <n v="44"/>
    <b v="1"/>
    <s v="theater/plays"/>
    <x v="1"/>
    <s v="plays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d v="2016-04-17T23:30:00"/>
    <n v="1459999656"/>
    <x v="3415"/>
    <b v="0"/>
    <n v="9"/>
    <b v="1"/>
    <s v="theater/plays"/>
    <x v="1"/>
    <s v="plays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d v="2015-04-23T18:30:00"/>
    <n v="1427363645"/>
    <x v="3416"/>
    <b v="0"/>
    <n v="30"/>
    <b v="1"/>
    <s v="theater/plays"/>
    <x v="1"/>
    <s v="plays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d v="2014-10-26T00:43:00"/>
    <n v="1410558948"/>
    <x v="3417"/>
    <b v="0"/>
    <n v="45"/>
    <b v="1"/>
    <s v="theater/plays"/>
    <x v="1"/>
    <s v="plays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d v="2014-05-23T20:01:47"/>
    <n v="1398283307"/>
    <x v="3418"/>
    <b v="0"/>
    <n v="56"/>
    <b v="1"/>
    <s v="theater/plays"/>
    <x v="1"/>
    <s v="plays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d v="2016-04-06T21:30:00"/>
    <n v="1458416585"/>
    <x v="3419"/>
    <b v="0"/>
    <n v="46"/>
    <b v="1"/>
    <s v="theater/plays"/>
    <x v="1"/>
    <s v="plays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d v="2016-02-14T00:00:00"/>
    <n v="1454638202"/>
    <x v="3420"/>
    <b v="0"/>
    <n v="34"/>
    <b v="1"/>
    <s v="theater/plays"/>
    <x v="1"/>
    <s v="plays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d v="2015-03-04T18:59:23"/>
    <n v="1422903563"/>
    <x v="3421"/>
    <b v="0"/>
    <n v="98"/>
    <b v="1"/>
    <s v="theater/plays"/>
    <x v="1"/>
    <s v="plays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d v="2015-12-14T00:00:00"/>
    <n v="1447594176"/>
    <x v="3422"/>
    <b v="0"/>
    <n v="46"/>
    <b v="1"/>
    <s v="theater/plays"/>
    <x v="1"/>
    <s v="plays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d v="2015-04-24T21:52:21"/>
    <n v="1427320341"/>
    <x v="3423"/>
    <b v="0"/>
    <n v="10"/>
    <b v="1"/>
    <s v="theater/plays"/>
    <x v="1"/>
    <s v="plays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d v="2015-02-05T06:59:00"/>
    <n v="1421252084"/>
    <x v="3424"/>
    <b v="0"/>
    <n v="76"/>
    <b v="1"/>
    <s v="theater/plays"/>
    <x v="1"/>
    <s v="plays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d v="2014-10-04T14:48:56"/>
    <n v="1409669336"/>
    <x v="3425"/>
    <b v="0"/>
    <n v="104"/>
    <b v="1"/>
    <s v="theater/plays"/>
    <x v="1"/>
    <s v="plays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d v="2014-09-21T02:00:00"/>
    <n v="1409620903"/>
    <x v="3426"/>
    <b v="0"/>
    <n v="87"/>
    <b v="1"/>
    <s v="theater/plays"/>
    <x v="1"/>
    <s v="plays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d v="2014-07-02T15:29:12"/>
    <n v="1401722952"/>
    <x v="3427"/>
    <b v="0"/>
    <n v="29"/>
    <b v="1"/>
    <s v="theater/plays"/>
    <x v="1"/>
    <s v="plays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d v="2015-02-28T17:00:00"/>
    <n v="1422983847"/>
    <x v="3428"/>
    <b v="0"/>
    <n v="51"/>
    <b v="1"/>
    <s v="theater/plays"/>
    <x v="1"/>
    <s v="plays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d v="2016-11-02T00:31:01"/>
    <n v="1476837061"/>
    <x v="3429"/>
    <b v="0"/>
    <n v="12"/>
    <b v="1"/>
    <s v="theater/plays"/>
    <x v="1"/>
    <s v="plays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d v="2014-07-30T22:41:41"/>
    <n v="1404168101"/>
    <x v="3430"/>
    <b v="0"/>
    <n v="72"/>
    <b v="1"/>
    <s v="theater/plays"/>
    <x v="1"/>
    <s v="plays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d v="2014-08-18T17:32:33"/>
    <n v="1405791153"/>
    <x v="3431"/>
    <b v="0"/>
    <n v="21"/>
    <b v="1"/>
    <s v="theater/plays"/>
    <x v="1"/>
    <s v="plays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d v="2016-02-05T22:00:00"/>
    <n v="1452520614"/>
    <x v="3432"/>
    <b v="0"/>
    <n v="42"/>
    <b v="1"/>
    <s v="theater/plays"/>
    <x v="1"/>
    <s v="plays"/>
    <n v="1.0965"/>
    <n v="52.214285714285715"/>
  </r>
  <r>
    <n v="3433"/>
    <s v="The Dybbuk"/>
    <s v="death&amp;pretzels presents their first Chicago based project:_x000a_The Dybbuk by S. Ansky"/>
    <n v="9500"/>
    <n v="9525"/>
    <x v="0"/>
    <s v="US"/>
    <x v="0"/>
    <n v="1402974000"/>
    <d v="2014-06-17T03:00:00"/>
    <n v="1400290255"/>
    <x v="3433"/>
    <b v="0"/>
    <n v="71"/>
    <b v="1"/>
    <s v="theater/plays"/>
    <x v="1"/>
    <s v="plays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d v="2014-07-10T09:07:49"/>
    <n v="1402391269"/>
    <x v="3434"/>
    <b v="0"/>
    <n v="168"/>
    <b v="1"/>
    <s v="theater/plays"/>
    <x v="1"/>
    <s v="plays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d v="2016-08-07T03:00:00"/>
    <n v="1469112493"/>
    <x v="3435"/>
    <b v="0"/>
    <n v="19"/>
    <b v="1"/>
    <s v="theater/plays"/>
    <x v="1"/>
    <s v="plays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d v="2014-08-21T16:28:00"/>
    <n v="1406811593"/>
    <x v="3436"/>
    <b v="0"/>
    <n v="37"/>
    <b v="1"/>
    <s v="theater/plays"/>
    <x v="1"/>
    <s v="plays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d v="2015-08-19T17:03:40"/>
    <n v="1437411820"/>
    <x v="3437"/>
    <b v="0"/>
    <n v="36"/>
    <b v="1"/>
    <s v="theater/plays"/>
    <x v="1"/>
    <s v="plays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d v="2015-05-02T21:00:00"/>
    <n v="1428358567"/>
    <x v="3438"/>
    <b v="0"/>
    <n v="14"/>
    <b v="1"/>
    <s v="theater/plays"/>
    <x v="1"/>
    <s v="plays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d v="2016-01-19T04:59:00"/>
    <n v="1452030730"/>
    <x v="3439"/>
    <b v="0"/>
    <n v="18"/>
    <b v="1"/>
    <s v="theater/plays"/>
    <x v="1"/>
    <s v="plays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d v="2014-07-11T16:15:00"/>
    <n v="1403146628"/>
    <x v="3440"/>
    <b v="0"/>
    <n v="82"/>
    <b v="1"/>
    <s v="theater/plays"/>
    <x v="1"/>
    <s v="plays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d v="2015-11-13T20:17:00"/>
    <n v="1445077121"/>
    <x v="3441"/>
    <b v="0"/>
    <n v="43"/>
    <b v="1"/>
    <s v="theater/plays"/>
    <x v="1"/>
    <s v="plays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d v="2015-05-30T20:11:12"/>
    <n v="1430424672"/>
    <x v="3442"/>
    <b v="0"/>
    <n v="8"/>
    <b v="1"/>
    <s v="theater/plays"/>
    <x v="1"/>
    <s v="plays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d v="2014-09-09T12:35:46"/>
    <n v="1407674146"/>
    <x v="3443"/>
    <b v="0"/>
    <n v="45"/>
    <b v="1"/>
    <s v="theater/plays"/>
    <x v="1"/>
    <s v="plays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d v="2016-06-08T13:59:00"/>
    <n v="1464677986"/>
    <x v="3444"/>
    <b v="0"/>
    <n v="20"/>
    <b v="1"/>
    <s v="theater/plays"/>
    <x v="1"/>
    <s v="plays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d v="2015-10-23T12:43:56"/>
    <n v="1443185036"/>
    <x v="3445"/>
    <b v="0"/>
    <n v="31"/>
    <b v="1"/>
    <s v="theater/plays"/>
    <x v="1"/>
    <s v="plays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d v="2015-02-05T12:20:00"/>
    <n v="1421092725"/>
    <x v="3446"/>
    <b v="0"/>
    <n v="25"/>
    <b v="1"/>
    <s v="theater/plays"/>
    <x v="1"/>
    <s v="plays"/>
    <n v="1.0820000000000001"/>
    <n v="43.28"/>
  </r>
  <r>
    <n v="3447"/>
    <s v="The Vagabond Halfback"/>
    <s v="&quot;He was a poet, a vagrant, a philosopher, a lady's man and a hard drinker&quot;"/>
    <n v="1000"/>
    <n v="1078"/>
    <x v="0"/>
    <s v="US"/>
    <x v="0"/>
    <n v="1458332412"/>
    <d v="2016-03-18T20:20:12"/>
    <n v="1454448012"/>
    <x v="3447"/>
    <b v="0"/>
    <n v="14"/>
    <b v="1"/>
    <s v="theater/plays"/>
    <x v="1"/>
    <s v="plays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d v="2014-12-17T02:51:29"/>
    <n v="1416192689"/>
    <x v="3448"/>
    <b v="0"/>
    <n v="45"/>
    <b v="1"/>
    <s v="theater/plays"/>
    <x v="1"/>
    <s v="plays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d v="2016-07-09T04:00:00"/>
    <n v="1465607738"/>
    <x v="3449"/>
    <b v="0"/>
    <n v="20"/>
    <b v="1"/>
    <s v="theater/plays"/>
    <x v="1"/>
    <s v="plays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d v="2015-04-02T15:54:31"/>
    <n v="1422809671"/>
    <x v="3450"/>
    <b v="0"/>
    <n v="39"/>
    <b v="1"/>
    <s v="theater/plays"/>
    <x v="1"/>
    <s v="plays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d v="2015-04-21T17:22:07"/>
    <n v="1427304127"/>
    <x v="3451"/>
    <b v="0"/>
    <n v="16"/>
    <b v="1"/>
    <s v="theater/plays"/>
    <x v="1"/>
    <s v="plays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d v="2014-07-23T03:59:00"/>
    <n v="1404141626"/>
    <x v="3452"/>
    <b v="0"/>
    <n v="37"/>
    <b v="1"/>
    <s v="theater/plays"/>
    <x v="1"/>
    <s v="plays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d v="2016-08-13T23:29:16"/>
    <n v="1465946956"/>
    <x v="3453"/>
    <b v="0"/>
    <n v="14"/>
    <b v="1"/>
    <s v="theater/plays"/>
    <x v="1"/>
    <s v="plays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d v="2014-07-31T16:45:59"/>
    <n v="1404233159"/>
    <x v="3454"/>
    <b v="0"/>
    <n v="21"/>
    <b v="1"/>
    <s v="theater/plays"/>
    <x v="1"/>
    <s v="plays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d v="2016-10-13T18:00:27"/>
    <n v="1473789627"/>
    <x v="3455"/>
    <b v="0"/>
    <n v="69"/>
    <b v="1"/>
    <s v="theater/plays"/>
    <x v="1"/>
    <s v="plays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d v="2014-08-01T06:59:00"/>
    <n v="1404190567"/>
    <x v="3456"/>
    <b v="0"/>
    <n v="16"/>
    <b v="1"/>
    <s v="theater/plays"/>
    <x v="1"/>
    <s v="plays"/>
    <n v="1.913"/>
    <n v="358.6875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d v="2015-02-12T05:59:00"/>
    <n v="1421081857"/>
    <x v="3457"/>
    <b v="0"/>
    <n v="55"/>
    <b v="1"/>
    <s v="theater/plays"/>
    <x v="1"/>
    <s v="plays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d v="2015-02-03T04:27:00"/>
    <n v="1420606303"/>
    <x v="3458"/>
    <b v="0"/>
    <n v="27"/>
    <b v="1"/>
    <s v="theater/plays"/>
    <x v="1"/>
    <s v="plays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d v="2016-05-20T11:31:00"/>
    <n v="1461151860"/>
    <x v="3459"/>
    <b v="0"/>
    <n v="36"/>
    <b v="1"/>
    <s v="theater/plays"/>
    <x v="1"/>
    <s v="plays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d v="2014-08-15T12:39:12"/>
    <n v="1406896752"/>
    <x v="3460"/>
    <b v="0"/>
    <n v="19"/>
    <b v="1"/>
    <s v="theater/plays"/>
    <x v="1"/>
    <s v="plays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d v="2016-10-29T03:00:00"/>
    <n v="1475248279"/>
    <x v="3461"/>
    <b v="0"/>
    <n v="12"/>
    <b v="1"/>
    <s v="theater/plays"/>
    <x v="1"/>
    <s v="plays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d v="2015-07-10T18:00:00"/>
    <n v="1435181628"/>
    <x v="3462"/>
    <b v="0"/>
    <n v="17"/>
    <b v="1"/>
    <s v="theater/plays"/>
    <x v="1"/>
    <s v="plays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d v="2016-10-11T03:59:00"/>
    <n v="1472594585"/>
    <x v="3463"/>
    <b v="0"/>
    <n v="114"/>
    <b v="1"/>
    <s v="theater/plays"/>
    <x v="1"/>
    <s v="plays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d v="2016-08-23T03:07:17"/>
    <n v="1469329637"/>
    <x v="3464"/>
    <b v="0"/>
    <n v="93"/>
    <b v="1"/>
    <s v="theater/plays"/>
    <x v="1"/>
    <s v="plays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d v="2015-08-09T16:00:00"/>
    <n v="1436972472"/>
    <x v="3465"/>
    <b v="0"/>
    <n v="36"/>
    <b v="1"/>
    <s v="theater/plays"/>
    <x v="1"/>
    <s v="plays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d v="2016-04-19T23:27:30"/>
    <n v="1455928050"/>
    <x v="3466"/>
    <b v="0"/>
    <n v="61"/>
    <b v="1"/>
    <s v="theater/plays"/>
    <x v="1"/>
    <s v="plays"/>
    <n v="1.2714285714285714"/>
    <n v="72.950819672131146"/>
  </r>
  <r>
    <n v="3467"/>
    <s v="Venus in Fur, Los Angeles."/>
    <s v="Venus in Fur, By David Ives."/>
    <n v="3000"/>
    <n v="3030"/>
    <x v="0"/>
    <s v="US"/>
    <x v="0"/>
    <n v="1426864032"/>
    <d v="2015-03-20T15:07:12"/>
    <n v="1424275632"/>
    <x v="3467"/>
    <b v="0"/>
    <n v="47"/>
    <b v="1"/>
    <s v="theater/plays"/>
    <x v="1"/>
    <s v="plays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d v="2016-09-21T03:00:00"/>
    <n v="1471976529"/>
    <x v="3468"/>
    <b v="0"/>
    <n v="17"/>
    <b v="1"/>
    <s v="theater/plays"/>
    <x v="1"/>
    <s v="plays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d v="2016-04-28T15:24:05"/>
    <n v="1459265045"/>
    <x v="3469"/>
    <b v="0"/>
    <n v="63"/>
    <b v="1"/>
    <s v="theater/plays"/>
    <x v="1"/>
    <s v="plays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d v="2016-07-15T21:38:00"/>
    <n v="1465345902"/>
    <x v="3470"/>
    <b v="0"/>
    <n v="9"/>
    <b v="1"/>
    <s v="theater/plays"/>
    <x v="1"/>
    <s v="plays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d v="2014-08-31T20:00:00"/>
    <n v="1405971690"/>
    <x v="3471"/>
    <b v="0"/>
    <n v="30"/>
    <b v="1"/>
    <s v="theater/plays"/>
    <x v="1"/>
    <s v="plays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d v="2014-11-06T05:59:00"/>
    <n v="1413432331"/>
    <x v="3472"/>
    <b v="0"/>
    <n v="23"/>
    <b v="1"/>
    <s v="theater/plays"/>
    <x v="1"/>
    <s v="plays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d v="2015-03-20T20:27:00"/>
    <n v="1425067296"/>
    <x v="3473"/>
    <b v="0"/>
    <n v="33"/>
    <b v="1"/>
    <s v="theater/plays"/>
    <x v="1"/>
    <s v="plays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d v="2016-07-20T12:02:11"/>
    <n v="1466424131"/>
    <x v="3474"/>
    <b v="0"/>
    <n v="39"/>
    <b v="1"/>
    <s v="theater/plays"/>
    <x v="1"/>
    <s v="plays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d v="2014-11-03T00:00:00"/>
    <n v="1412629704"/>
    <x v="3475"/>
    <b v="0"/>
    <n v="17"/>
    <b v="1"/>
    <s v="theater/plays"/>
    <x v="1"/>
    <s v="plays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d v="2014-10-27T03:00:00"/>
    <n v="1412836990"/>
    <x v="3476"/>
    <b v="0"/>
    <n v="6"/>
    <b v="1"/>
    <s v="theater/plays"/>
    <x v="1"/>
    <s v="plays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d v="2015-05-17T03:00:00"/>
    <n v="1430761243"/>
    <x v="3477"/>
    <b v="0"/>
    <n v="39"/>
    <b v="1"/>
    <s v="theater/plays"/>
    <x v="1"/>
    <s v="plays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d v="2015-03-16T21:00:00"/>
    <n v="1424296822"/>
    <x v="3478"/>
    <b v="0"/>
    <n v="57"/>
    <b v="1"/>
    <s v="theater/plays"/>
    <x v="1"/>
    <s v="plays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d v="2014-06-21T20:31:20"/>
    <n v="1400790680"/>
    <x v="3479"/>
    <b v="0"/>
    <n v="56"/>
    <b v="1"/>
    <s v="theater/plays"/>
    <x v="1"/>
    <s v="plays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d v="2015-07-10T21:00:00"/>
    <n v="1434440227"/>
    <x v="3480"/>
    <b v="0"/>
    <n v="13"/>
    <b v="1"/>
    <s v="theater/plays"/>
    <x v="1"/>
    <s v="plays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d v="2015-01-02T05:56:28"/>
    <n v="1418709388"/>
    <x v="3481"/>
    <b v="0"/>
    <n v="95"/>
    <b v="1"/>
    <s v="theater/plays"/>
    <x v="1"/>
    <s v="plays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d v="2014-07-06T18:31:06"/>
    <n v="1402079466"/>
    <x v="3482"/>
    <b v="0"/>
    <n v="80"/>
    <b v="1"/>
    <s v="theater/plays"/>
    <x v="1"/>
    <s v="plays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d v="2014-07-03T16:03:01"/>
    <n v="1401811381"/>
    <x v="3483"/>
    <b v="0"/>
    <n v="133"/>
    <b v="1"/>
    <s v="theater/plays"/>
    <x v="1"/>
    <s v="plays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d v="2016-06-15T18:14:59"/>
    <n v="1463422499"/>
    <x v="3484"/>
    <b v="0"/>
    <n v="44"/>
    <b v="1"/>
    <s v="theater/plays"/>
    <x v="1"/>
    <s v="plays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d v="2016-02-02T16:38:00"/>
    <n v="1451839080"/>
    <x v="3485"/>
    <b v="0"/>
    <n v="30"/>
    <b v="1"/>
    <s v="theater/plays"/>
    <x v="1"/>
    <s v="plays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d v="2015-06-03T06:59:00"/>
    <n v="1430600401"/>
    <x v="3486"/>
    <b v="0"/>
    <n v="56"/>
    <b v="1"/>
    <s v="theater/plays"/>
    <x v="1"/>
    <s v="plays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d v="2015-06-24T22:34:12"/>
    <n v="1432593252"/>
    <x v="3487"/>
    <b v="0"/>
    <n v="66"/>
    <b v="1"/>
    <s v="theater/plays"/>
    <x v="1"/>
    <s v="plays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d v="2015-04-17T16:00:00"/>
    <n v="1427221560"/>
    <x v="3488"/>
    <b v="0"/>
    <n v="29"/>
    <b v="1"/>
    <s v="theater/plays"/>
    <x v="1"/>
    <s v="plays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d v="2014-05-24T21:00:00"/>
    <n v="1398352531"/>
    <x v="3489"/>
    <b v="0"/>
    <n v="72"/>
    <b v="1"/>
    <s v="theater/plays"/>
    <x v="1"/>
    <s v="plays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d v="2016-04-13T19:15:24"/>
    <n v="1457982924"/>
    <x v="3490"/>
    <b v="0"/>
    <n v="27"/>
    <b v="1"/>
    <s v="theater/plays"/>
    <x v="1"/>
    <s v="plays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d v="2015-05-18T05:59:44"/>
    <n v="1430114384"/>
    <x v="3491"/>
    <b v="0"/>
    <n v="10"/>
    <b v="1"/>
    <s v="theater/plays"/>
    <x v="1"/>
    <s v="plays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d v="2015-10-26T00:13:17"/>
    <n v="1442794397"/>
    <x v="3492"/>
    <b v="0"/>
    <n v="35"/>
    <b v="1"/>
    <s v="theater/plays"/>
    <x v="1"/>
    <s v="plays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d v="2014-08-17T05:11:00"/>
    <n v="1406580436"/>
    <x v="3493"/>
    <b v="0"/>
    <n v="29"/>
    <b v="1"/>
    <s v="theater/plays"/>
    <x v="1"/>
    <s v="plays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d v="2016-11-26T06:00:00"/>
    <n v="1479186575"/>
    <x v="3494"/>
    <b v="0"/>
    <n v="13"/>
    <b v="1"/>
    <s v="theater/plays"/>
    <x v="1"/>
    <s v="plays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d v="2014-11-01T17:18:00"/>
    <n v="1412360309"/>
    <x v="3495"/>
    <b v="0"/>
    <n v="72"/>
    <b v="1"/>
    <s v="theater/plays"/>
    <x v="1"/>
    <s v="plays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d v="2016-09-11T20:19:26"/>
    <n v="1470169166"/>
    <x v="3496"/>
    <b v="0"/>
    <n v="78"/>
    <b v="1"/>
    <s v="theater/plays"/>
    <x v="1"/>
    <s v="plays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d v="2016-06-02T22:00:00"/>
    <n v="1463852904"/>
    <x v="3497"/>
    <b v="0"/>
    <n v="49"/>
    <b v="1"/>
    <s v="theater/plays"/>
    <x v="1"/>
    <s v="plays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d v="2016-05-28T21:44:00"/>
    <n v="1459309704"/>
    <x v="3498"/>
    <b v="0"/>
    <n v="42"/>
    <b v="1"/>
    <s v="theater/plays"/>
    <x v="1"/>
    <s v="plays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d v="2015-07-01T06:59:00"/>
    <n v="1431046325"/>
    <x v="3499"/>
    <b v="0"/>
    <n v="35"/>
    <b v="1"/>
    <s v="theater/plays"/>
    <x v="1"/>
    <s v="plays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d v="2016-03-07T04:59:00"/>
    <n v="1455919438"/>
    <x v="3500"/>
    <b v="0"/>
    <n v="42"/>
    <b v="1"/>
    <s v="theater/plays"/>
    <x v="1"/>
    <s v="plays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d v="2015-09-11T18:19:55"/>
    <n v="1439835595"/>
    <x v="3501"/>
    <b v="0"/>
    <n v="42"/>
    <b v="1"/>
    <s v="theater/plays"/>
    <x v="1"/>
    <s v="plays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d v="2016-03-16T03:59:00"/>
    <n v="1456862924"/>
    <x v="3502"/>
    <b v="0"/>
    <n v="31"/>
    <b v="1"/>
    <s v="theater/plays"/>
    <x v="1"/>
    <s v="plays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d v="2016-07-24T11:28:48"/>
    <n v="1466767728"/>
    <x v="3503"/>
    <b v="0"/>
    <n v="38"/>
    <b v="1"/>
    <s v="theater/plays"/>
    <x v="1"/>
    <s v="plays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d v="2015-11-19T18:58:11"/>
    <n v="1445363891"/>
    <x v="3504"/>
    <b v="0"/>
    <n v="8"/>
    <b v="1"/>
    <s v="theater/plays"/>
    <x v="1"/>
    <s v="plays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d v="2014-05-13T04:00:00"/>
    <n v="1398983245"/>
    <x v="3505"/>
    <b v="0"/>
    <n v="39"/>
    <b v="1"/>
    <s v="theater/plays"/>
    <x v="1"/>
    <s v="plays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d v="2014-08-23T17:37:20"/>
    <n v="1404927440"/>
    <x v="3506"/>
    <b v="0"/>
    <n v="29"/>
    <b v="1"/>
    <s v="theater/plays"/>
    <x v="1"/>
    <s v="plays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d v="2016-05-31T22:08:57"/>
    <n v="1462140537"/>
    <x v="3507"/>
    <b v="0"/>
    <n v="72"/>
    <b v="1"/>
    <s v="theater/plays"/>
    <x v="1"/>
    <s v="plays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d v="2016-05-10T21:00:00"/>
    <n v="1460914253"/>
    <x v="3508"/>
    <b v="0"/>
    <n v="15"/>
    <b v="1"/>
    <s v="theater/plays"/>
    <x v="1"/>
    <s v="plays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d v="2014-11-21T04:55:00"/>
    <n v="1415392666"/>
    <x v="3509"/>
    <b v="0"/>
    <n v="33"/>
    <b v="1"/>
    <s v="theater/plays"/>
    <x v="1"/>
    <s v="plays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d v="2014-07-02T14:54:06"/>
    <n v="1402584846"/>
    <x v="3510"/>
    <b v="0"/>
    <n v="15"/>
    <b v="1"/>
    <s v="theater/plays"/>
    <x v="1"/>
    <s v="plays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d v="2014-11-07T18:30:00"/>
    <n v="1413406695"/>
    <x v="3511"/>
    <b v="0"/>
    <n v="19"/>
    <b v="1"/>
    <s v="theater/plays"/>
    <x v="1"/>
    <s v="plays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d v="2015-04-23T11:53:12"/>
    <n v="1424609592"/>
    <x v="3512"/>
    <b v="0"/>
    <n v="17"/>
    <b v="1"/>
    <s v="theater/plays"/>
    <x v="1"/>
    <s v="plays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d v="2014-06-04T04:59:00"/>
    <n v="1400725112"/>
    <x v="3513"/>
    <b v="0"/>
    <n v="44"/>
    <b v="1"/>
    <s v="theater/plays"/>
    <x v="1"/>
    <s v="plays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d v="2015-02-02T04:59:00"/>
    <n v="1421439552"/>
    <x v="3514"/>
    <b v="0"/>
    <n v="10"/>
    <b v="1"/>
    <s v="theater/plays"/>
    <x v="1"/>
    <s v="plays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d v="2015-05-31T18:32:51"/>
    <n v="1430505171"/>
    <x v="3515"/>
    <b v="0"/>
    <n v="46"/>
    <b v="1"/>
    <s v="theater/plays"/>
    <x v="1"/>
    <s v="plays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d v="2014-09-08T03:00:00"/>
    <n v="1407197670"/>
    <x v="3516"/>
    <b v="0"/>
    <n v="11"/>
    <b v="1"/>
    <s v="theater/plays"/>
    <x v="1"/>
    <s v="plays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d v="2014-07-04T11:00:00"/>
    <n v="1401910634"/>
    <x v="3517"/>
    <b v="0"/>
    <n v="13"/>
    <b v="1"/>
    <s v="theater/plays"/>
    <x v="1"/>
    <s v="plays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d v="2014-10-02T14:21:00"/>
    <n v="1410461299"/>
    <x v="3518"/>
    <b v="0"/>
    <n v="33"/>
    <b v="1"/>
    <s v="theater/plays"/>
    <x v="1"/>
    <s v="plays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d v="2015-03-04T14:22:30"/>
    <n v="1422886950"/>
    <x v="3519"/>
    <b v="0"/>
    <n v="28"/>
    <b v="1"/>
    <s v="theater/plays"/>
    <x v="1"/>
    <s v="plays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d v="2015-09-06T13:47:00"/>
    <n v="1439322412"/>
    <x v="3520"/>
    <b v="0"/>
    <n v="21"/>
    <b v="1"/>
    <s v="theater/plays"/>
    <x v="1"/>
    <s v="plays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d v="2014-09-29T08:40:20"/>
    <n v="1409388020"/>
    <x v="3521"/>
    <b v="0"/>
    <n v="13"/>
    <b v="1"/>
    <s v="theater/plays"/>
    <x v="1"/>
    <s v="plays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d v="2015-09-15T10:06:00"/>
    <n v="1439924246"/>
    <x v="3522"/>
    <b v="0"/>
    <n v="34"/>
    <b v="1"/>
    <s v="theater/plays"/>
    <x v="1"/>
    <s v="plays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d v="2016-09-25T23:00:00"/>
    <n v="1469871148"/>
    <x v="3523"/>
    <b v="0"/>
    <n v="80"/>
    <b v="1"/>
    <s v="theater/plays"/>
    <x v="1"/>
    <s v="plays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d v="2014-09-13T04:00:00"/>
    <n v="1409336373"/>
    <x v="3524"/>
    <b v="0"/>
    <n v="74"/>
    <b v="1"/>
    <s v="theater/plays"/>
    <x v="1"/>
    <s v="plays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d v="2015-08-09T16:00:00"/>
    <n v="1438188106"/>
    <x v="3525"/>
    <b v="0"/>
    <n v="7"/>
    <b v="1"/>
    <s v="theater/plays"/>
    <x v="1"/>
    <s v="plays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d v="2016-04-28T05:59:00"/>
    <n v="1459411371"/>
    <x v="3526"/>
    <b v="0"/>
    <n v="34"/>
    <b v="1"/>
    <s v="theater/plays"/>
    <x v="1"/>
    <s v="plays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d v="2015-07-11T03:59:00"/>
    <n v="1434069205"/>
    <x v="3527"/>
    <b v="0"/>
    <n v="86"/>
    <b v="1"/>
    <s v="theater/plays"/>
    <x v="1"/>
    <s v="plays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d v="2017-01-18T12:01:58"/>
    <n v="1483012918"/>
    <x v="3528"/>
    <b v="0"/>
    <n v="37"/>
    <b v="1"/>
    <s v="theater/plays"/>
    <x v="1"/>
    <s v="plays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d v="2015-07-13T01:00:00"/>
    <n v="1434997018"/>
    <x v="3529"/>
    <b v="0"/>
    <n v="18"/>
    <b v="1"/>
    <s v="theater/plays"/>
    <x v="1"/>
    <s v="plays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d v="2016-04-10T20:00:00"/>
    <n v="1457881057"/>
    <x v="3530"/>
    <b v="0"/>
    <n v="22"/>
    <b v="1"/>
    <s v="theater/plays"/>
    <x v="1"/>
    <s v="plays"/>
    <n v="1"/>
    <n v="125"/>
  </r>
  <r>
    <n v="3531"/>
    <s v="The Reinvention of Lily Johnson"/>
    <s v="A political comedy for a crazy election year"/>
    <n v="1000"/>
    <n v="1280"/>
    <x v="0"/>
    <s v="US"/>
    <x v="0"/>
    <n v="1467301334"/>
    <d v="2016-06-30T15:42:14"/>
    <n v="1464709334"/>
    <x v="3531"/>
    <b v="0"/>
    <n v="26"/>
    <b v="1"/>
    <s v="theater/plays"/>
    <x v="1"/>
    <s v="plays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d v="2014-09-18T03:59:00"/>
    <n v="1409667827"/>
    <x v="3532"/>
    <b v="0"/>
    <n v="27"/>
    <b v="1"/>
    <s v="theater/plays"/>
    <x v="1"/>
    <s v="plays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d v="2015-11-11T19:16:07"/>
    <n v="1444673767"/>
    <x v="3533"/>
    <b v="0"/>
    <n v="8"/>
    <b v="1"/>
    <s v="theater/plays"/>
    <x v="1"/>
    <s v="plays"/>
    <n v="1.262"/>
    <n v="78.875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d v="2015-10-01T15:00:23"/>
    <n v="1440687623"/>
    <x v="3534"/>
    <b v="0"/>
    <n v="204"/>
    <b v="1"/>
    <s v="theater/plays"/>
    <x v="1"/>
    <s v="plays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d v="2015-10-02T18:00:00"/>
    <n v="1441120910"/>
    <x v="3535"/>
    <b v="0"/>
    <n v="46"/>
    <b v="1"/>
    <s v="theater/plays"/>
    <x v="1"/>
    <s v="plays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d v="2015-12-20T11:59:00"/>
    <n v="1448040425"/>
    <x v="3536"/>
    <b v="0"/>
    <n v="17"/>
    <b v="1"/>
    <s v="theater/plays"/>
    <x v="1"/>
    <s v="plays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d v="2014-11-17T07:59:00"/>
    <n v="1413016216"/>
    <x v="3537"/>
    <b v="0"/>
    <n v="28"/>
    <b v="1"/>
    <s v="theater/plays"/>
    <x v="1"/>
    <s v="plays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d v="2016-08-17T10:05:40"/>
    <n v="1469009140"/>
    <x v="3538"/>
    <b v="0"/>
    <n v="83"/>
    <b v="1"/>
    <s v="theater/plays"/>
    <x v="1"/>
    <s v="plays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d v="2016-09-08T18:08:42"/>
    <n v="1471543722"/>
    <x v="3539"/>
    <b v="0"/>
    <n v="13"/>
    <b v="1"/>
    <s v="theater/plays"/>
    <x v="1"/>
    <s v="plays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d v="2016-06-26T00:04:51"/>
    <n v="1464307491"/>
    <x v="3540"/>
    <b v="0"/>
    <n v="8"/>
    <b v="1"/>
    <s v="theater/plays"/>
    <x v="1"/>
    <s v="plays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d v="2015-08-31T17:31:15"/>
    <n v="1438882275"/>
    <x v="3541"/>
    <b v="0"/>
    <n v="32"/>
    <b v="1"/>
    <s v="theater/plays"/>
    <x v="1"/>
    <s v="plays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d v="2014-09-07T14:23:42"/>
    <n v="1404915822"/>
    <x v="3542"/>
    <b v="0"/>
    <n v="85"/>
    <b v="1"/>
    <s v="theater/plays"/>
    <x v="1"/>
    <s v="plays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d v="2015-06-25T18:07:39"/>
    <n v="1432663659"/>
    <x v="3543"/>
    <b v="0"/>
    <n v="29"/>
    <b v="1"/>
    <s v="theater/plays"/>
    <x v="1"/>
    <s v="plays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d v="2015-03-07T19:57:37"/>
    <n v="1423166257"/>
    <x v="3544"/>
    <b v="0"/>
    <n v="24"/>
    <b v="1"/>
    <s v="theater/plays"/>
    <x v="1"/>
    <s v="plays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d v="2015-04-11T19:22:39"/>
    <n v="1426188159"/>
    <x v="3545"/>
    <b v="0"/>
    <n v="8"/>
    <b v="1"/>
    <s v="theater/plays"/>
    <x v="1"/>
    <s v="plays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d v="2015-04-01T03:59:00"/>
    <n v="1426002684"/>
    <x v="3546"/>
    <b v="0"/>
    <n v="19"/>
    <b v="1"/>
    <s v="theater/plays"/>
    <x v="1"/>
    <s v="plays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d v="2016-05-14T03:59:00"/>
    <n v="1461117201"/>
    <x v="3547"/>
    <b v="0"/>
    <n v="336"/>
    <b v="1"/>
    <s v="theater/plays"/>
    <x v="1"/>
    <s v="plays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d v="2016-03-05T01:00:00"/>
    <n v="1455230214"/>
    <x v="3548"/>
    <b v="0"/>
    <n v="13"/>
    <b v="1"/>
    <s v="theater/plays"/>
    <x v="1"/>
    <s v="plays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d v="2015-09-04T09:27:53"/>
    <n v="1438939673"/>
    <x v="3549"/>
    <b v="0"/>
    <n v="42"/>
    <b v="1"/>
    <s v="theater/plays"/>
    <x v="1"/>
    <s v="plays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d v="2016-05-02T21:26:38"/>
    <n v="1459632398"/>
    <x v="3550"/>
    <b v="0"/>
    <n v="64"/>
    <b v="1"/>
    <s v="theater/plays"/>
    <x v="1"/>
    <s v="plays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d v="2014-05-22T22:07:00"/>
    <n v="1398342170"/>
    <x v="3551"/>
    <b v="0"/>
    <n v="25"/>
    <b v="1"/>
    <s v="theater/plays"/>
    <x v="1"/>
    <s v="plays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d v="2014-06-28T14:05:24"/>
    <n v="1401372324"/>
    <x v="3552"/>
    <b v="0"/>
    <n v="20"/>
    <b v="1"/>
    <s v="theater/plays"/>
    <x v="1"/>
    <s v="plays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d v="2015-08-12T00:00:00"/>
    <n v="1436575280"/>
    <x v="3553"/>
    <b v="0"/>
    <n v="104"/>
    <b v="1"/>
    <s v="theater/plays"/>
    <x v="1"/>
    <s v="plays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d v="2015-02-11T17:00:00"/>
    <n v="1421025159"/>
    <x v="3554"/>
    <b v="0"/>
    <n v="53"/>
    <b v="1"/>
    <s v="theater/plays"/>
    <x v="1"/>
    <s v="plays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d v="2016-11-17T11:36:34"/>
    <n v="1476786994"/>
    <x v="3555"/>
    <b v="0"/>
    <n v="14"/>
    <b v="1"/>
    <s v="theater/plays"/>
    <x v="1"/>
    <s v="plays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d v="2014-08-17T15:35:24"/>
    <n v="1403105724"/>
    <x v="3556"/>
    <b v="0"/>
    <n v="20"/>
    <b v="1"/>
    <s v="theater/plays"/>
    <x v="1"/>
    <s v="plays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d v="2014-05-05T06:38:31"/>
    <n v="1396334311"/>
    <x v="3557"/>
    <b v="0"/>
    <n v="558"/>
    <b v="1"/>
    <s v="theater/plays"/>
    <x v="1"/>
    <s v="plays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d v="2015-06-26T21:00:00"/>
    <n v="1431718575"/>
    <x v="3558"/>
    <b v="0"/>
    <n v="22"/>
    <b v="1"/>
    <s v="theater/plays"/>
    <x v="1"/>
    <s v="plays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d v="2015-07-31T08:58:00"/>
    <n v="1436408308"/>
    <x v="3559"/>
    <b v="0"/>
    <n v="24"/>
    <b v="1"/>
    <s v="theater/plays"/>
    <x v="1"/>
    <s v="plays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d v="2015-05-27T02:45:00"/>
    <n v="1429651266"/>
    <x v="3560"/>
    <b v="0"/>
    <n v="74"/>
    <b v="1"/>
    <s v="theater/plays"/>
    <x v="1"/>
    <s v="plays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d v="2015-08-05T18:36:00"/>
    <n v="1437236378"/>
    <x v="3561"/>
    <b v="0"/>
    <n v="54"/>
    <b v="1"/>
    <s v="theater/plays"/>
    <x v="1"/>
    <s v="plays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d v="2016-03-13T22:00:00"/>
    <n v="1457115427"/>
    <x v="3562"/>
    <b v="0"/>
    <n v="31"/>
    <b v="1"/>
    <s v="theater/plays"/>
    <x v="1"/>
    <s v="plays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d v="2016-08-01T19:00:00"/>
    <n v="1467648456"/>
    <x v="3563"/>
    <b v="0"/>
    <n v="25"/>
    <b v="1"/>
    <s v="theater/plays"/>
    <x v="1"/>
    <s v="plays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s v="GB"/>
    <x v="1"/>
    <n v="1444060800"/>
    <d v="2015-10-05T16:00:00"/>
    <n v="1440082649"/>
    <x v="3564"/>
    <b v="0"/>
    <n v="17"/>
    <b v="1"/>
    <s v="theater/plays"/>
    <x v="1"/>
    <s v="plays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d v="2014-12-31T17:50:08"/>
    <n v="1417456208"/>
    <x v="3565"/>
    <b v="0"/>
    <n v="12"/>
    <b v="1"/>
    <s v="theater/plays"/>
    <x v="1"/>
    <s v="plays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d v="2015-01-23T12:11:23"/>
    <n v="1419423083"/>
    <x v="3566"/>
    <b v="0"/>
    <n v="38"/>
    <b v="1"/>
    <s v="theater/plays"/>
    <x v="1"/>
    <s v="plays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d v="2015-06-10T19:27:24"/>
    <n v="1431372444"/>
    <x v="3567"/>
    <b v="0"/>
    <n v="41"/>
    <b v="1"/>
    <s v="theater/plays"/>
    <x v="1"/>
    <s v="plays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d v="2014-09-17T17:46:34"/>
    <n v="1408383994"/>
    <x v="3568"/>
    <b v="0"/>
    <n v="19"/>
    <b v="1"/>
    <s v="theater/plays"/>
    <x v="1"/>
    <s v="plays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d v="2015-01-08T16:31:36"/>
    <n v="1418142696"/>
    <x v="3569"/>
    <b v="0"/>
    <n v="41"/>
    <b v="1"/>
    <s v="theater/plays"/>
    <x v="1"/>
    <s v="plays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d v="2014-12-31T07:00:00"/>
    <n v="1417593483"/>
    <x v="3570"/>
    <b v="0"/>
    <n v="26"/>
    <b v="1"/>
    <s v="theater/plays"/>
    <x v="1"/>
    <s v="plays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d v="2014-10-30T20:36:53"/>
    <n v="1412109413"/>
    <x v="3571"/>
    <b v="0"/>
    <n v="25"/>
    <b v="1"/>
    <s v="theater/plays"/>
    <x v="1"/>
    <s v="plays"/>
    <n v="1.2206666666666666"/>
    <n v="73.239999999999995"/>
  </r>
  <r>
    <n v="3572"/>
    <s v="Monster"/>
    <s v="A darkly comic one woman show by Abram Rooney as part of The Camden Fringe 2015."/>
    <n v="500"/>
    <n v="500"/>
    <x v="0"/>
    <s v="GB"/>
    <x v="1"/>
    <n v="1434894082"/>
    <d v="2015-06-21T13:41:22"/>
    <n v="1432302082"/>
    <x v="3572"/>
    <b v="0"/>
    <n v="9"/>
    <b v="1"/>
    <s v="theater/plays"/>
    <x v="1"/>
    <s v="plays"/>
    <n v="1"/>
    <n v="55.555555555555557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d v="2014-11-08T10:00:46"/>
    <n v="1412845246"/>
    <x v="3573"/>
    <b v="0"/>
    <n v="78"/>
    <b v="1"/>
    <s v="theater/plays"/>
    <x v="1"/>
    <s v="plays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d v="2014-11-13T23:37:28"/>
    <n v="1413326248"/>
    <x v="3574"/>
    <b v="0"/>
    <n v="45"/>
    <b v="1"/>
    <s v="theater/plays"/>
    <x v="1"/>
    <s v="plays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d v="2016-08-11T03:59:00"/>
    <n v="1468176527"/>
    <x v="3575"/>
    <b v="0"/>
    <n v="102"/>
    <b v="1"/>
    <s v="theater/plays"/>
    <x v="1"/>
    <s v="plays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d v="2016-12-05T14:10:54"/>
    <n v="1475759454"/>
    <x v="3576"/>
    <b v="0"/>
    <n v="5"/>
    <b v="1"/>
    <s v="theater/plays"/>
    <x v="1"/>
    <s v="plays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d v="2015-04-26T06:28:00"/>
    <n v="1427741583"/>
    <x v="3577"/>
    <b v="0"/>
    <n v="27"/>
    <b v="1"/>
    <s v="theater/plays"/>
    <x v="1"/>
    <s v="plays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d v="2016-04-30T17:36:17"/>
    <n v="1459445777"/>
    <x v="3578"/>
    <b v="0"/>
    <n v="37"/>
    <b v="1"/>
    <s v="theater/plays"/>
    <x v="1"/>
    <s v="plays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d v="2016-03-31T17:17:36"/>
    <n v="1456856256"/>
    <x v="3579"/>
    <b v="0"/>
    <n v="14"/>
    <b v="1"/>
    <s v="theater/plays"/>
    <x v="1"/>
    <s v="plays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d v="2015-03-01T04:59:00"/>
    <n v="1421900022"/>
    <x v="3580"/>
    <b v="0"/>
    <n v="27"/>
    <b v="1"/>
    <s v="theater/plays"/>
    <x v="1"/>
    <s v="plays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d v="2014-07-30T11:18:30"/>
    <n v="1405509510"/>
    <x v="3581"/>
    <b v="0"/>
    <n v="45"/>
    <b v="1"/>
    <s v="theater/plays"/>
    <x v="1"/>
    <s v="plays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d v="2016-04-05T02:18:02"/>
    <n v="1458613082"/>
    <x v="3582"/>
    <b v="0"/>
    <n v="49"/>
    <b v="1"/>
    <s v="theater/plays"/>
    <x v="1"/>
    <s v="plays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d v="2016-04-18T09:13:25"/>
    <n v="1455790405"/>
    <x v="3583"/>
    <b v="0"/>
    <n v="24"/>
    <b v="1"/>
    <s v="theater/plays"/>
    <x v="1"/>
    <s v="plays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d v="2015-07-13T07:35:44"/>
    <n v="1434180944"/>
    <x v="3584"/>
    <b v="0"/>
    <n v="112"/>
    <b v="1"/>
    <s v="theater/plays"/>
    <x v="1"/>
    <s v="plays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d v="2014-12-21T17:11:30"/>
    <n v="1416589890"/>
    <x v="3585"/>
    <b v="0"/>
    <n v="23"/>
    <b v="1"/>
    <s v="theater/plays"/>
    <x v="1"/>
    <s v="plays"/>
    <n v="1.1911764705882353"/>
    <n v="176.08695652173913"/>
  </r>
  <r>
    <n v="3586"/>
    <s v="Actors &amp; Musicians who are Blind or Autistic"/>
    <s v="See Theatre In A New Light"/>
    <n v="7500"/>
    <n v="8207"/>
    <x v="0"/>
    <s v="US"/>
    <x v="0"/>
    <n v="1474649070"/>
    <d v="2016-09-23T16:44:30"/>
    <n v="1469465070"/>
    <x v="3586"/>
    <b v="0"/>
    <n v="54"/>
    <b v="1"/>
    <s v="theater/plays"/>
    <x v="1"/>
    <s v="plays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d v="2016-06-27T19:00:00"/>
    <n v="1463144254"/>
    <x v="3587"/>
    <b v="0"/>
    <n v="28"/>
    <b v="1"/>
    <s v="theater/plays"/>
    <x v="1"/>
    <s v="plays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d v="2015-04-29T23:00:00"/>
    <n v="1428436410"/>
    <x v="3588"/>
    <b v="0"/>
    <n v="11"/>
    <b v="1"/>
    <s v="theater/plays"/>
    <x v="1"/>
    <s v="plays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d v="2015-05-26T15:32:27"/>
    <n v="1430494347"/>
    <x v="3589"/>
    <b v="0"/>
    <n v="62"/>
    <b v="1"/>
    <s v="theater/plays"/>
    <x v="1"/>
    <s v="plays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d v="2014-10-20T08:00:34"/>
    <n v="1411200034"/>
    <x v="3590"/>
    <b v="0"/>
    <n v="73"/>
    <b v="1"/>
    <s v="theater/plays"/>
    <x v="1"/>
    <s v="plays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d v="2015-01-24T04:59:00"/>
    <n v="1419979544"/>
    <x v="3591"/>
    <b v="0"/>
    <n v="18"/>
    <b v="1"/>
    <s v="theater/plays"/>
    <x v="1"/>
    <s v="plays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d v="2015-02-11T04:59:00"/>
    <n v="1418673307"/>
    <x v="3592"/>
    <b v="0"/>
    <n v="35"/>
    <b v="1"/>
    <s v="theater/plays"/>
    <x v="1"/>
    <s v="plays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d v="2015-01-05T20:26:00"/>
    <n v="1417469639"/>
    <x v="3593"/>
    <b v="0"/>
    <n v="43"/>
    <b v="1"/>
    <s v="theater/plays"/>
    <x v="1"/>
    <s v="plays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d v="2016-09-04T01:36:22"/>
    <n v="1470792982"/>
    <x v="3594"/>
    <b v="0"/>
    <n v="36"/>
    <b v="1"/>
    <s v="theater/plays"/>
    <x v="1"/>
    <s v="plays"/>
    <n v="1.2593749999999999"/>
    <n v="55.972222222222221"/>
  </r>
  <r>
    <n v="3595"/>
    <s v="The Flu Season"/>
    <s v="A new theatre company staging Will Eno's The Flu Season in Seattle"/>
    <n v="2600"/>
    <n v="3081"/>
    <x v="0"/>
    <s v="US"/>
    <x v="0"/>
    <n v="1426229940"/>
    <d v="2015-03-13T06:59:00"/>
    <n v="1423959123"/>
    <x v="3595"/>
    <b v="0"/>
    <n v="62"/>
    <b v="1"/>
    <s v="theater/plays"/>
    <x v="1"/>
    <s v="plays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d v="2014-08-26T17:09:42"/>
    <n v="1407258582"/>
    <x v="3596"/>
    <b v="0"/>
    <n v="15"/>
    <b v="1"/>
    <s v="theater/plays"/>
    <x v="1"/>
    <s v="plays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d v="2016-03-03T05:59:00"/>
    <n v="1455717790"/>
    <x v="3597"/>
    <b v="0"/>
    <n v="33"/>
    <b v="1"/>
    <s v="theater/plays"/>
    <x v="1"/>
    <s v="plays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d v="2014-09-03T04:59:00"/>
    <n v="1408129822"/>
    <x v="3598"/>
    <b v="0"/>
    <n v="27"/>
    <b v="1"/>
    <s v="theater/plays"/>
    <x v="1"/>
    <s v="plays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d v="2015-08-30T00:00:00"/>
    <n v="1438715077"/>
    <x v="3599"/>
    <b v="0"/>
    <n v="17"/>
    <b v="1"/>
    <s v="theater/plays"/>
    <x v="1"/>
    <s v="plays"/>
    <n v="2.02"/>
    <n v="59.411764705882355"/>
  </r>
  <r>
    <n v="3600"/>
    <s v="Pariah"/>
    <s v="The First Play From The Man Who Brought You The Black James Bond!"/>
    <n v="10"/>
    <n v="13"/>
    <x v="0"/>
    <s v="US"/>
    <x v="0"/>
    <n v="1476390164"/>
    <d v="2016-10-13T20:22:44"/>
    <n v="1473970964"/>
    <x v="3600"/>
    <b v="0"/>
    <n v="4"/>
    <b v="1"/>
    <s v="theater/plays"/>
    <x v="1"/>
    <s v="plays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d v="2015-01-16T23:58:02"/>
    <n v="1418860682"/>
    <x v="3601"/>
    <b v="0"/>
    <n v="53"/>
    <b v="1"/>
    <s v="theater/plays"/>
    <x v="1"/>
    <s v="plays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d v="2016-05-17T21:27:59"/>
    <n v="1458336479"/>
    <x v="3602"/>
    <b v="0"/>
    <n v="49"/>
    <b v="1"/>
    <s v="theater/plays"/>
    <x v="1"/>
    <s v="plays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d v="2015-11-05T21:44:40"/>
    <n v="1444164280"/>
    <x v="3603"/>
    <b v="0"/>
    <n v="57"/>
    <b v="1"/>
    <s v="theater/plays"/>
    <x v="1"/>
    <s v="plays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d v="2016-04-29T06:59:00"/>
    <n v="1461370956"/>
    <x v="3604"/>
    <b v="0"/>
    <n v="69"/>
    <b v="1"/>
    <s v="theater/plays"/>
    <x v="1"/>
    <s v="plays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d v="2016-02-13T19:02:06"/>
    <n v="1452798126"/>
    <x v="3605"/>
    <b v="0"/>
    <n v="15"/>
    <b v="1"/>
    <s v="theater/plays"/>
    <x v="1"/>
    <s v="plays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d v="2016-08-14T14:30:57"/>
    <n v="1468593057"/>
    <x v="3606"/>
    <b v="0"/>
    <n v="64"/>
    <b v="1"/>
    <s v="theater/plays"/>
    <x v="1"/>
    <s v="plays"/>
    <n v="1.3026666666666666"/>
    <n v="61.0625"/>
  </r>
  <r>
    <n v="3607"/>
    <s v="E15 at The Pleasance and CPT"/>
    <s v="'E15' is a verbatim project that looks at the story of the Focus E15 Campaign"/>
    <n v="550"/>
    <n v="580"/>
    <x v="0"/>
    <s v="GB"/>
    <x v="1"/>
    <n v="1450137600"/>
    <d v="2015-12-15T00:00:00"/>
    <n v="1448924882"/>
    <x v="3607"/>
    <b v="0"/>
    <n v="20"/>
    <b v="1"/>
    <s v="theater/plays"/>
    <x v="1"/>
    <s v="plays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d v="2016-06-17T14:00:00"/>
    <n v="1463418090"/>
    <x v="3608"/>
    <b v="0"/>
    <n v="27"/>
    <b v="1"/>
    <s v="theater/plays"/>
    <x v="1"/>
    <s v="plays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d v="2016-03-30T22:48:05"/>
    <n v="1456789685"/>
    <x v="3609"/>
    <b v="0"/>
    <n v="21"/>
    <b v="1"/>
    <s v="theater/plays"/>
    <x v="1"/>
    <s v="plays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d v="2015-08-17T10:22:16"/>
    <n v="1437214936"/>
    <x v="3610"/>
    <b v="0"/>
    <n v="31"/>
    <b v="1"/>
    <s v="theater/plays"/>
    <x v="1"/>
    <s v="plays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d v="2015-04-08T08:53:21"/>
    <n v="1425891201"/>
    <x v="3611"/>
    <b v="0"/>
    <n v="51"/>
    <b v="1"/>
    <s v="theater/plays"/>
    <x v="1"/>
    <s v="plays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d v="2014-06-09T17:26:51"/>
    <n v="1401470811"/>
    <x v="3612"/>
    <b v="0"/>
    <n v="57"/>
    <b v="1"/>
    <s v="theater/plays"/>
    <x v="1"/>
    <s v="plays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d v="2014-06-28T14:09:34"/>
    <n v="1401372574"/>
    <x v="3613"/>
    <b v="0"/>
    <n v="20"/>
    <b v="1"/>
    <s v="theater/plays"/>
    <x v="1"/>
    <s v="plays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d v="2015-06-19T01:00:16"/>
    <n v="1432083616"/>
    <x v="3614"/>
    <b v="0"/>
    <n v="71"/>
    <b v="1"/>
    <s v="theater/plays"/>
    <x v="1"/>
    <s v="plays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d v="2015-12-10T14:14:56"/>
    <n v="1447164896"/>
    <x v="3615"/>
    <b v="0"/>
    <n v="72"/>
    <b v="1"/>
    <s v="theater/plays"/>
    <x v="1"/>
    <s v="plays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d v="2015-03-19T21:47:44"/>
    <n v="1424213264"/>
    <x v="3616"/>
    <b v="0"/>
    <n v="45"/>
    <b v="1"/>
    <s v="theater/plays"/>
    <x v="1"/>
    <s v="plays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d v="2017-02-28T00:00:00"/>
    <n v="1486996729"/>
    <x v="3617"/>
    <b v="0"/>
    <n v="51"/>
    <b v="1"/>
    <s v="theater/plays"/>
    <x v="1"/>
    <s v="plays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d v="2015-06-03T15:04:10"/>
    <n v="1430751850"/>
    <x v="3618"/>
    <b v="0"/>
    <n v="56"/>
    <b v="1"/>
    <s v="theater/plays"/>
    <x v="1"/>
    <s v="plays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d v="2016-11-19T22:00:00"/>
    <n v="1476760226"/>
    <x v="3619"/>
    <b v="0"/>
    <n v="17"/>
    <b v="1"/>
    <s v="theater/plays"/>
    <x v="1"/>
    <s v="plays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d v="2015-03-05T04:00:00"/>
    <n v="1422916261"/>
    <x v="3620"/>
    <b v="0"/>
    <n v="197"/>
    <b v="1"/>
    <s v="theater/plays"/>
    <x v="1"/>
    <s v="plays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d v="2016-09-30T21:00:00"/>
    <n v="1473200844"/>
    <x v="3621"/>
    <b v="0"/>
    <n v="70"/>
    <b v="1"/>
    <s v="theater/plays"/>
    <x v="1"/>
    <s v="plays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d v="2014-09-28T03:23:00"/>
    <n v="1409030371"/>
    <x v="3622"/>
    <b v="0"/>
    <n v="21"/>
    <b v="1"/>
    <s v="theater/plays"/>
    <x v="1"/>
    <s v="plays"/>
    <n v="1.00099"/>
    <n v="47.666190476190479"/>
  </r>
  <r>
    <n v="3623"/>
    <s v="Since I've Been Here"/>
    <s v="An original play exploring the complications of romantic relationships in all forms."/>
    <n v="2500"/>
    <n v="3000"/>
    <x v="0"/>
    <s v="US"/>
    <x v="0"/>
    <n v="1406358000"/>
    <d v="2014-07-26T07:00:00"/>
    <n v="1404841270"/>
    <x v="3623"/>
    <b v="0"/>
    <n v="34"/>
    <b v="1"/>
    <s v="theater/plays"/>
    <x v="1"/>
    <s v="plays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d v="2016-08-23T18:34:50"/>
    <n v="1466793290"/>
    <x v="3624"/>
    <b v="0"/>
    <n v="39"/>
    <b v="1"/>
    <s v="theater/plays"/>
    <x v="1"/>
    <s v="plays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d v="2015-07-02T15:39:37"/>
    <n v="1433259577"/>
    <x v="3625"/>
    <b v="0"/>
    <n v="78"/>
    <b v="1"/>
    <s v="theater/plays"/>
    <x v="1"/>
    <s v="plays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d v="2014-08-16T16:00:57"/>
    <n v="1406390457"/>
    <x v="3626"/>
    <b v="0"/>
    <n v="48"/>
    <b v="1"/>
    <s v="theater/plays"/>
    <x v="1"/>
    <s v="plays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d v="2016-05-21T03:59:00"/>
    <n v="1459446487"/>
    <x v="3627"/>
    <b v="0"/>
    <n v="29"/>
    <b v="1"/>
    <s v="theater/plays"/>
    <x v="1"/>
    <s v="plays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d v="2015-12-13T20:59:56"/>
    <n v="1444852796"/>
    <x v="3628"/>
    <b v="0"/>
    <n v="0"/>
    <b v="0"/>
    <s v="theater/musical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d v="2016-05-05T17:00:00"/>
    <n v="1457403364"/>
    <x v="3629"/>
    <b v="0"/>
    <n v="2"/>
    <b v="0"/>
    <s v="theater/musical"/>
    <x v="1"/>
    <s v="musical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d v="2014-11-29T21:19:50"/>
    <n v="1414700390"/>
    <x v="3630"/>
    <b v="0"/>
    <n v="1"/>
    <b v="0"/>
    <s v="theater/musical"/>
    <x v="1"/>
    <s v="musical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d v="2014-09-23T03:59:00"/>
    <n v="1409335497"/>
    <x v="3631"/>
    <b v="0"/>
    <n v="59"/>
    <b v="0"/>
    <s v="theater/musical"/>
    <x v="1"/>
    <s v="musical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d v="2014-11-23T22:29:09"/>
    <n v="1415053749"/>
    <x v="3632"/>
    <b v="0"/>
    <n v="1"/>
    <b v="0"/>
    <s v="theater/musical"/>
    <x v="1"/>
    <s v="musical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d v="2016-11-19T01:00:00"/>
    <n v="1475765867"/>
    <x v="3633"/>
    <b v="0"/>
    <n v="31"/>
    <b v="0"/>
    <s v="theater/musical"/>
    <x v="1"/>
    <s v="musical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d v="2017-01-14T03:59:00"/>
    <n v="1480219174"/>
    <x v="3634"/>
    <b v="0"/>
    <n v="18"/>
    <b v="0"/>
    <s v="theater/musical"/>
    <x v="1"/>
    <s v="musical"/>
    <n v="4.2466666666666666E-2"/>
    <n v="176.94444444444446"/>
  </r>
  <r>
    <n v="3635"/>
    <s v="Mary's Son"/>
    <s v="Mary's Son is a pop opera about Jesus and the hope he brings to all people."/>
    <n v="3500"/>
    <n v="1276"/>
    <x v="2"/>
    <s v="US"/>
    <x v="0"/>
    <n v="1461186676"/>
    <d v="2016-04-20T21:11:16"/>
    <n v="1458594676"/>
    <x v="3635"/>
    <b v="0"/>
    <n v="10"/>
    <b v="0"/>
    <s v="theater/musical"/>
    <x v="1"/>
    <s v="musical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d v="2015-09-14T16:40:29"/>
    <n v="1439224829"/>
    <x v="3636"/>
    <b v="0"/>
    <n v="0"/>
    <b v="0"/>
    <s v="theater/musical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d v="2015-01-01T16:48:55"/>
    <n v="1417538935"/>
    <x v="3637"/>
    <b v="0"/>
    <n v="14"/>
    <b v="0"/>
    <s v="theater/musical"/>
    <x v="1"/>
    <s v="musical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d v="2015-04-19T15:08:52"/>
    <n v="1424275732"/>
    <x v="3638"/>
    <b v="0"/>
    <n v="2"/>
    <b v="0"/>
    <s v="theater/musical"/>
    <x v="1"/>
    <s v="musical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d v="2016-10-07T15:11:00"/>
    <n v="1470672906"/>
    <x v="3639"/>
    <b v="0"/>
    <n v="1"/>
    <b v="0"/>
    <s v="theater/musical"/>
    <x v="1"/>
    <s v="musical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d v="2015-05-10T18:45:30"/>
    <n v="1428691530"/>
    <x v="3640"/>
    <b v="0"/>
    <n v="3"/>
    <b v="0"/>
    <s v="theater/musical"/>
    <x v="1"/>
    <s v="musical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d v="2014-10-05T05:00:00"/>
    <n v="1410966179"/>
    <x v="3641"/>
    <b v="0"/>
    <n v="0"/>
    <b v="0"/>
    <s v="theater/musical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d v="2015-11-30T17:00:00"/>
    <n v="1445369727"/>
    <x v="3642"/>
    <b v="0"/>
    <n v="2"/>
    <b v="0"/>
    <s v="theater/musical"/>
    <x v="1"/>
    <s v="musical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d v="2015-11-17T04:27:19"/>
    <n v="1444274839"/>
    <x v="3643"/>
    <b v="0"/>
    <n v="0"/>
    <b v="0"/>
    <s v="theater/musical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d v="2016-03-08T04:59:00"/>
    <n v="1454996887"/>
    <x v="3644"/>
    <b v="0"/>
    <n v="12"/>
    <b v="0"/>
    <s v="theater/musical"/>
    <x v="1"/>
    <s v="musical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d v="2016-11-22T00:17:18"/>
    <n v="1477178238"/>
    <x v="3645"/>
    <b v="0"/>
    <n v="1"/>
    <b v="0"/>
    <s v="theater/musical"/>
    <x v="1"/>
    <s v="musical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d v="2015-06-16T23:30:00"/>
    <n v="1431770802"/>
    <x v="3646"/>
    <b v="0"/>
    <n v="8"/>
    <b v="0"/>
    <s v="theater/musical"/>
    <x v="1"/>
    <s v="musical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d v="2016-09-30T17:58:47"/>
    <n v="1471370327"/>
    <x v="3647"/>
    <b v="0"/>
    <n v="2"/>
    <b v="0"/>
    <s v="theater/musical"/>
    <x v="1"/>
    <s v="musical"/>
    <n v="0.06"/>
    <n v="15"/>
  </r>
  <r>
    <n v="3648"/>
    <s v="Moth Theater Lives"/>
    <s v="Help Moth Live! Support Moth and its artist collective to achieve its 2014/15 season."/>
    <n v="40000"/>
    <n v="40153"/>
    <x v="0"/>
    <s v="US"/>
    <x v="0"/>
    <n v="1412492445"/>
    <d v="2014-10-05T07:00:45"/>
    <n v="1409900445"/>
    <x v="3648"/>
    <b v="0"/>
    <n v="73"/>
    <b v="1"/>
    <s v="theater/plays"/>
    <x v="1"/>
    <s v="plays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d v="2014-06-16T17:06:34"/>
    <n v="1400691994"/>
    <x v="3649"/>
    <b v="0"/>
    <n v="8"/>
    <b v="1"/>
    <s v="theater/plays"/>
    <x v="1"/>
    <s v="plays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d v="2016-02-02T11:29:44"/>
    <n v="1452598184"/>
    <x v="3650"/>
    <b v="0"/>
    <n v="17"/>
    <b v="1"/>
    <s v="theater/plays"/>
    <x v="1"/>
    <s v="plays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d v="2014-08-10T15:59:00"/>
    <n v="1404833442"/>
    <x v="3651"/>
    <b v="0"/>
    <n v="9"/>
    <b v="1"/>
    <s v="theater/plays"/>
    <x v="1"/>
    <s v="plays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d v="2016-08-25T03:59:00"/>
    <n v="1471188502"/>
    <x v="3652"/>
    <b v="0"/>
    <n v="17"/>
    <b v="1"/>
    <s v="theater/plays"/>
    <x v="1"/>
    <s v="plays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d v="2015-08-05T08:43:27"/>
    <n v="1436172207"/>
    <x v="3653"/>
    <b v="0"/>
    <n v="33"/>
    <b v="1"/>
    <s v="theater/plays"/>
    <x v="1"/>
    <s v="plays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d v="2016-04-03T17:00:00"/>
    <n v="1457690386"/>
    <x v="3654"/>
    <b v="0"/>
    <n v="38"/>
    <b v="1"/>
    <s v="theater/plays"/>
    <x v="1"/>
    <s v="plays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d v="2015-07-18T06:59:00"/>
    <n v="1434654998"/>
    <x v="3655"/>
    <b v="0"/>
    <n v="79"/>
    <b v="1"/>
    <s v="theater/plays"/>
    <x v="1"/>
    <s v="plays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d v="2017-02-01T22:59:00"/>
    <n v="1483393836"/>
    <x v="3656"/>
    <b v="0"/>
    <n v="46"/>
    <b v="1"/>
    <s v="theater/plays"/>
    <x v="1"/>
    <s v="plays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d v="2016-06-01T21:42:00"/>
    <n v="1462806419"/>
    <x v="3657"/>
    <b v="0"/>
    <n v="20"/>
    <b v="1"/>
    <s v="theater/plays"/>
    <x v="1"/>
    <s v="plays"/>
    <n v="1.1074999999999999"/>
    <n v="110.75"/>
  </r>
  <r>
    <n v="3658"/>
    <s v="Mr. Marmalade"/>
    <s v="Life is hard when your own imaginary friend can't make time for you."/>
    <n v="1500"/>
    <n v="1510"/>
    <x v="0"/>
    <s v="US"/>
    <x v="0"/>
    <n v="1404273540"/>
    <d v="2014-07-02T03:59:00"/>
    <n v="1400272580"/>
    <x v="3658"/>
    <b v="0"/>
    <n v="20"/>
    <b v="1"/>
    <s v="theater/plays"/>
    <x v="1"/>
    <s v="plays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d v="2015-03-19T14:39:00"/>
    <n v="1424414350"/>
    <x v="3659"/>
    <b v="0"/>
    <n v="13"/>
    <b v="1"/>
    <s v="theater/plays"/>
    <x v="1"/>
    <s v="plays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d v="2014-12-23T21:08:45"/>
    <n v="1417208925"/>
    <x v="3660"/>
    <b v="0"/>
    <n v="22"/>
    <b v="1"/>
    <s v="theater/plays"/>
    <x v="1"/>
    <s v="plays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d v="2016-04-10T04:00:00"/>
    <n v="1458336672"/>
    <x v="3661"/>
    <b v="0"/>
    <n v="36"/>
    <b v="1"/>
    <s v="theater/plays"/>
    <x v="1"/>
    <s v="plays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d v="2015-03-31T04:16:54"/>
    <n v="1425187014"/>
    <x v="3662"/>
    <b v="0"/>
    <n v="40"/>
    <b v="1"/>
    <s v="theater/plays"/>
    <x v="1"/>
    <s v="plays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d v="2016-12-21T11:50:30"/>
    <n v="1477133430"/>
    <x v="3663"/>
    <b v="0"/>
    <n v="9"/>
    <b v="1"/>
    <s v="theater/plays"/>
    <x v="1"/>
    <s v="plays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d v="2016-06-16T05:58:09"/>
    <n v="1464847089"/>
    <x v="3664"/>
    <b v="0"/>
    <n v="19"/>
    <b v="1"/>
    <s v="theater/plays"/>
    <x v="1"/>
    <s v="plays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d v="2015-10-28T19:54:00"/>
    <n v="1445109822"/>
    <x v="3665"/>
    <b v="0"/>
    <n v="14"/>
    <b v="1"/>
    <s v="theater/plays"/>
    <x v="1"/>
    <s v="plays"/>
    <n v="1.1516129032258065"/>
    <n v="51"/>
  </r>
  <r>
    <n v="3666"/>
    <s v="Israel LÃ³pez @ Ojai Playwrights Conference"/>
    <s v="Artistic Internship @ Ojai Playwrights Conference"/>
    <n v="1200"/>
    <n v="1200"/>
    <x v="0"/>
    <s v="US"/>
    <x v="0"/>
    <n v="1406185200"/>
    <d v="2014-07-24T07:00:00"/>
    <n v="1404337382"/>
    <x v="3666"/>
    <b v="0"/>
    <n v="38"/>
    <b v="1"/>
    <s v="theater/plays"/>
    <x v="1"/>
    <s v="plays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d v="2015-07-18T23:16:59"/>
    <n v="1434669419"/>
    <x v="3667"/>
    <b v="0"/>
    <n v="58"/>
    <b v="1"/>
    <s v="theater/plays"/>
    <x v="1"/>
    <s v="plays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d v="2015-07-23T18:33:00"/>
    <n v="1435670452"/>
    <x v="3668"/>
    <b v="0"/>
    <n v="28"/>
    <b v="1"/>
    <s v="theater/plays"/>
    <x v="1"/>
    <s v="plays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d v="2015-06-11T16:12:17"/>
    <n v="1431447137"/>
    <x v="3669"/>
    <b v="0"/>
    <n v="17"/>
    <b v="1"/>
    <s v="theater/plays"/>
    <x v="1"/>
    <s v="plays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d v="2015-05-31T23:00:00"/>
    <n v="1431951611"/>
    <x v="3670"/>
    <b v="0"/>
    <n v="12"/>
    <b v="1"/>
    <s v="theater/plays"/>
    <x v="1"/>
    <s v="plays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d v="2014-07-21T03:59:00"/>
    <n v="1404140667"/>
    <x v="3671"/>
    <b v="0"/>
    <n v="40"/>
    <b v="1"/>
    <s v="theater/plays"/>
    <x v="1"/>
    <s v="plays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d v="2014-09-26T22:43:04"/>
    <n v="1409179384"/>
    <x v="3672"/>
    <b v="0"/>
    <n v="57"/>
    <b v="1"/>
    <s v="theater/plays"/>
    <x v="1"/>
    <s v="plays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d v="2014-11-05T12:52:00"/>
    <n v="1412233497"/>
    <x v="3673"/>
    <b v="0"/>
    <n v="114"/>
    <b v="1"/>
    <s v="theater/plays"/>
    <x v="1"/>
    <s v="plays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d v="2016-09-03T20:57:09"/>
    <n v="1467752229"/>
    <x v="3674"/>
    <b v="0"/>
    <n v="31"/>
    <b v="1"/>
    <s v="theater/plays"/>
    <x v="1"/>
    <s v="plays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d v="2016-05-15T23:00:00"/>
    <n v="1462285182"/>
    <x v="3675"/>
    <b v="0"/>
    <n v="3"/>
    <b v="1"/>
    <s v="theater/plays"/>
    <x v="1"/>
    <s v="plays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d v="2014-09-12T19:34:44"/>
    <n v="1408995284"/>
    <x v="3676"/>
    <b v="0"/>
    <n v="16"/>
    <b v="1"/>
    <s v="theater/plays"/>
    <x v="1"/>
    <s v="plays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d v="2014-07-03T03:59:00"/>
    <n v="1402580818"/>
    <x v="3677"/>
    <b v="0"/>
    <n v="199"/>
    <b v="1"/>
    <s v="theater/plays"/>
    <x v="1"/>
    <s v="plays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d v="2015-05-31T12:44:58"/>
    <n v="1430052298"/>
    <x v="3678"/>
    <b v="0"/>
    <n v="31"/>
    <b v="1"/>
    <s v="theater/plays"/>
    <x v="1"/>
    <s v="plays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d v="2014-07-01T04:59:00"/>
    <n v="1401214581"/>
    <x v="3679"/>
    <b v="0"/>
    <n v="30"/>
    <b v="1"/>
    <s v="theater/plays"/>
    <x v="1"/>
    <s v="plays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d v="2016-10-05T10:53:54"/>
    <n v="1473850434"/>
    <x v="3680"/>
    <b v="0"/>
    <n v="34"/>
    <b v="1"/>
    <s v="theater/plays"/>
    <x v="1"/>
    <s v="plays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d v="2016-01-15T15:38:10"/>
    <n v="1452008290"/>
    <x v="3681"/>
    <b v="0"/>
    <n v="18"/>
    <b v="1"/>
    <s v="theater/plays"/>
    <x v="1"/>
    <s v="plays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d v="2014-06-16T06:59:00"/>
    <n v="1399998418"/>
    <x v="3682"/>
    <b v="0"/>
    <n v="67"/>
    <b v="1"/>
    <s v="theater/plays"/>
    <x v="1"/>
    <s v="plays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d v="2016-10-20T02:48:16"/>
    <n v="1474339696"/>
    <x v="3683"/>
    <b v="0"/>
    <n v="66"/>
    <b v="1"/>
    <s v="theater/plays"/>
    <x v="1"/>
    <s v="plays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d v="2015-09-02T04:19:46"/>
    <n v="1438575586"/>
    <x v="3684"/>
    <b v="0"/>
    <n v="23"/>
    <b v="1"/>
    <s v="theater/plays"/>
    <x v="1"/>
    <s v="plays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d v="2014-05-19T21:00:00"/>
    <n v="1398348859"/>
    <x v="3685"/>
    <b v="0"/>
    <n v="126"/>
    <b v="1"/>
    <s v="theater/plays"/>
    <x v="1"/>
    <s v="plays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d v="2015-08-29T03:59:00"/>
    <n v="1439567660"/>
    <x v="3686"/>
    <b v="0"/>
    <n v="6"/>
    <b v="1"/>
    <s v="theater/plays"/>
    <x v="1"/>
    <s v="plays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d v="2014-06-27T05:14:15"/>
    <n v="1401254055"/>
    <x v="3687"/>
    <b v="0"/>
    <n v="25"/>
    <b v="1"/>
    <s v="theater/plays"/>
    <x v="1"/>
    <s v="plays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d v="2014-08-08T18:53:24"/>
    <n v="1404932004"/>
    <x v="3688"/>
    <b v="0"/>
    <n v="39"/>
    <b v="1"/>
    <s v="theater/plays"/>
    <x v="1"/>
    <s v="plays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d v="2015-06-21T22:25:00"/>
    <n v="1432410639"/>
    <x v="3689"/>
    <b v="0"/>
    <n v="62"/>
    <b v="1"/>
    <s v="theater/plays"/>
    <x v="1"/>
    <s v="plays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d v="2014-11-27T15:21:23"/>
    <n v="1414506083"/>
    <x v="3690"/>
    <b v="0"/>
    <n v="31"/>
    <b v="1"/>
    <s v="theater/plays"/>
    <x v="1"/>
    <s v="plays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d v="2015-03-02T04:59:00"/>
    <n v="1421426929"/>
    <x v="3691"/>
    <b v="0"/>
    <n v="274"/>
    <b v="1"/>
    <s v="theater/plays"/>
    <x v="1"/>
    <s v="plays"/>
    <n v="1.2796000000000001"/>
    <n v="186.80291970802921"/>
  </r>
  <r>
    <n v="3692"/>
    <s v="An Evening With Durang"/>
    <s v="Help us independently produce two great comedies by Christopher Durang."/>
    <n v="1000"/>
    <n v="1260"/>
    <x v="0"/>
    <s v="US"/>
    <x v="0"/>
    <n v="1411084800"/>
    <d v="2014-09-19T00:00:00"/>
    <n v="1410304179"/>
    <x v="3692"/>
    <b v="0"/>
    <n v="17"/>
    <b v="1"/>
    <s v="theater/plays"/>
    <x v="1"/>
    <s v="plays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d v="2015-11-30T22:30:00"/>
    <n v="1446352529"/>
    <x v="3693"/>
    <b v="0"/>
    <n v="14"/>
    <b v="1"/>
    <s v="theater/plays"/>
    <x v="1"/>
    <s v="plays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d v="2016-06-06T02:00:00"/>
    <n v="1461985967"/>
    <x v="3694"/>
    <b v="0"/>
    <n v="60"/>
    <b v="1"/>
    <s v="theater/plays"/>
    <x v="1"/>
    <s v="plays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d v="2015-01-11T20:53:30"/>
    <n v="1419281610"/>
    <x v="3695"/>
    <b v="0"/>
    <n v="33"/>
    <b v="1"/>
    <s v="theater/plays"/>
    <x v="1"/>
    <s v="plays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d v="2015-02-13T14:48:36"/>
    <n v="1418654916"/>
    <x v="3696"/>
    <b v="0"/>
    <n v="78"/>
    <b v="1"/>
    <s v="theater/plays"/>
    <x v="1"/>
    <s v="plays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d v="2016-05-10T11:10:48"/>
    <n v="1461064248"/>
    <x v="3697"/>
    <b v="0"/>
    <n v="30"/>
    <b v="1"/>
    <s v="theater/plays"/>
    <x v="1"/>
    <s v="plays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d v="2016-03-02T19:21:27"/>
    <n v="1454354487"/>
    <x v="3698"/>
    <b v="0"/>
    <n v="136"/>
    <b v="1"/>
    <s v="theater/plays"/>
    <x v="1"/>
    <s v="plays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d v="2014-10-15T14:26:56"/>
    <n v="1410791216"/>
    <x v="3699"/>
    <b v="0"/>
    <n v="40"/>
    <b v="1"/>
    <s v="theater/plays"/>
    <x v="1"/>
    <s v="plays"/>
    <n v="1.008"/>
    <n v="63"/>
  </r>
  <r>
    <n v="3700"/>
    <s v="Generations (Senior Project)"/>
    <s v="Help me produce the play I have written for my senior project!"/>
    <n v="500"/>
    <n v="606"/>
    <x v="0"/>
    <s v="US"/>
    <x v="0"/>
    <n v="1412092800"/>
    <d v="2014-09-30T16:00:00"/>
    <n v="1409493800"/>
    <x v="3700"/>
    <b v="0"/>
    <n v="18"/>
    <b v="1"/>
    <s v="theater/plays"/>
    <x v="1"/>
    <s v="plays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d v="2015-06-04T12:59:53"/>
    <n v="1430830793"/>
    <x v="3701"/>
    <b v="0"/>
    <n v="39"/>
    <b v="1"/>
    <s v="theater/plays"/>
    <x v="1"/>
    <s v="plays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d v="2016-07-10T22:59:00"/>
    <n v="1464958484"/>
    <x v="3702"/>
    <b v="0"/>
    <n v="21"/>
    <b v="1"/>
    <s v="theater/plays"/>
    <x v="1"/>
    <s v="plays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d v="2016-08-13T06:59:00"/>
    <n v="1467720388"/>
    <x v="3703"/>
    <b v="0"/>
    <n v="30"/>
    <b v="1"/>
    <s v="theater/plays"/>
    <x v="1"/>
    <s v="plays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d v="2016-05-31T16:33:14"/>
    <n v="1459528394"/>
    <x v="3704"/>
    <b v="0"/>
    <n v="27"/>
    <b v="1"/>
    <s v="theater/plays"/>
    <x v="1"/>
    <s v="plays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d v="2014-06-23T18:00:00"/>
    <n v="1401714114"/>
    <x v="3705"/>
    <b v="0"/>
    <n v="35"/>
    <b v="1"/>
    <s v="theater/plays"/>
    <x v="1"/>
    <s v="plays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d v="2014-09-12T21:55:49"/>
    <n v="1409262949"/>
    <x v="3706"/>
    <b v="0"/>
    <n v="13"/>
    <b v="1"/>
    <s v="theater/plays"/>
    <x v="1"/>
    <s v="plays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d v="2016-07-22T05:26:00"/>
    <n v="1467335378"/>
    <x v="3707"/>
    <b v="0"/>
    <n v="23"/>
    <b v="1"/>
    <s v="theater/plays"/>
    <x v="1"/>
    <s v="plays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d v="2014-07-04T03:24:46"/>
    <n v="1403234686"/>
    <x v="3708"/>
    <b v="0"/>
    <n v="39"/>
    <b v="1"/>
    <s v="theater/plays"/>
    <x v="1"/>
    <s v="plays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d v="2014-06-25T16:59:06"/>
    <n v="1401123546"/>
    <x v="3709"/>
    <b v="0"/>
    <n v="35"/>
    <b v="1"/>
    <s v="theater/plays"/>
    <x v="1"/>
    <s v="plays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d v="2015-04-03T13:49:48"/>
    <n v="1425908988"/>
    <x v="3710"/>
    <b v="0"/>
    <n v="27"/>
    <b v="1"/>
    <s v="theater/plays"/>
    <x v="1"/>
    <s v="plays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s v="US"/>
    <x v="0"/>
    <n v="1402848000"/>
    <d v="2014-06-15T16:00:00"/>
    <n v="1400606573"/>
    <x v="3711"/>
    <b v="0"/>
    <n v="21"/>
    <b v="1"/>
    <s v="theater/plays"/>
    <x v="1"/>
    <s v="plays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d v="2015-05-31T06:59:00"/>
    <n v="1431230867"/>
    <x v="3712"/>
    <b v="0"/>
    <n v="104"/>
    <b v="1"/>
    <s v="theater/plays"/>
    <x v="1"/>
    <s v="plays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d v="2016-06-04T17:42:46"/>
    <n v="1463334166"/>
    <x v="3713"/>
    <b v="0"/>
    <n v="19"/>
    <b v="1"/>
    <s v="theater/plays"/>
    <x v="1"/>
    <s v="plays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d v="2015-05-26T03:59:00"/>
    <n v="1429881667"/>
    <x v="3714"/>
    <b v="0"/>
    <n v="97"/>
    <b v="1"/>
    <s v="theater/plays"/>
    <x v="1"/>
    <s v="plays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d v="2015-03-31T12:52:00"/>
    <n v="1422834819"/>
    <x v="3715"/>
    <b v="0"/>
    <n v="27"/>
    <b v="1"/>
    <s v="theater/plays"/>
    <x v="1"/>
    <s v="plays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d v="2016-01-21T21:18:29"/>
    <n v="1450819109"/>
    <x v="3716"/>
    <b v="0"/>
    <n v="24"/>
    <b v="1"/>
    <s v="theater/plays"/>
    <x v="1"/>
    <s v="plays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d v="2015-05-09T20:47:29"/>
    <n v="1428526049"/>
    <x v="3717"/>
    <b v="0"/>
    <n v="13"/>
    <b v="1"/>
    <s v="theater/plays"/>
    <x v="1"/>
    <s v="plays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d v="2015-02-27T17:11:15"/>
    <n v="1422465075"/>
    <x v="3718"/>
    <b v="0"/>
    <n v="46"/>
    <b v="1"/>
    <s v="theater/plays"/>
    <x v="1"/>
    <s v="plays"/>
    <n v="2.3940000000000001"/>
    <n v="26.021739130434781"/>
  </r>
  <r>
    <n v="3719"/>
    <s v="Corium"/>
    <s v="A new piece of physical theatre about love, regret and longing."/>
    <n v="200"/>
    <n v="420"/>
    <x v="0"/>
    <s v="GB"/>
    <x v="1"/>
    <n v="1434994266"/>
    <d v="2015-06-22T17:31:06"/>
    <n v="1432402266"/>
    <x v="3719"/>
    <b v="0"/>
    <n v="4"/>
    <b v="1"/>
    <s v="theater/plays"/>
    <x v="1"/>
    <s v="plays"/>
    <n v="2.1"/>
    <n v="105"/>
  </r>
  <r>
    <n v="3720"/>
    <s v="Lakotas and the American Theatre"/>
    <s v="Breaking the American Indian stereotype in the American Theatre."/>
    <n v="3300"/>
    <n v="3449"/>
    <x v="0"/>
    <s v="US"/>
    <x v="0"/>
    <n v="1435881006"/>
    <d v="2015-07-02T23:50:06"/>
    <n v="1433980206"/>
    <x v="3720"/>
    <b v="0"/>
    <n v="40"/>
    <b v="1"/>
    <s v="theater/plays"/>
    <x v="1"/>
    <s v="plays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d v="2014-11-05T23:28:04"/>
    <n v="1413412084"/>
    <x v="3721"/>
    <b v="0"/>
    <n v="44"/>
    <b v="1"/>
    <s v="theater/plays"/>
    <x v="1"/>
    <s v="plays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d v="2016-02-11T22:59:00"/>
    <n v="1452614847"/>
    <x v="3722"/>
    <b v="0"/>
    <n v="35"/>
    <b v="1"/>
    <s v="theater/plays"/>
    <x v="1"/>
    <s v="plays"/>
    <n v="1.1120000000000001"/>
    <n v="47.657142857142858"/>
  </r>
  <r>
    <n v="3723"/>
    <s v="Beauty and the Beast"/>
    <s v="Saltmine Theatre Company present Beauty and the Beast:"/>
    <n v="4500"/>
    <n v="4592"/>
    <x v="0"/>
    <s v="GB"/>
    <x v="1"/>
    <n v="1417374262"/>
    <d v="2014-11-30T19:04:22"/>
    <n v="1414778662"/>
    <x v="3723"/>
    <b v="0"/>
    <n v="63"/>
    <b v="1"/>
    <s v="theater/plays"/>
    <x v="1"/>
    <s v="plays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d v="2016-05-04T23:00:00"/>
    <n v="1459856860"/>
    <x v="3724"/>
    <b v="0"/>
    <n v="89"/>
    <b v="1"/>
    <s v="theater/plays"/>
    <x v="1"/>
    <s v="plays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d v="2016-02-18T21:30:00"/>
    <n v="1454366467"/>
    <x v="3725"/>
    <b v="0"/>
    <n v="15"/>
    <b v="1"/>
    <s v="theater/plays"/>
    <x v="1"/>
    <s v="plays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d v="2016-04-29T21:00:00"/>
    <n v="1459567371"/>
    <x v="3726"/>
    <b v="0"/>
    <n v="46"/>
    <b v="1"/>
    <s v="theater/plays"/>
    <x v="1"/>
    <s v="plays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d v="2016-10-20T04:55:00"/>
    <n v="1474273294"/>
    <x v="3727"/>
    <b v="0"/>
    <n v="33"/>
    <b v="1"/>
    <s v="theater/plays"/>
    <x v="1"/>
    <s v="plays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d v="2015-08-19T04:06:16"/>
    <n v="1437365176"/>
    <x v="3728"/>
    <b v="0"/>
    <n v="31"/>
    <b v="0"/>
    <s v="theater/plays"/>
    <x v="1"/>
    <s v="plays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d v="2015-03-23T03:55:12"/>
    <n v="1423198512"/>
    <x v="3729"/>
    <b v="0"/>
    <n v="5"/>
    <b v="0"/>
    <s v="theater/plays"/>
    <x v="1"/>
    <s v="plays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d v="2015-08-17T16:15:59"/>
    <n v="1437236159"/>
    <x v="3730"/>
    <b v="0"/>
    <n v="1"/>
    <b v="0"/>
    <s v="theater/plays"/>
    <x v="1"/>
    <s v="plays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d v="2015-01-10T03:23:00"/>
    <n v="1418234646"/>
    <x v="3731"/>
    <b v="0"/>
    <n v="12"/>
    <b v="0"/>
    <s v="theater/plays"/>
    <x v="1"/>
    <s v="plays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d v="2015-01-24T12:00:00"/>
    <n v="1416932133"/>
    <x v="3732"/>
    <b v="0"/>
    <n v="4"/>
    <b v="0"/>
    <s v="theater/plays"/>
    <x v="1"/>
    <s v="plays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d v="2015-04-18T22:30:00"/>
    <n v="1428539708"/>
    <x v="3733"/>
    <b v="0"/>
    <n v="0"/>
    <b v="0"/>
    <s v="theater/plays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d v="2015-05-25T21:38:16"/>
    <n v="1427405896"/>
    <x v="3734"/>
    <b v="0"/>
    <n v="7"/>
    <b v="0"/>
    <s v="theater/plays"/>
    <x v="1"/>
    <s v="plays"/>
    <n v="0.28466666666666668"/>
    <n v="61"/>
  </r>
  <r>
    <n v="3735"/>
    <s v="Women Beware Women"/>
    <s v="Young Actor's taking on a Jacobean tragedy. Family, betrayal, love, lust, sex and death."/>
    <n v="150"/>
    <n v="20"/>
    <x v="2"/>
    <s v="GB"/>
    <x v="1"/>
    <n v="1432831089"/>
    <d v="2015-05-28T16:38:09"/>
    <n v="1430239089"/>
    <x v="3735"/>
    <b v="0"/>
    <n v="2"/>
    <b v="0"/>
    <s v="theater/plays"/>
    <x v="1"/>
    <s v="plays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d v="2015-03-23T18:00:00"/>
    <n v="1423847093"/>
    <x v="3736"/>
    <b v="0"/>
    <n v="1"/>
    <b v="0"/>
    <s v="theater/plays"/>
    <x v="1"/>
    <s v="plays"/>
    <n v="6.6666666666666671E-3"/>
    <n v="1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d v="2015-11-12T06:59:00"/>
    <n v="1445358903"/>
    <x v="3737"/>
    <b v="0"/>
    <n v="4"/>
    <b v="0"/>
    <s v="theater/plays"/>
    <x v="1"/>
    <s v="plays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d v="2014-07-15T22:00:00"/>
    <n v="1403562705"/>
    <x v="3738"/>
    <b v="0"/>
    <n v="6"/>
    <b v="0"/>
    <s v="theater/plays"/>
    <x v="1"/>
    <s v="plays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d v="2016-07-17T10:47:48"/>
    <n v="1467024468"/>
    <x v="3739"/>
    <b v="0"/>
    <n v="8"/>
    <b v="0"/>
    <s v="theater/plays"/>
    <x v="1"/>
    <s v="plays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d v="2014-08-12T01:53:58"/>
    <n v="1405217355"/>
    <x v="3740"/>
    <b v="0"/>
    <n v="14"/>
    <b v="0"/>
    <s v="theater/plays"/>
    <x v="1"/>
    <s v="plays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d v="2015-12-17T22:05:50"/>
    <n v="1447797950"/>
    <x v="3741"/>
    <b v="0"/>
    <n v="0"/>
    <b v="0"/>
    <s v="theater/plays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d v="2014-09-06T05:09:04"/>
    <n v="1407388144"/>
    <x v="3742"/>
    <b v="0"/>
    <n v="4"/>
    <b v="0"/>
    <s v="theater/plays"/>
    <x v="1"/>
    <s v="plays"/>
    <n v="0.02"/>
    <n v="25"/>
  </r>
  <r>
    <n v="3743"/>
    <s v="Down the Mississippi"/>
    <s v="I'm taking the Adventures of Huckleberry Finn puppet show down the Mississippi River!"/>
    <n v="2200"/>
    <n v="0"/>
    <x v="2"/>
    <s v="US"/>
    <x v="0"/>
    <n v="1404406964"/>
    <d v="2014-07-03T17:02:44"/>
    <n v="1401814964"/>
    <x v="3743"/>
    <b v="0"/>
    <n v="0"/>
    <b v="0"/>
    <s v="theater/plays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d v="2014-07-05T03:59:00"/>
    <n v="1401823952"/>
    <x v="3744"/>
    <b v="0"/>
    <n v="0"/>
    <b v="0"/>
    <s v="theater/plays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d v="2014-08-10T16:45:02"/>
    <n v="1405097102"/>
    <x v="3745"/>
    <b v="0"/>
    <n v="1"/>
    <b v="0"/>
    <s v="theater/plays"/>
    <x v="1"/>
    <s v="plays"/>
    <n v="0.1"/>
    <n v="10"/>
  </r>
  <r>
    <n v="3746"/>
    <s v="Stage Play Production - &quot;I Love You to Death&quot;"/>
    <s v="Generational curses CAN be broken...right?"/>
    <n v="8500"/>
    <n v="202"/>
    <x v="2"/>
    <s v="US"/>
    <x v="0"/>
    <n v="1475918439"/>
    <d v="2016-10-08T09:20:39"/>
    <n v="1473326439"/>
    <x v="3746"/>
    <b v="0"/>
    <n v="1"/>
    <b v="0"/>
    <s v="theater/plays"/>
    <x v="1"/>
    <s v="plays"/>
    <n v="2.3764705882352941E-2"/>
    <n v="202"/>
  </r>
  <r>
    <n v="3747"/>
    <s v="Counting Stars"/>
    <s v="The world premiere of an astonishing new play by acclaimed writer Atiha Sen Gupta."/>
    <n v="2500"/>
    <n v="25"/>
    <x v="2"/>
    <s v="GB"/>
    <x v="1"/>
    <n v="1436137140"/>
    <d v="2015-07-05T22:59:00"/>
    <n v="1433833896"/>
    <x v="3747"/>
    <b v="0"/>
    <n v="1"/>
    <b v="0"/>
    <s v="theater/plays"/>
    <x v="1"/>
    <s v="plays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d v="2016-02-16T05:59:00"/>
    <n v="1453827436"/>
    <x v="3748"/>
    <b v="0"/>
    <n v="52"/>
    <b v="1"/>
    <s v="theater/musical"/>
    <x v="1"/>
    <s v="musical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d v="2016-04-29T03:59:00"/>
    <n v="1459220588"/>
    <x v="3749"/>
    <b v="0"/>
    <n v="7"/>
    <b v="1"/>
    <s v="theater/musical"/>
    <x v="1"/>
    <s v="musical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d v="2015-02-10T07:59:00"/>
    <n v="1421105608"/>
    <x v="3750"/>
    <b v="0"/>
    <n v="28"/>
    <b v="1"/>
    <s v="theater/musical"/>
    <x v="1"/>
    <s v="musical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d v="2016-04-02T23:51:13"/>
    <n v="1454460673"/>
    <x v="3751"/>
    <b v="0"/>
    <n v="11"/>
    <b v="1"/>
    <s v="theater/musical"/>
    <x v="1"/>
    <s v="musical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d v="2016-10-16T21:00:00"/>
    <n v="1473189335"/>
    <x v="3752"/>
    <b v="0"/>
    <n v="15"/>
    <b v="1"/>
    <s v="theater/musical"/>
    <x v="1"/>
    <s v="musical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d v="2015-06-03T00:00:00"/>
    <n v="1430768800"/>
    <x v="3753"/>
    <b v="0"/>
    <n v="30"/>
    <b v="1"/>
    <s v="theater/musical"/>
    <x v="1"/>
    <s v="musical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d v="2014-07-26T04:59:00"/>
    <n v="1403125737"/>
    <x v="3754"/>
    <b v="0"/>
    <n v="27"/>
    <b v="1"/>
    <s v="theater/musical"/>
    <x v="1"/>
    <s v="musical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d v="2016-04-15T20:48:27"/>
    <n v="1458161307"/>
    <x v="3755"/>
    <b v="0"/>
    <n v="28"/>
    <b v="1"/>
    <s v="theater/musical"/>
    <x v="1"/>
    <s v="musical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d v="2014-06-11T19:33:18"/>
    <n v="1399923198"/>
    <x v="3756"/>
    <b v="0"/>
    <n v="17"/>
    <b v="1"/>
    <s v="theater/musical"/>
    <x v="1"/>
    <s v="musical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d v="2014-12-01T20:25:15"/>
    <n v="1415737515"/>
    <x v="3757"/>
    <b v="0"/>
    <n v="50"/>
    <b v="1"/>
    <s v="theater/musical"/>
    <x v="1"/>
    <s v="musical"/>
    <n v="1.0851428571428572"/>
    <n v="75.959999999999994"/>
  </r>
  <r>
    <n v="3758"/>
    <s v="Luigi's Ladies"/>
    <s v="LUIGI'S LADIES: an original one-woman musical comedy"/>
    <n v="1500"/>
    <n v="1535"/>
    <x v="0"/>
    <s v="US"/>
    <x v="0"/>
    <n v="1400475600"/>
    <d v="2014-05-19T05:00:00"/>
    <n v="1397819938"/>
    <x v="3758"/>
    <b v="0"/>
    <n v="26"/>
    <b v="1"/>
    <s v="theater/musical"/>
    <x v="1"/>
    <s v="musical"/>
    <n v="1.0233333333333334"/>
    <n v="59.03846153846154"/>
  </r>
  <r>
    <n v="3759"/>
    <s v="Pared Down Productions"/>
    <s v="A production company specializing in small-scale musicals"/>
    <n v="4000"/>
    <n v="4409.7700000000004"/>
    <x v="0"/>
    <s v="US"/>
    <x v="0"/>
    <n v="1440556553"/>
    <d v="2015-08-26T02:35:53"/>
    <n v="1435372553"/>
    <x v="3759"/>
    <b v="0"/>
    <n v="88"/>
    <b v="1"/>
    <s v="theater/musical"/>
    <x v="1"/>
    <s v="musical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d v="2014-05-05T12:36:26"/>
    <n v="1397133386"/>
    <x v="3760"/>
    <b v="0"/>
    <n v="91"/>
    <b v="1"/>
    <s v="theater/musical"/>
    <x v="1"/>
    <s v="musical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d v="2015-08-10T23:00:00"/>
    <n v="1434625937"/>
    <x v="3761"/>
    <b v="0"/>
    <n v="3"/>
    <b v="1"/>
    <s v="theater/musical"/>
    <x v="1"/>
    <s v="musical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d v="2015-08-02T19:31:29"/>
    <n v="1436383889"/>
    <x v="3762"/>
    <b v="0"/>
    <n v="28"/>
    <b v="1"/>
    <s v="theater/musical"/>
    <x v="1"/>
    <s v="musical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d v="2015-04-01T17:00:26"/>
    <n v="1425319226"/>
    <x v="3763"/>
    <b v="0"/>
    <n v="77"/>
    <b v="1"/>
    <s v="theater/musical"/>
    <x v="1"/>
    <s v="musical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d v="2016-05-29T00:36:00"/>
    <n v="1462824832"/>
    <x v="3764"/>
    <b v="0"/>
    <n v="27"/>
    <b v="1"/>
    <s v="theater/musical"/>
    <x v="1"/>
    <s v="musical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d v="2014-07-30T18:38:02"/>
    <n v="1404153482"/>
    <x v="3765"/>
    <b v="0"/>
    <n v="107"/>
    <b v="1"/>
    <s v="theater/musical"/>
    <x v="1"/>
    <s v="musical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d v="2014-07-03T04:00:45"/>
    <n v="1401336045"/>
    <x v="3766"/>
    <b v="0"/>
    <n v="96"/>
    <b v="1"/>
    <s v="theater/musical"/>
    <x v="1"/>
    <s v="musical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d v="2015-03-01T04:59:00"/>
    <n v="1423960097"/>
    <x v="3767"/>
    <b v="0"/>
    <n v="56"/>
    <b v="1"/>
    <s v="theater/musical"/>
    <x v="1"/>
    <s v="musical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d v="2014-06-12T17:28:10"/>
    <n v="1400002090"/>
    <x v="3768"/>
    <b v="0"/>
    <n v="58"/>
    <b v="1"/>
    <s v="theater/musical"/>
    <x v="1"/>
    <s v="musical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d v="2016-04-15T14:21:19"/>
    <n v="1458138079"/>
    <x v="3769"/>
    <b v="0"/>
    <n v="15"/>
    <b v="1"/>
    <s v="theater/musical"/>
    <x v="1"/>
    <s v="musical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d v="2015-06-13T22:20:10"/>
    <n v="1431642010"/>
    <x v="3770"/>
    <b v="0"/>
    <n v="20"/>
    <b v="1"/>
    <s v="theater/musical"/>
    <x v="1"/>
    <s v="musical"/>
    <n v="1"/>
    <n v="100"/>
  </r>
  <r>
    <n v="3771"/>
    <s v="COME OUT SWINGIN'!"/>
    <s v="I would like to make a demo recording of six songs from COME OUT SWINGIN'!"/>
    <n v="1000"/>
    <n v="1460"/>
    <x v="0"/>
    <s v="US"/>
    <x v="0"/>
    <n v="1463529600"/>
    <d v="2016-05-18T00:00:00"/>
    <n v="1462307652"/>
    <x v="3771"/>
    <b v="0"/>
    <n v="38"/>
    <b v="1"/>
    <s v="theater/musical"/>
    <x v="1"/>
    <s v="musical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d v="2016-11-29T06:00:00"/>
    <n v="1478616506"/>
    <x v="3772"/>
    <b v="0"/>
    <n v="33"/>
    <b v="1"/>
    <s v="theater/musical"/>
    <x v="1"/>
    <s v="musical"/>
    <n v="1.1020000000000001"/>
    <n v="166.96969696969697"/>
  </r>
  <r>
    <n v="3773"/>
    <s v="Dundee: A Hip-Hopera"/>
    <s v="A dramatic hip-hopera, inspired from monologues written by the performers."/>
    <n v="5000"/>
    <n v="5410"/>
    <x v="0"/>
    <s v="US"/>
    <x v="0"/>
    <n v="1479175680"/>
    <d v="2016-11-15T02:08:00"/>
    <n v="1476317247"/>
    <x v="3773"/>
    <b v="0"/>
    <n v="57"/>
    <b v="1"/>
    <s v="theater/musical"/>
    <x v="1"/>
    <s v="musical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d v="2015-04-09T19:00:55"/>
    <n v="1427223655"/>
    <x v="3774"/>
    <b v="0"/>
    <n v="25"/>
    <b v="1"/>
    <s v="theater/musical"/>
    <x v="1"/>
    <s v="musical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d v="2015-04-09T04:00:00"/>
    <n v="1426199843"/>
    <x v="3775"/>
    <b v="0"/>
    <n v="14"/>
    <b v="1"/>
    <s v="theater/musical"/>
    <x v="1"/>
    <s v="musical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d v="2014-08-01T01:00:00"/>
    <n v="1403599778"/>
    <x v="3776"/>
    <b v="0"/>
    <n v="94"/>
    <b v="1"/>
    <s v="theater/musical"/>
    <x v="1"/>
    <s v="musical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d v="2014-09-27T04:00:00"/>
    <n v="1409884821"/>
    <x v="3777"/>
    <b v="0"/>
    <n v="59"/>
    <b v="1"/>
    <s v="theater/musical"/>
    <x v="1"/>
    <s v="musical"/>
    <n v="1.4319999999999999"/>
    <n v="48.542372881355931"/>
  </r>
  <r>
    <n v="3778"/>
    <s v="Give a Puppet a Hand"/>
    <s v="Sponsor an AVENUE Q puppet for The Barn Players April 2015 production."/>
    <n v="2400"/>
    <n v="2521"/>
    <x v="0"/>
    <s v="US"/>
    <x v="0"/>
    <n v="1423942780"/>
    <d v="2015-02-14T19:39:40"/>
    <n v="1418758780"/>
    <x v="3778"/>
    <b v="0"/>
    <n v="36"/>
    <b v="1"/>
    <s v="theater/musical"/>
    <x v="1"/>
    <s v="musical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d v="2016-03-26T16:39:00"/>
    <n v="1456421940"/>
    <x v="3779"/>
    <b v="0"/>
    <n v="115"/>
    <b v="1"/>
    <s v="theater/musical"/>
    <x v="1"/>
    <s v="musical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d v="2015-07-13T20:06:00"/>
    <n v="1433999785"/>
    <x v="3780"/>
    <b v="0"/>
    <n v="30"/>
    <b v="1"/>
    <s v="theater/musical"/>
    <x v="1"/>
    <s v="musical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d v="2014-09-08T21:11:25"/>
    <n v="1408050685"/>
    <x v="3781"/>
    <b v="0"/>
    <n v="52"/>
    <b v="1"/>
    <s v="theater/musical"/>
    <x v="1"/>
    <s v="musical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d v="2016-07-24T23:00:00"/>
    <n v="1466887297"/>
    <x v="3782"/>
    <b v="0"/>
    <n v="27"/>
    <b v="1"/>
    <s v="theater/musical"/>
    <x v="1"/>
    <s v="musical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d v="2016-03-15T16:00:00"/>
    <n v="1455938520"/>
    <x v="3783"/>
    <b v="0"/>
    <n v="24"/>
    <b v="1"/>
    <s v="theater/musical"/>
    <x v="1"/>
    <s v="musical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d v="2016-07-10T23:32:12"/>
    <n v="1465601532"/>
    <x v="3784"/>
    <b v="0"/>
    <n v="10"/>
    <b v="1"/>
    <s v="theater/musical"/>
    <x v="1"/>
    <s v="musical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d v="2016-08-02T10:03:00"/>
    <n v="1467040769"/>
    <x v="3785"/>
    <b v="0"/>
    <n v="30"/>
    <b v="1"/>
    <s v="theater/musical"/>
    <x v="1"/>
    <s v="musical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d v="2016-05-27T00:54:35"/>
    <n v="1461718475"/>
    <x v="3786"/>
    <b v="0"/>
    <n v="71"/>
    <b v="1"/>
    <s v="theater/musical"/>
    <x v="1"/>
    <s v="musical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d v="2015-07-11T03:59:00"/>
    <n v="1434113406"/>
    <x v="3787"/>
    <b v="0"/>
    <n v="10"/>
    <b v="1"/>
    <s v="theater/musical"/>
    <x v="1"/>
    <s v="musical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d v="2015-12-23T16:18:00"/>
    <n v="1448469719"/>
    <x v="3788"/>
    <b v="0"/>
    <n v="1"/>
    <b v="0"/>
    <s v="theater/musical"/>
    <x v="1"/>
    <s v="musical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d v="2015-06-15T19:10:18"/>
    <n v="1431630618"/>
    <x v="3789"/>
    <b v="0"/>
    <n v="4"/>
    <b v="0"/>
    <s v="theater/musical"/>
    <x v="1"/>
    <s v="musical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d v="2016-11-22T17:00:23"/>
    <n v="1477238423"/>
    <x v="3790"/>
    <b v="0"/>
    <n v="0"/>
    <b v="0"/>
    <s v="theater/musical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x v="0"/>
    <n v="1404664592"/>
    <d v="2014-07-06T16:36:32"/>
    <n v="1399480592"/>
    <x v="3791"/>
    <b v="0"/>
    <n v="0"/>
    <b v="0"/>
    <s v="theater/musical"/>
    <x v="1"/>
    <s v="musical"/>
    <n v="0"/>
    <n v="0"/>
  </r>
  <r>
    <n v="3792"/>
    <s v="BorikÃ©n: The Show"/>
    <s v="A cultural and historic journey through Puerto Rico's music and dance!"/>
    <n v="12500"/>
    <n v="35"/>
    <x v="2"/>
    <s v="US"/>
    <x v="0"/>
    <n v="1436957022"/>
    <d v="2015-07-15T10:43:42"/>
    <n v="1434365022"/>
    <x v="3792"/>
    <b v="0"/>
    <n v="2"/>
    <b v="0"/>
    <s v="theater/musical"/>
    <x v="1"/>
    <s v="musical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d v="2014-12-16T22:32:09"/>
    <n v="1416954729"/>
    <x v="3793"/>
    <b v="0"/>
    <n v="24"/>
    <b v="0"/>
    <s v="theater/musical"/>
    <x v="1"/>
    <s v="musical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d v="2015-06-07T13:55:54"/>
    <n v="1431093354"/>
    <x v="3794"/>
    <b v="0"/>
    <n v="1"/>
    <b v="0"/>
    <s v="theater/musical"/>
    <x v="1"/>
    <s v="musical"/>
    <n v="0.01"/>
    <n v="5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d v="2015-08-28T22:30:00"/>
    <n v="1437042490"/>
    <x v="3795"/>
    <b v="0"/>
    <n v="2"/>
    <b v="0"/>
    <s v="theater/musical"/>
    <x v="1"/>
    <s v="musical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d v="2017-01-14T00:42:36"/>
    <n v="1479170556"/>
    <x v="3796"/>
    <b v="0"/>
    <n v="1"/>
    <b v="0"/>
    <s v="theater/musical"/>
    <x v="1"/>
    <s v="musical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d v="2015-04-20T21:09:25"/>
    <n v="1426972165"/>
    <x v="3797"/>
    <b v="0"/>
    <n v="37"/>
    <b v="0"/>
    <s v="theater/musical"/>
    <x v="1"/>
    <s v="musical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d v="2014-08-10T17:20:48"/>
    <n v="1405099248"/>
    <x v="3798"/>
    <b v="0"/>
    <n v="5"/>
    <b v="0"/>
    <s v="theater/musical"/>
    <x v="1"/>
    <s v="musical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d v="2016-03-11T22:20:43"/>
    <n v="1455142843"/>
    <x v="3799"/>
    <b v="0"/>
    <n v="4"/>
    <b v="0"/>
    <s v="theater/musical"/>
    <x v="1"/>
    <s v="musical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d v="2015-01-11T04:59:00"/>
    <n v="1418146883"/>
    <x v="3800"/>
    <b v="0"/>
    <n v="16"/>
    <b v="0"/>
    <s v="theater/musical"/>
    <x v="1"/>
    <s v="musical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d v="2015-01-02T16:13:36"/>
    <n v="1417536816"/>
    <x v="3801"/>
    <b v="0"/>
    <n v="9"/>
    <b v="0"/>
    <s v="theater/musical"/>
    <x v="1"/>
    <s v="musical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d v="2015-10-22T03:01:46"/>
    <n v="1442890906"/>
    <x v="3802"/>
    <b v="0"/>
    <n v="0"/>
    <b v="0"/>
    <s v="theater/musical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d v="2016-03-04T23:19:28"/>
    <n v="1454541568"/>
    <x v="3803"/>
    <b v="0"/>
    <n v="40"/>
    <b v="0"/>
    <s v="theater/musical"/>
    <x v="1"/>
    <s v="musical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d v="2016-07-31T07:00:00"/>
    <n v="1465172024"/>
    <x v="3804"/>
    <b v="0"/>
    <n v="0"/>
    <b v="0"/>
    <s v="theater/musical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d v="2014-09-27T21:17:20"/>
    <n v="1406668640"/>
    <x v="3805"/>
    <b v="0"/>
    <n v="2"/>
    <b v="0"/>
    <s v="theater/musical"/>
    <x v="1"/>
    <s v="musical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d v="2014-06-29T06:13:01"/>
    <n v="1402294381"/>
    <x v="3806"/>
    <b v="0"/>
    <n v="1"/>
    <b v="0"/>
    <s v="theater/musical"/>
    <x v="1"/>
    <s v="musical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d v="2015-04-03T21:48:59"/>
    <n v="1427492939"/>
    <x v="3807"/>
    <b v="0"/>
    <n v="9"/>
    <b v="0"/>
    <s v="theater/musical"/>
    <x v="1"/>
    <s v="musical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d v="2015-04-25T09:53:39"/>
    <n v="1424775219"/>
    <x v="3808"/>
    <b v="0"/>
    <n v="24"/>
    <b v="1"/>
    <s v="theater/plays"/>
    <x v="1"/>
    <s v="plays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d v="2014-07-30T23:00:00"/>
    <n v="1402403907"/>
    <x v="3809"/>
    <b v="0"/>
    <n v="38"/>
    <b v="1"/>
    <s v="theater/plays"/>
    <x v="1"/>
    <s v="plays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d v="2015-03-21T19:22:38"/>
    <n v="1424377358"/>
    <x v="3810"/>
    <b v="0"/>
    <n v="26"/>
    <b v="1"/>
    <s v="theater/plays"/>
    <x v="1"/>
    <s v="plays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d v="2016-05-31T11:00:00"/>
    <n v="1461769373"/>
    <x v="3811"/>
    <b v="0"/>
    <n v="19"/>
    <b v="1"/>
    <s v="theater/plays"/>
    <x v="1"/>
    <s v="plays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d v="2015-06-01T03:59:00"/>
    <n v="1429120908"/>
    <x v="3812"/>
    <b v="0"/>
    <n v="11"/>
    <b v="1"/>
    <s v="theater/plays"/>
    <x v="1"/>
    <s v="plays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d v="2016-06-14T21:43:00"/>
    <n v="1462603021"/>
    <x v="3813"/>
    <b v="0"/>
    <n v="27"/>
    <b v="1"/>
    <s v="theater/plays"/>
    <x v="1"/>
    <s v="plays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d v="2015-04-01T03:59:00"/>
    <n v="1424727712"/>
    <x v="3814"/>
    <b v="0"/>
    <n v="34"/>
    <b v="1"/>
    <s v="theater/plays"/>
    <x v="1"/>
    <s v="plays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d v="2015-08-20T23:00:00"/>
    <n v="1437545657"/>
    <x v="3815"/>
    <b v="0"/>
    <n v="20"/>
    <b v="1"/>
    <s v="theater/plays"/>
    <x v="1"/>
    <s v="plays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d v="2014-07-17T16:33:43"/>
    <n v="1403022823"/>
    <x v="3816"/>
    <b v="0"/>
    <n v="37"/>
    <b v="1"/>
    <s v="theater/plays"/>
    <x v="1"/>
    <s v="plays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d v="2015-10-24T03:59:00"/>
    <n v="1444236216"/>
    <x v="3817"/>
    <b v="0"/>
    <n v="20"/>
    <b v="1"/>
    <s v="theater/plays"/>
    <x v="1"/>
    <s v="plays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d v="2015-03-12T19:13:02"/>
    <n v="1423599182"/>
    <x v="3818"/>
    <b v="0"/>
    <n v="10"/>
    <b v="1"/>
    <s v="theater/plays"/>
    <x v="1"/>
    <s v="plays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d v="2015-07-17T21:02:00"/>
    <n v="1435554104"/>
    <x v="3819"/>
    <b v="0"/>
    <n v="26"/>
    <b v="1"/>
    <s v="theater/plays"/>
    <x v="1"/>
    <s v="plays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d v="2015-07-05T15:38:37"/>
    <n v="1433518717"/>
    <x v="3820"/>
    <b v="0"/>
    <n v="20"/>
    <b v="1"/>
    <s v="theater/plays"/>
    <x v="1"/>
    <s v="plays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d v="2016-01-04T04:20:07"/>
    <n v="1449116407"/>
    <x v="3821"/>
    <b v="0"/>
    <n v="46"/>
    <b v="1"/>
    <s v="theater/plays"/>
    <x v="1"/>
    <s v="plays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d v="2016-01-19T22:59:00"/>
    <n v="1448136417"/>
    <x v="3822"/>
    <b v="0"/>
    <n v="76"/>
    <b v="1"/>
    <s v="theater/plays"/>
    <x v="1"/>
    <s v="plays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d v="2015-07-20T03:59:00"/>
    <n v="1434405044"/>
    <x v="3823"/>
    <b v="0"/>
    <n v="41"/>
    <b v="1"/>
    <s v="theater/plays"/>
    <x v="1"/>
    <s v="plays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d v="2016-08-01T13:41:00"/>
    <n v="1469026903"/>
    <x v="3824"/>
    <b v="0"/>
    <n v="7"/>
    <b v="1"/>
    <s v="theater/plays"/>
    <x v="1"/>
    <s v="plays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d v="2015-06-17T01:40:14"/>
    <n v="1432690814"/>
    <x v="3825"/>
    <b v="0"/>
    <n v="49"/>
    <b v="1"/>
    <s v="theater/plays"/>
    <x v="1"/>
    <s v="plays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d v="2015-05-07T10:09:54"/>
    <n v="1428401394"/>
    <x v="3826"/>
    <b v="0"/>
    <n v="26"/>
    <b v="1"/>
    <s v="theater/plays"/>
    <x v="1"/>
    <s v="plays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d v="2015-03-27T00:00:00"/>
    <n v="1422656201"/>
    <x v="3827"/>
    <b v="0"/>
    <n v="65"/>
    <b v="1"/>
    <s v="theater/plays"/>
    <x v="1"/>
    <s v="plays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d v="2014-12-31T13:39:47"/>
    <n v="1414845587"/>
    <x v="3828"/>
    <b v="0"/>
    <n v="28"/>
    <b v="1"/>
    <s v="theater/plays"/>
    <x v="1"/>
    <s v="plays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d v="2016-08-31T20:46:11"/>
    <n v="1470948371"/>
    <x v="3829"/>
    <b v="0"/>
    <n v="8"/>
    <b v="1"/>
    <s v="theater/plays"/>
    <x v="1"/>
    <s v="plays"/>
    <n v="1.002"/>
    <n v="62.625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d v="2016-05-27T17:46:51"/>
    <n v="1463161611"/>
    <x v="3830"/>
    <b v="0"/>
    <n v="3"/>
    <b v="1"/>
    <s v="theater/plays"/>
    <x v="1"/>
    <s v="plays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d v="2014-11-05T21:22:25"/>
    <n v="1413404545"/>
    <x v="3831"/>
    <b v="0"/>
    <n v="9"/>
    <b v="1"/>
    <s v="theater/plays"/>
    <x v="1"/>
    <s v="plays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d v="2016-02-20T02:45:35"/>
    <n v="1452048335"/>
    <x v="3832"/>
    <b v="0"/>
    <n v="9"/>
    <b v="1"/>
    <s v="theater/plays"/>
    <x v="1"/>
    <s v="plays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d v="2014-12-01T19:09:00"/>
    <n v="1416516972"/>
    <x v="3833"/>
    <b v="0"/>
    <n v="20"/>
    <b v="1"/>
    <s v="theater/plays"/>
    <x v="1"/>
    <s v="plays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d v="2015-06-18T10:41:07"/>
    <n v="1432032067"/>
    <x v="3834"/>
    <b v="0"/>
    <n v="57"/>
    <b v="1"/>
    <s v="theater/plays"/>
    <x v="1"/>
    <s v="plays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d v="2016-04-21T22:36:48"/>
    <n v="1459463808"/>
    <x v="3835"/>
    <b v="0"/>
    <n v="8"/>
    <b v="1"/>
    <s v="theater/plays"/>
    <x v="1"/>
    <s v="plays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d v="2016-08-03T04:09:00"/>
    <n v="1467497652"/>
    <x v="3836"/>
    <b v="0"/>
    <n v="14"/>
    <b v="1"/>
    <s v="theater/plays"/>
    <x v="1"/>
    <s v="plays"/>
    <n v="1.125"/>
    <n v="64.285714285714292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d v="2015-07-03T18:22:38"/>
    <n v="1432837358"/>
    <x v="3837"/>
    <b v="0"/>
    <n v="17"/>
    <b v="1"/>
    <s v="theater/plays"/>
    <x v="1"/>
    <s v="plays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d v="2015-05-22T17:03:29"/>
    <n v="1429722209"/>
    <x v="3838"/>
    <b v="0"/>
    <n v="100"/>
    <b v="1"/>
    <s v="theater/plays"/>
    <x v="1"/>
    <s v="plays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d v="2015-07-30T03:25:24"/>
    <n v="1433042724"/>
    <x v="3839"/>
    <b v="0"/>
    <n v="32"/>
    <b v="1"/>
    <s v="theater/plays"/>
    <x v="1"/>
    <s v="plays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d v="2016-03-28T15:50:29"/>
    <n v="1457023829"/>
    <x v="3840"/>
    <b v="0"/>
    <n v="3"/>
    <b v="1"/>
    <s v="theater/plays"/>
    <x v="1"/>
    <s v="plays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d v="2014-07-20T18:51:27"/>
    <n v="1400698287"/>
    <x v="3841"/>
    <b v="1"/>
    <n v="34"/>
    <b v="0"/>
    <s v="theater/plays"/>
    <x v="1"/>
    <s v="plays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d v="2014-05-11T11:50:52"/>
    <n v="1397217052"/>
    <x v="3842"/>
    <b v="1"/>
    <n v="23"/>
    <b v="0"/>
    <s v="theater/plays"/>
    <x v="1"/>
    <s v="plays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d v="2014-06-01T01:44:24"/>
    <n v="1399427064"/>
    <x v="3843"/>
    <b v="1"/>
    <n v="19"/>
    <b v="0"/>
    <s v="theater/plays"/>
    <x v="1"/>
    <s v="plays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d v="2014-06-03T06:59:00"/>
    <n v="1399474134"/>
    <x v="3844"/>
    <b v="1"/>
    <n v="50"/>
    <b v="0"/>
    <s v="theater/plays"/>
    <x v="1"/>
    <s v="plays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d v="2015-10-01T15:02:54"/>
    <n v="1441119774"/>
    <x v="3845"/>
    <b v="1"/>
    <n v="12"/>
    <b v="0"/>
    <s v="theater/plays"/>
    <x v="1"/>
    <s v="plays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d v="2014-10-04T06:59:00"/>
    <n v="1409721542"/>
    <x v="3846"/>
    <b v="1"/>
    <n v="8"/>
    <b v="0"/>
    <s v="theater/plays"/>
    <x v="1"/>
    <s v="plays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d v="2015-07-19T05:23:11"/>
    <n v="1433395391"/>
    <x v="3847"/>
    <b v="1"/>
    <n v="9"/>
    <b v="0"/>
    <s v="theater/plays"/>
    <x v="1"/>
    <s v="plays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d v="2015-10-18T19:36:29"/>
    <n v="1442604989"/>
    <x v="3848"/>
    <b v="1"/>
    <n v="43"/>
    <b v="0"/>
    <s v="theater/plays"/>
    <x v="1"/>
    <s v="plays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d v="2015-06-11T18:24:44"/>
    <n v="1431455084"/>
    <x v="3849"/>
    <b v="1"/>
    <n v="28"/>
    <b v="0"/>
    <s v="theater/plays"/>
    <x v="1"/>
    <s v="plays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s v="US"/>
    <x v="0"/>
    <n v="1420081143"/>
    <d v="2015-01-01T02:59:03"/>
    <n v="1417489143"/>
    <x v="3850"/>
    <b v="1"/>
    <n v="4"/>
    <b v="0"/>
    <s v="theater/plays"/>
    <x v="1"/>
    <s v="plays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d v="2015-07-17T10:32:59"/>
    <n v="1434537179"/>
    <x v="3851"/>
    <b v="1"/>
    <n v="24"/>
    <b v="0"/>
    <s v="theater/plays"/>
    <x v="1"/>
    <s v="plays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d v="2015-03-27T03:34:36"/>
    <n v="1425270876"/>
    <x v="3852"/>
    <b v="0"/>
    <n v="2"/>
    <b v="0"/>
    <s v="theater/plays"/>
    <x v="1"/>
    <s v="plays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d v="2014-09-01T20:09:38"/>
    <n v="1406578178"/>
    <x v="3853"/>
    <b v="0"/>
    <n v="2"/>
    <b v="0"/>
    <s v="theater/plays"/>
    <x v="1"/>
    <s v="plays"/>
    <n v="2.5999999999999998E-4"/>
    <n v="13"/>
  </r>
  <r>
    <n v="3854"/>
    <s v="The Case Of Soghomon Tehlirian"/>
    <s v="A play dedicated to the 100th anniversary of the Armenian Genocide."/>
    <n v="11000"/>
    <n v="1788"/>
    <x v="2"/>
    <s v="US"/>
    <x v="0"/>
    <n v="1431206058"/>
    <d v="2015-05-09T21:14:18"/>
    <n v="1428614058"/>
    <x v="3854"/>
    <b v="0"/>
    <n v="20"/>
    <b v="0"/>
    <s v="theater/plays"/>
    <x v="1"/>
    <s v="plays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d v="2015-03-26T22:17:51"/>
    <n v="1424819871"/>
    <x v="3855"/>
    <b v="0"/>
    <n v="1"/>
    <b v="0"/>
    <s v="theater/plays"/>
    <x v="1"/>
    <s v="plays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d v="2015-03-08T16:50:03"/>
    <n v="1423245003"/>
    <x v="3856"/>
    <b v="0"/>
    <n v="1"/>
    <b v="0"/>
    <s v="theater/plays"/>
    <x v="1"/>
    <s v="plays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d v="2014-08-01T17:12:00"/>
    <n v="1404927690"/>
    <x v="3857"/>
    <b v="0"/>
    <n v="4"/>
    <b v="0"/>
    <s v="theater/plays"/>
    <x v="1"/>
    <s v="plays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d v="2015-05-22T21:00:00"/>
    <n v="1430734844"/>
    <x v="3858"/>
    <b v="0"/>
    <n v="1"/>
    <b v="0"/>
    <s v="theater/plays"/>
    <x v="1"/>
    <s v="plays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d v="2014-06-25T21:00:00"/>
    <n v="1401485207"/>
    <x v="3859"/>
    <b v="0"/>
    <n v="1"/>
    <b v="0"/>
    <s v="theater/plays"/>
    <x v="1"/>
    <s v="plays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d v="2014-08-12T15:51:50"/>
    <n v="1405266710"/>
    <x v="3860"/>
    <b v="0"/>
    <n v="13"/>
    <b v="0"/>
    <s v="theater/plays"/>
    <x v="1"/>
    <s v="plays"/>
    <n v="0.17666666666666667"/>
    <n v="81.538461538461533"/>
  </r>
  <r>
    <n v="3861"/>
    <s v="READY OR NOT HERE I COME"/>
    <s v="THE COMING OF THE LORD!"/>
    <n v="2000"/>
    <n v="100"/>
    <x v="2"/>
    <s v="US"/>
    <x v="0"/>
    <n v="1415828820"/>
    <d v="2014-11-12T21:47:00"/>
    <n v="1412258977"/>
    <x v="3861"/>
    <b v="0"/>
    <n v="1"/>
    <b v="0"/>
    <s v="theater/plays"/>
    <x v="1"/>
    <s v="plays"/>
    <n v="0.05"/>
    <n v="100"/>
  </r>
  <r>
    <n v="3862"/>
    <s v="The Container Play"/>
    <s v="The hit immersive theatre experience of England comes to Corpus Christi!"/>
    <n v="7500"/>
    <n v="1"/>
    <x v="2"/>
    <s v="US"/>
    <x v="0"/>
    <n v="1473699540"/>
    <d v="2016-09-12T16:59:00"/>
    <n v="1472451356"/>
    <x v="3862"/>
    <b v="0"/>
    <n v="1"/>
    <b v="0"/>
    <s v="theater/plays"/>
    <x v="1"/>
    <s v="plays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d v="2015-11-05T16:11:45"/>
    <n v="1441552305"/>
    <x v="3863"/>
    <b v="0"/>
    <n v="0"/>
    <b v="0"/>
    <s v="theater/plays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d v="2015-11-17T22:24:14"/>
    <n v="1445203454"/>
    <x v="3864"/>
    <b v="0"/>
    <n v="3"/>
    <b v="0"/>
    <s v="theater/plays"/>
    <x v="1"/>
    <s v="plays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d v="2014-08-30T05:30:00"/>
    <n v="1405957098"/>
    <x v="3865"/>
    <b v="0"/>
    <n v="14"/>
    <b v="0"/>
    <s v="theater/plays"/>
    <x v="1"/>
    <s v="plays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d v="2016-03-23T03:29:00"/>
    <n v="1454453021"/>
    <x v="3866"/>
    <b v="0"/>
    <n v="2"/>
    <b v="0"/>
    <s v="theater/plays"/>
    <x v="1"/>
    <s v="plays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d v="2016-06-18T19:32:19"/>
    <n v="1463686339"/>
    <x v="3867"/>
    <b v="0"/>
    <n v="5"/>
    <b v="0"/>
    <s v="theater/plays"/>
    <x v="1"/>
    <s v="plays"/>
    <n v="0.1255"/>
    <n v="50.2"/>
  </r>
  <r>
    <n v="3868"/>
    <s v="1000 words (Canceled)"/>
    <s v="New collection of music by Scott Evan Davis!"/>
    <n v="5000"/>
    <n v="10"/>
    <x v="1"/>
    <s v="GB"/>
    <x v="1"/>
    <n v="1410191405"/>
    <d v="2014-09-08T15:50:05"/>
    <n v="1408031405"/>
    <x v="3868"/>
    <b v="0"/>
    <n v="1"/>
    <b v="0"/>
    <s v="theater/musical"/>
    <x v="1"/>
    <s v="musical"/>
    <n v="2E-3"/>
    <n v="10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d v="2015-03-14T03:11:00"/>
    <n v="1423761792"/>
    <x v="3869"/>
    <b v="0"/>
    <n v="15"/>
    <b v="0"/>
    <s v="theater/musical"/>
    <x v="1"/>
    <s v="musical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d v="2014-07-03T04:07:58"/>
    <n v="1401768478"/>
    <x v="3870"/>
    <b v="0"/>
    <n v="10"/>
    <b v="0"/>
    <s v="theater/musical"/>
    <x v="1"/>
    <s v="musical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d v="2017-03-29T17:44:10"/>
    <n v="1485629050"/>
    <x v="3871"/>
    <b v="0"/>
    <n v="3"/>
    <b v="0"/>
    <s v="theater/musical"/>
    <x v="1"/>
    <s v="musical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d v="2015-08-14T03:29:56"/>
    <n v="1435202996"/>
    <x v="3872"/>
    <b v="0"/>
    <n v="0"/>
    <b v="0"/>
    <s v="theater/musical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d v="2015-10-08T16:42:15"/>
    <n v="1441730535"/>
    <x v="3873"/>
    <b v="0"/>
    <n v="0"/>
    <b v="0"/>
    <s v="theater/musical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d v="2015-01-24T01:00:00"/>
    <n v="1420244622"/>
    <x v="3874"/>
    <b v="0"/>
    <n v="0"/>
    <b v="0"/>
    <s v="theater/musical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d v="2016-09-03T10:00:00"/>
    <n v="1472804365"/>
    <x v="3875"/>
    <b v="0"/>
    <n v="0"/>
    <b v="0"/>
    <s v="theater/musical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d v="2016-02-02T14:58:48"/>
    <n v="1451833128"/>
    <x v="3876"/>
    <b v="0"/>
    <n v="46"/>
    <b v="0"/>
    <s v="theater/musical"/>
    <x v="1"/>
    <s v="musical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d v="2016-12-08T16:15:52"/>
    <n v="1478621752"/>
    <x v="3877"/>
    <b v="0"/>
    <n v="14"/>
    <b v="0"/>
    <s v="theater/musical"/>
    <x v="1"/>
    <s v="musical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d v="2015-06-30T03:59:00"/>
    <n v="1433014746"/>
    <x v="3878"/>
    <b v="0"/>
    <n v="1"/>
    <b v="0"/>
    <s v="theater/musical"/>
    <x v="1"/>
    <s v="musical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d v="2015-01-25T20:39:56"/>
    <n v="1419626396"/>
    <x v="3879"/>
    <b v="0"/>
    <n v="0"/>
    <b v="0"/>
    <s v="theater/musical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d v="2014-07-30T23:00:00"/>
    <n v="1403724820"/>
    <x v="3880"/>
    <b v="0"/>
    <n v="17"/>
    <b v="0"/>
    <s v="theater/musical"/>
    <x v="1"/>
    <s v="musical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d v="2017-02-20T00:26:39"/>
    <n v="1484958399"/>
    <x v="3881"/>
    <b v="0"/>
    <n v="1"/>
    <b v="0"/>
    <s v="theater/musical"/>
    <x v="1"/>
    <s v="musical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d v="2016-01-31T23:03:00"/>
    <n v="1451950570"/>
    <x v="3882"/>
    <b v="0"/>
    <n v="0"/>
    <b v="0"/>
    <s v="theater/musical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d v="2014-09-02T14:27:49"/>
    <n v="1407076069"/>
    <x v="3883"/>
    <b v="0"/>
    <n v="0"/>
    <b v="0"/>
    <s v="theater/musical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d v="2015-03-27T17:59:52"/>
    <n v="1425322792"/>
    <x v="3884"/>
    <b v="0"/>
    <n v="0"/>
    <b v="0"/>
    <s v="theater/musical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d v="2016-05-09T22:49:51"/>
    <n v="1460242191"/>
    <x v="3885"/>
    <b v="0"/>
    <n v="0"/>
    <b v="0"/>
    <s v="theater/musical"/>
    <x v="1"/>
    <s v="musical"/>
    <n v="0"/>
    <n v="0"/>
  </r>
  <r>
    <n v="3886"/>
    <s v="a (Canceled)"/>
    <n v="1"/>
    <n v="10000"/>
    <n v="0"/>
    <x v="1"/>
    <s v="AU"/>
    <x v="2"/>
    <n v="1418275702"/>
    <d v="2014-12-11T05:28:22"/>
    <n v="1415683702"/>
    <x v="3886"/>
    <b v="0"/>
    <n v="0"/>
    <b v="0"/>
    <s v="theater/musical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d v="2015-05-01T22:00:00"/>
    <n v="1426538129"/>
    <x v="3887"/>
    <b v="0"/>
    <n v="2"/>
    <b v="0"/>
    <s v="theater/musical"/>
    <x v="1"/>
    <s v="musical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d v="2017-02-26T13:05:58"/>
    <n v="1485522358"/>
    <x v="3888"/>
    <b v="0"/>
    <n v="14"/>
    <b v="0"/>
    <s v="theater/plays"/>
    <x v="1"/>
    <s v="plays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d v="2015-01-04T23:26:00"/>
    <n v="1417651630"/>
    <x v="3889"/>
    <b v="0"/>
    <n v="9"/>
    <b v="0"/>
    <s v="theater/plays"/>
    <x v="1"/>
    <s v="plays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d v="2015-08-15T18:12:24"/>
    <n v="1434478344"/>
    <x v="3890"/>
    <b v="0"/>
    <n v="8"/>
    <b v="0"/>
    <s v="theater/plays"/>
    <x v="1"/>
    <s v="plays"/>
    <n v="0.16826666666666668"/>
    <n v="315.5"/>
  </r>
  <r>
    <n v="3891"/>
    <s v="Out of the Box: A Mime Story"/>
    <s v="A comedy about a mime who dreams of becoming a stand up comedian."/>
    <n v="800"/>
    <n v="260"/>
    <x v="2"/>
    <s v="US"/>
    <x v="0"/>
    <n v="1427086740"/>
    <d v="2015-03-23T04:59:00"/>
    <n v="1424488244"/>
    <x v="3891"/>
    <b v="0"/>
    <n v="7"/>
    <b v="0"/>
    <s v="theater/plays"/>
    <x v="1"/>
    <s v="plays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d v="2014-08-24T07:00:00"/>
    <n v="1408203557"/>
    <x v="3892"/>
    <b v="0"/>
    <n v="0"/>
    <b v="0"/>
    <s v="theater/plays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d v="2014-07-01T06:00:00"/>
    <n v="1400600840"/>
    <x v="3893"/>
    <b v="0"/>
    <n v="84"/>
    <b v="0"/>
    <s v="theater/plays"/>
    <x v="1"/>
    <s v="plays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d v="2016-12-06T04:59:00"/>
    <n v="1478386812"/>
    <x v="3894"/>
    <b v="0"/>
    <n v="11"/>
    <b v="0"/>
    <s v="theater/plays"/>
    <x v="1"/>
    <s v="plays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d v="2015-02-28T06:00:18"/>
    <n v="1422424818"/>
    <x v="3895"/>
    <b v="0"/>
    <n v="1"/>
    <b v="0"/>
    <s v="theater/plays"/>
    <x v="1"/>
    <s v="plays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d v="2014-06-17T04:36:18"/>
    <n v="1401770178"/>
    <x v="3896"/>
    <b v="0"/>
    <n v="4"/>
    <b v="0"/>
    <s v="theater/plays"/>
    <x v="1"/>
    <s v="plays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d v="2015-01-08T20:58:03"/>
    <n v="1418158683"/>
    <x v="3897"/>
    <b v="0"/>
    <n v="10"/>
    <b v="0"/>
    <s v="theater/plays"/>
    <x v="1"/>
    <s v="plays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d v="2015-08-17T16:00:00"/>
    <n v="1436355270"/>
    <x v="3898"/>
    <b v="0"/>
    <n v="16"/>
    <b v="0"/>
    <s v="theater/plays"/>
    <x v="1"/>
    <s v="plays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d v="2014-08-12T18:36:01"/>
    <n v="1406140561"/>
    <x v="3899"/>
    <b v="0"/>
    <n v="2"/>
    <b v="0"/>
    <s v="theater/plays"/>
    <x v="1"/>
    <s v="plays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d v="2015-06-11T02:13:11"/>
    <n v="1431396791"/>
    <x v="3900"/>
    <b v="0"/>
    <n v="5"/>
    <b v="0"/>
    <s v="theater/plays"/>
    <x v="1"/>
    <s v="plays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d v="2015-12-19T19:49:59"/>
    <n v="1447098599"/>
    <x v="3901"/>
    <b v="0"/>
    <n v="1"/>
    <b v="0"/>
    <s v="theater/plays"/>
    <x v="1"/>
    <s v="plays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d v="2016-11-14T12:14:02"/>
    <n v="1476962042"/>
    <x v="3902"/>
    <b v="0"/>
    <n v="31"/>
    <b v="0"/>
    <s v="theater/plays"/>
    <x v="1"/>
    <s v="plays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d v="2015-08-14T19:38:00"/>
    <n v="1435709765"/>
    <x v="3903"/>
    <b v="0"/>
    <n v="0"/>
    <b v="0"/>
    <s v="theater/plays"/>
    <x v="1"/>
    <s v="plays"/>
    <n v="0"/>
    <n v="0"/>
  </r>
  <r>
    <n v="3904"/>
    <s v="Black America from Prophets to Pimps"/>
    <s v="A play that will cover 4000 years of black history."/>
    <n v="10000"/>
    <n v="3"/>
    <x v="2"/>
    <s v="US"/>
    <x v="0"/>
    <n v="1429074240"/>
    <d v="2015-04-15T05:04:00"/>
    <n v="1427866200"/>
    <x v="3904"/>
    <b v="0"/>
    <n v="2"/>
    <b v="0"/>
    <s v="theater/plays"/>
    <x v="1"/>
    <s v="plays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d v="2015-06-11T23:00:00"/>
    <n v="1430405903"/>
    <x v="3905"/>
    <b v="0"/>
    <n v="7"/>
    <b v="0"/>
    <s v="theater/plays"/>
    <x v="1"/>
    <s v="plays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d v="2015-06-26T13:25:00"/>
    <n v="1432072893"/>
    <x v="3906"/>
    <b v="0"/>
    <n v="16"/>
    <b v="0"/>
    <s v="theater/plays"/>
    <x v="1"/>
    <s v="plays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d v="2014-10-26T20:08:00"/>
    <n v="1411587606"/>
    <x v="3907"/>
    <b v="0"/>
    <n v="4"/>
    <b v="0"/>
    <s v="theater/plays"/>
    <x v="1"/>
    <s v="plays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d v="2014-07-29T03:14:56"/>
    <n v="1405307696"/>
    <x v="3908"/>
    <b v="0"/>
    <n v="4"/>
    <b v="0"/>
    <s v="theater/plays"/>
    <x v="1"/>
    <s v="plays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d v="2014-09-11T08:37:22"/>
    <n v="1407832642"/>
    <x v="3909"/>
    <b v="0"/>
    <n v="4"/>
    <b v="0"/>
    <s v="theater/plays"/>
    <x v="1"/>
    <s v="plays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d v="2015-09-07T18:09:57"/>
    <n v="1439057397"/>
    <x v="3910"/>
    <b v="0"/>
    <n v="3"/>
    <b v="0"/>
    <s v="theater/plays"/>
    <x v="1"/>
    <s v="plays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d v="2014-11-26T20:29:37"/>
    <n v="1414438177"/>
    <x v="3911"/>
    <b v="0"/>
    <n v="36"/>
    <b v="0"/>
    <s v="theater/plays"/>
    <x v="1"/>
    <s v="plays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d v="2015-04-25T04:35:00"/>
    <n v="1424759330"/>
    <x v="3912"/>
    <b v="0"/>
    <n v="1"/>
    <b v="0"/>
    <s v="theater/plays"/>
    <x v="1"/>
    <s v="plays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d v="2015-11-30T06:04:09"/>
    <n v="1446267849"/>
    <x v="3913"/>
    <b v="0"/>
    <n v="7"/>
    <b v="0"/>
    <s v="theater/plays"/>
    <x v="1"/>
    <s v="plays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d v="2015-05-10T22:59:00"/>
    <n v="1429558756"/>
    <x v="3914"/>
    <b v="0"/>
    <n v="27"/>
    <b v="0"/>
    <s v="theater/plays"/>
    <x v="1"/>
    <s v="plays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d v="2016-06-01T23:38:29"/>
    <n v="1462232309"/>
    <x v="3915"/>
    <b v="0"/>
    <n v="1"/>
    <b v="0"/>
    <s v="theater/plays"/>
    <x v="1"/>
    <s v="plays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d v="2016-06-03T11:19:12"/>
    <n v="1462360752"/>
    <x v="3916"/>
    <b v="0"/>
    <n v="0"/>
    <b v="0"/>
    <s v="theater/plays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d v="2014-09-11T12:39:21"/>
    <n v="1407847161"/>
    <x v="3917"/>
    <b v="0"/>
    <n v="1"/>
    <b v="0"/>
    <s v="theater/plays"/>
    <x v="1"/>
    <s v="plays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d v="2014-08-04T16:00:00"/>
    <n v="1406131023"/>
    <x v="3918"/>
    <b v="0"/>
    <n v="3"/>
    <b v="0"/>
    <s v="theater/plays"/>
    <x v="1"/>
    <s v="plays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d v="2016-01-18T00:00:00"/>
    <n v="1450628773"/>
    <x v="3919"/>
    <b v="0"/>
    <n v="3"/>
    <b v="0"/>
    <s v="theater/plays"/>
    <x v="1"/>
    <s v="plays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d v="2016-11-13T10:17:40"/>
    <n v="1476436660"/>
    <x v="3920"/>
    <b v="0"/>
    <n v="3"/>
    <b v="0"/>
    <s v="theater/plays"/>
    <x v="1"/>
    <s v="plays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d v="2014-10-26T18:00:00"/>
    <n v="1413291655"/>
    <x v="3921"/>
    <b v="0"/>
    <n v="0"/>
    <b v="0"/>
    <s v="theater/plays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d v="2015-03-02T23:00:00"/>
    <n v="1421432810"/>
    <x v="3922"/>
    <b v="0"/>
    <n v="6"/>
    <b v="0"/>
    <s v="theater/plays"/>
    <x v="1"/>
    <s v="plays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d v="2015-04-09T23:31:11"/>
    <n v="1426203071"/>
    <x v="3923"/>
    <b v="0"/>
    <n v="17"/>
    <b v="0"/>
    <s v="theater/plays"/>
    <x v="1"/>
    <s v="plays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d v="2014-06-26T23:02:02"/>
    <n v="1401231722"/>
    <x v="3924"/>
    <b v="0"/>
    <n v="40"/>
    <b v="0"/>
    <s v="theater/plays"/>
    <x v="1"/>
    <s v="plays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d v="2014-07-30T20:53:59"/>
    <n v="1404161639"/>
    <x v="3925"/>
    <b v="0"/>
    <n v="3"/>
    <b v="0"/>
    <s v="theater/plays"/>
    <x v="1"/>
    <s v="plays"/>
    <n v="0.1"/>
    <n v="5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d v="2014-12-27T02:02:28"/>
    <n v="1417053748"/>
    <x v="3926"/>
    <b v="0"/>
    <n v="1"/>
    <b v="0"/>
    <s v="theater/plays"/>
    <x v="1"/>
    <s v="plays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d v="2014-08-09T06:25:04"/>
    <n v="1404973504"/>
    <x v="3927"/>
    <b v="0"/>
    <n v="2"/>
    <b v="0"/>
    <s v="theater/plays"/>
    <x v="1"/>
    <s v="plays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d v="2015-10-16T04:59:00"/>
    <n v="1442593427"/>
    <x v="3928"/>
    <b v="0"/>
    <n v="7"/>
    <b v="0"/>
    <s v="theater/plays"/>
    <x v="1"/>
    <s v="plays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d v="2016-09-18T19:51:05"/>
    <n v="1471636265"/>
    <x v="3929"/>
    <b v="0"/>
    <n v="14"/>
    <b v="0"/>
    <s v="theater/plays"/>
    <x v="1"/>
    <s v="plays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d v="2016-04-01T06:00:00"/>
    <n v="1457078868"/>
    <x v="3930"/>
    <b v="0"/>
    <n v="0"/>
    <b v="0"/>
    <s v="theater/plays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d v="2015-09-06T03:38:27"/>
    <n v="1439350707"/>
    <x v="3931"/>
    <b v="0"/>
    <n v="0"/>
    <b v="0"/>
    <s v="theater/plays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d v="2016-03-16T03:02:44"/>
    <n v="1455508964"/>
    <x v="3932"/>
    <b v="0"/>
    <n v="1"/>
    <b v="0"/>
    <s v="theater/plays"/>
    <x v="1"/>
    <s v="plays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d v="2016-07-17T00:43:00"/>
    <n v="1466205262"/>
    <x v="3933"/>
    <b v="0"/>
    <n v="12"/>
    <b v="0"/>
    <s v="theater/plays"/>
    <x v="1"/>
    <s v="plays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d v="2015-10-01T13:00:00"/>
    <n v="1439827639"/>
    <x v="3934"/>
    <b v="0"/>
    <n v="12"/>
    <b v="0"/>
    <s v="theater/plays"/>
    <x v="1"/>
    <s v="plays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d v="2015-10-04T15:45:46"/>
    <n v="1438789546"/>
    <x v="3935"/>
    <b v="0"/>
    <n v="23"/>
    <b v="0"/>
    <s v="theater/plays"/>
    <x v="1"/>
    <s v="plays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d v="2016-12-01T07:18:40"/>
    <n v="1477981120"/>
    <x v="3936"/>
    <b v="0"/>
    <n v="0"/>
    <b v="0"/>
    <s v="theater/plays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d v="2016-07-11T15:09:20"/>
    <n v="1465830560"/>
    <x v="3937"/>
    <b v="0"/>
    <n v="10"/>
    <b v="0"/>
    <s v="theater/plays"/>
    <x v="1"/>
    <s v="plays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d v="2015-06-27T21:44:14"/>
    <n v="1432763054"/>
    <x v="3938"/>
    <b v="0"/>
    <n v="5"/>
    <b v="0"/>
    <s v="theater/plays"/>
    <x v="1"/>
    <s v="plays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d v="2014-10-07T04:30:00"/>
    <n v="1412328979"/>
    <x v="3939"/>
    <b v="0"/>
    <n v="1"/>
    <b v="0"/>
    <s v="theater/plays"/>
    <x v="1"/>
    <s v="plays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d v="2015-01-02T11:49:11"/>
    <n v="1416311351"/>
    <x v="3940"/>
    <b v="0"/>
    <n v="2"/>
    <b v="0"/>
    <s v="theater/plays"/>
    <x v="1"/>
    <s v="plays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d v="2014-11-25T01:00:00"/>
    <n v="1414505137"/>
    <x v="3941"/>
    <b v="0"/>
    <n v="2"/>
    <b v="0"/>
    <s v="theater/plays"/>
    <x v="1"/>
    <s v="plays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d v="2015-06-16T21:41:54"/>
    <n v="1429306914"/>
    <x v="3942"/>
    <b v="0"/>
    <n v="0"/>
    <b v="0"/>
    <s v="theater/plays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d v="2015-11-02T16:50:00"/>
    <n v="1443811268"/>
    <x v="3943"/>
    <b v="0"/>
    <n v="13"/>
    <b v="0"/>
    <s v="theater/plays"/>
    <x v="1"/>
    <s v="plays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d v="2015-08-27T15:54:35"/>
    <n v="1438098875"/>
    <x v="3944"/>
    <b v="0"/>
    <n v="0"/>
    <b v="0"/>
    <s v="theater/plays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d v="2015-05-15T19:14:28"/>
    <n v="1429125268"/>
    <x v="3945"/>
    <b v="0"/>
    <n v="1"/>
    <b v="0"/>
    <s v="theater/plays"/>
    <x v="1"/>
    <s v="plays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d v="2015-02-28T08:00:00"/>
    <n v="1422388822"/>
    <x v="3946"/>
    <b v="0"/>
    <n v="5"/>
    <b v="0"/>
    <s v="theater/plays"/>
    <x v="1"/>
    <s v="plays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d v="2016-10-02T03:25:44"/>
    <n v="1472786744"/>
    <x v="3947"/>
    <b v="0"/>
    <n v="2"/>
    <b v="0"/>
    <s v="theater/plays"/>
    <x v="1"/>
    <s v="plays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d v="2014-09-07T07:48:43"/>
    <n v="1404892123"/>
    <x v="3948"/>
    <b v="0"/>
    <n v="0"/>
    <b v="0"/>
    <s v="theater/plays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d v="2015-02-11T02:53:41"/>
    <n v="1421031221"/>
    <x v="3949"/>
    <b v="0"/>
    <n v="32"/>
    <b v="0"/>
    <s v="theater/plays"/>
    <x v="1"/>
    <s v="plays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d v="2016-04-08T18:35:00"/>
    <n v="1457628680"/>
    <x v="3950"/>
    <b v="0"/>
    <n v="1"/>
    <b v="0"/>
    <s v="theater/plays"/>
    <x v="1"/>
    <s v="plays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d v="2016-05-03T18:49:02"/>
    <n v="1457120942"/>
    <x v="3951"/>
    <b v="0"/>
    <n v="1"/>
    <b v="0"/>
    <s v="theater/plays"/>
    <x v="1"/>
    <s v="plays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d v="2015-10-26T18:58:10"/>
    <n v="1440701890"/>
    <x v="3952"/>
    <b v="0"/>
    <n v="1"/>
    <b v="0"/>
    <s v="theater/plays"/>
    <x v="1"/>
    <s v="plays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d v="2016-07-29T23:29:00"/>
    <n v="1467162586"/>
    <x v="3953"/>
    <b v="0"/>
    <n v="0"/>
    <b v="0"/>
    <s v="theater/plays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d v="2014-07-14T15:37:44"/>
    <n v="1400168264"/>
    <x v="3954"/>
    <b v="0"/>
    <n v="0"/>
    <b v="0"/>
    <s v="theater/plays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d v="2015-11-28T21:22:21"/>
    <n v="1446150141"/>
    <x v="3955"/>
    <b v="0"/>
    <n v="8"/>
    <b v="0"/>
    <s v="theater/plays"/>
    <x v="1"/>
    <s v="plays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d v="2016-04-25T00:20:00"/>
    <n v="1459203727"/>
    <x v="3956"/>
    <b v="0"/>
    <n v="0"/>
    <b v="0"/>
    <s v="theater/plays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d v="2016-07-08T23:25:54"/>
    <n v="1464045954"/>
    <x v="3957"/>
    <b v="0"/>
    <n v="1"/>
    <b v="0"/>
    <s v="theater/plays"/>
    <x v="1"/>
    <s v="plays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d v="2014-08-02T14:00:00"/>
    <n v="1403822912"/>
    <x v="3958"/>
    <b v="0"/>
    <n v="16"/>
    <b v="0"/>
    <s v="theater/plays"/>
    <x v="1"/>
    <s v="plays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d v="2014-09-28T18:55:56"/>
    <n v="1409338556"/>
    <x v="3959"/>
    <b v="0"/>
    <n v="12"/>
    <b v="0"/>
    <s v="theater/plays"/>
    <x v="1"/>
    <s v="plays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d v="2016-01-03T20:17:36"/>
    <n v="1449260256"/>
    <x v="3960"/>
    <b v="0"/>
    <n v="4"/>
    <b v="0"/>
    <s v="theater/plays"/>
    <x v="1"/>
    <s v="plays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d v="2014-05-08T21:23:30"/>
    <n v="1397683410"/>
    <x v="3961"/>
    <b v="0"/>
    <n v="2"/>
    <b v="0"/>
    <s v="theater/plays"/>
    <x v="1"/>
    <s v="plays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d v="2015-11-28T14:54:54"/>
    <n v="1446562494"/>
    <x v="3962"/>
    <b v="0"/>
    <n v="3"/>
    <b v="0"/>
    <s v="theater/plays"/>
    <x v="1"/>
    <s v="plays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d v="2015-11-18T04:41:57"/>
    <n v="1445226117"/>
    <x v="3963"/>
    <b v="0"/>
    <n v="0"/>
    <b v="0"/>
    <s v="theater/plays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d v="2015-04-19T16:19:46"/>
    <n v="1424279986"/>
    <x v="3964"/>
    <b v="0"/>
    <n v="3"/>
    <b v="0"/>
    <s v="theater/plays"/>
    <x v="1"/>
    <s v="plays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d v="2016-04-14T04:39:40"/>
    <n v="1455428380"/>
    <x v="3965"/>
    <b v="0"/>
    <n v="4"/>
    <b v="0"/>
    <s v="theater/plays"/>
    <x v="1"/>
    <s v="plays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d v="2014-07-24T02:59:00"/>
    <n v="1402506278"/>
    <x v="3966"/>
    <b v="0"/>
    <n v="2"/>
    <b v="0"/>
    <s v="theater/plays"/>
    <x v="1"/>
    <s v="plays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d v="2017-03-06T06:58:27"/>
    <n v="1486191507"/>
    <x v="3967"/>
    <b v="0"/>
    <n v="10"/>
    <b v="0"/>
    <s v="theater/plays"/>
    <x v="1"/>
    <s v="plays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d v="2016-05-22T19:34:33"/>
    <n v="1458761673"/>
    <x v="3968"/>
    <b v="0"/>
    <n v="11"/>
    <b v="0"/>
    <s v="theater/plays"/>
    <x v="1"/>
    <s v="plays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d v="2016-08-29T03:55:00"/>
    <n v="1471638646"/>
    <x v="3969"/>
    <b v="0"/>
    <n v="6"/>
    <b v="0"/>
    <s v="theater/plays"/>
    <x v="1"/>
    <s v="plays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d v="2016-04-17T20:43:31"/>
    <n v="1458333811"/>
    <x v="3970"/>
    <b v="0"/>
    <n v="2"/>
    <b v="0"/>
    <s v="theater/plays"/>
    <x v="1"/>
    <s v="plays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d v="2014-07-21T12:52:06"/>
    <n v="1403355126"/>
    <x v="3971"/>
    <b v="0"/>
    <n v="6"/>
    <b v="0"/>
    <s v="theater/plays"/>
    <x v="1"/>
    <s v="plays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d v="2015-02-06T01:37:14"/>
    <n v="1418002634"/>
    <x v="3972"/>
    <b v="0"/>
    <n v="8"/>
    <b v="0"/>
    <s v="theater/plays"/>
    <x v="1"/>
    <s v="plays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d v="2016-05-09T04:00:00"/>
    <n v="1460219110"/>
    <x v="3973"/>
    <b v="0"/>
    <n v="37"/>
    <b v="0"/>
    <s v="theater/plays"/>
    <x v="1"/>
    <s v="plays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d v="2016-06-02T13:07:28"/>
    <n v="1462280848"/>
    <x v="3974"/>
    <b v="0"/>
    <n v="11"/>
    <b v="0"/>
    <s v="theater/plays"/>
    <x v="1"/>
    <s v="plays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d v="2016-07-13T20:48:18"/>
    <n v="1465850898"/>
    <x v="3975"/>
    <b v="0"/>
    <n v="0"/>
    <b v="0"/>
    <s v="theater/plays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d v="2014-08-01T07:00:00"/>
    <n v="1405024561"/>
    <x v="3976"/>
    <b v="0"/>
    <n v="10"/>
    <b v="0"/>
    <s v="theater/plays"/>
    <x v="1"/>
    <s v="plays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d v="2016-07-22T18:55:32"/>
    <n v="1466621732"/>
    <x v="3977"/>
    <b v="0"/>
    <n v="6"/>
    <b v="0"/>
    <s v="theater/plays"/>
    <x v="1"/>
    <s v="plays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d v="2015-01-31T15:25:53"/>
    <n v="1417533953"/>
    <x v="3978"/>
    <b v="0"/>
    <n v="8"/>
    <b v="0"/>
    <s v="theater/plays"/>
    <x v="1"/>
    <s v="plays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d v="2015-03-29T20:00:00"/>
    <n v="1425678057"/>
    <x v="3979"/>
    <b v="0"/>
    <n v="6"/>
    <b v="0"/>
    <s v="theater/plays"/>
    <x v="1"/>
    <s v="plays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d v="2014-07-05T14:22:27"/>
    <n v="1401978147"/>
    <x v="3980"/>
    <b v="0"/>
    <n v="7"/>
    <b v="0"/>
    <s v="theater/plays"/>
    <x v="1"/>
    <s v="plays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d v="2016-07-17T04:19:09"/>
    <n v="1463545149"/>
    <x v="3981"/>
    <b v="0"/>
    <n v="7"/>
    <b v="0"/>
    <s v="theater/plays"/>
    <x v="1"/>
    <s v="plays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d v="2015-07-07T19:26:20"/>
    <n v="1431113180"/>
    <x v="3982"/>
    <b v="0"/>
    <n v="5"/>
    <b v="0"/>
    <s v="theater/plays"/>
    <x v="1"/>
    <s v="plays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d v="2014-05-20T06:59:00"/>
    <n v="1397854356"/>
    <x v="3983"/>
    <b v="0"/>
    <n v="46"/>
    <b v="0"/>
    <s v="theater/plays"/>
    <x v="1"/>
    <s v="plays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d v="2014-11-08T00:00:00"/>
    <n v="1412809644"/>
    <x v="3984"/>
    <b v="0"/>
    <n v="10"/>
    <b v="0"/>
    <s v="theater/plays"/>
    <x v="1"/>
    <s v="plays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d v="2016-02-20T21:05:00"/>
    <n v="1454173120"/>
    <x v="3985"/>
    <b v="0"/>
    <n v="19"/>
    <b v="0"/>
    <s v="theater/plays"/>
    <x v="1"/>
    <s v="plays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d v="2016-05-06T13:04:00"/>
    <n v="1460034594"/>
    <x v="3986"/>
    <b v="0"/>
    <n v="13"/>
    <b v="0"/>
    <s v="theater/plays"/>
    <x v="1"/>
    <s v="plays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d v="2014-05-16T22:11:30"/>
    <n v="1399414290"/>
    <x v="3987"/>
    <b v="0"/>
    <n v="13"/>
    <b v="0"/>
    <s v="theater/plays"/>
    <x v="1"/>
    <s v="plays"/>
    <n v="0.3775"/>
    <n v="11.615384615384615"/>
  </r>
  <r>
    <n v="3988"/>
    <s v="Folk-Tales: What Stories Do Your Folks Tell?"/>
    <s v="An evening of of stories based both in myth and truth."/>
    <n v="1500"/>
    <n v="32"/>
    <x v="2"/>
    <s v="US"/>
    <x v="0"/>
    <n v="1440813413"/>
    <d v="2015-08-29T01:56:53"/>
    <n v="1439517413"/>
    <x v="3988"/>
    <b v="0"/>
    <n v="4"/>
    <b v="0"/>
    <s v="theater/plays"/>
    <x v="1"/>
    <s v="plays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d v="2015-11-08T18:59:41"/>
    <n v="1444413581"/>
    <x v="3989"/>
    <b v="0"/>
    <n v="0"/>
    <b v="0"/>
    <s v="theater/plays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d v="2016-03-02T16:08:13"/>
    <n v="1454342893"/>
    <x v="3990"/>
    <b v="0"/>
    <n v="3"/>
    <b v="0"/>
    <s v="theater/plays"/>
    <x v="1"/>
    <s v="plays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d v="2015-05-31T15:28:02"/>
    <n v="1430494082"/>
    <x v="3991"/>
    <b v="0"/>
    <n v="1"/>
    <b v="0"/>
    <s v="theater/plays"/>
    <x v="1"/>
    <s v="plays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d v="2015-12-11T23:34:19"/>
    <n v="1444689259"/>
    <x v="3992"/>
    <b v="0"/>
    <n v="9"/>
    <b v="0"/>
    <s v="theater/plays"/>
    <x v="1"/>
    <s v="plays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d v="2015-05-13T20:45:12"/>
    <n v="1428957912"/>
    <x v="3993"/>
    <b v="0"/>
    <n v="1"/>
    <b v="0"/>
    <s v="theater/plays"/>
    <x v="1"/>
    <s v="plays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d v="2014-07-19T09:21:30"/>
    <n v="1403169690"/>
    <x v="3994"/>
    <b v="0"/>
    <n v="1"/>
    <b v="0"/>
    <s v="theater/plays"/>
    <x v="1"/>
    <s v="plays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d v="2015-02-14T11:27:00"/>
    <n v="1421339077"/>
    <x v="3995"/>
    <b v="0"/>
    <n v="4"/>
    <b v="0"/>
    <s v="theater/plays"/>
    <x v="1"/>
    <s v="plays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d v="2014-11-20T16:04:00"/>
    <n v="1415341464"/>
    <x v="3996"/>
    <b v="0"/>
    <n v="17"/>
    <b v="0"/>
    <s v="theater/plays"/>
    <x v="1"/>
    <s v="plays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d v="2015-04-05T08:23:41"/>
    <n v="1425633821"/>
    <x v="3997"/>
    <b v="0"/>
    <n v="0"/>
    <b v="0"/>
    <s v="theater/plays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d v="2015-03-28T22:07:06"/>
    <n v="1424992026"/>
    <x v="3998"/>
    <b v="0"/>
    <n v="12"/>
    <b v="0"/>
    <s v="theater/plays"/>
    <x v="1"/>
    <s v="plays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d v="2014-08-31T19:51:49"/>
    <n v="1406058798"/>
    <x v="3999"/>
    <b v="0"/>
    <n v="14"/>
    <b v="0"/>
    <s v="theater/plays"/>
    <x v="1"/>
    <s v="plays"/>
    <n v="0.16514285714285715"/>
    <n v="82.571428571428569"/>
  </r>
  <r>
    <n v="4000"/>
    <s v="The Escorts"/>
    <s v="An Enticing Trip into the World of Assisted Dying"/>
    <n v="8000"/>
    <n v="10"/>
    <x v="2"/>
    <s v="US"/>
    <x v="0"/>
    <n v="1462631358"/>
    <d v="2016-05-07T14:29:18"/>
    <n v="1457450958"/>
    <x v="4000"/>
    <b v="0"/>
    <n v="1"/>
    <b v="0"/>
    <s v="theater/plays"/>
    <x v="1"/>
    <s v="plays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d v="2017-03-01T19:00:00"/>
    <n v="1486681708"/>
    <x v="4001"/>
    <b v="0"/>
    <n v="14"/>
    <b v="0"/>
    <s v="theater/plays"/>
    <x v="1"/>
    <s v="plays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d v="2014-09-27T01:02:41"/>
    <n v="1409187761"/>
    <x v="4002"/>
    <b v="0"/>
    <n v="4"/>
    <b v="0"/>
    <s v="theater/plays"/>
    <x v="1"/>
    <s v="plays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d v="2015-02-15T14:05:47"/>
    <n v="1421417147"/>
    <x v="4003"/>
    <b v="0"/>
    <n v="2"/>
    <b v="0"/>
    <s v="theater/plays"/>
    <x v="1"/>
    <s v="plays"/>
    <n v="0.10050000000000001"/>
    <n v="100.5"/>
  </r>
  <r>
    <n v="4004"/>
    <s v="South Florida Tours"/>
    <s v="Help Launch The Queen Into South Florida!"/>
    <n v="500"/>
    <n v="1"/>
    <x v="2"/>
    <s v="US"/>
    <x v="0"/>
    <n v="1412740457"/>
    <d v="2014-10-08T03:54:17"/>
    <n v="1410148457"/>
    <x v="4004"/>
    <b v="0"/>
    <n v="1"/>
    <b v="0"/>
    <s v="theater/plays"/>
    <x v="1"/>
    <s v="plays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d v="2014-10-20T19:23:05"/>
    <n v="1408648985"/>
    <x v="4005"/>
    <b v="0"/>
    <n v="2"/>
    <b v="0"/>
    <s v="theater/plays"/>
    <x v="1"/>
    <s v="plays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d v="2016-02-16T18:33:07"/>
    <n v="1453487587"/>
    <x v="4006"/>
    <b v="0"/>
    <n v="1"/>
    <b v="0"/>
    <s v="theater/plays"/>
    <x v="1"/>
    <s v="plays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d v="2014-08-26T16:28:00"/>
    <n v="1406572381"/>
    <x v="4007"/>
    <b v="0"/>
    <n v="1"/>
    <b v="0"/>
    <s v="theater/plays"/>
    <x v="1"/>
    <s v="plays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d v="2015-07-22T23:08:27"/>
    <n v="1435014507"/>
    <x v="4008"/>
    <b v="0"/>
    <n v="4"/>
    <b v="0"/>
    <s v="theater/plays"/>
    <x v="1"/>
    <s v="plays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d v="2014-09-09T16:49:20"/>
    <n v="1406825360"/>
    <x v="4009"/>
    <b v="0"/>
    <n v="3"/>
    <b v="0"/>
    <s v="theater/plays"/>
    <x v="1"/>
    <s v="plays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d v="2014-10-26T18:29:26"/>
    <n v="1412879366"/>
    <x v="4010"/>
    <b v="0"/>
    <n v="38"/>
    <b v="0"/>
    <s v="theater/plays"/>
    <x v="1"/>
    <s v="plays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d v="2015-01-28T13:04:38"/>
    <n v="1419858278"/>
    <x v="4011"/>
    <b v="0"/>
    <n v="4"/>
    <b v="0"/>
    <s v="theater/plays"/>
    <x v="1"/>
    <s v="plays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d v="2015-05-02T13:04:09"/>
    <n v="1427979849"/>
    <x v="4012"/>
    <b v="0"/>
    <n v="0"/>
    <b v="0"/>
    <s v="theater/plays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d v="2015-02-16T07:13:43"/>
    <n v="1421478823"/>
    <x v="4013"/>
    <b v="0"/>
    <n v="2"/>
    <b v="0"/>
    <s v="theater/plays"/>
    <x v="1"/>
    <s v="plays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d v="2016-03-05T05:54:29"/>
    <n v="1455861269"/>
    <x v="4014"/>
    <b v="0"/>
    <n v="0"/>
    <b v="0"/>
    <s v="theater/plays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d v="2015-07-19T18:44:23"/>
    <n v="1434739463"/>
    <x v="4015"/>
    <b v="0"/>
    <n v="1"/>
    <b v="0"/>
    <s v="theater/plays"/>
    <x v="1"/>
    <s v="plays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d v="2014-09-17T20:56:40"/>
    <n v="1408395400"/>
    <x v="4016"/>
    <b v="0"/>
    <n v="7"/>
    <b v="0"/>
    <s v="theater/plays"/>
    <x v="1"/>
    <s v="plays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d v="2014-09-04T16:07:54"/>
    <n v="1407254874"/>
    <x v="4017"/>
    <b v="0"/>
    <n v="2"/>
    <b v="0"/>
    <s v="theater/plays"/>
    <x v="1"/>
    <s v="plays"/>
    <n v="1.0500000000000001E-2"/>
    <n v="52.5"/>
  </r>
  <r>
    <n v="4018"/>
    <s v="Time Please Fringe"/>
    <s v="Funding for a production of Time Please at the Brighton Fringe 2017... and beyond."/>
    <n v="1500"/>
    <n v="130"/>
    <x v="2"/>
    <s v="GB"/>
    <x v="1"/>
    <n v="1475877108"/>
    <d v="2016-10-07T21:51:48"/>
    <n v="1473285108"/>
    <x v="4018"/>
    <b v="0"/>
    <n v="4"/>
    <b v="0"/>
    <s v="theater/plays"/>
    <x v="1"/>
    <s v="plays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d v="2016-04-15T16:28:00"/>
    <n v="1455725596"/>
    <x v="4019"/>
    <b v="0"/>
    <n v="4"/>
    <b v="0"/>
    <s v="theater/plays"/>
    <x v="1"/>
    <s v="plays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d v="2015-03-24T03:34:59"/>
    <n v="1424579699"/>
    <x v="4020"/>
    <b v="0"/>
    <n v="3"/>
    <b v="0"/>
    <s v="theater/plays"/>
    <x v="1"/>
    <s v="plays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d v="2014-10-26T21:52:38"/>
    <n v="1409176358"/>
    <x v="4021"/>
    <b v="0"/>
    <n v="2"/>
    <b v="0"/>
    <s v="theater/plays"/>
    <x v="1"/>
    <s v="plays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d v="2015-02-01T02:54:00"/>
    <n v="1418824867"/>
    <x v="4022"/>
    <b v="0"/>
    <n v="197"/>
    <b v="0"/>
    <s v="theater/plays"/>
    <x v="1"/>
    <s v="plays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d v="2016-03-24T22:59:23"/>
    <n v="1454975963"/>
    <x v="4023"/>
    <b v="0"/>
    <n v="0"/>
    <b v="0"/>
    <s v="theater/plays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d v="2015-08-31T16:04:57"/>
    <n v="1438445097"/>
    <x v="4024"/>
    <b v="0"/>
    <n v="1"/>
    <b v="0"/>
    <s v="theater/plays"/>
    <x v="1"/>
    <s v="plays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d v="2015-07-26T05:42:16"/>
    <n v="1432705336"/>
    <x v="4025"/>
    <b v="0"/>
    <n v="4"/>
    <b v="0"/>
    <s v="theater/plays"/>
    <x v="1"/>
    <s v="plays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d v="2015-12-04T16:43:59"/>
    <n v="1444059839"/>
    <x v="4026"/>
    <b v="0"/>
    <n v="0"/>
    <b v="0"/>
    <s v="theater/plays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d v="2017-02-23T01:00:00"/>
    <n v="1486077481"/>
    <x v="4027"/>
    <b v="0"/>
    <n v="7"/>
    <b v="0"/>
    <s v="theater/plays"/>
    <x v="1"/>
    <s v="plays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d v="2014-06-05T22:31:40"/>
    <n v="1399415500"/>
    <x v="4028"/>
    <b v="0"/>
    <n v="11"/>
    <b v="0"/>
    <s v="theater/plays"/>
    <x v="1"/>
    <s v="plays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d v="2015-12-14T00:36:10"/>
    <n v="1447461370"/>
    <x v="4029"/>
    <b v="0"/>
    <n v="0"/>
    <b v="0"/>
    <s v="theater/plays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d v="2016-02-03T18:49:00"/>
    <n v="1452008599"/>
    <x v="4030"/>
    <b v="0"/>
    <n v="6"/>
    <b v="0"/>
    <s v="theater/plays"/>
    <x v="1"/>
    <s v="plays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d v="2014-12-18T15:02:44"/>
    <n v="1414591364"/>
    <x v="4031"/>
    <b v="0"/>
    <n v="0"/>
    <b v="0"/>
    <s v="theater/plays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d v="2015-12-15T20:25:16"/>
    <n v="1445023516"/>
    <x v="4032"/>
    <b v="0"/>
    <n v="7"/>
    <b v="0"/>
    <s v="theater/plays"/>
    <x v="1"/>
    <s v="plays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d v="2016-10-02T09:00:00"/>
    <n v="1472711224"/>
    <x v="4033"/>
    <b v="0"/>
    <n v="94"/>
    <b v="0"/>
    <s v="theater/plays"/>
    <x v="1"/>
    <s v="plays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d v="2015-04-03T21:44:10"/>
    <n v="1425509050"/>
    <x v="4034"/>
    <b v="0"/>
    <n v="2"/>
    <b v="0"/>
    <s v="theater/plays"/>
    <x v="1"/>
    <s v="plays"/>
    <n v="1.4814814814814815E-2"/>
    <n v="10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d v="2014-10-21T21:11:27"/>
    <n v="1411333887"/>
    <x v="4035"/>
    <b v="0"/>
    <n v="25"/>
    <b v="0"/>
    <s v="theater/plays"/>
    <x v="1"/>
    <s v="plays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d v="2014-07-01T22:30:00"/>
    <n v="1402784964"/>
    <x v="4036"/>
    <b v="0"/>
    <n v="17"/>
    <b v="0"/>
    <s v="theater/plays"/>
    <x v="1"/>
    <s v="plays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d v="2016-05-24T14:25:00"/>
    <n v="1462585315"/>
    <x v="4037"/>
    <b v="0"/>
    <n v="2"/>
    <b v="0"/>
    <s v="theater/plays"/>
    <x v="1"/>
    <s v="plays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d v="2014-10-17T19:10:10"/>
    <n v="1408389010"/>
    <x v="4038"/>
    <b v="0"/>
    <n v="4"/>
    <b v="0"/>
    <s v="theater/plays"/>
    <x v="1"/>
    <s v="plays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d v="2015-12-01T05:59:00"/>
    <n v="1446048367"/>
    <x v="4039"/>
    <b v="0"/>
    <n v="5"/>
    <b v="0"/>
    <s v="theater/plays"/>
    <x v="1"/>
    <s v="plays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d v="2015-07-18T03:00:00"/>
    <n v="1432100004"/>
    <x v="4040"/>
    <b v="0"/>
    <n v="2"/>
    <b v="0"/>
    <s v="theater/plays"/>
    <x v="1"/>
    <s v="plays"/>
    <n v="0.3125"/>
    <n v="1250"/>
  </r>
  <r>
    <n v="4041"/>
    <s v="In the Land of Gold"/>
    <s v="A bold, colouful, vibrant play centred around the last remaining monarchy of Africa."/>
    <n v="5000"/>
    <n v="21"/>
    <x v="2"/>
    <s v="GB"/>
    <x v="1"/>
    <n v="1473160954"/>
    <d v="2016-09-06T11:22:34"/>
    <n v="1467976954"/>
    <x v="4041"/>
    <b v="0"/>
    <n v="2"/>
    <b v="0"/>
    <s v="theater/plays"/>
    <x v="1"/>
    <s v="plays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d v="2015-01-20T19:16:00"/>
    <n v="1419213664"/>
    <x v="4042"/>
    <b v="0"/>
    <n v="3"/>
    <b v="0"/>
    <s v="theater/plays"/>
    <x v="1"/>
    <s v="plays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d v="2014-11-20T22:58:45"/>
    <n v="1415228325"/>
    <x v="4043"/>
    <b v="0"/>
    <n v="0"/>
    <b v="0"/>
    <s v="theater/plays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d v="2015-04-10T05:00:00"/>
    <n v="1426050982"/>
    <x v="4044"/>
    <b v="0"/>
    <n v="4"/>
    <b v="0"/>
    <s v="theater/plays"/>
    <x v="1"/>
    <s v="plays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d v="2014-08-21T04:49:49"/>
    <n v="1406004589"/>
    <x v="4045"/>
    <b v="0"/>
    <n v="1"/>
    <b v="0"/>
    <s v="theater/plays"/>
    <x v="1"/>
    <s v="plays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d v="2014-10-22T15:36:50"/>
    <n v="1411400210"/>
    <x v="4046"/>
    <b v="0"/>
    <n v="12"/>
    <b v="0"/>
    <s v="theater/plays"/>
    <x v="1"/>
    <s v="plays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d v="2015-01-11T01:00:00"/>
    <n v="1418862743"/>
    <x v="4047"/>
    <b v="0"/>
    <n v="4"/>
    <b v="0"/>
    <s v="theater/plays"/>
    <x v="1"/>
    <s v="plays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d v="2016-04-11T11:13:07"/>
    <n v="1457352787"/>
    <x v="4048"/>
    <b v="0"/>
    <n v="91"/>
    <b v="0"/>
    <s v="theater/plays"/>
    <x v="1"/>
    <s v="plays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d v="2015-07-14T23:00:15"/>
    <n v="1434322815"/>
    <x v="4049"/>
    <b v="0"/>
    <n v="1"/>
    <b v="0"/>
    <s v="theater/plays"/>
    <x v="1"/>
    <s v="plays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d v="2014-10-23T15:16:31"/>
    <n v="1411485391"/>
    <x v="4050"/>
    <b v="0"/>
    <n v="1"/>
    <b v="0"/>
    <s v="theater/plays"/>
    <x v="1"/>
    <s v="plays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d v="2014-05-09T06:53:00"/>
    <n v="1399058797"/>
    <x v="4051"/>
    <b v="0"/>
    <n v="0"/>
    <b v="0"/>
    <s v="theater/plays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d v="2014-10-13T21:05:16"/>
    <n v="1408050316"/>
    <x v="4052"/>
    <b v="0"/>
    <n v="13"/>
    <b v="0"/>
    <s v="theater/plays"/>
    <x v="1"/>
    <s v="plays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d v="2014-11-15T20:00:00"/>
    <n v="1413477228"/>
    <x v="4053"/>
    <b v="0"/>
    <n v="2"/>
    <b v="0"/>
    <s v="theater/plays"/>
    <x v="1"/>
    <s v="plays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d v="2016-10-01T04:00:00"/>
    <n v="1472674285"/>
    <x v="4054"/>
    <b v="0"/>
    <n v="0"/>
    <b v="0"/>
    <s v="theater/plays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d v="2014-06-19T15:33:51"/>
    <n v="1400600031"/>
    <x v="4055"/>
    <b v="0"/>
    <n v="21"/>
    <b v="0"/>
    <s v="theater/plays"/>
    <x v="1"/>
    <s v="plays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d v="2016-07-03T19:59:00"/>
    <n v="1465856639"/>
    <x v="4056"/>
    <b v="0"/>
    <n v="9"/>
    <b v="0"/>
    <s v="theater/plays"/>
    <x v="1"/>
    <s v="plays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d v="2015-11-25T23:00:00"/>
    <n v="1446506080"/>
    <x v="4057"/>
    <b v="0"/>
    <n v="6"/>
    <b v="0"/>
    <s v="theater/plays"/>
    <x v="1"/>
    <s v="plays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d v="2016-04-01T03:59:00"/>
    <n v="1458178044"/>
    <x v="4058"/>
    <b v="0"/>
    <n v="4"/>
    <b v="0"/>
    <s v="theater/plays"/>
    <x v="1"/>
    <s v="plays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d v="2014-09-16T03:00:00"/>
    <n v="1408116152"/>
    <x v="4059"/>
    <b v="0"/>
    <n v="7"/>
    <b v="0"/>
    <s v="theater/plays"/>
    <x v="1"/>
    <s v="plays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d v="2014-06-23T16:00:00"/>
    <n v="1400604056"/>
    <x v="4060"/>
    <b v="0"/>
    <n v="5"/>
    <b v="0"/>
    <s v="theater/plays"/>
    <x v="1"/>
    <s v="plays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d v="2016-04-21T02:23:43"/>
    <n v="1456025023"/>
    <x v="4061"/>
    <b v="0"/>
    <n v="0"/>
    <b v="0"/>
    <s v="theater/plays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d v="2016-07-02T17:44:28"/>
    <n v="1464889468"/>
    <x v="4062"/>
    <b v="0"/>
    <n v="3"/>
    <b v="0"/>
    <s v="theater/plays"/>
    <x v="1"/>
    <s v="plays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d v="2014-06-27T16:21:24"/>
    <n v="1401294084"/>
    <x v="4063"/>
    <b v="0"/>
    <n v="9"/>
    <b v="0"/>
    <s v="theater/plays"/>
    <x v="1"/>
    <s v="plays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d v="2015-04-29T14:07:06"/>
    <n v="1427724426"/>
    <x v="4064"/>
    <b v="0"/>
    <n v="6"/>
    <b v="0"/>
    <s v="theater/plays"/>
    <x v="1"/>
    <s v="plays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d v="2014-08-12T22:50:11"/>
    <n v="1405291811"/>
    <x v="4065"/>
    <b v="0"/>
    <n v="4"/>
    <b v="0"/>
    <s v="theater/plays"/>
    <x v="1"/>
    <s v="plays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d v="2016-05-19T00:56:28"/>
    <n v="1461027388"/>
    <x v="4066"/>
    <b v="0"/>
    <n v="1"/>
    <b v="0"/>
    <s v="theater/plays"/>
    <x v="1"/>
    <s v="plays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d v="2015-09-28T02:49:10"/>
    <n v="1439952550"/>
    <x v="4067"/>
    <b v="0"/>
    <n v="17"/>
    <b v="0"/>
    <s v="theater/plays"/>
    <x v="1"/>
    <s v="plays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d v="2017-01-13T23:05:00"/>
    <n v="1481756855"/>
    <x v="4068"/>
    <b v="0"/>
    <n v="1"/>
    <b v="0"/>
    <s v="theater/plays"/>
    <x v="1"/>
    <s v="plays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d v="2015-02-28T12:00:00"/>
    <n v="1421596356"/>
    <x v="4069"/>
    <b v="0"/>
    <n v="13"/>
    <b v="0"/>
    <s v="theater/plays"/>
    <x v="1"/>
    <s v="plays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d v="2015-03-01T03:00:00"/>
    <n v="1422374420"/>
    <x v="4070"/>
    <b v="0"/>
    <n v="6"/>
    <b v="0"/>
    <s v="theater/plays"/>
    <x v="1"/>
    <s v="plays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d v="2016-12-26T19:18:51"/>
    <n v="1480187931"/>
    <x v="4071"/>
    <b v="0"/>
    <n v="0"/>
    <b v="0"/>
    <s v="theater/plays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d v="2014-08-21T18:35:11"/>
    <n v="1403462111"/>
    <x v="4072"/>
    <b v="0"/>
    <n v="2"/>
    <b v="0"/>
    <s v="theater/plays"/>
    <x v="1"/>
    <s v="plays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d v="2015-05-09T04:00:00"/>
    <n v="1426407426"/>
    <x v="4073"/>
    <b v="0"/>
    <n v="2"/>
    <b v="0"/>
    <s v="theater/plays"/>
    <x v="1"/>
    <s v="plays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d v="2015-11-05T14:16:15"/>
    <n v="1444137375"/>
    <x v="4074"/>
    <b v="0"/>
    <n v="21"/>
    <b v="0"/>
    <s v="theater/plays"/>
    <x v="1"/>
    <s v="plays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d v="2014-06-30T17:28:00"/>
    <n v="1400547969"/>
    <x v="4075"/>
    <b v="0"/>
    <n v="13"/>
    <b v="0"/>
    <s v="theater/plays"/>
    <x v="1"/>
    <s v="plays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d v="2014-10-21T19:51:00"/>
    <n v="1411499149"/>
    <x v="4076"/>
    <b v="0"/>
    <n v="0"/>
    <b v="0"/>
    <s v="theater/plays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d v="2016-12-21T17:03:14"/>
    <n v="1479747794"/>
    <x v="4077"/>
    <b v="0"/>
    <n v="6"/>
    <b v="0"/>
    <s v="theater/plays"/>
    <x v="1"/>
    <s v="plays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d v="2017-01-27T18:54:02"/>
    <n v="1482951242"/>
    <x v="4078"/>
    <b v="0"/>
    <n v="0"/>
    <b v="0"/>
    <s v="theater/plays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d v="2016-06-19T22:32:01"/>
    <n v="1463783521"/>
    <x v="4079"/>
    <b v="0"/>
    <n v="1"/>
    <b v="0"/>
    <s v="theater/plays"/>
    <x v="1"/>
    <s v="plays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d v="2016-06-14T18:54:00"/>
    <n v="1463849116"/>
    <x v="4080"/>
    <b v="0"/>
    <n v="0"/>
    <b v="0"/>
    <s v="theater/plays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d v="2015-03-08T12:57:05"/>
    <n v="1423231025"/>
    <x v="4081"/>
    <b v="0"/>
    <n v="12"/>
    <b v="0"/>
    <s v="theater/plays"/>
    <x v="1"/>
    <s v="plays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d v="2015-11-14T23:00:00"/>
    <n v="1446179553"/>
    <x v="4082"/>
    <b v="0"/>
    <n v="2"/>
    <b v="0"/>
    <s v="theater/plays"/>
    <x v="1"/>
    <s v="plays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d v="2016-01-14T18:16:56"/>
    <n v="1450203416"/>
    <x v="4083"/>
    <b v="0"/>
    <n v="6"/>
    <b v="0"/>
    <s v="theater/plays"/>
    <x v="1"/>
    <s v="plays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d v="2016-10-09T10:28:26"/>
    <n v="1473416906"/>
    <x v="4084"/>
    <b v="0"/>
    <n v="1"/>
    <b v="0"/>
    <s v="theater/plays"/>
    <x v="1"/>
    <s v="plays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d v="2015-03-24T03:59:00"/>
    <n v="1424701775"/>
    <x v="4085"/>
    <b v="0"/>
    <n v="1"/>
    <b v="0"/>
    <s v="theater/plays"/>
    <x v="1"/>
    <s v="plays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d v="2015-11-21T04:00:00"/>
    <n v="1445985299"/>
    <x v="4086"/>
    <b v="0"/>
    <n v="5"/>
    <b v="0"/>
    <s v="theater/plays"/>
    <x v="1"/>
    <s v="plays"/>
    <n v="4.7E-2"/>
    <n v="9.4"/>
  </r>
  <r>
    <n v="4087"/>
    <s v="Stage Production &quot;The Nail Shop&quot;"/>
    <s v="Comedy Stage Play"/>
    <n v="9600"/>
    <n v="0"/>
    <x v="2"/>
    <s v="US"/>
    <x v="0"/>
    <n v="1468777786"/>
    <d v="2016-07-17T17:49:46"/>
    <n v="1466185786"/>
    <x v="4087"/>
    <b v="0"/>
    <n v="0"/>
    <b v="0"/>
    <s v="theater/plays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d v="2015-01-16T10:26:00"/>
    <n v="1418827324"/>
    <x v="4088"/>
    <b v="0"/>
    <n v="3"/>
    <b v="0"/>
    <s v="theater/plays"/>
    <x v="1"/>
    <s v="plays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d v="2015-05-31T17:35:00"/>
    <n v="1430242488"/>
    <x v="4089"/>
    <b v="0"/>
    <n v="8"/>
    <b v="0"/>
    <s v="theater/plays"/>
    <x v="1"/>
    <s v="plays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d v="2015-08-07T15:00:00"/>
    <n v="1437754137"/>
    <x v="4090"/>
    <b v="0"/>
    <n v="3"/>
    <b v="0"/>
    <s v="theater/plays"/>
    <x v="1"/>
    <s v="plays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d v="2015-01-16T12:09:11"/>
    <n v="1418818151"/>
    <x v="4091"/>
    <b v="0"/>
    <n v="8"/>
    <b v="0"/>
    <s v="theater/plays"/>
    <x v="1"/>
    <s v="plays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d v="2015-04-05T03:40:47"/>
    <n v="1423024847"/>
    <x v="4092"/>
    <b v="0"/>
    <n v="1"/>
    <b v="0"/>
    <s v="theater/plays"/>
    <x v="1"/>
    <s v="plays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d v="2015-08-22T19:34:53"/>
    <n v="1435088093"/>
    <x v="4093"/>
    <b v="0"/>
    <n v="4"/>
    <b v="0"/>
    <s v="theater/plays"/>
    <x v="1"/>
    <s v="plays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d v="2014-10-22T04:59:00"/>
    <n v="1410141900"/>
    <x v="4094"/>
    <b v="0"/>
    <n v="8"/>
    <b v="0"/>
    <s v="theater/plays"/>
    <x v="1"/>
    <s v="plays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d v="2016-12-19T00:45:50"/>
    <n v="1479516350"/>
    <x v="4095"/>
    <b v="0"/>
    <n v="1"/>
    <b v="0"/>
    <s v="theater/plays"/>
    <x v="1"/>
    <s v="plays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d v="2017-02-28T08:51:00"/>
    <n v="1484484219"/>
    <x v="4096"/>
    <b v="0"/>
    <n v="5"/>
    <b v="0"/>
    <s v="theater/plays"/>
    <x v="1"/>
    <s v="plays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d v="2016-01-31T23:55:00"/>
    <n v="1449431237"/>
    <x v="4097"/>
    <b v="0"/>
    <n v="0"/>
    <b v="0"/>
    <s v="theater/plays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d v="2016-06-04T17:19:57"/>
    <n v="1462468797"/>
    <x v="4098"/>
    <b v="0"/>
    <n v="0"/>
    <b v="0"/>
    <s v="theater/plays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d v="2016-09-02T20:24:33"/>
    <n v="1468959873"/>
    <x v="4099"/>
    <b v="0"/>
    <n v="1"/>
    <b v="0"/>
    <s v="theater/plays"/>
    <x v="1"/>
    <s v="plays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d v="2014-10-25T02:59:50"/>
    <n v="1413341990"/>
    <x v="4100"/>
    <b v="0"/>
    <n v="0"/>
    <b v="0"/>
    <s v="theater/plays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d v="2017-01-25T21:41:22"/>
    <n v="1482788482"/>
    <x v="4101"/>
    <b v="0"/>
    <n v="0"/>
    <b v="0"/>
    <s v="theater/plays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d v="2016-05-15T20:21:13"/>
    <n v="1460751673"/>
    <x v="4102"/>
    <b v="0"/>
    <n v="6"/>
    <b v="0"/>
    <s v="theater/plays"/>
    <x v="1"/>
    <s v="plays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d v="2015-08-26T18:32:00"/>
    <n v="1435953566"/>
    <x v="4103"/>
    <b v="0"/>
    <n v="6"/>
    <b v="0"/>
    <s v="theater/plays"/>
    <x v="1"/>
    <s v="plays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d v="2016-10-27T06:40:34"/>
    <n v="1474958434"/>
    <x v="4104"/>
    <b v="0"/>
    <n v="14"/>
    <b v="0"/>
    <s v="theater/plays"/>
    <x v="1"/>
    <s v="plays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d v="2016-12-26T00:15:09"/>
    <n v="1479860109"/>
    <x v="4105"/>
    <b v="0"/>
    <n v="6"/>
    <b v="0"/>
    <s v="theater/plays"/>
    <x v="1"/>
    <s v="plays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d v="2015-04-02T01:00:00"/>
    <n v="1424221866"/>
    <x v="4106"/>
    <b v="0"/>
    <n v="33"/>
    <b v="0"/>
    <s v="theater/plays"/>
    <x v="1"/>
    <s v="plays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d v="2014-09-24T22:00:01"/>
    <n v="1409608801"/>
    <x v="4107"/>
    <b v="0"/>
    <n v="4"/>
    <b v="0"/>
    <s v="theater/plays"/>
    <x v="1"/>
    <s v="plays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d v="2017-03-03T05:00:00"/>
    <n v="1485909937"/>
    <x v="4108"/>
    <b v="0"/>
    <n v="1"/>
    <b v="0"/>
    <s v="theater/plays"/>
    <x v="1"/>
    <s v="plays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d v="2015-11-29T13:56:44"/>
    <n v="1446209804"/>
    <x v="4109"/>
    <b v="0"/>
    <n v="0"/>
    <b v="0"/>
    <s v="theater/plays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d v="2016-07-21T15:02:31"/>
    <n v="1463929351"/>
    <x v="4110"/>
    <b v="0"/>
    <n v="6"/>
    <b v="0"/>
    <s v="theater/plays"/>
    <x v="1"/>
    <s v="plays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d v="2015-02-24T03:15:40"/>
    <n v="1422155740"/>
    <x v="4111"/>
    <b v="0"/>
    <n v="6"/>
    <b v="0"/>
    <s v="theater/plays"/>
    <x v="1"/>
    <s v="plays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d v="2016-02-28T00:00:00"/>
    <n v="1454280186"/>
    <x v="4112"/>
    <b v="0"/>
    <n v="1"/>
    <b v="0"/>
    <s v="theater/plays"/>
    <x v="1"/>
    <s v="plays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d v="2016-01-08T06:34:00"/>
    <n v="1450619123"/>
    <x v="4113"/>
    <b v="0"/>
    <n v="3"/>
    <b v="0"/>
    <s v="theater/plays"/>
    <x v="1"/>
    <s v="plays"/>
    <n v="2E-3"/>
    <n v="1"/>
  </r>
  <r>
    <m/>
    <m/>
    <m/>
    <m/>
    <m/>
    <x v="4"/>
    <m/>
    <x v="13"/>
    <m/>
    <m/>
    <m/>
    <x v="4114"/>
    <m/>
    <m/>
    <m/>
    <m/>
    <x v="1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621FF-BC89-E842-BA63-D24E69AE51E3}" name="PivotTable8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6" firstHeaderRow="1" firstDataRow="2" firstDataCol="1" rowPageCount="1" colPageCount="1"/>
  <pivotFields count="20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axis="axisRow" showAll="0">
      <items count="45">
        <item x="0"/>
        <item m="1" x="41"/>
        <item m="1" x="15"/>
        <item m="1" x="10"/>
        <item m="1" x="23"/>
        <item m="1" x="34"/>
        <item m="1" x="33"/>
        <item m="1" x="43"/>
        <item m="1" x="32"/>
        <item m="1" x="28"/>
        <item m="1" x="27"/>
        <item m="1" x="22"/>
        <item m="1" x="38"/>
        <item m="1" x="29"/>
        <item m="1" x="40"/>
        <item m="1" x="21"/>
        <item m="1" x="37"/>
        <item m="1" x="42"/>
        <item m="1" x="35"/>
        <item m="1" x="36"/>
        <item m="1" x="39"/>
        <item m="1" x="25"/>
        <item m="1" x="16"/>
        <item m="1" x="11"/>
        <item m="1" x="18"/>
        <item x="9"/>
        <item m="1" x="31"/>
        <item m="1" x="14"/>
        <item m="1" x="24"/>
        <item m="1" x="19"/>
        <item m="1" x="12"/>
        <item m="1" x="13"/>
        <item m="1" x="20"/>
        <item m="1" x="30"/>
        <item m="1" x="26"/>
        <item m="1" x="17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numFmtId="9" showAll="0"/>
    <pivotField showAll="0"/>
  </pivotFields>
  <rowFields count="1">
    <field x="16"/>
  </rowFields>
  <rowItems count="11">
    <i>
      <x/>
    </i>
    <i>
      <x v="2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C6436-E4C8-6943-979B-D8DAF20B8662}" name="PivotTable3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axis="axisPage" showAll="0">
      <items count="45">
        <item sd="0" x="0"/>
        <item sd="0" m="1" x="41"/>
        <item sd="0" m="1" x="15"/>
        <item sd="0" m="1" x="10"/>
        <item sd="0" m="1" x="23"/>
        <item sd="0" m="1" x="34"/>
        <item sd="0" m="1" x="33"/>
        <item sd="0" m="1" x="43"/>
        <item sd="0" m="1" x="32"/>
        <item sd="0" m="1" x="28"/>
        <item sd="0" m="1" x="27"/>
        <item sd="0" m="1" x="22"/>
        <item sd="0" m="1" x="38"/>
        <item sd="0" m="1" x="29"/>
        <item sd="0" m="1" x="40"/>
        <item sd="0" m="1" x="21"/>
        <item sd="0" m="1" x="37"/>
        <item sd="0" m="1" x="42"/>
        <item sd="0" m="1" x="35"/>
        <item sd="0" m="1" x="36"/>
        <item sd="0" m="1" x="39"/>
        <item sd="0" m="1" x="25"/>
        <item sd="0" m="1" x="16"/>
        <item sd="0" m="1" x="11"/>
        <item sd="0" m="1" x="18"/>
        <item sd="0" x="9"/>
        <item sd="0" m="1" x="31"/>
        <item sd="0" m="1" x="14"/>
        <item sd="0" m="1" x="24"/>
        <item sd="0" m="1" x="19"/>
        <item sd="0" m="1" x="12"/>
        <item sd="0" m="1" x="13"/>
        <item sd="0" m="1" x="20"/>
        <item sd="0" m="1" x="30"/>
        <item sd="0" m="1" x="26"/>
        <item sd="0" m="1" x="17"/>
        <item x="1"/>
        <item x="2"/>
        <item x="3"/>
        <item x="4"/>
        <item x="5"/>
        <item x="6"/>
        <item x="7"/>
        <item x="8"/>
        <item t="default" sd="0"/>
      </items>
    </pivotField>
    <pivotField axis="axisRow" showAll="0">
      <items count="50">
        <item m="1" x="44"/>
        <item m="1" x="41"/>
        <item m="1" x="42"/>
        <item m="1" x="45"/>
        <item m="1" x="46"/>
        <item m="1" x="43"/>
        <item x="11"/>
        <item m="1" x="48"/>
        <item x="5"/>
        <item x="4"/>
        <item x="3"/>
        <item m="1" x="47"/>
        <item x="1"/>
        <item x="0"/>
        <item x="23"/>
        <item x="2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9" showAll="0"/>
    <pivotField showAll="0"/>
  </pivotFields>
  <rowFields count="1">
    <field x="17"/>
  </rowFields>
  <rowItems count="42"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E3F22-C8DC-524C-96C4-357F4CE493E4}" name="PivotTable7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46">
        <item x="0"/>
        <item m="1" x="42"/>
        <item m="1" x="16"/>
        <item m="1" x="11"/>
        <item m="1" x="24"/>
        <item m="1" x="35"/>
        <item m="1" x="34"/>
        <item m="1" x="44"/>
        <item m="1" x="33"/>
        <item m="1" x="29"/>
        <item m="1" x="28"/>
        <item m="1" x="23"/>
        <item m="1" x="39"/>
        <item m="1" x="30"/>
        <item m="1" x="41"/>
        <item m="1" x="22"/>
        <item m="1" x="38"/>
        <item m="1" x="43"/>
        <item m="1" x="36"/>
        <item m="1" x="37"/>
        <item m="1" x="40"/>
        <item m="1" x="26"/>
        <item m="1" x="17"/>
        <item m="1" x="12"/>
        <item m="1" x="19"/>
        <item x="9"/>
        <item m="1" x="32"/>
        <item m="1" x="15"/>
        <item m="1" x="25"/>
        <item m="1" x="20"/>
        <item m="1" x="13"/>
        <item m="1" x="14"/>
        <item m="1" x="21"/>
        <item m="1" x="31"/>
        <item m="1" x="27"/>
        <item m="1" x="18"/>
        <item x="1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defaultSubtotal="0">
      <items count="6">
        <item h="1"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D5FA5-D29E-9D43-8795-59D97EE0AEDE}" name="PivotTable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8" firstHeaderRow="0" firstDataRow="1" firstDataCol="1"/>
  <pivotFields count="22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name" fld="1" subtotal="count" baseField="0" baseItem="0"/>
    <dataField name="Sum of backers_count" fld="13" baseField="0" baseItem="0"/>
    <dataField name="Max of Average Donation" fld="19" subtotal="max" baseField="0" baseItem="0"/>
  </dataFields>
  <formats count="1">
    <format dxfId="4">
      <pivotArea dataOnly="0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EA6AB-1212-084F-9F8E-05DD70B73DA8}">
  <sheetPr codeName="Sheet1"/>
  <dimension ref="A2:F16"/>
  <sheetViews>
    <sheetView workbookViewId="0">
      <selection activeCell="C11" sqref="C11"/>
    </sheetView>
  </sheetViews>
  <sheetFormatPr baseColWidth="10" defaultRowHeight="15" x14ac:dyDescent="0.2"/>
  <cols>
    <col min="1" max="1" width="13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8326</v>
      </c>
    </row>
    <row r="4" spans="1:6" x14ac:dyDescent="0.2">
      <c r="A4" s="9" t="s">
        <v>8324</v>
      </c>
      <c r="B4" s="9" t="s">
        <v>8325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0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">
      <c r="A7" s="10" t="s">
        <v>8320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8366</v>
      </c>
      <c r="B8" s="8">
        <v>37</v>
      </c>
      <c r="C8" s="8">
        <v>493</v>
      </c>
      <c r="D8" s="8">
        <v>24</v>
      </c>
      <c r="E8" s="8">
        <v>839</v>
      </c>
      <c r="F8" s="8">
        <v>1393</v>
      </c>
    </row>
    <row r="9" spans="1:6" x14ac:dyDescent="0.2">
      <c r="A9" s="10" t="s">
        <v>8367</v>
      </c>
      <c r="B9" s="8">
        <v>178</v>
      </c>
      <c r="C9" s="8">
        <v>213</v>
      </c>
      <c r="D9" s="8"/>
      <c r="E9" s="8">
        <v>209</v>
      </c>
      <c r="F9" s="8">
        <v>600</v>
      </c>
    </row>
    <row r="10" spans="1:6" x14ac:dyDescent="0.2">
      <c r="A10" s="10" t="s">
        <v>8368</v>
      </c>
      <c r="B10" s="8">
        <v>30</v>
      </c>
      <c r="C10" s="8">
        <v>127</v>
      </c>
      <c r="D10" s="8"/>
      <c r="E10" s="8">
        <v>60</v>
      </c>
      <c r="F10" s="8">
        <v>217</v>
      </c>
    </row>
    <row r="11" spans="1:6" x14ac:dyDescent="0.2">
      <c r="A11" s="10" t="s">
        <v>8318</v>
      </c>
      <c r="B11" s="8">
        <v>20</v>
      </c>
      <c r="C11" s="8">
        <v>120</v>
      </c>
      <c r="D11" s="8">
        <v>20</v>
      </c>
      <c r="E11" s="8">
        <v>540</v>
      </c>
      <c r="F11" s="8">
        <v>700</v>
      </c>
    </row>
    <row r="12" spans="1:6" x14ac:dyDescent="0.2">
      <c r="A12" s="10" t="s">
        <v>8369</v>
      </c>
      <c r="B12" s="8">
        <v>24</v>
      </c>
      <c r="C12" s="8"/>
      <c r="D12" s="8"/>
      <c r="E12" s="8"/>
      <c r="F12" s="8">
        <v>24</v>
      </c>
    </row>
    <row r="13" spans="1:6" x14ac:dyDescent="0.2">
      <c r="A13" s="10" t="s">
        <v>8319</v>
      </c>
      <c r="B13" s="8"/>
      <c r="C13" s="8">
        <v>140</v>
      </c>
      <c r="D13" s="8"/>
      <c r="E13" s="8">
        <v>80</v>
      </c>
      <c r="F13" s="8">
        <v>220</v>
      </c>
    </row>
    <row r="14" spans="1:6" x14ac:dyDescent="0.2">
      <c r="A14" s="10" t="s">
        <v>8370</v>
      </c>
      <c r="B14" s="8">
        <v>20</v>
      </c>
      <c r="C14" s="8">
        <v>140</v>
      </c>
      <c r="D14" s="8">
        <v>6</v>
      </c>
      <c r="E14" s="8">
        <v>34</v>
      </c>
      <c r="F14" s="8">
        <v>200</v>
      </c>
    </row>
    <row r="15" spans="1:6" x14ac:dyDescent="0.2">
      <c r="A15" s="10" t="s">
        <v>8371</v>
      </c>
      <c r="B15" s="8"/>
      <c r="C15" s="8">
        <v>117</v>
      </c>
      <c r="D15" s="8"/>
      <c r="E15" s="8">
        <v>103</v>
      </c>
      <c r="F15" s="8">
        <v>220</v>
      </c>
    </row>
    <row r="16" spans="1:6" x14ac:dyDescent="0.2">
      <c r="A16" s="10" t="s">
        <v>8323</v>
      </c>
      <c r="B16" s="8">
        <v>349</v>
      </c>
      <c r="C16" s="8">
        <v>1530</v>
      </c>
      <c r="D16" s="8">
        <v>50</v>
      </c>
      <c r="E16" s="8">
        <v>2185</v>
      </c>
      <c r="F1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5B2C-14CE-8C4A-AA35-70329FCAD5BC}">
  <sheetPr codeName="Sheet2"/>
  <dimension ref="A1:F47"/>
  <sheetViews>
    <sheetView workbookViewId="0">
      <selection activeCell="E17" sqref="E17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8326</v>
      </c>
    </row>
    <row r="2" spans="1:6" x14ac:dyDescent="0.2">
      <c r="A2" s="9" t="s">
        <v>8308</v>
      </c>
      <c r="B2" t="s">
        <v>8326</v>
      </c>
    </row>
    <row r="4" spans="1:6" x14ac:dyDescent="0.2">
      <c r="A4" s="9" t="s">
        <v>8321</v>
      </c>
      <c r="B4" s="9" t="s">
        <v>8325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0" t="s">
        <v>8317</v>
      </c>
      <c r="B6" s="8"/>
      <c r="C6" s="8"/>
      <c r="D6" s="8"/>
      <c r="E6" s="8">
        <v>260</v>
      </c>
      <c r="F6" s="8">
        <v>260</v>
      </c>
    </row>
    <row r="7" spans="1:6" x14ac:dyDescent="0.2">
      <c r="A7" s="10" t="s">
        <v>8316</v>
      </c>
      <c r="B7" s="8"/>
      <c r="C7" s="8">
        <v>100</v>
      </c>
      <c r="D7" s="8"/>
      <c r="E7" s="8"/>
      <c r="F7" s="8">
        <v>100</v>
      </c>
    </row>
    <row r="8" spans="1:6" x14ac:dyDescent="0.2">
      <c r="A8" s="10" t="s">
        <v>8315</v>
      </c>
      <c r="B8" s="8"/>
      <c r="C8" s="8"/>
      <c r="D8" s="8"/>
      <c r="E8" s="8">
        <v>180</v>
      </c>
      <c r="F8" s="8">
        <v>180</v>
      </c>
    </row>
    <row r="9" spans="1:6" x14ac:dyDescent="0.2">
      <c r="A9" s="10" t="s">
        <v>8314</v>
      </c>
      <c r="B9" s="8"/>
      <c r="C9" s="8">
        <v>80</v>
      </c>
      <c r="D9" s="8"/>
      <c r="E9" s="8"/>
      <c r="F9" s="8">
        <v>80</v>
      </c>
    </row>
    <row r="10" spans="1:6" x14ac:dyDescent="0.2">
      <c r="A10" s="10" t="s">
        <v>8312</v>
      </c>
      <c r="B10" s="8"/>
      <c r="C10" s="8"/>
      <c r="D10" s="8"/>
      <c r="E10" s="8">
        <v>60</v>
      </c>
      <c r="F10" s="8">
        <v>60</v>
      </c>
    </row>
    <row r="11" spans="1:6" x14ac:dyDescent="0.2">
      <c r="A11" s="10" t="s">
        <v>8311</v>
      </c>
      <c r="B11" s="8"/>
      <c r="C11" s="8"/>
      <c r="D11" s="8"/>
      <c r="E11" s="8">
        <v>60</v>
      </c>
      <c r="F11" s="8">
        <v>60</v>
      </c>
    </row>
    <row r="12" spans="1:6" x14ac:dyDescent="0.2">
      <c r="A12" s="10" t="s">
        <v>8329</v>
      </c>
      <c r="B12" s="8"/>
      <c r="C12" s="8"/>
      <c r="D12" s="8"/>
      <c r="E12" s="8">
        <v>20</v>
      </c>
      <c r="F12" s="8">
        <v>20</v>
      </c>
    </row>
    <row r="13" spans="1:6" x14ac:dyDescent="0.2">
      <c r="A13" s="10" t="s">
        <v>8372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8373</v>
      </c>
      <c r="B14" s="8"/>
      <c r="C14" s="8">
        <v>353</v>
      </c>
      <c r="D14" s="8">
        <v>19</v>
      </c>
      <c r="E14" s="8">
        <v>694</v>
      </c>
      <c r="F14" s="8">
        <v>1066</v>
      </c>
    </row>
    <row r="15" spans="1:6" x14ac:dyDescent="0.2">
      <c r="A15" s="10" t="s">
        <v>8374</v>
      </c>
      <c r="B15" s="8">
        <v>100</v>
      </c>
      <c r="C15" s="8">
        <v>60</v>
      </c>
      <c r="D15" s="8"/>
      <c r="E15" s="8"/>
      <c r="F15" s="8">
        <v>160</v>
      </c>
    </row>
    <row r="16" spans="1:6" x14ac:dyDescent="0.2">
      <c r="A16" s="10" t="s">
        <v>8375</v>
      </c>
      <c r="B16" s="8">
        <v>60</v>
      </c>
      <c r="C16" s="8">
        <v>120</v>
      </c>
      <c r="D16" s="8"/>
      <c r="E16" s="8">
        <v>20</v>
      </c>
      <c r="F16" s="8">
        <v>200</v>
      </c>
    </row>
    <row r="17" spans="1:6" x14ac:dyDescent="0.2">
      <c r="A17" s="10" t="s">
        <v>8376</v>
      </c>
      <c r="B17" s="8"/>
      <c r="C17" s="8"/>
      <c r="D17" s="8"/>
      <c r="E17" s="8">
        <v>60</v>
      </c>
      <c r="F17" s="8">
        <v>60</v>
      </c>
    </row>
    <row r="18" spans="1:6" x14ac:dyDescent="0.2">
      <c r="A18" s="10" t="s">
        <v>8313</v>
      </c>
      <c r="B18" s="8"/>
      <c r="C18" s="8">
        <v>40</v>
      </c>
      <c r="D18" s="8"/>
      <c r="E18" s="8"/>
      <c r="F18" s="8">
        <v>40</v>
      </c>
    </row>
    <row r="19" spans="1:6" x14ac:dyDescent="0.2">
      <c r="A19" s="10" t="s">
        <v>8377</v>
      </c>
      <c r="B19" s="8"/>
      <c r="C19" s="8"/>
      <c r="D19" s="8"/>
      <c r="E19" s="8">
        <v>20</v>
      </c>
      <c r="F19" s="8">
        <v>20</v>
      </c>
    </row>
    <row r="20" spans="1:6" x14ac:dyDescent="0.2">
      <c r="A20" s="10" t="s">
        <v>8378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8379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2">
      <c r="A22" s="10" t="s">
        <v>8380</v>
      </c>
      <c r="B22" s="8"/>
      <c r="C22" s="8"/>
      <c r="D22" s="8"/>
      <c r="E22" s="8">
        <v>40</v>
      </c>
      <c r="F22" s="8">
        <v>40</v>
      </c>
    </row>
    <row r="23" spans="1:6" x14ac:dyDescent="0.2">
      <c r="A23" s="10" t="s">
        <v>8381</v>
      </c>
      <c r="B23" s="8">
        <v>24</v>
      </c>
      <c r="C23" s="8"/>
      <c r="D23" s="8"/>
      <c r="E23" s="8"/>
      <c r="F23" s="8">
        <v>24</v>
      </c>
    </row>
    <row r="24" spans="1:6" x14ac:dyDescent="0.2">
      <c r="A24" s="10" t="s">
        <v>8382</v>
      </c>
      <c r="B24" s="8"/>
      <c r="C24" s="8">
        <v>100</v>
      </c>
      <c r="D24" s="8"/>
      <c r="E24" s="8"/>
      <c r="F24" s="8">
        <v>100</v>
      </c>
    </row>
    <row r="25" spans="1:6" x14ac:dyDescent="0.2">
      <c r="A25" s="10" t="s">
        <v>8383</v>
      </c>
      <c r="B25" s="8"/>
      <c r="C25" s="8">
        <v>40</v>
      </c>
      <c r="D25" s="8"/>
      <c r="E25" s="8"/>
      <c r="F25" s="8">
        <v>40</v>
      </c>
    </row>
    <row r="26" spans="1:6" x14ac:dyDescent="0.2">
      <c r="A26" s="10" t="s">
        <v>8384</v>
      </c>
      <c r="B26" s="8">
        <v>20</v>
      </c>
      <c r="C26" s="8">
        <v>120</v>
      </c>
      <c r="D26" s="8"/>
      <c r="E26" s="8"/>
      <c r="F26" s="8">
        <v>140</v>
      </c>
    </row>
    <row r="27" spans="1:6" x14ac:dyDescent="0.2">
      <c r="A27" s="10" t="s">
        <v>8385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">
      <c r="A28" s="10" t="s">
        <v>8386</v>
      </c>
      <c r="B28" s="8">
        <v>20</v>
      </c>
      <c r="C28" s="8"/>
      <c r="D28" s="8"/>
      <c r="E28" s="8"/>
      <c r="F28" s="8">
        <v>20</v>
      </c>
    </row>
    <row r="29" spans="1:6" x14ac:dyDescent="0.2">
      <c r="A29" s="10" t="s">
        <v>8387</v>
      </c>
      <c r="B29" s="8">
        <v>10</v>
      </c>
      <c r="C29" s="8">
        <v>47</v>
      </c>
      <c r="D29" s="8"/>
      <c r="E29" s="8"/>
      <c r="F29" s="8">
        <v>57</v>
      </c>
    </row>
    <row r="30" spans="1:6" x14ac:dyDescent="0.2">
      <c r="A30" s="10" t="s">
        <v>8388</v>
      </c>
      <c r="B30" s="8"/>
      <c r="C30" s="8">
        <v>20</v>
      </c>
      <c r="D30" s="8"/>
      <c r="E30" s="8"/>
      <c r="F30" s="8">
        <v>20</v>
      </c>
    </row>
    <row r="31" spans="1:6" x14ac:dyDescent="0.2">
      <c r="A31" s="10" t="s">
        <v>8389</v>
      </c>
      <c r="B31" s="8">
        <v>20</v>
      </c>
      <c r="C31" s="8"/>
      <c r="D31" s="8"/>
      <c r="E31" s="8"/>
      <c r="F31" s="8">
        <v>20</v>
      </c>
    </row>
    <row r="32" spans="1:6" x14ac:dyDescent="0.2">
      <c r="A32" s="10" t="s">
        <v>8390</v>
      </c>
      <c r="B32" s="8"/>
      <c r="C32" s="8">
        <v>20</v>
      </c>
      <c r="D32" s="8"/>
      <c r="E32" s="8"/>
      <c r="F32" s="8">
        <v>20</v>
      </c>
    </row>
    <row r="33" spans="1:6" x14ac:dyDescent="0.2">
      <c r="A33" s="10" t="s">
        <v>8391</v>
      </c>
      <c r="B33" s="8"/>
      <c r="C33" s="8"/>
      <c r="D33" s="8"/>
      <c r="E33" s="8">
        <v>40</v>
      </c>
      <c r="F33" s="8">
        <v>40</v>
      </c>
    </row>
    <row r="34" spans="1:6" x14ac:dyDescent="0.2">
      <c r="A34" s="10" t="s">
        <v>8392</v>
      </c>
      <c r="B34" s="8"/>
      <c r="C34" s="8">
        <v>40</v>
      </c>
      <c r="D34" s="8">
        <v>20</v>
      </c>
      <c r="E34" s="8"/>
      <c r="F34" s="8">
        <v>60</v>
      </c>
    </row>
    <row r="35" spans="1:6" x14ac:dyDescent="0.2">
      <c r="A35" s="10" t="s">
        <v>8393</v>
      </c>
      <c r="B35" s="8"/>
      <c r="C35" s="8">
        <v>20</v>
      </c>
      <c r="D35" s="8"/>
      <c r="E35" s="8"/>
      <c r="F35" s="8">
        <v>20</v>
      </c>
    </row>
    <row r="36" spans="1:6" x14ac:dyDescent="0.2">
      <c r="A36" s="10" t="s">
        <v>8394</v>
      </c>
      <c r="B36" s="8"/>
      <c r="C36" s="8"/>
      <c r="D36" s="8"/>
      <c r="E36" s="8">
        <v>140</v>
      </c>
      <c r="F36" s="8">
        <v>140</v>
      </c>
    </row>
    <row r="37" spans="1:6" x14ac:dyDescent="0.2">
      <c r="A37" s="10" t="s">
        <v>8395</v>
      </c>
      <c r="B37" s="8"/>
      <c r="C37" s="8">
        <v>20</v>
      </c>
      <c r="D37" s="8"/>
      <c r="E37" s="8"/>
      <c r="F37" s="8">
        <v>20</v>
      </c>
    </row>
    <row r="38" spans="1:6" x14ac:dyDescent="0.2">
      <c r="A38" s="10" t="s">
        <v>8396</v>
      </c>
      <c r="B38" s="8"/>
      <c r="C38" s="8"/>
      <c r="D38" s="8"/>
      <c r="E38" s="8">
        <v>80</v>
      </c>
      <c r="F38" s="8">
        <v>80</v>
      </c>
    </row>
    <row r="39" spans="1:6" x14ac:dyDescent="0.2">
      <c r="A39" s="10" t="s">
        <v>8397</v>
      </c>
      <c r="B39" s="8"/>
      <c r="C39" s="8"/>
      <c r="D39" s="8">
        <v>6</v>
      </c>
      <c r="E39" s="8">
        <v>34</v>
      </c>
      <c r="F39" s="8">
        <v>40</v>
      </c>
    </row>
    <row r="40" spans="1:6" x14ac:dyDescent="0.2">
      <c r="A40" s="10" t="s">
        <v>8398</v>
      </c>
      <c r="B40" s="8"/>
      <c r="C40" s="8">
        <v>20</v>
      </c>
      <c r="D40" s="8"/>
      <c r="E40" s="8"/>
      <c r="F40" s="8">
        <v>20</v>
      </c>
    </row>
    <row r="41" spans="1:6" x14ac:dyDescent="0.2">
      <c r="A41" s="10" t="s">
        <v>8399</v>
      </c>
      <c r="B41" s="8"/>
      <c r="C41" s="8"/>
      <c r="D41" s="8"/>
      <c r="E41" s="8">
        <v>40</v>
      </c>
      <c r="F41" s="8">
        <v>40</v>
      </c>
    </row>
    <row r="42" spans="1:6" x14ac:dyDescent="0.2">
      <c r="A42" s="10" t="s">
        <v>8400</v>
      </c>
      <c r="B42" s="8">
        <v>18</v>
      </c>
      <c r="C42" s="8">
        <v>2</v>
      </c>
      <c r="D42" s="8"/>
      <c r="E42" s="8">
        <v>40</v>
      </c>
      <c r="F42" s="8">
        <v>60</v>
      </c>
    </row>
    <row r="43" spans="1:6" x14ac:dyDescent="0.2">
      <c r="A43" s="10" t="s">
        <v>8401</v>
      </c>
      <c r="B43" s="8"/>
      <c r="C43" s="8">
        <v>11</v>
      </c>
      <c r="D43" s="8"/>
      <c r="E43" s="8">
        <v>9</v>
      </c>
      <c r="F43" s="8">
        <v>20</v>
      </c>
    </row>
    <row r="44" spans="1:6" x14ac:dyDescent="0.2">
      <c r="A44" s="10" t="s">
        <v>8402</v>
      </c>
      <c r="B44" s="8">
        <v>17</v>
      </c>
      <c r="C44" s="8">
        <v>80</v>
      </c>
      <c r="D44" s="8">
        <v>5</v>
      </c>
      <c r="E44" s="8">
        <v>85</v>
      </c>
      <c r="F44" s="8">
        <v>187</v>
      </c>
    </row>
    <row r="45" spans="1:6" x14ac:dyDescent="0.2">
      <c r="A45" s="10" t="s">
        <v>8403</v>
      </c>
      <c r="B45" s="8"/>
      <c r="C45" s="8">
        <v>40</v>
      </c>
      <c r="D45" s="8"/>
      <c r="E45" s="8"/>
      <c r="F45" s="8">
        <v>40</v>
      </c>
    </row>
    <row r="46" spans="1:6" x14ac:dyDescent="0.2">
      <c r="A46" s="10" t="s">
        <v>8404</v>
      </c>
      <c r="B46" s="8">
        <v>20</v>
      </c>
      <c r="C46" s="8">
        <v>60</v>
      </c>
      <c r="D46" s="8"/>
      <c r="E46" s="8">
        <v>60</v>
      </c>
      <c r="F46" s="8">
        <v>140</v>
      </c>
    </row>
    <row r="47" spans="1:6" x14ac:dyDescent="0.2">
      <c r="A47" s="10" t="s">
        <v>8323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FD54-1B12-7A42-A275-4BAF0A9974D9}">
  <sheetPr codeName="Sheet3"/>
  <dimension ref="A1:E18"/>
  <sheetViews>
    <sheetView workbookViewId="0">
      <selection activeCell="N14" sqref="N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8308</v>
      </c>
      <c r="B1" t="s">
        <v>8326</v>
      </c>
    </row>
    <row r="2" spans="1:5" x14ac:dyDescent="0.2">
      <c r="A2" s="9" t="s">
        <v>8342</v>
      </c>
      <c r="B2" t="s">
        <v>8326</v>
      </c>
    </row>
    <row r="4" spans="1:5" x14ac:dyDescent="0.2">
      <c r="A4" s="9" t="s">
        <v>8321</v>
      </c>
      <c r="B4" s="9" t="s">
        <v>8325</v>
      </c>
    </row>
    <row r="5" spans="1:5" x14ac:dyDescent="0.2">
      <c r="A5" s="9" t="s">
        <v>8322</v>
      </c>
      <c r="B5" t="s">
        <v>8220</v>
      </c>
      <c r="C5" t="s">
        <v>8221</v>
      </c>
      <c r="D5" t="s">
        <v>8219</v>
      </c>
      <c r="E5" t="s">
        <v>8323</v>
      </c>
    </row>
    <row r="6" spans="1:5" x14ac:dyDescent="0.2">
      <c r="A6" s="10" t="s">
        <v>8336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8337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8338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8339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8330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8340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8331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8332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8333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8334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8335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8341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8323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17F5-DC82-9445-9C35-915A8459F47B}">
  <sheetPr codeName="Sheet6"/>
  <dimension ref="A1:H13"/>
  <sheetViews>
    <sheetView workbookViewId="0">
      <selection activeCell="J29" sqref="J29"/>
    </sheetView>
  </sheetViews>
  <sheetFormatPr baseColWidth="10" defaultRowHeight="15" x14ac:dyDescent="0.2"/>
  <cols>
    <col min="1" max="1" width="24.83203125" bestFit="1" customWidth="1"/>
    <col min="2" max="2" width="19" bestFit="1" customWidth="1"/>
    <col min="3" max="3" width="14.6640625" bestFit="1" customWidth="1"/>
    <col min="4" max="4" width="18" bestFit="1" customWidth="1"/>
    <col min="5" max="5" width="13.5" bestFit="1" customWidth="1"/>
    <col min="6" max="6" width="22.33203125" bestFit="1" customWidth="1"/>
    <col min="7" max="7" width="18" bestFit="1" customWidth="1"/>
    <col min="8" max="8" width="21.1640625" bestFit="1" customWidth="1"/>
  </cols>
  <sheetData>
    <row r="1" spans="1:8" ht="21" customHeight="1" x14ac:dyDescent="0.25">
      <c r="A1" s="13" t="s">
        <v>8346</v>
      </c>
      <c r="B1" s="13" t="s">
        <v>8347</v>
      </c>
      <c r="C1" s="13" t="s">
        <v>8348</v>
      </c>
      <c r="D1" s="13" t="s">
        <v>8349</v>
      </c>
      <c r="E1" s="13" t="s">
        <v>8350</v>
      </c>
      <c r="F1" s="13" t="s">
        <v>8351</v>
      </c>
      <c r="G1" s="13" t="s">
        <v>8352</v>
      </c>
      <c r="H1" s="13" t="s">
        <v>8353</v>
      </c>
    </row>
    <row r="2" spans="1:8" x14ac:dyDescent="0.2">
      <c r="A2" t="s">
        <v>8354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8355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8356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8357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8358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8359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8360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8361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8362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8363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8364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8365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ignoredErrors>
    <ignoredError sqref="B3 B5:D5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W4115"/>
  <sheetViews>
    <sheetView tabSelected="1" zoomScale="105" zoomScaleNormal="55" workbookViewId="0">
      <selection activeCell="F2" sqref="F2:F4115"/>
    </sheetView>
  </sheetViews>
  <sheetFormatPr baseColWidth="10" defaultColWidth="8.83203125" defaultRowHeight="15" x14ac:dyDescent="0.2"/>
  <cols>
    <col min="1" max="1" width="9.1640625" bestFit="1" customWidth="1"/>
    <col min="2" max="2" width="38.5" style="3" customWidth="1"/>
    <col min="3" max="3" width="40.33203125" style="3" customWidth="1"/>
    <col min="4" max="4" width="16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8" width="41.1640625" customWidth="1"/>
    <col min="19" max="19" width="13.1640625" style="6" bestFit="1" customWidth="1"/>
    <col min="20" max="20" width="1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8328</v>
      </c>
      <c r="K1" s="1" t="s">
        <v>8260</v>
      </c>
      <c r="L1" s="1" t="s">
        <v>8327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5" t="s">
        <v>8306</v>
      </c>
      <c r="T1" s="1" t="s">
        <v>8307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t="str">
        <f>LEFT(P2, FIND("&amp;",P2)-2)</f>
        <v>film</v>
      </c>
      <c r="R2" t="str">
        <f>RIGHT(P2,LEN(P2)-FIND("&amp;",P2)-1)</f>
        <v>video/television</v>
      </c>
      <c r="S2" s="6">
        <f>E2/D2</f>
        <v>1.3685882352941177</v>
      </c>
      <c r="T2" s="7">
        <f>IF(E2=0,0,E2/N2)</f>
        <v>63.917582417582416</v>
      </c>
      <c r="W2" t="s">
        <v>8343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t="str">
        <f t="shared" ref="Q3:Q66" si="2">LEFT(P3, FIND("&amp;",P3)-2)</f>
        <v>film</v>
      </c>
      <c r="R3" t="str">
        <f t="shared" ref="R3:R66" si="3">RIGHT(P3,LEN(P3)-FIND("&amp;",P3)-1)</f>
        <v>video/television</v>
      </c>
      <c r="S3" s="6">
        <f t="shared" ref="S3:S66" si="4">E3/D3</f>
        <v>1.4260827250608272</v>
      </c>
      <c r="T3" s="7">
        <f t="shared" ref="T3:T66" si="5">IF(E3=0,0,E3/N3)</f>
        <v>185.48101265822785</v>
      </c>
      <c r="W3">
        <f>COUNTIF(S2:S4115,"&gt;=1")</f>
        <v>2198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t="str">
        <f t="shared" si="2"/>
        <v>film</v>
      </c>
      <c r="R4" t="str">
        <f t="shared" si="3"/>
        <v>video/television</v>
      </c>
      <c r="S4" s="6">
        <f t="shared" si="4"/>
        <v>1.05</v>
      </c>
      <c r="T4" s="7">
        <f t="shared" si="5"/>
        <v>15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t="str">
        <f t="shared" si="2"/>
        <v>film</v>
      </c>
      <c r="R5" t="str">
        <f t="shared" si="3"/>
        <v>video/television</v>
      </c>
      <c r="S5" s="6">
        <f t="shared" si="4"/>
        <v>1.0389999999999999</v>
      </c>
      <c r="T5" s="7">
        <f t="shared" si="5"/>
        <v>69.266666666666666</v>
      </c>
      <c r="W5" s="7">
        <f>MAX(T2:T4115)</f>
        <v>3304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t="str">
        <f t="shared" si="2"/>
        <v>film</v>
      </c>
      <c r="R6" t="str">
        <f t="shared" si="3"/>
        <v>video/television</v>
      </c>
      <c r="S6" s="6">
        <f t="shared" si="4"/>
        <v>1.2299154545454545</v>
      </c>
      <c r="T6" s="7">
        <f t="shared" si="5"/>
        <v>190.55028169014085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t="str">
        <f t="shared" si="2"/>
        <v>film</v>
      </c>
      <c r="R7" t="str">
        <f t="shared" si="3"/>
        <v>video/television</v>
      </c>
      <c r="S7" s="6">
        <f t="shared" si="4"/>
        <v>1.0977744436109027</v>
      </c>
      <c r="T7" s="7">
        <f t="shared" si="5"/>
        <v>93.40425531914893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t="str">
        <f t="shared" si="2"/>
        <v>film</v>
      </c>
      <c r="R8" t="str">
        <f t="shared" si="3"/>
        <v>video/television</v>
      </c>
      <c r="S8" s="6">
        <f t="shared" si="4"/>
        <v>1.064875</v>
      </c>
      <c r="T8" s="7">
        <f t="shared" si="5"/>
        <v>146.87931034482759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t="str">
        <f t="shared" si="2"/>
        <v>film</v>
      </c>
      <c r="R9" t="str">
        <f t="shared" si="3"/>
        <v>video/television</v>
      </c>
      <c r="S9" s="6">
        <f t="shared" si="4"/>
        <v>1.0122222222222221</v>
      </c>
      <c r="T9" s="7">
        <f t="shared" si="5"/>
        <v>159.82456140350877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t="str">
        <f t="shared" si="2"/>
        <v>film</v>
      </c>
      <c r="R10" t="str">
        <f t="shared" si="3"/>
        <v>video/television</v>
      </c>
      <c r="S10" s="6">
        <f t="shared" si="4"/>
        <v>1.0004342857142856</v>
      </c>
      <c r="T10" s="7">
        <f t="shared" si="5"/>
        <v>291.79333333333335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t="str">
        <f t="shared" si="2"/>
        <v>film</v>
      </c>
      <c r="R11" t="str">
        <f t="shared" si="3"/>
        <v>video/television</v>
      </c>
      <c r="S11" s="6">
        <f t="shared" si="4"/>
        <v>1.2599800000000001</v>
      </c>
      <c r="T11" s="7">
        <f t="shared" si="5"/>
        <v>31.499500000000001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t="str">
        <f t="shared" si="2"/>
        <v>film</v>
      </c>
      <c r="R12" t="str">
        <f t="shared" si="3"/>
        <v>video/television</v>
      </c>
      <c r="S12" s="6">
        <f t="shared" si="4"/>
        <v>1.0049999999999999</v>
      </c>
      <c r="T12" s="7">
        <f t="shared" si="5"/>
        <v>158.68421052631578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t="str">
        <f t="shared" si="2"/>
        <v>film</v>
      </c>
      <c r="R13" t="str">
        <f t="shared" si="3"/>
        <v>video/television</v>
      </c>
      <c r="S13" s="6">
        <f t="shared" si="4"/>
        <v>1.2050000000000001</v>
      </c>
      <c r="T13" s="7">
        <f t="shared" si="5"/>
        <v>80.333333333333329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t="str">
        <f t="shared" si="2"/>
        <v>film</v>
      </c>
      <c r="R14" t="str">
        <f t="shared" si="3"/>
        <v>video/television</v>
      </c>
      <c r="S14" s="6">
        <f t="shared" si="4"/>
        <v>1.6529333333333334</v>
      </c>
      <c r="T14" s="7">
        <f t="shared" si="5"/>
        <v>59.961305925030231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t="str">
        <f t="shared" si="2"/>
        <v>film</v>
      </c>
      <c r="R15" t="str">
        <f t="shared" si="3"/>
        <v>video/television</v>
      </c>
      <c r="S15" s="6">
        <f t="shared" si="4"/>
        <v>1.5997142857142856</v>
      </c>
      <c r="T15" s="7">
        <f t="shared" si="5"/>
        <v>109.78431372549019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t="str">
        <f t="shared" si="2"/>
        <v>film</v>
      </c>
      <c r="R16" t="str">
        <f t="shared" si="3"/>
        <v>video/television</v>
      </c>
      <c r="S16" s="6">
        <f t="shared" si="4"/>
        <v>1.0093333333333334</v>
      </c>
      <c r="T16" s="7">
        <f t="shared" si="5"/>
        <v>147.70731707317074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t="str">
        <f t="shared" si="2"/>
        <v>film</v>
      </c>
      <c r="R17" t="str">
        <f t="shared" si="3"/>
        <v>video/television</v>
      </c>
      <c r="S17" s="6">
        <f t="shared" si="4"/>
        <v>1.0660000000000001</v>
      </c>
      <c r="T17" s="7">
        <f t="shared" si="5"/>
        <v>21.755102040816325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t="str">
        <f t="shared" si="2"/>
        <v>film</v>
      </c>
      <c r="R18" t="str">
        <f t="shared" si="3"/>
        <v>video/television</v>
      </c>
      <c r="S18" s="6">
        <f t="shared" si="4"/>
        <v>1.0024166666666667</v>
      </c>
      <c r="T18" s="7">
        <f t="shared" si="5"/>
        <v>171.84285714285716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t="str">
        <f t="shared" si="2"/>
        <v>film</v>
      </c>
      <c r="R19" t="str">
        <f t="shared" si="3"/>
        <v>video/television</v>
      </c>
      <c r="S19" s="6">
        <f t="shared" si="4"/>
        <v>1.0066666666666666</v>
      </c>
      <c r="T19" s="7">
        <f t="shared" si="5"/>
        <v>41.944444444444443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t="str">
        <f t="shared" si="2"/>
        <v>film</v>
      </c>
      <c r="R20" t="str">
        <f t="shared" si="3"/>
        <v>video/television</v>
      </c>
      <c r="S20" s="6">
        <f t="shared" si="4"/>
        <v>1.0632110000000001</v>
      </c>
      <c r="T20" s="7">
        <f t="shared" si="5"/>
        <v>93.264122807017543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t="str">
        <f t="shared" si="2"/>
        <v>film</v>
      </c>
      <c r="R21" t="str">
        <f t="shared" si="3"/>
        <v>video/television</v>
      </c>
      <c r="S21" s="6">
        <f t="shared" si="4"/>
        <v>1.4529411764705882</v>
      </c>
      <c r="T21" s="7">
        <f t="shared" si="5"/>
        <v>56.136363636363633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t="str">
        <f t="shared" si="2"/>
        <v>film</v>
      </c>
      <c r="R22" t="str">
        <f t="shared" si="3"/>
        <v>video/television</v>
      </c>
      <c r="S22" s="6">
        <f t="shared" si="4"/>
        <v>1.002</v>
      </c>
      <c r="T22" s="7">
        <f t="shared" si="5"/>
        <v>80.16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t="str">
        <f t="shared" si="2"/>
        <v>film</v>
      </c>
      <c r="R23" t="str">
        <f t="shared" si="3"/>
        <v>video/television</v>
      </c>
      <c r="S23" s="6">
        <f t="shared" si="4"/>
        <v>1.0913513513513513</v>
      </c>
      <c r="T23" s="7">
        <f t="shared" si="5"/>
        <v>199.9009900990099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t="str">
        <f t="shared" si="2"/>
        <v>film</v>
      </c>
      <c r="R24" t="str">
        <f t="shared" si="3"/>
        <v>video/television</v>
      </c>
      <c r="S24" s="6">
        <f t="shared" si="4"/>
        <v>1.1714285714285715</v>
      </c>
      <c r="T24" s="7">
        <f t="shared" si="5"/>
        <v>51.25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t="str">
        <f t="shared" si="2"/>
        <v>film</v>
      </c>
      <c r="R25" t="str">
        <f t="shared" si="3"/>
        <v>video/television</v>
      </c>
      <c r="S25" s="6">
        <f t="shared" si="4"/>
        <v>1.1850000000000001</v>
      </c>
      <c r="T25" s="7">
        <f t="shared" si="5"/>
        <v>103.04347826086956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t="str">
        <f t="shared" si="2"/>
        <v>film</v>
      </c>
      <c r="R26" t="str">
        <f t="shared" si="3"/>
        <v>video/television</v>
      </c>
      <c r="S26" s="6">
        <f t="shared" si="4"/>
        <v>1.0880768571428572</v>
      </c>
      <c r="T26" s="7">
        <f t="shared" si="5"/>
        <v>66.346149825783982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t="str">
        <f t="shared" si="2"/>
        <v>film</v>
      </c>
      <c r="R27" t="str">
        <f t="shared" si="3"/>
        <v>video/television</v>
      </c>
      <c r="S27" s="6">
        <f t="shared" si="4"/>
        <v>1.3333333333333333</v>
      </c>
      <c r="T27" s="7">
        <f t="shared" si="5"/>
        <v>57.142857142857146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t="str">
        <f t="shared" si="2"/>
        <v>film</v>
      </c>
      <c r="R28" t="str">
        <f t="shared" si="3"/>
        <v>video/television</v>
      </c>
      <c r="S28" s="6">
        <f t="shared" si="4"/>
        <v>1.552</v>
      </c>
      <c r="T28" s="7">
        <f t="shared" si="5"/>
        <v>102.10526315789474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t="str">
        <f t="shared" si="2"/>
        <v>film</v>
      </c>
      <c r="R29" t="str">
        <f t="shared" si="3"/>
        <v>video/television</v>
      </c>
      <c r="S29" s="6">
        <f t="shared" si="4"/>
        <v>1.1172500000000001</v>
      </c>
      <c r="T29" s="7">
        <f t="shared" si="5"/>
        <v>148.96666666666667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t="str">
        <f t="shared" si="2"/>
        <v>film</v>
      </c>
      <c r="R30" t="str">
        <f t="shared" si="3"/>
        <v>video/television</v>
      </c>
      <c r="S30" s="6">
        <f t="shared" si="4"/>
        <v>1.0035000000000001</v>
      </c>
      <c r="T30" s="7">
        <f t="shared" si="5"/>
        <v>169.6056338028169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t="str">
        <f t="shared" si="2"/>
        <v>film</v>
      </c>
      <c r="R31" t="str">
        <f t="shared" si="3"/>
        <v>video/television</v>
      </c>
      <c r="S31" s="6">
        <f t="shared" si="4"/>
        <v>1.2333333333333334</v>
      </c>
      <c r="T31" s="7">
        <f t="shared" si="5"/>
        <v>31.623931623931625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t="str">
        <f t="shared" si="2"/>
        <v>film</v>
      </c>
      <c r="R32" t="str">
        <f t="shared" si="3"/>
        <v>video/television</v>
      </c>
      <c r="S32" s="6">
        <f t="shared" si="4"/>
        <v>1.0129975</v>
      </c>
      <c r="T32" s="7">
        <f t="shared" si="5"/>
        <v>76.45264150943396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t="str">
        <f t="shared" si="2"/>
        <v>film</v>
      </c>
      <c r="R33" t="str">
        <f t="shared" si="3"/>
        <v>video/television</v>
      </c>
      <c r="S33" s="6">
        <f t="shared" si="4"/>
        <v>1</v>
      </c>
      <c r="T33" s="7">
        <f t="shared" si="5"/>
        <v>13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t="str">
        <f t="shared" si="2"/>
        <v>film</v>
      </c>
      <c r="R34" t="str">
        <f t="shared" si="3"/>
        <v>video/television</v>
      </c>
      <c r="S34" s="6">
        <f t="shared" si="4"/>
        <v>1.0024604569420035</v>
      </c>
      <c r="T34" s="7">
        <f t="shared" si="5"/>
        <v>320.44943820224717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t="str">
        <f t="shared" si="2"/>
        <v>film</v>
      </c>
      <c r="R35" t="str">
        <f t="shared" si="3"/>
        <v>video/television</v>
      </c>
      <c r="S35" s="6">
        <f t="shared" si="4"/>
        <v>1.0209523809523811</v>
      </c>
      <c r="T35" s="7">
        <f t="shared" si="5"/>
        <v>83.75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t="str">
        <f t="shared" si="2"/>
        <v>film</v>
      </c>
      <c r="R36" t="str">
        <f t="shared" si="3"/>
        <v>video/television</v>
      </c>
      <c r="S36" s="6">
        <f t="shared" si="4"/>
        <v>1.3046153846153845</v>
      </c>
      <c r="T36" s="7">
        <f t="shared" si="5"/>
        <v>49.882352941176471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t="str">
        <f t="shared" si="2"/>
        <v>film</v>
      </c>
      <c r="R37" t="str">
        <f t="shared" si="3"/>
        <v>video/television</v>
      </c>
      <c r="S37" s="6">
        <f t="shared" si="4"/>
        <v>1.665</v>
      </c>
      <c r="T37" s="7">
        <f t="shared" si="5"/>
        <v>59.464285714285715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t="str">
        <f t="shared" si="2"/>
        <v>film</v>
      </c>
      <c r="R38" t="str">
        <f t="shared" si="3"/>
        <v>video/television</v>
      </c>
      <c r="S38" s="6">
        <f t="shared" si="4"/>
        <v>1.4215</v>
      </c>
      <c r="T38" s="7">
        <f t="shared" si="5"/>
        <v>193.84090909090909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t="str">
        <f t="shared" si="2"/>
        <v>film</v>
      </c>
      <c r="R39" t="str">
        <f t="shared" si="3"/>
        <v>video/television</v>
      </c>
      <c r="S39" s="6">
        <f t="shared" si="4"/>
        <v>1.8344090909090909</v>
      </c>
      <c r="T39" s="7">
        <f t="shared" si="5"/>
        <v>159.51383399209487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t="str">
        <f t="shared" si="2"/>
        <v>film</v>
      </c>
      <c r="R40" t="str">
        <f t="shared" si="3"/>
        <v>video/television</v>
      </c>
      <c r="S40" s="6">
        <f t="shared" si="4"/>
        <v>1.1004</v>
      </c>
      <c r="T40" s="7">
        <f t="shared" si="5"/>
        <v>41.68181818181818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t="str">
        <f t="shared" si="2"/>
        <v>film</v>
      </c>
      <c r="R41" t="str">
        <f t="shared" si="3"/>
        <v>video/television</v>
      </c>
      <c r="S41" s="6">
        <f t="shared" si="4"/>
        <v>1.3098000000000001</v>
      </c>
      <c r="T41" s="7">
        <f t="shared" si="5"/>
        <v>150.89861751152074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t="str">
        <f t="shared" si="2"/>
        <v>film</v>
      </c>
      <c r="R42" t="str">
        <f t="shared" si="3"/>
        <v>video/television</v>
      </c>
      <c r="S42" s="6">
        <f t="shared" si="4"/>
        <v>1.0135000000000001</v>
      </c>
      <c r="T42" s="7">
        <f t="shared" si="5"/>
        <v>126.6875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t="str">
        <f t="shared" si="2"/>
        <v>film</v>
      </c>
      <c r="R43" t="str">
        <f t="shared" si="3"/>
        <v>video/television</v>
      </c>
      <c r="S43" s="6">
        <f t="shared" si="4"/>
        <v>1</v>
      </c>
      <c r="T43" s="7">
        <f t="shared" si="5"/>
        <v>105.26315789473684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t="str">
        <f t="shared" si="2"/>
        <v>film</v>
      </c>
      <c r="R44" t="str">
        <f t="shared" si="3"/>
        <v>video/television</v>
      </c>
      <c r="S44" s="6">
        <f t="shared" si="4"/>
        <v>1.4185714285714286</v>
      </c>
      <c r="T44" s="7">
        <f t="shared" si="5"/>
        <v>117.51479289940828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t="str">
        <f t="shared" si="2"/>
        <v>film</v>
      </c>
      <c r="R45" t="str">
        <f t="shared" si="3"/>
        <v>video/television</v>
      </c>
      <c r="S45" s="6">
        <f t="shared" si="4"/>
        <v>3.0865999999999998</v>
      </c>
      <c r="T45" s="7">
        <f t="shared" si="5"/>
        <v>117.36121673003802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t="str">
        <f t="shared" si="2"/>
        <v>film</v>
      </c>
      <c r="R46" t="str">
        <f t="shared" si="3"/>
        <v>video/television</v>
      </c>
      <c r="S46" s="6">
        <f t="shared" si="4"/>
        <v>1</v>
      </c>
      <c r="T46" s="7">
        <f t="shared" si="5"/>
        <v>133.33333333333334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t="str">
        <f t="shared" si="2"/>
        <v>film</v>
      </c>
      <c r="R47" t="str">
        <f t="shared" si="3"/>
        <v>video/television</v>
      </c>
      <c r="S47" s="6">
        <f t="shared" si="4"/>
        <v>1.2</v>
      </c>
      <c r="T47" s="7">
        <f t="shared" si="5"/>
        <v>98.360655737704917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t="str">
        <f t="shared" si="2"/>
        <v>film</v>
      </c>
      <c r="R48" t="str">
        <f t="shared" si="3"/>
        <v>video/television</v>
      </c>
      <c r="S48" s="6">
        <f t="shared" si="4"/>
        <v>1.0416666666666667</v>
      </c>
      <c r="T48" s="7">
        <f t="shared" si="5"/>
        <v>194.44444444444446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t="str">
        <f t="shared" si="2"/>
        <v>film</v>
      </c>
      <c r="R49" t="str">
        <f t="shared" si="3"/>
        <v>video/television</v>
      </c>
      <c r="S49" s="6">
        <f t="shared" si="4"/>
        <v>1.0761100000000001</v>
      </c>
      <c r="T49" s="7">
        <f t="shared" si="5"/>
        <v>76.865000000000009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t="str">
        <f t="shared" si="2"/>
        <v>film</v>
      </c>
      <c r="R50" t="str">
        <f t="shared" si="3"/>
        <v>video/television</v>
      </c>
      <c r="S50" s="6">
        <f t="shared" si="4"/>
        <v>1.0794999999999999</v>
      </c>
      <c r="T50" s="7">
        <f t="shared" si="5"/>
        <v>56.815789473684212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t="str">
        <f t="shared" si="2"/>
        <v>film</v>
      </c>
      <c r="R51" t="str">
        <f t="shared" si="3"/>
        <v>video/television</v>
      </c>
      <c r="S51" s="6">
        <f t="shared" si="4"/>
        <v>1</v>
      </c>
      <c r="T51" s="7">
        <f t="shared" si="5"/>
        <v>137.93103448275863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t="str">
        <f t="shared" si="2"/>
        <v>film</v>
      </c>
      <c r="R52" t="str">
        <f t="shared" si="3"/>
        <v>video/television</v>
      </c>
      <c r="S52" s="6">
        <f t="shared" si="4"/>
        <v>1</v>
      </c>
      <c r="T52" s="7">
        <f t="shared" si="5"/>
        <v>27.272727272727273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t="str">
        <f t="shared" si="2"/>
        <v>film</v>
      </c>
      <c r="R53" t="str">
        <f t="shared" si="3"/>
        <v>video/television</v>
      </c>
      <c r="S53" s="6">
        <f t="shared" si="4"/>
        <v>1.2801818181818181</v>
      </c>
      <c r="T53" s="7">
        <f t="shared" si="5"/>
        <v>118.33613445378151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t="str">
        <f t="shared" si="2"/>
        <v>film</v>
      </c>
      <c r="R54" t="str">
        <f t="shared" si="3"/>
        <v>video/television</v>
      </c>
      <c r="S54" s="6">
        <f t="shared" si="4"/>
        <v>1.1620999999999999</v>
      </c>
      <c r="T54" s="7">
        <f t="shared" si="5"/>
        <v>223.48076923076923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t="str">
        <f t="shared" si="2"/>
        <v>film</v>
      </c>
      <c r="R55" t="str">
        <f t="shared" si="3"/>
        <v>video/television</v>
      </c>
      <c r="S55" s="6">
        <f t="shared" si="4"/>
        <v>1.0963333333333334</v>
      </c>
      <c r="T55" s="7">
        <f t="shared" si="5"/>
        <v>28.111111111111111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t="str">
        <f t="shared" si="2"/>
        <v>film</v>
      </c>
      <c r="R56" t="str">
        <f t="shared" si="3"/>
        <v>video/television</v>
      </c>
      <c r="S56" s="6">
        <f t="shared" si="4"/>
        <v>1.01</v>
      </c>
      <c r="T56" s="7">
        <f t="shared" si="5"/>
        <v>194.23076923076923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t="str">
        <f t="shared" si="2"/>
        <v>film</v>
      </c>
      <c r="R57" t="str">
        <f t="shared" si="3"/>
        <v>video/television</v>
      </c>
      <c r="S57" s="6">
        <f t="shared" si="4"/>
        <v>1.2895348837209302</v>
      </c>
      <c r="T57" s="7">
        <f t="shared" si="5"/>
        <v>128.95348837209303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t="str">
        <f t="shared" si="2"/>
        <v>film</v>
      </c>
      <c r="R58" t="str">
        <f t="shared" si="3"/>
        <v>video/television</v>
      </c>
      <c r="S58" s="6">
        <f t="shared" si="4"/>
        <v>1.0726249999999999</v>
      </c>
      <c r="T58" s="7">
        <f t="shared" si="5"/>
        <v>49.316091954022987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t="str">
        <f t="shared" si="2"/>
        <v>film</v>
      </c>
      <c r="R59" t="str">
        <f t="shared" si="3"/>
        <v>video/television</v>
      </c>
      <c r="S59" s="6">
        <f t="shared" si="4"/>
        <v>1.0189999999999999</v>
      </c>
      <c r="T59" s="7">
        <f t="shared" si="5"/>
        <v>221.52173913043478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t="str">
        <f t="shared" si="2"/>
        <v>film</v>
      </c>
      <c r="R60" t="str">
        <f t="shared" si="3"/>
        <v>video/television</v>
      </c>
      <c r="S60" s="6">
        <f t="shared" si="4"/>
        <v>1.0290999999999999</v>
      </c>
      <c r="T60" s="7">
        <f t="shared" si="5"/>
        <v>137.21333333333334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t="str">
        <f t="shared" si="2"/>
        <v>film</v>
      </c>
      <c r="R61" t="str">
        <f t="shared" si="3"/>
        <v>video/television</v>
      </c>
      <c r="S61" s="6">
        <f t="shared" si="4"/>
        <v>1.0012570000000001</v>
      </c>
      <c r="T61" s="7">
        <f t="shared" si="5"/>
        <v>606.82242424242418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t="str">
        <f t="shared" si="2"/>
        <v>film</v>
      </c>
      <c r="R62" t="str">
        <f t="shared" si="3"/>
        <v>video/shorts</v>
      </c>
      <c r="S62" s="6">
        <f t="shared" si="4"/>
        <v>1.0329622222222221</v>
      </c>
      <c r="T62" s="7">
        <f t="shared" si="5"/>
        <v>43.040092592592593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t="str">
        <f t="shared" si="2"/>
        <v>film</v>
      </c>
      <c r="R63" t="str">
        <f t="shared" si="3"/>
        <v>video/shorts</v>
      </c>
      <c r="S63" s="6">
        <f t="shared" si="4"/>
        <v>1.4830000000000001</v>
      </c>
      <c r="T63" s="7">
        <f t="shared" si="5"/>
        <v>322.39130434782606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t="str">
        <f t="shared" si="2"/>
        <v>film</v>
      </c>
      <c r="R64" t="str">
        <f t="shared" si="3"/>
        <v>video/shorts</v>
      </c>
      <c r="S64" s="6">
        <f t="shared" si="4"/>
        <v>1.5473333333333332</v>
      </c>
      <c r="T64" s="7">
        <f t="shared" si="5"/>
        <v>96.708333333333329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t="str">
        <f t="shared" si="2"/>
        <v>film</v>
      </c>
      <c r="R65" t="str">
        <f t="shared" si="3"/>
        <v>video/shorts</v>
      </c>
      <c r="S65" s="6">
        <f t="shared" si="4"/>
        <v>1.1351849999999999</v>
      </c>
      <c r="T65" s="7">
        <f t="shared" si="5"/>
        <v>35.474531249999998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t="str">
        <f t="shared" si="2"/>
        <v>film</v>
      </c>
      <c r="R66" t="str">
        <f t="shared" si="3"/>
        <v>video/shorts</v>
      </c>
      <c r="S66" s="6">
        <f t="shared" si="4"/>
        <v>1.7333333333333334</v>
      </c>
      <c r="T66" s="7">
        <f t="shared" si="5"/>
        <v>86.666666666666671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8">LEFT(P67, FIND("&amp;",P67)-2)</f>
        <v>film</v>
      </c>
      <c r="R67" t="str">
        <f t="shared" ref="R67:R130" si="9">RIGHT(P67,LEN(P67)-FIND("&amp;",P67)-1)</f>
        <v>video/shorts</v>
      </c>
      <c r="S67" s="6">
        <f t="shared" ref="S67:S130" si="10">E67/D67</f>
        <v>1.0752857142857142</v>
      </c>
      <c r="T67" s="7">
        <f t="shared" ref="T67:T130" si="11">IF(E67=0,0,E67/N67)</f>
        <v>132.05263157894737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t="str">
        <f t="shared" si="8"/>
        <v>film</v>
      </c>
      <c r="R68" t="str">
        <f t="shared" si="9"/>
        <v>video/shorts</v>
      </c>
      <c r="S68" s="6">
        <f t="shared" si="10"/>
        <v>1.1859999999999999</v>
      </c>
      <c r="T68" s="7">
        <f t="shared" si="11"/>
        <v>91.230769230769226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t="str">
        <f t="shared" si="8"/>
        <v>film</v>
      </c>
      <c r="R69" t="str">
        <f t="shared" si="9"/>
        <v>video/shorts</v>
      </c>
      <c r="S69" s="6">
        <f t="shared" si="10"/>
        <v>1.1625000000000001</v>
      </c>
      <c r="T69" s="7">
        <f t="shared" si="11"/>
        <v>116.25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t="str">
        <f t="shared" si="8"/>
        <v>film</v>
      </c>
      <c r="R70" t="str">
        <f t="shared" si="9"/>
        <v>video/shorts</v>
      </c>
      <c r="S70" s="6">
        <f t="shared" si="10"/>
        <v>1.2716666666666667</v>
      </c>
      <c r="T70" s="7">
        <f t="shared" si="11"/>
        <v>21.194444444444443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t="str">
        <f t="shared" si="8"/>
        <v>film</v>
      </c>
      <c r="R71" t="str">
        <f t="shared" si="9"/>
        <v>video/shorts</v>
      </c>
      <c r="S71" s="6">
        <f t="shared" si="10"/>
        <v>1.109423</v>
      </c>
      <c r="T71" s="7">
        <f t="shared" si="11"/>
        <v>62.327134831460668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t="str">
        <f t="shared" si="8"/>
        <v>film</v>
      </c>
      <c r="R72" t="str">
        <f t="shared" si="9"/>
        <v>video/shorts</v>
      </c>
      <c r="S72" s="6">
        <f t="shared" si="10"/>
        <v>1.272</v>
      </c>
      <c r="T72" s="7">
        <f t="shared" si="11"/>
        <v>37.411764705882355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t="str">
        <f t="shared" si="8"/>
        <v>film</v>
      </c>
      <c r="R73" t="str">
        <f t="shared" si="9"/>
        <v>video/shorts</v>
      </c>
      <c r="S73" s="6">
        <f t="shared" si="10"/>
        <v>1.2394444444444443</v>
      </c>
      <c r="T73" s="7">
        <f t="shared" si="11"/>
        <v>69.71875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t="str">
        <f t="shared" si="8"/>
        <v>film</v>
      </c>
      <c r="R74" t="str">
        <f t="shared" si="9"/>
        <v>video/shorts</v>
      </c>
      <c r="S74" s="6">
        <f t="shared" si="10"/>
        <v>1.084090909090909</v>
      </c>
      <c r="T74" s="7">
        <f t="shared" si="11"/>
        <v>58.170731707317074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t="str">
        <f t="shared" si="8"/>
        <v>film</v>
      </c>
      <c r="R75" t="str">
        <f t="shared" si="9"/>
        <v>video/shorts</v>
      </c>
      <c r="S75" s="6">
        <f t="shared" si="10"/>
        <v>1</v>
      </c>
      <c r="T75" s="7">
        <f t="shared" si="11"/>
        <v>50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t="str">
        <f t="shared" si="8"/>
        <v>film</v>
      </c>
      <c r="R76" t="str">
        <f t="shared" si="9"/>
        <v>video/shorts</v>
      </c>
      <c r="S76" s="6">
        <f t="shared" si="10"/>
        <v>1.1293199999999999</v>
      </c>
      <c r="T76" s="7">
        <f t="shared" si="11"/>
        <v>19.471034482758618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t="str">
        <f t="shared" si="8"/>
        <v>film</v>
      </c>
      <c r="R77" t="str">
        <f t="shared" si="9"/>
        <v>video/shorts</v>
      </c>
      <c r="S77" s="6">
        <f t="shared" si="10"/>
        <v>1.1542857142857144</v>
      </c>
      <c r="T77" s="7">
        <f t="shared" si="11"/>
        <v>85.957446808510639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t="str">
        <f t="shared" si="8"/>
        <v>film</v>
      </c>
      <c r="R78" t="str">
        <f t="shared" si="9"/>
        <v>video/shorts</v>
      </c>
      <c r="S78" s="6">
        <f t="shared" si="10"/>
        <v>1.5333333333333334</v>
      </c>
      <c r="T78" s="7">
        <f t="shared" si="11"/>
        <v>30.666666666666668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t="str">
        <f t="shared" si="8"/>
        <v>film</v>
      </c>
      <c r="R79" t="str">
        <f t="shared" si="9"/>
        <v>video/shorts</v>
      </c>
      <c r="S79" s="6">
        <f t="shared" si="10"/>
        <v>3.9249999999999998</v>
      </c>
      <c r="T79" s="7">
        <f t="shared" si="11"/>
        <v>60.384615384615387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t="str">
        <f t="shared" si="8"/>
        <v>film</v>
      </c>
      <c r="R80" t="str">
        <f t="shared" si="9"/>
        <v>video/shorts</v>
      </c>
      <c r="S80" s="6">
        <f t="shared" si="10"/>
        <v>27.02</v>
      </c>
      <c r="T80" s="7">
        <f t="shared" si="11"/>
        <v>38.6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t="str">
        <f t="shared" si="8"/>
        <v>film</v>
      </c>
      <c r="R81" t="str">
        <f t="shared" si="9"/>
        <v>video/shorts</v>
      </c>
      <c r="S81" s="6">
        <f t="shared" si="10"/>
        <v>1.27</v>
      </c>
      <c r="T81" s="7">
        <f t="shared" si="11"/>
        <v>40.268292682926827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t="str">
        <f t="shared" si="8"/>
        <v>film</v>
      </c>
      <c r="R82" t="str">
        <f t="shared" si="9"/>
        <v>video/shorts</v>
      </c>
      <c r="S82" s="6">
        <f t="shared" si="10"/>
        <v>1.0725</v>
      </c>
      <c r="T82" s="7">
        <f t="shared" si="11"/>
        <v>273.82978723404256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t="str">
        <f t="shared" si="8"/>
        <v>film</v>
      </c>
      <c r="R83" t="str">
        <f t="shared" si="9"/>
        <v>video/shorts</v>
      </c>
      <c r="S83" s="6">
        <f t="shared" si="10"/>
        <v>1.98</v>
      </c>
      <c r="T83" s="7">
        <f t="shared" si="11"/>
        <v>53.035714285714285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t="str">
        <f t="shared" si="8"/>
        <v>film</v>
      </c>
      <c r="R84" t="str">
        <f t="shared" si="9"/>
        <v>video/shorts</v>
      </c>
      <c r="S84" s="6">
        <f t="shared" si="10"/>
        <v>1.0001249999999999</v>
      </c>
      <c r="T84" s="7">
        <f t="shared" si="11"/>
        <v>40.005000000000003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t="str">
        <f t="shared" si="8"/>
        <v>film</v>
      </c>
      <c r="R85" t="str">
        <f t="shared" si="9"/>
        <v>video/shorts</v>
      </c>
      <c r="S85" s="6">
        <f t="shared" si="10"/>
        <v>1.0249999999999999</v>
      </c>
      <c r="T85" s="7">
        <f t="shared" si="11"/>
        <v>15.76923076923077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t="str">
        <f t="shared" si="8"/>
        <v>film</v>
      </c>
      <c r="R86" t="str">
        <f t="shared" si="9"/>
        <v>video/shorts</v>
      </c>
      <c r="S86" s="6">
        <f t="shared" si="10"/>
        <v>1</v>
      </c>
      <c r="T86" s="7">
        <f t="shared" si="11"/>
        <v>71.428571428571431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t="str">
        <f t="shared" si="8"/>
        <v>film</v>
      </c>
      <c r="R87" t="str">
        <f t="shared" si="9"/>
        <v>video/shorts</v>
      </c>
      <c r="S87" s="6">
        <f t="shared" si="10"/>
        <v>1.2549999999999999</v>
      </c>
      <c r="T87" s="7">
        <f t="shared" si="11"/>
        <v>71.714285714285708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t="str">
        <f t="shared" si="8"/>
        <v>film</v>
      </c>
      <c r="R88" t="str">
        <f t="shared" si="9"/>
        <v>video/shorts</v>
      </c>
      <c r="S88" s="6">
        <f t="shared" si="10"/>
        <v>1.0646666666666667</v>
      </c>
      <c r="T88" s="7">
        <f t="shared" si="11"/>
        <v>375.76470588235293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t="str">
        <f t="shared" si="8"/>
        <v>film</v>
      </c>
      <c r="R89" t="str">
        <f t="shared" si="9"/>
        <v>video/shorts</v>
      </c>
      <c r="S89" s="6">
        <f t="shared" si="10"/>
        <v>1.046</v>
      </c>
      <c r="T89" s="7">
        <f t="shared" si="11"/>
        <v>104.6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t="str">
        <f t="shared" si="8"/>
        <v>film</v>
      </c>
      <c r="R90" t="str">
        <f t="shared" si="9"/>
        <v>video/shorts</v>
      </c>
      <c r="S90" s="6">
        <f t="shared" si="10"/>
        <v>1.0285714285714285</v>
      </c>
      <c r="T90" s="7">
        <f t="shared" si="11"/>
        <v>60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t="str">
        <f t="shared" si="8"/>
        <v>film</v>
      </c>
      <c r="R91" t="str">
        <f t="shared" si="9"/>
        <v>video/shorts</v>
      </c>
      <c r="S91" s="6">
        <f t="shared" si="10"/>
        <v>1.1506666666666667</v>
      </c>
      <c r="T91" s="7">
        <f t="shared" si="11"/>
        <v>123.28571428571429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t="str">
        <f t="shared" si="8"/>
        <v>film</v>
      </c>
      <c r="R92" t="str">
        <f t="shared" si="9"/>
        <v>video/shorts</v>
      </c>
      <c r="S92" s="6">
        <f t="shared" si="10"/>
        <v>1.004</v>
      </c>
      <c r="T92" s="7">
        <f t="shared" si="11"/>
        <v>31.375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t="str">
        <f t="shared" si="8"/>
        <v>film</v>
      </c>
      <c r="R93" t="str">
        <f t="shared" si="9"/>
        <v>video/shorts</v>
      </c>
      <c r="S93" s="6">
        <f t="shared" si="10"/>
        <v>1.2</v>
      </c>
      <c r="T93" s="7">
        <f t="shared" si="11"/>
        <v>78.260869565217391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t="str">
        <f t="shared" si="8"/>
        <v>film</v>
      </c>
      <c r="R94" t="str">
        <f t="shared" si="9"/>
        <v>video/shorts</v>
      </c>
      <c r="S94" s="6">
        <f t="shared" si="10"/>
        <v>1.052</v>
      </c>
      <c r="T94" s="7">
        <f t="shared" si="11"/>
        <v>122.32558139534883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t="str">
        <f t="shared" si="8"/>
        <v>film</v>
      </c>
      <c r="R95" t="str">
        <f t="shared" si="9"/>
        <v>video/shorts</v>
      </c>
      <c r="S95" s="6">
        <f t="shared" si="10"/>
        <v>1.1060000000000001</v>
      </c>
      <c r="T95" s="7">
        <f t="shared" si="11"/>
        <v>73.733333333333334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t="str">
        <f t="shared" si="8"/>
        <v>film</v>
      </c>
      <c r="R96" t="str">
        <f t="shared" si="9"/>
        <v>video/shorts</v>
      </c>
      <c r="S96" s="6">
        <f t="shared" si="10"/>
        <v>1.04</v>
      </c>
      <c r="T96" s="7">
        <f t="shared" si="11"/>
        <v>21.666666666666668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t="str">
        <f t="shared" si="8"/>
        <v>film</v>
      </c>
      <c r="R97" t="str">
        <f t="shared" si="9"/>
        <v>video/shorts</v>
      </c>
      <c r="S97" s="6">
        <f t="shared" si="10"/>
        <v>1.3142857142857143</v>
      </c>
      <c r="T97" s="7">
        <f t="shared" si="11"/>
        <v>21.904761904761905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t="str">
        <f t="shared" si="8"/>
        <v>film</v>
      </c>
      <c r="R98" t="str">
        <f t="shared" si="9"/>
        <v>video/shorts</v>
      </c>
      <c r="S98" s="6">
        <f t="shared" si="10"/>
        <v>1.1466666666666667</v>
      </c>
      <c r="T98" s="7">
        <f t="shared" si="11"/>
        <v>50.588235294117645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t="str">
        <f t="shared" si="8"/>
        <v>film</v>
      </c>
      <c r="R99" t="str">
        <f t="shared" si="9"/>
        <v>video/shorts</v>
      </c>
      <c r="S99" s="6">
        <f t="shared" si="10"/>
        <v>1.0625</v>
      </c>
      <c r="T99" s="7">
        <f t="shared" si="11"/>
        <v>53.125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t="str">
        <f t="shared" si="8"/>
        <v>film</v>
      </c>
      <c r="R100" t="str">
        <f t="shared" si="9"/>
        <v>video/shorts</v>
      </c>
      <c r="S100" s="6">
        <f t="shared" si="10"/>
        <v>1.0625</v>
      </c>
      <c r="T100" s="7">
        <f t="shared" si="11"/>
        <v>56.666666666666664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t="str">
        <f t="shared" si="8"/>
        <v>film</v>
      </c>
      <c r="R101" t="str">
        <f t="shared" si="9"/>
        <v>video/shorts</v>
      </c>
      <c r="S101" s="6">
        <f t="shared" si="10"/>
        <v>1.0601933333333333</v>
      </c>
      <c r="T101" s="7">
        <f t="shared" si="11"/>
        <v>40.776666666666664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t="str">
        <f t="shared" si="8"/>
        <v>film</v>
      </c>
      <c r="R102" t="str">
        <f t="shared" si="9"/>
        <v>video/shorts</v>
      </c>
      <c r="S102" s="6">
        <f t="shared" si="10"/>
        <v>1</v>
      </c>
      <c r="T102" s="7">
        <f t="shared" si="11"/>
        <v>192.30769230769232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t="str">
        <f t="shared" si="8"/>
        <v>film</v>
      </c>
      <c r="R103" t="str">
        <f t="shared" si="9"/>
        <v>video/shorts</v>
      </c>
      <c r="S103" s="6">
        <f t="shared" si="10"/>
        <v>1</v>
      </c>
      <c r="T103" s="7">
        <f t="shared" si="11"/>
        <v>100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8"/>
        <v>film</v>
      </c>
      <c r="R104" t="str">
        <f t="shared" si="9"/>
        <v>video/shorts</v>
      </c>
      <c r="S104" s="6">
        <f t="shared" si="10"/>
        <v>1.2775000000000001</v>
      </c>
      <c r="T104" s="7">
        <f t="shared" si="11"/>
        <v>117.92307692307692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t="str">
        <f t="shared" si="8"/>
        <v>film</v>
      </c>
      <c r="R105" t="str">
        <f t="shared" si="9"/>
        <v>video/shorts</v>
      </c>
      <c r="S105" s="6">
        <f t="shared" si="10"/>
        <v>1.0515384615384615</v>
      </c>
      <c r="T105" s="7">
        <f t="shared" si="11"/>
        <v>27.897959183673468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t="str">
        <f t="shared" si="8"/>
        <v>film</v>
      </c>
      <c r="R106" t="str">
        <f t="shared" si="9"/>
        <v>video/shorts</v>
      </c>
      <c r="S106" s="6">
        <f t="shared" si="10"/>
        <v>1.2</v>
      </c>
      <c r="T106" s="7">
        <f t="shared" si="11"/>
        <v>60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t="str">
        <f t="shared" si="8"/>
        <v>film</v>
      </c>
      <c r="R107" t="str">
        <f t="shared" si="9"/>
        <v>video/shorts</v>
      </c>
      <c r="S107" s="6">
        <f t="shared" si="10"/>
        <v>1.074090909090909</v>
      </c>
      <c r="T107" s="7">
        <f t="shared" si="11"/>
        <v>39.383333333333333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t="str">
        <f t="shared" si="8"/>
        <v>film</v>
      </c>
      <c r="R108" t="str">
        <f t="shared" si="9"/>
        <v>video/shorts</v>
      </c>
      <c r="S108" s="6">
        <f t="shared" si="10"/>
        <v>1.0049999999999999</v>
      </c>
      <c r="T108" s="7">
        <f t="shared" si="11"/>
        <v>186.11111111111111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t="str">
        <f t="shared" si="8"/>
        <v>film</v>
      </c>
      <c r="R109" t="str">
        <f t="shared" si="9"/>
        <v>video/shorts</v>
      </c>
      <c r="S109" s="6">
        <f t="shared" si="10"/>
        <v>1.0246666666666666</v>
      </c>
      <c r="T109" s="7">
        <f t="shared" si="11"/>
        <v>111.37681159420291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t="str">
        <f t="shared" si="8"/>
        <v>film</v>
      </c>
      <c r="R110" t="str">
        <f t="shared" si="9"/>
        <v>video/shorts</v>
      </c>
      <c r="S110" s="6">
        <f t="shared" si="10"/>
        <v>2.4666666666666668</v>
      </c>
      <c r="T110" s="7">
        <f t="shared" si="11"/>
        <v>78.723404255319153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t="str">
        <f t="shared" si="8"/>
        <v>film</v>
      </c>
      <c r="R111" t="str">
        <f t="shared" si="9"/>
        <v>video/shorts</v>
      </c>
      <c r="S111" s="6">
        <f t="shared" si="10"/>
        <v>2.1949999999999998</v>
      </c>
      <c r="T111" s="7">
        <f t="shared" si="11"/>
        <v>46.702127659574465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t="str">
        <f t="shared" si="8"/>
        <v>film</v>
      </c>
      <c r="R112" t="str">
        <f t="shared" si="9"/>
        <v>video/shorts</v>
      </c>
      <c r="S112" s="6">
        <f t="shared" si="10"/>
        <v>1.3076923076923077</v>
      </c>
      <c r="T112" s="7">
        <f t="shared" si="11"/>
        <v>65.384615384615387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8"/>
        <v>film</v>
      </c>
      <c r="R113" t="str">
        <f t="shared" si="9"/>
        <v>video/shorts</v>
      </c>
      <c r="S113" s="6">
        <f t="shared" si="10"/>
        <v>1.5457142857142858</v>
      </c>
      <c r="T113" s="7">
        <f t="shared" si="11"/>
        <v>102.0754716981132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t="str">
        <f t="shared" si="8"/>
        <v>film</v>
      </c>
      <c r="R114" t="str">
        <f t="shared" si="9"/>
        <v>video/shorts</v>
      </c>
      <c r="S114" s="6">
        <f t="shared" si="10"/>
        <v>1.04</v>
      </c>
      <c r="T114" s="7">
        <f t="shared" si="11"/>
        <v>64.197530864197532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t="str">
        <f t="shared" si="8"/>
        <v>film</v>
      </c>
      <c r="R115" t="str">
        <f t="shared" si="9"/>
        <v>video/shorts</v>
      </c>
      <c r="S115" s="6">
        <f t="shared" si="10"/>
        <v>1.41</v>
      </c>
      <c r="T115" s="7">
        <f t="shared" si="11"/>
        <v>90.384615384615387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t="str">
        <f t="shared" si="8"/>
        <v>film</v>
      </c>
      <c r="R116" t="str">
        <f t="shared" si="9"/>
        <v>video/shorts</v>
      </c>
      <c r="S116" s="6">
        <f t="shared" si="10"/>
        <v>1.0333333333333334</v>
      </c>
      <c r="T116" s="7">
        <f t="shared" si="11"/>
        <v>88.571428571428569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t="str">
        <f t="shared" si="8"/>
        <v>film</v>
      </c>
      <c r="R117" t="str">
        <f t="shared" si="9"/>
        <v>video/shorts</v>
      </c>
      <c r="S117" s="6">
        <f t="shared" si="10"/>
        <v>1.4044444444444444</v>
      </c>
      <c r="T117" s="7">
        <f t="shared" si="11"/>
        <v>28.727272727272727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t="str">
        <f t="shared" si="8"/>
        <v>film</v>
      </c>
      <c r="R118" t="str">
        <f t="shared" si="9"/>
        <v>video/shorts</v>
      </c>
      <c r="S118" s="6">
        <f t="shared" si="10"/>
        <v>1.1365714285714286</v>
      </c>
      <c r="T118" s="7">
        <f t="shared" si="11"/>
        <v>69.78947368421052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t="str">
        <f t="shared" si="8"/>
        <v>film</v>
      </c>
      <c r="R119" t="str">
        <f t="shared" si="9"/>
        <v>video/shorts</v>
      </c>
      <c r="S119" s="6">
        <f t="shared" si="10"/>
        <v>1.0049377777777779</v>
      </c>
      <c r="T119" s="7">
        <f t="shared" si="11"/>
        <v>167.48962962962963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t="str">
        <f t="shared" si="8"/>
        <v>film</v>
      </c>
      <c r="R120" t="str">
        <f t="shared" si="9"/>
        <v>video/shorts</v>
      </c>
      <c r="S120" s="6">
        <f t="shared" si="10"/>
        <v>1.1303159999999999</v>
      </c>
      <c r="T120" s="7">
        <f t="shared" si="11"/>
        <v>144.91230769230768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t="str">
        <f t="shared" si="8"/>
        <v>film</v>
      </c>
      <c r="R121" t="str">
        <f t="shared" si="9"/>
        <v>video/shorts</v>
      </c>
      <c r="S121" s="6">
        <f t="shared" si="10"/>
        <v>1.0455692307692308</v>
      </c>
      <c r="T121" s="7">
        <f t="shared" si="11"/>
        <v>91.840540540540545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t="str">
        <f t="shared" si="8"/>
        <v>film</v>
      </c>
      <c r="R122" t="str">
        <f t="shared" si="9"/>
        <v>video/science fiction</v>
      </c>
      <c r="S122" s="6">
        <f t="shared" si="10"/>
        <v>1.4285714285714287E-4</v>
      </c>
      <c r="T122" s="7">
        <f t="shared" si="11"/>
        <v>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t="str">
        <f t="shared" si="8"/>
        <v>film</v>
      </c>
      <c r="R123" t="str">
        <f t="shared" si="9"/>
        <v>video/science fiction</v>
      </c>
      <c r="S123" s="6">
        <f t="shared" si="10"/>
        <v>3.3333333333333332E-4</v>
      </c>
      <c r="T123" s="7">
        <f t="shared" si="11"/>
        <v>1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t="str">
        <f t="shared" si="8"/>
        <v>film</v>
      </c>
      <c r="R124" t="str">
        <f t="shared" si="9"/>
        <v>video/science fiction</v>
      </c>
      <c r="S124" s="6">
        <f t="shared" si="10"/>
        <v>0</v>
      </c>
      <c r="T124" s="7">
        <f t="shared" si="11"/>
        <v>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t="str">
        <f t="shared" si="8"/>
        <v>film</v>
      </c>
      <c r="R125" t="str">
        <f t="shared" si="9"/>
        <v>video/science fiction</v>
      </c>
      <c r="S125" s="6">
        <f t="shared" si="10"/>
        <v>2.7454545454545453E-3</v>
      </c>
      <c r="T125" s="7">
        <f t="shared" si="11"/>
        <v>25.166666666666668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t="str">
        <f t="shared" si="8"/>
        <v>film</v>
      </c>
      <c r="R126" t="str">
        <f t="shared" si="9"/>
        <v>video/science fiction</v>
      </c>
      <c r="S126" s="6">
        <f t="shared" si="10"/>
        <v>0</v>
      </c>
      <c r="T126" s="7">
        <f t="shared" si="11"/>
        <v>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t="str">
        <f t="shared" si="8"/>
        <v>film</v>
      </c>
      <c r="R127" t="str">
        <f t="shared" si="9"/>
        <v>video/science fiction</v>
      </c>
      <c r="S127" s="6">
        <f t="shared" si="10"/>
        <v>0.14000000000000001</v>
      </c>
      <c r="T127" s="7">
        <f t="shared" si="11"/>
        <v>11.666666666666666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t="str">
        <f t="shared" si="8"/>
        <v>film</v>
      </c>
      <c r="R128" t="str">
        <f t="shared" si="9"/>
        <v>video/science fiction</v>
      </c>
      <c r="S128" s="6">
        <f t="shared" si="10"/>
        <v>5.5480000000000002E-2</v>
      </c>
      <c r="T128" s="7">
        <f t="shared" si="11"/>
        <v>106.69230769230769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t="str">
        <f t="shared" si="8"/>
        <v>film</v>
      </c>
      <c r="R129" t="str">
        <f t="shared" si="9"/>
        <v>video/science fiction</v>
      </c>
      <c r="S129" s="6">
        <f t="shared" si="10"/>
        <v>2.375E-2</v>
      </c>
      <c r="T129" s="7">
        <f t="shared" si="11"/>
        <v>47.5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t="str">
        <f t="shared" si="8"/>
        <v>film</v>
      </c>
      <c r="R130" t="str">
        <f t="shared" si="9"/>
        <v>video/science fiction</v>
      </c>
      <c r="S130" s="6">
        <f t="shared" si="10"/>
        <v>1.8669999999999999E-2</v>
      </c>
      <c r="T130" s="7">
        <f t="shared" si="11"/>
        <v>311.16666666666669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14">LEFT(P131, FIND("&amp;",P131)-2)</f>
        <v>film</v>
      </c>
      <c r="R131" t="str">
        <f t="shared" ref="R131:R194" si="15">RIGHT(P131,LEN(P131)-FIND("&amp;",P131)-1)</f>
        <v>video/science fiction</v>
      </c>
      <c r="S131" s="6">
        <f t="shared" ref="S131:S194" si="16">E131/D131</f>
        <v>0</v>
      </c>
      <c r="T131" s="7">
        <f t="shared" ref="T131:T194" si="17">IF(E131=0,0,E131/N131)</f>
        <v>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t="str">
        <f t="shared" si="14"/>
        <v>film</v>
      </c>
      <c r="R132" t="str">
        <f t="shared" si="15"/>
        <v>video/science fiction</v>
      </c>
      <c r="S132" s="6">
        <f t="shared" si="16"/>
        <v>0</v>
      </c>
      <c r="T132" s="7">
        <f t="shared" si="17"/>
        <v>0</v>
      </c>
      <c r="U132" t="s">
        <v>8313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t="str">
        <f t="shared" si="14"/>
        <v>film</v>
      </c>
      <c r="R133" t="str">
        <f t="shared" si="15"/>
        <v>video/science fiction</v>
      </c>
      <c r="S133" s="6">
        <f t="shared" si="16"/>
        <v>0</v>
      </c>
      <c r="T133" s="7">
        <f t="shared" si="17"/>
        <v>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4"/>
        <v>film</v>
      </c>
      <c r="R134" t="str">
        <f t="shared" si="15"/>
        <v>video/science fiction</v>
      </c>
      <c r="S134" s="6">
        <f t="shared" si="16"/>
        <v>9.5687499999999995E-2</v>
      </c>
      <c r="T134" s="7">
        <f t="shared" si="17"/>
        <v>94.506172839506178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t="str">
        <f t="shared" si="14"/>
        <v>film</v>
      </c>
      <c r="R135" t="str">
        <f t="shared" si="15"/>
        <v>video/science fiction</v>
      </c>
      <c r="S135" s="6">
        <f t="shared" si="16"/>
        <v>0</v>
      </c>
      <c r="T135" s="7">
        <f t="shared" si="17"/>
        <v>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t="str">
        <f t="shared" si="14"/>
        <v>film</v>
      </c>
      <c r="R136" t="str">
        <f t="shared" si="15"/>
        <v>video/science fiction</v>
      </c>
      <c r="S136" s="6">
        <f t="shared" si="16"/>
        <v>0</v>
      </c>
      <c r="T136" s="7">
        <f t="shared" si="17"/>
        <v>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t="str">
        <f t="shared" si="14"/>
        <v>film</v>
      </c>
      <c r="R137" t="str">
        <f t="shared" si="15"/>
        <v>video/science fiction</v>
      </c>
      <c r="S137" s="6">
        <f t="shared" si="16"/>
        <v>0.13433333333333333</v>
      </c>
      <c r="T137" s="7">
        <f t="shared" si="17"/>
        <v>80.599999999999994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t="str">
        <f t="shared" si="14"/>
        <v>film</v>
      </c>
      <c r="R138" t="str">
        <f t="shared" si="15"/>
        <v>video/science fiction</v>
      </c>
      <c r="S138" s="6">
        <f t="shared" si="16"/>
        <v>0</v>
      </c>
      <c r="T138" s="7">
        <f t="shared" si="17"/>
        <v>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t="str">
        <f t="shared" si="14"/>
        <v>film</v>
      </c>
      <c r="R139" t="str">
        <f t="shared" si="15"/>
        <v>video/science fiction</v>
      </c>
      <c r="S139" s="6">
        <f t="shared" si="16"/>
        <v>0</v>
      </c>
      <c r="T139" s="7">
        <f t="shared" si="17"/>
        <v>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4"/>
        <v>film</v>
      </c>
      <c r="R140" t="str">
        <f t="shared" si="15"/>
        <v>video/science fiction</v>
      </c>
      <c r="S140" s="6">
        <f t="shared" si="16"/>
        <v>3.1413333333333335E-2</v>
      </c>
      <c r="T140" s="7">
        <f t="shared" si="17"/>
        <v>81.241379310344826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4"/>
        <v>film</v>
      </c>
      <c r="R141" t="str">
        <f t="shared" si="15"/>
        <v>video/science fiction</v>
      </c>
      <c r="S141" s="6">
        <f t="shared" si="16"/>
        <v>1</v>
      </c>
      <c r="T141" s="7">
        <f t="shared" si="17"/>
        <v>500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t="str">
        <f t="shared" si="14"/>
        <v>film</v>
      </c>
      <c r="R142" t="str">
        <f t="shared" si="15"/>
        <v>video/science fiction</v>
      </c>
      <c r="S142" s="6">
        <f t="shared" si="16"/>
        <v>0</v>
      </c>
      <c r="T142" s="7">
        <f t="shared" si="17"/>
        <v>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4"/>
        <v>film</v>
      </c>
      <c r="R143" t="str">
        <f t="shared" si="15"/>
        <v>video/science fiction</v>
      </c>
      <c r="S143" s="6">
        <f t="shared" si="16"/>
        <v>0.10775</v>
      </c>
      <c r="T143" s="7">
        <f t="shared" si="17"/>
        <v>46.178571428571431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t="str">
        <f t="shared" si="14"/>
        <v>film</v>
      </c>
      <c r="R144" t="str">
        <f t="shared" si="15"/>
        <v>video/science fiction</v>
      </c>
      <c r="S144" s="6">
        <f t="shared" si="16"/>
        <v>3.3333333333333335E-3</v>
      </c>
      <c r="T144" s="7">
        <f t="shared" si="17"/>
        <v>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t="str">
        <f t="shared" si="14"/>
        <v>film</v>
      </c>
      <c r="R145" t="str">
        <f t="shared" si="15"/>
        <v>video/science fiction</v>
      </c>
      <c r="S145" s="6">
        <f t="shared" si="16"/>
        <v>0</v>
      </c>
      <c r="T145" s="7">
        <f t="shared" si="17"/>
        <v>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4"/>
        <v>film</v>
      </c>
      <c r="R146" t="str">
        <f t="shared" si="15"/>
        <v>video/science fiction</v>
      </c>
      <c r="S146" s="6">
        <f t="shared" si="16"/>
        <v>0.27600000000000002</v>
      </c>
      <c r="T146" s="7">
        <f t="shared" si="17"/>
        <v>55.945945945945944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t="str">
        <f t="shared" si="14"/>
        <v>film</v>
      </c>
      <c r="R147" t="str">
        <f t="shared" si="15"/>
        <v>video/science fiction</v>
      </c>
      <c r="S147" s="6">
        <f t="shared" si="16"/>
        <v>7.5111111111111115E-2</v>
      </c>
      <c r="T147" s="7">
        <f t="shared" si="17"/>
        <v>37.555555555555557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t="str">
        <f t="shared" si="14"/>
        <v>film</v>
      </c>
      <c r="R148" t="str">
        <f t="shared" si="15"/>
        <v>video/science fiction</v>
      </c>
      <c r="S148" s="6">
        <f t="shared" si="16"/>
        <v>5.7499999999999999E-3</v>
      </c>
      <c r="T148" s="7">
        <f t="shared" si="17"/>
        <v>38.333333333333336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t="str">
        <f t="shared" si="14"/>
        <v>film</v>
      </c>
      <c r="R149" t="str">
        <f t="shared" si="15"/>
        <v>video/science fiction</v>
      </c>
      <c r="S149" s="6">
        <f t="shared" si="16"/>
        <v>0</v>
      </c>
      <c r="T149" s="7">
        <f t="shared" si="17"/>
        <v>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t="str">
        <f t="shared" si="14"/>
        <v>film</v>
      </c>
      <c r="R150" t="str">
        <f t="shared" si="15"/>
        <v>video/science fiction</v>
      </c>
      <c r="S150" s="6">
        <f t="shared" si="16"/>
        <v>8.0000000000000004E-4</v>
      </c>
      <c r="T150" s="7">
        <f t="shared" si="17"/>
        <v>20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t="str">
        <f t="shared" si="14"/>
        <v>film</v>
      </c>
      <c r="R151" t="str">
        <f t="shared" si="15"/>
        <v>video/science fiction</v>
      </c>
      <c r="S151" s="6">
        <f t="shared" si="16"/>
        <v>9.1999999999999998E-3</v>
      </c>
      <c r="T151" s="7">
        <f t="shared" si="17"/>
        <v>15.333333333333334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4"/>
        <v>film</v>
      </c>
      <c r="R152" t="str">
        <f t="shared" si="15"/>
        <v>video/science fiction</v>
      </c>
      <c r="S152" s="6">
        <f t="shared" si="16"/>
        <v>0.23163076923076922</v>
      </c>
      <c r="T152" s="7">
        <f t="shared" si="17"/>
        <v>449.43283582089555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t="str">
        <f t="shared" si="14"/>
        <v>film</v>
      </c>
      <c r="R153" t="str">
        <f t="shared" si="15"/>
        <v>video/science fiction</v>
      </c>
      <c r="S153" s="6">
        <f t="shared" si="16"/>
        <v>5.5999999999999995E-4</v>
      </c>
      <c r="T153" s="7">
        <f t="shared" si="17"/>
        <v>28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t="str">
        <f t="shared" si="14"/>
        <v>film</v>
      </c>
      <c r="R154" t="str">
        <f t="shared" si="15"/>
        <v>video/science fiction</v>
      </c>
      <c r="S154" s="6">
        <f t="shared" si="16"/>
        <v>7.8947368421052633E-5</v>
      </c>
      <c r="T154" s="7">
        <f t="shared" si="17"/>
        <v>15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4"/>
        <v>film</v>
      </c>
      <c r="R155" t="str">
        <f t="shared" si="15"/>
        <v>video/science fiction</v>
      </c>
      <c r="S155" s="6">
        <f t="shared" si="16"/>
        <v>7.1799999999999998E-3</v>
      </c>
      <c r="T155" s="7">
        <f t="shared" si="17"/>
        <v>35.9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t="str">
        <f t="shared" si="14"/>
        <v>film</v>
      </c>
      <c r="R156" t="str">
        <f t="shared" si="15"/>
        <v>video/science fiction</v>
      </c>
      <c r="S156" s="6">
        <f t="shared" si="16"/>
        <v>2.6666666666666668E-2</v>
      </c>
      <c r="T156" s="7">
        <f t="shared" si="17"/>
        <v>13.333333333333334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t="str">
        <f t="shared" si="14"/>
        <v>film</v>
      </c>
      <c r="R157" t="str">
        <f t="shared" si="15"/>
        <v>video/science fiction</v>
      </c>
      <c r="S157" s="6">
        <f t="shared" si="16"/>
        <v>6.0000000000000002E-5</v>
      </c>
      <c r="T157" s="7">
        <f t="shared" si="17"/>
        <v>20.25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4"/>
        <v>film</v>
      </c>
      <c r="R158" t="str">
        <f t="shared" si="15"/>
        <v>video/science fiction</v>
      </c>
      <c r="S158" s="6">
        <f t="shared" si="16"/>
        <v>5.0999999999999997E-2</v>
      </c>
      <c r="T158" s="7">
        <f t="shared" si="17"/>
        <v>119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t="str">
        <f t="shared" si="14"/>
        <v>film</v>
      </c>
      <c r="R159" t="str">
        <f t="shared" si="15"/>
        <v>video/science fiction</v>
      </c>
      <c r="S159" s="6">
        <f t="shared" si="16"/>
        <v>2.671118530884808E-3</v>
      </c>
      <c r="T159" s="7">
        <f t="shared" si="17"/>
        <v>4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t="str">
        <f t="shared" si="14"/>
        <v>film</v>
      </c>
      <c r="R160" t="str">
        <f t="shared" si="15"/>
        <v>video/science fiction</v>
      </c>
      <c r="S160" s="6">
        <f t="shared" si="16"/>
        <v>0</v>
      </c>
      <c r="T160" s="7">
        <f t="shared" si="17"/>
        <v>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t="str">
        <f t="shared" si="14"/>
        <v>film</v>
      </c>
      <c r="R161" t="str">
        <f t="shared" si="15"/>
        <v>video/science fiction</v>
      </c>
      <c r="S161" s="6">
        <f t="shared" si="16"/>
        <v>2.0000000000000002E-5</v>
      </c>
      <c r="T161" s="7">
        <f t="shared" si="17"/>
        <v>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t="str">
        <f t="shared" si="14"/>
        <v>film</v>
      </c>
      <c r="R162" t="str">
        <f t="shared" si="15"/>
        <v>video/drama</v>
      </c>
      <c r="S162" s="6">
        <f t="shared" si="16"/>
        <v>0</v>
      </c>
      <c r="T162" s="7">
        <f t="shared" si="17"/>
        <v>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t="str">
        <f t="shared" si="14"/>
        <v>film</v>
      </c>
      <c r="R163" t="str">
        <f t="shared" si="15"/>
        <v>video/drama</v>
      </c>
      <c r="S163" s="6">
        <f t="shared" si="16"/>
        <v>1E-4</v>
      </c>
      <c r="T163" s="7">
        <f t="shared" si="17"/>
        <v>5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4"/>
        <v>film</v>
      </c>
      <c r="R164" t="str">
        <f t="shared" si="15"/>
        <v>video/drama</v>
      </c>
      <c r="S164" s="6">
        <f t="shared" si="16"/>
        <v>0.15535714285714286</v>
      </c>
      <c r="T164" s="7">
        <f t="shared" si="17"/>
        <v>43.5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t="str">
        <f t="shared" si="14"/>
        <v>film</v>
      </c>
      <c r="R165" t="str">
        <f t="shared" si="15"/>
        <v>video/drama</v>
      </c>
      <c r="S165" s="6">
        <f t="shared" si="16"/>
        <v>0</v>
      </c>
      <c r="T165" s="7">
        <f t="shared" si="17"/>
        <v>0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t="str">
        <f t="shared" si="14"/>
        <v>film</v>
      </c>
      <c r="R166" t="str">
        <f t="shared" si="15"/>
        <v>video/drama</v>
      </c>
      <c r="S166" s="6">
        <f t="shared" si="16"/>
        <v>5.3333333333333332E-3</v>
      </c>
      <c r="T166" s="7">
        <f t="shared" si="17"/>
        <v>91.428571428571431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t="str">
        <f t="shared" si="14"/>
        <v>film</v>
      </c>
      <c r="R167" t="str">
        <f t="shared" si="15"/>
        <v>video/drama</v>
      </c>
      <c r="S167" s="6">
        <f t="shared" si="16"/>
        <v>0</v>
      </c>
      <c r="T167" s="7">
        <f t="shared" si="17"/>
        <v>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t="str">
        <f t="shared" si="14"/>
        <v>film</v>
      </c>
      <c r="R168" t="str">
        <f t="shared" si="15"/>
        <v>video/drama</v>
      </c>
      <c r="S168" s="6">
        <f t="shared" si="16"/>
        <v>0.6</v>
      </c>
      <c r="T168" s="7">
        <f t="shared" si="17"/>
        <v>3000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t="str">
        <f t="shared" si="14"/>
        <v>film</v>
      </c>
      <c r="R169" t="str">
        <f t="shared" si="15"/>
        <v>video/drama</v>
      </c>
      <c r="S169" s="6">
        <f t="shared" si="16"/>
        <v>1E-4</v>
      </c>
      <c r="T169" s="7">
        <f t="shared" si="17"/>
        <v>5.5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t="str">
        <f t="shared" si="14"/>
        <v>film</v>
      </c>
      <c r="R170" t="str">
        <f t="shared" si="15"/>
        <v>video/drama</v>
      </c>
      <c r="S170" s="6">
        <f t="shared" si="16"/>
        <v>4.0625000000000001E-2</v>
      </c>
      <c r="T170" s="7">
        <f t="shared" si="17"/>
        <v>108.33333333333333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4"/>
        <v>film</v>
      </c>
      <c r="R171" t="str">
        <f t="shared" si="15"/>
        <v>video/drama</v>
      </c>
      <c r="S171" s="6">
        <f t="shared" si="16"/>
        <v>0.224</v>
      </c>
      <c r="T171" s="7">
        <f t="shared" si="17"/>
        <v>56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4"/>
        <v>film</v>
      </c>
      <c r="R172" t="str">
        <f t="shared" si="15"/>
        <v>video/drama</v>
      </c>
      <c r="S172" s="6">
        <f t="shared" si="16"/>
        <v>3.2500000000000001E-2</v>
      </c>
      <c r="T172" s="7">
        <f t="shared" si="17"/>
        <v>32.5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t="str">
        <f t="shared" si="14"/>
        <v>film</v>
      </c>
      <c r="R173" t="str">
        <f t="shared" si="15"/>
        <v>video/drama</v>
      </c>
      <c r="S173" s="6">
        <f t="shared" si="16"/>
        <v>2.0000000000000002E-5</v>
      </c>
      <c r="T173" s="7">
        <f t="shared" si="17"/>
        <v>1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t="str">
        <f t="shared" si="14"/>
        <v>film</v>
      </c>
      <c r="R174" t="str">
        <f t="shared" si="15"/>
        <v>video/drama</v>
      </c>
      <c r="S174" s="6">
        <f t="shared" si="16"/>
        <v>0</v>
      </c>
      <c r="T174" s="7">
        <f t="shared" si="17"/>
        <v>0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t="str">
        <f t="shared" si="14"/>
        <v>film</v>
      </c>
      <c r="R175" t="str">
        <f t="shared" si="15"/>
        <v>video/drama</v>
      </c>
      <c r="S175" s="6">
        <f t="shared" si="16"/>
        <v>0</v>
      </c>
      <c r="T175" s="7">
        <f t="shared" si="17"/>
        <v>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4"/>
        <v>film</v>
      </c>
      <c r="R176" t="str">
        <f t="shared" si="15"/>
        <v>video/drama</v>
      </c>
      <c r="S176" s="6">
        <f t="shared" si="16"/>
        <v>0</v>
      </c>
      <c r="T176" s="7">
        <f t="shared" si="17"/>
        <v>0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4"/>
        <v>film</v>
      </c>
      <c r="R177" t="str">
        <f t="shared" si="15"/>
        <v>video/drama</v>
      </c>
      <c r="S177" s="6">
        <f t="shared" si="16"/>
        <v>6.4850000000000005E-2</v>
      </c>
      <c r="T177" s="7">
        <f t="shared" si="17"/>
        <v>49.884615384615387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t="str">
        <f t="shared" si="14"/>
        <v>film</v>
      </c>
      <c r="R178" t="str">
        <f t="shared" si="15"/>
        <v>video/drama</v>
      </c>
      <c r="S178" s="6">
        <f t="shared" si="16"/>
        <v>0</v>
      </c>
      <c r="T178" s="7">
        <f t="shared" si="17"/>
        <v>0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t="str">
        <f t="shared" si="14"/>
        <v>film</v>
      </c>
      <c r="R179" t="str">
        <f t="shared" si="15"/>
        <v>video/drama</v>
      </c>
      <c r="S179" s="6">
        <f t="shared" si="16"/>
        <v>0.4</v>
      </c>
      <c r="T179" s="7">
        <f t="shared" si="17"/>
        <v>25.714285714285715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t="str">
        <f t="shared" si="14"/>
        <v>film</v>
      </c>
      <c r="R180" t="str">
        <f t="shared" si="15"/>
        <v>video/drama</v>
      </c>
      <c r="S180" s="6">
        <f t="shared" si="16"/>
        <v>0</v>
      </c>
      <c r="T180" s="7">
        <f t="shared" si="17"/>
        <v>0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t="str">
        <f t="shared" si="14"/>
        <v>film</v>
      </c>
      <c r="R181" t="str">
        <f t="shared" si="15"/>
        <v>video/drama</v>
      </c>
      <c r="S181" s="6">
        <f t="shared" si="16"/>
        <v>0.2</v>
      </c>
      <c r="T181" s="7">
        <f t="shared" si="17"/>
        <v>100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4"/>
        <v>film</v>
      </c>
      <c r="R182" t="str">
        <f t="shared" si="15"/>
        <v>video/drama</v>
      </c>
      <c r="S182" s="6">
        <f t="shared" si="16"/>
        <v>0.33416666666666667</v>
      </c>
      <c r="T182" s="7">
        <f t="shared" si="17"/>
        <v>30.846153846153847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t="str">
        <f t="shared" si="14"/>
        <v>film</v>
      </c>
      <c r="R183" t="str">
        <f t="shared" si="15"/>
        <v>video/drama</v>
      </c>
      <c r="S183" s="6">
        <f t="shared" si="16"/>
        <v>0.21092608822670172</v>
      </c>
      <c r="T183" s="7">
        <f t="shared" si="17"/>
        <v>180.5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t="str">
        <f t="shared" si="14"/>
        <v>film</v>
      </c>
      <c r="R184" t="str">
        <f t="shared" si="15"/>
        <v>video/drama</v>
      </c>
      <c r="S184" s="6">
        <f t="shared" si="16"/>
        <v>0</v>
      </c>
      <c r="T184" s="7">
        <f t="shared" si="17"/>
        <v>0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4"/>
        <v>film</v>
      </c>
      <c r="R185" t="str">
        <f t="shared" si="15"/>
        <v>video/drama</v>
      </c>
      <c r="S185" s="6">
        <f t="shared" si="16"/>
        <v>0.35855999999999999</v>
      </c>
      <c r="T185" s="7">
        <f t="shared" si="17"/>
        <v>373.5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t="str">
        <f t="shared" si="14"/>
        <v>film</v>
      </c>
      <c r="R186" t="str">
        <f t="shared" si="15"/>
        <v>video/drama</v>
      </c>
      <c r="S186" s="6">
        <f t="shared" si="16"/>
        <v>3.4000000000000002E-2</v>
      </c>
      <c r="T186" s="7">
        <f t="shared" si="17"/>
        <v>25.5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4"/>
        <v>film</v>
      </c>
      <c r="R187" t="str">
        <f t="shared" si="15"/>
        <v>video/drama</v>
      </c>
      <c r="S187" s="6">
        <f t="shared" si="16"/>
        <v>5.5E-2</v>
      </c>
      <c r="T187" s="7">
        <f t="shared" si="17"/>
        <v>220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t="str">
        <f t="shared" si="14"/>
        <v>film</v>
      </c>
      <c r="R188" t="str">
        <f t="shared" si="15"/>
        <v>video/drama</v>
      </c>
      <c r="S188" s="6">
        <f t="shared" si="16"/>
        <v>0</v>
      </c>
      <c r="T188" s="7">
        <f t="shared" si="17"/>
        <v>0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t="str">
        <f t="shared" si="14"/>
        <v>film</v>
      </c>
      <c r="R189" t="str">
        <f t="shared" si="15"/>
        <v>video/drama</v>
      </c>
      <c r="S189" s="6">
        <f t="shared" si="16"/>
        <v>0.16</v>
      </c>
      <c r="T189" s="7">
        <f t="shared" si="17"/>
        <v>160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t="str">
        <f t="shared" si="14"/>
        <v>film</v>
      </c>
      <c r="R190" t="str">
        <f t="shared" si="15"/>
        <v>video/drama</v>
      </c>
      <c r="S190" s="6">
        <f t="shared" si="16"/>
        <v>0</v>
      </c>
      <c r="T190" s="7">
        <f t="shared" si="17"/>
        <v>0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t="str">
        <f t="shared" si="14"/>
        <v>film</v>
      </c>
      <c r="R191" t="str">
        <f t="shared" si="15"/>
        <v>video/drama</v>
      </c>
      <c r="S191" s="6">
        <f t="shared" si="16"/>
        <v>6.8999999999999997E-4</v>
      </c>
      <c r="T191" s="7">
        <f t="shared" si="17"/>
        <v>69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t="str">
        <f t="shared" si="14"/>
        <v>film</v>
      </c>
      <c r="R192" t="str">
        <f t="shared" si="15"/>
        <v>video/drama</v>
      </c>
      <c r="S192" s="6">
        <f t="shared" si="16"/>
        <v>4.1666666666666666E-3</v>
      </c>
      <c r="T192" s="7">
        <f t="shared" si="17"/>
        <v>50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t="str">
        <f t="shared" si="14"/>
        <v>film</v>
      </c>
      <c r="R193" t="str">
        <f t="shared" si="15"/>
        <v>video/drama</v>
      </c>
      <c r="S193" s="6">
        <f t="shared" si="16"/>
        <v>0.05</v>
      </c>
      <c r="T193" s="7">
        <f t="shared" si="17"/>
        <v>83.333333333333329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t="str">
        <f t="shared" si="14"/>
        <v>film</v>
      </c>
      <c r="R194" t="str">
        <f t="shared" si="15"/>
        <v>video/drama</v>
      </c>
      <c r="S194" s="6">
        <f t="shared" si="16"/>
        <v>1.7E-5</v>
      </c>
      <c r="T194" s="7">
        <f t="shared" si="17"/>
        <v>5.666666666666667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20">LEFT(P195, FIND("&amp;",P195)-2)</f>
        <v>film</v>
      </c>
      <c r="R195" t="str">
        <f t="shared" ref="R195:R258" si="21">RIGHT(P195,LEN(P195)-FIND("&amp;",P195)-1)</f>
        <v>video/drama</v>
      </c>
      <c r="S195" s="6">
        <f t="shared" ref="S195:S258" si="22">E195/D195</f>
        <v>0</v>
      </c>
      <c r="T195" s="7">
        <f t="shared" ref="T195:T258" si="23">IF(E195=0,0,E195/N195)</f>
        <v>0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t="str">
        <f t="shared" si="20"/>
        <v>film</v>
      </c>
      <c r="R196" t="str">
        <f t="shared" si="21"/>
        <v>video/drama</v>
      </c>
      <c r="S196" s="6">
        <f t="shared" si="22"/>
        <v>1.1999999999999999E-3</v>
      </c>
      <c r="T196" s="7">
        <f t="shared" si="23"/>
        <v>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t="str">
        <f t="shared" si="20"/>
        <v>film</v>
      </c>
      <c r="R197" t="str">
        <f t="shared" si="21"/>
        <v>video/drama</v>
      </c>
      <c r="S197" s="6">
        <f t="shared" si="22"/>
        <v>0</v>
      </c>
      <c r="T197" s="7">
        <f t="shared" si="23"/>
        <v>0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t="str">
        <f t="shared" si="20"/>
        <v>film</v>
      </c>
      <c r="R198" t="str">
        <f t="shared" si="21"/>
        <v>video/drama</v>
      </c>
      <c r="S198" s="6">
        <f t="shared" si="22"/>
        <v>0.41857142857142859</v>
      </c>
      <c r="T198" s="7">
        <f t="shared" si="23"/>
        <v>77.10526315789474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t="str">
        <f t="shared" si="20"/>
        <v>film</v>
      </c>
      <c r="R199" t="str">
        <f t="shared" si="21"/>
        <v>video/drama</v>
      </c>
      <c r="S199" s="6">
        <f t="shared" si="22"/>
        <v>0.1048</v>
      </c>
      <c r="T199" s="7">
        <f t="shared" si="23"/>
        <v>32.75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t="str">
        <f t="shared" si="20"/>
        <v>film</v>
      </c>
      <c r="R200" t="str">
        <f t="shared" si="21"/>
        <v>video/drama</v>
      </c>
      <c r="S200" s="6">
        <f t="shared" si="22"/>
        <v>1.116E-2</v>
      </c>
      <c r="T200" s="7">
        <f t="shared" si="23"/>
        <v>46.5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t="str">
        <f t="shared" si="20"/>
        <v>film</v>
      </c>
      <c r="R201" t="str">
        <f t="shared" si="21"/>
        <v>video/drama</v>
      </c>
      <c r="S201" s="6">
        <f t="shared" si="22"/>
        <v>0</v>
      </c>
      <c r="T201" s="7">
        <f t="shared" si="23"/>
        <v>0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t="str">
        <f t="shared" si="20"/>
        <v>film</v>
      </c>
      <c r="R202" t="str">
        <f t="shared" si="21"/>
        <v>video/drama</v>
      </c>
      <c r="S202" s="6">
        <f t="shared" si="22"/>
        <v>0.26192500000000002</v>
      </c>
      <c r="T202" s="7">
        <f t="shared" si="23"/>
        <v>87.308333333333337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t="str">
        <f t="shared" si="20"/>
        <v>film</v>
      </c>
      <c r="R203" t="str">
        <f t="shared" si="21"/>
        <v>video/drama</v>
      </c>
      <c r="S203" s="6">
        <f t="shared" si="22"/>
        <v>0.58461538461538465</v>
      </c>
      <c r="T203" s="7">
        <f t="shared" si="23"/>
        <v>54.285714285714285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t="str">
        <f t="shared" si="20"/>
        <v>film</v>
      </c>
      <c r="R204" t="str">
        <f t="shared" si="21"/>
        <v>video/drama</v>
      </c>
      <c r="S204" s="6">
        <f t="shared" si="22"/>
        <v>0</v>
      </c>
      <c r="T204" s="7">
        <f t="shared" si="23"/>
        <v>0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t="str">
        <f t="shared" si="20"/>
        <v>film</v>
      </c>
      <c r="R205" t="str">
        <f t="shared" si="21"/>
        <v>video/drama</v>
      </c>
      <c r="S205" s="6">
        <f t="shared" si="22"/>
        <v>0.2984</v>
      </c>
      <c r="T205" s="7">
        <f t="shared" si="23"/>
        <v>93.25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20"/>
        <v>film</v>
      </c>
      <c r="R206" t="str">
        <f t="shared" si="21"/>
        <v>video/drama</v>
      </c>
      <c r="S206" s="6">
        <f t="shared" si="22"/>
        <v>0.50721666666666665</v>
      </c>
      <c r="T206" s="7">
        <f t="shared" si="23"/>
        <v>117.68368136117556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t="str">
        <f t="shared" si="20"/>
        <v>film</v>
      </c>
      <c r="R207" t="str">
        <f t="shared" si="21"/>
        <v>video/drama</v>
      </c>
      <c r="S207" s="6">
        <f t="shared" si="22"/>
        <v>0.16250000000000001</v>
      </c>
      <c r="T207" s="7">
        <f t="shared" si="23"/>
        <v>76.470588235294116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t="str">
        <f t="shared" si="20"/>
        <v>film</v>
      </c>
      <c r="R208" t="str">
        <f t="shared" si="21"/>
        <v>video/drama</v>
      </c>
      <c r="S208" s="6">
        <f t="shared" si="22"/>
        <v>0</v>
      </c>
      <c r="T208" s="7">
        <f t="shared" si="23"/>
        <v>0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t="str">
        <f t="shared" si="20"/>
        <v>film</v>
      </c>
      <c r="R209" t="str">
        <f t="shared" si="21"/>
        <v>video/drama</v>
      </c>
      <c r="S209" s="6">
        <f t="shared" si="22"/>
        <v>0.15214285714285714</v>
      </c>
      <c r="T209" s="7">
        <f t="shared" si="23"/>
        <v>163.84615384615384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t="str">
        <f t="shared" si="20"/>
        <v>film</v>
      </c>
      <c r="R210" t="str">
        <f t="shared" si="21"/>
        <v>video/drama</v>
      </c>
      <c r="S210" s="6">
        <f t="shared" si="22"/>
        <v>0</v>
      </c>
      <c r="T210" s="7">
        <f t="shared" si="23"/>
        <v>0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t="str">
        <f t="shared" si="20"/>
        <v>film</v>
      </c>
      <c r="R211" t="str">
        <f t="shared" si="21"/>
        <v>video/drama</v>
      </c>
      <c r="S211" s="6">
        <f t="shared" si="22"/>
        <v>0</v>
      </c>
      <c r="T211" s="7">
        <f t="shared" si="23"/>
        <v>0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t="str">
        <f t="shared" si="20"/>
        <v>film</v>
      </c>
      <c r="R212" t="str">
        <f t="shared" si="21"/>
        <v>video/drama</v>
      </c>
      <c r="S212" s="6">
        <f t="shared" si="22"/>
        <v>0.2525</v>
      </c>
      <c r="T212" s="7">
        <f t="shared" si="23"/>
        <v>91.818181818181813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t="str">
        <f t="shared" si="20"/>
        <v>film</v>
      </c>
      <c r="R213" t="str">
        <f t="shared" si="21"/>
        <v>video/drama</v>
      </c>
      <c r="S213" s="6">
        <f t="shared" si="22"/>
        <v>0.44600000000000001</v>
      </c>
      <c r="T213" s="7">
        <f t="shared" si="23"/>
        <v>185.83333333333334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t="str">
        <f t="shared" si="20"/>
        <v>film</v>
      </c>
      <c r="R214" t="str">
        <f t="shared" si="21"/>
        <v>video/drama</v>
      </c>
      <c r="S214" s="6">
        <f t="shared" si="22"/>
        <v>1.5873015873015873E-4</v>
      </c>
      <c r="T214" s="7">
        <f t="shared" si="23"/>
        <v>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t="str">
        <f t="shared" si="20"/>
        <v>film</v>
      </c>
      <c r="R215" t="str">
        <f t="shared" si="21"/>
        <v>video/drama</v>
      </c>
      <c r="S215" s="6">
        <f t="shared" si="22"/>
        <v>4.0000000000000002E-4</v>
      </c>
      <c r="T215" s="7">
        <f t="shared" si="23"/>
        <v>20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t="str">
        <f t="shared" si="20"/>
        <v>film</v>
      </c>
      <c r="R216" t="str">
        <f t="shared" si="21"/>
        <v>video/drama</v>
      </c>
      <c r="S216" s="6">
        <f t="shared" si="22"/>
        <v>8.0000000000000007E-5</v>
      </c>
      <c r="T216" s="7">
        <f t="shared" si="23"/>
        <v>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t="str">
        <f t="shared" si="20"/>
        <v>film</v>
      </c>
      <c r="R217" t="str">
        <f t="shared" si="21"/>
        <v>video/drama</v>
      </c>
      <c r="S217" s="6">
        <f t="shared" si="22"/>
        <v>2.2727272727272726E-3</v>
      </c>
      <c r="T217" s="7">
        <f t="shared" si="23"/>
        <v>10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t="str">
        <f t="shared" si="20"/>
        <v>film</v>
      </c>
      <c r="R218" t="str">
        <f t="shared" si="21"/>
        <v>video/drama</v>
      </c>
      <c r="S218" s="6">
        <f t="shared" si="22"/>
        <v>0.55698440000000005</v>
      </c>
      <c r="T218" s="7">
        <f t="shared" si="23"/>
        <v>331.53833333333336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t="str">
        <f t="shared" si="20"/>
        <v>film</v>
      </c>
      <c r="R219" t="str">
        <f t="shared" si="21"/>
        <v>video/drama</v>
      </c>
      <c r="S219" s="6">
        <f t="shared" si="22"/>
        <v>0.11942999999999999</v>
      </c>
      <c r="T219" s="7">
        <f t="shared" si="23"/>
        <v>314.28947368421052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t="str">
        <f t="shared" si="20"/>
        <v>film</v>
      </c>
      <c r="R220" t="str">
        <f t="shared" si="21"/>
        <v>video/drama</v>
      </c>
      <c r="S220" s="6">
        <f t="shared" si="22"/>
        <v>0.02</v>
      </c>
      <c r="T220" s="7">
        <f t="shared" si="23"/>
        <v>100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20"/>
        <v>film</v>
      </c>
      <c r="R221" t="str">
        <f t="shared" si="21"/>
        <v>video/drama</v>
      </c>
      <c r="S221" s="6">
        <f t="shared" si="22"/>
        <v>0.17630000000000001</v>
      </c>
      <c r="T221" s="7">
        <f t="shared" si="23"/>
        <v>115.98684210526316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t="str">
        <f t="shared" si="20"/>
        <v>film</v>
      </c>
      <c r="R222" t="str">
        <f t="shared" si="21"/>
        <v>video/drama</v>
      </c>
      <c r="S222" s="6">
        <f t="shared" si="22"/>
        <v>7.1999999999999998E-3</v>
      </c>
      <c r="T222" s="7">
        <f t="shared" si="23"/>
        <v>120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t="str">
        <f t="shared" si="20"/>
        <v>film</v>
      </c>
      <c r="R223" t="str">
        <f t="shared" si="21"/>
        <v>video/drama</v>
      </c>
      <c r="S223" s="6">
        <f t="shared" si="22"/>
        <v>0</v>
      </c>
      <c r="T223" s="7">
        <f t="shared" si="23"/>
        <v>0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t="str">
        <f t="shared" si="20"/>
        <v>film</v>
      </c>
      <c r="R224" t="str">
        <f t="shared" si="21"/>
        <v>video/drama</v>
      </c>
      <c r="S224" s="6">
        <f t="shared" si="22"/>
        <v>0.13</v>
      </c>
      <c r="T224" s="7">
        <f t="shared" si="23"/>
        <v>65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t="str">
        <f t="shared" si="20"/>
        <v>film</v>
      </c>
      <c r="R225" t="str">
        <f t="shared" si="21"/>
        <v>video/drama</v>
      </c>
      <c r="S225" s="6">
        <f t="shared" si="22"/>
        <v>0</v>
      </c>
      <c r="T225" s="7">
        <f t="shared" si="23"/>
        <v>0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t="str">
        <f t="shared" si="20"/>
        <v>film</v>
      </c>
      <c r="R226" t="str">
        <f t="shared" si="21"/>
        <v>video/drama</v>
      </c>
      <c r="S226" s="6">
        <f t="shared" si="22"/>
        <v>0</v>
      </c>
      <c r="T226" s="7">
        <f t="shared" si="23"/>
        <v>0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t="str">
        <f t="shared" si="20"/>
        <v>film</v>
      </c>
      <c r="R227" t="str">
        <f t="shared" si="21"/>
        <v>video/drama</v>
      </c>
      <c r="S227" s="6">
        <f t="shared" si="22"/>
        <v>0</v>
      </c>
      <c r="T227" s="7">
        <f t="shared" si="23"/>
        <v>0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t="str">
        <f t="shared" si="20"/>
        <v>film</v>
      </c>
      <c r="R228" t="str">
        <f t="shared" si="21"/>
        <v>video/drama</v>
      </c>
      <c r="S228" s="6">
        <f t="shared" si="22"/>
        <v>8.6206896551724137E-3</v>
      </c>
      <c r="T228" s="7">
        <f t="shared" si="23"/>
        <v>125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t="str">
        <f t="shared" si="20"/>
        <v>film</v>
      </c>
      <c r="R229" t="str">
        <f t="shared" si="21"/>
        <v>video/drama</v>
      </c>
      <c r="S229" s="6">
        <f t="shared" si="22"/>
        <v>0</v>
      </c>
      <c r="T229" s="7">
        <f t="shared" si="23"/>
        <v>0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t="str">
        <f t="shared" si="20"/>
        <v>film</v>
      </c>
      <c r="R230" t="str">
        <f t="shared" si="21"/>
        <v>video/drama</v>
      </c>
      <c r="S230" s="6">
        <f t="shared" si="22"/>
        <v>0</v>
      </c>
      <c r="T230" s="7">
        <f t="shared" si="23"/>
        <v>0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t="str">
        <f t="shared" si="20"/>
        <v>film</v>
      </c>
      <c r="R231" t="str">
        <f t="shared" si="21"/>
        <v>video/drama</v>
      </c>
      <c r="S231" s="6">
        <f t="shared" si="22"/>
        <v>0</v>
      </c>
      <c r="T231" s="7">
        <f t="shared" si="23"/>
        <v>0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t="str">
        <f t="shared" si="20"/>
        <v>film</v>
      </c>
      <c r="R232" t="str">
        <f t="shared" si="21"/>
        <v>video/drama</v>
      </c>
      <c r="S232" s="6">
        <f t="shared" si="22"/>
        <v>4.0000000000000001E-3</v>
      </c>
      <c r="T232" s="7">
        <f t="shared" si="23"/>
        <v>30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t="str">
        <f t="shared" si="20"/>
        <v>film</v>
      </c>
      <c r="R233" t="str">
        <f t="shared" si="21"/>
        <v>video/drama</v>
      </c>
      <c r="S233" s="6">
        <f t="shared" si="22"/>
        <v>0</v>
      </c>
      <c r="T233" s="7">
        <f t="shared" si="23"/>
        <v>0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t="str">
        <f t="shared" si="20"/>
        <v>film</v>
      </c>
      <c r="R234" t="str">
        <f t="shared" si="21"/>
        <v>video/drama</v>
      </c>
      <c r="S234" s="6">
        <f t="shared" si="22"/>
        <v>2.75E-2</v>
      </c>
      <c r="T234" s="7">
        <f t="shared" si="23"/>
        <v>15.714285714285714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t="str">
        <f t="shared" si="20"/>
        <v>film</v>
      </c>
      <c r="R235" t="str">
        <f t="shared" si="21"/>
        <v>video/drama</v>
      </c>
      <c r="S235" s="6">
        <f t="shared" si="22"/>
        <v>0</v>
      </c>
      <c r="T235" s="7">
        <f t="shared" si="23"/>
        <v>0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t="str">
        <f t="shared" si="20"/>
        <v>film</v>
      </c>
      <c r="R236" t="str">
        <f t="shared" si="21"/>
        <v>video/drama</v>
      </c>
      <c r="S236" s="6">
        <f t="shared" si="22"/>
        <v>0.40100000000000002</v>
      </c>
      <c r="T236" s="7">
        <f t="shared" si="23"/>
        <v>80.2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t="str">
        <f t="shared" si="20"/>
        <v>film</v>
      </c>
      <c r="R237" t="str">
        <f t="shared" si="21"/>
        <v>video/drama</v>
      </c>
      <c r="S237" s="6">
        <f t="shared" si="22"/>
        <v>0</v>
      </c>
      <c r="T237" s="7">
        <f t="shared" si="23"/>
        <v>0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t="str">
        <f t="shared" si="20"/>
        <v>film</v>
      </c>
      <c r="R238" t="str">
        <f t="shared" si="21"/>
        <v>video/drama</v>
      </c>
      <c r="S238" s="6">
        <f t="shared" si="22"/>
        <v>0</v>
      </c>
      <c r="T238" s="7">
        <f t="shared" si="23"/>
        <v>0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t="str">
        <f t="shared" si="20"/>
        <v>film</v>
      </c>
      <c r="R239" t="str">
        <f t="shared" si="21"/>
        <v>video/drama</v>
      </c>
      <c r="S239" s="6">
        <f t="shared" si="22"/>
        <v>3.3333333333333335E-3</v>
      </c>
      <c r="T239" s="7">
        <f t="shared" si="23"/>
        <v>50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t="str">
        <f t="shared" si="20"/>
        <v>film</v>
      </c>
      <c r="R240" t="str">
        <f t="shared" si="21"/>
        <v>video/drama</v>
      </c>
      <c r="S240" s="6">
        <f t="shared" si="22"/>
        <v>0</v>
      </c>
      <c r="T240" s="7">
        <f t="shared" si="23"/>
        <v>0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t="str">
        <f t="shared" si="20"/>
        <v>film</v>
      </c>
      <c r="R241" t="str">
        <f t="shared" si="21"/>
        <v>video/drama</v>
      </c>
      <c r="S241" s="6">
        <f t="shared" si="22"/>
        <v>0.25</v>
      </c>
      <c r="T241" s="7">
        <f t="shared" si="23"/>
        <v>50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20"/>
        <v>film</v>
      </c>
      <c r="R242" t="str">
        <f t="shared" si="21"/>
        <v>video/documentary</v>
      </c>
      <c r="S242" s="6">
        <f t="shared" si="22"/>
        <v>1.0763413333333334</v>
      </c>
      <c r="T242" s="7">
        <f t="shared" si="23"/>
        <v>117.84759124087591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20"/>
        <v>film</v>
      </c>
      <c r="R243" t="str">
        <f t="shared" si="21"/>
        <v>video/documentary</v>
      </c>
      <c r="S243" s="6">
        <f t="shared" si="22"/>
        <v>1.1263736263736264</v>
      </c>
      <c r="T243" s="7">
        <f t="shared" si="23"/>
        <v>109.04255319148936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20"/>
        <v>film</v>
      </c>
      <c r="R244" t="str">
        <f t="shared" si="21"/>
        <v>video/documentary</v>
      </c>
      <c r="S244" s="6">
        <f t="shared" si="22"/>
        <v>1.1346153846153846</v>
      </c>
      <c r="T244" s="7">
        <f t="shared" si="23"/>
        <v>73.019801980198025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20"/>
        <v>film</v>
      </c>
      <c r="R245" t="str">
        <f t="shared" si="21"/>
        <v>video/documentary</v>
      </c>
      <c r="S245" s="6">
        <f t="shared" si="22"/>
        <v>1.0259199999999999</v>
      </c>
      <c r="T245" s="7">
        <f t="shared" si="23"/>
        <v>78.195121951219505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t="str">
        <f t="shared" si="20"/>
        <v>film</v>
      </c>
      <c r="R246" t="str">
        <f t="shared" si="21"/>
        <v>video/documentary</v>
      </c>
      <c r="S246" s="6">
        <f t="shared" si="22"/>
        <v>1.1375714285714287</v>
      </c>
      <c r="T246" s="7">
        <f t="shared" si="23"/>
        <v>47.398809523809526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t="str">
        <f t="shared" si="20"/>
        <v>film</v>
      </c>
      <c r="R247" t="str">
        <f t="shared" si="21"/>
        <v>video/documentary</v>
      </c>
      <c r="S247" s="6">
        <f t="shared" si="22"/>
        <v>1.0371999999999999</v>
      </c>
      <c r="T247" s="7">
        <f t="shared" si="23"/>
        <v>54.020833333333336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20"/>
        <v>film</v>
      </c>
      <c r="R248" t="str">
        <f t="shared" si="21"/>
        <v>video/documentary</v>
      </c>
      <c r="S248" s="6">
        <f t="shared" si="22"/>
        <v>3.0546000000000002</v>
      </c>
      <c r="T248" s="7">
        <f t="shared" si="23"/>
        <v>68.488789237668158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t="str">
        <f t="shared" si="20"/>
        <v>film</v>
      </c>
      <c r="R249" t="str">
        <f t="shared" si="21"/>
        <v>video/documentary</v>
      </c>
      <c r="S249" s="6">
        <f t="shared" si="22"/>
        <v>1.341</v>
      </c>
      <c r="T249" s="7">
        <f t="shared" si="23"/>
        <v>108.14516129032258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20"/>
        <v>film</v>
      </c>
      <c r="R250" t="str">
        <f t="shared" si="21"/>
        <v>video/documentary</v>
      </c>
      <c r="S250" s="6">
        <f t="shared" si="22"/>
        <v>1.0133294117647058</v>
      </c>
      <c r="T250" s="7">
        <f t="shared" si="23"/>
        <v>589.95205479452056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20"/>
        <v>film</v>
      </c>
      <c r="R251" t="str">
        <f t="shared" si="21"/>
        <v>video/documentary</v>
      </c>
      <c r="S251" s="6">
        <f t="shared" si="22"/>
        <v>1.1292</v>
      </c>
      <c r="T251" s="7">
        <f t="shared" si="23"/>
        <v>48.051063829787232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20"/>
        <v>film</v>
      </c>
      <c r="R252" t="str">
        <f t="shared" si="21"/>
        <v>video/documentary</v>
      </c>
      <c r="S252" s="6">
        <f t="shared" si="22"/>
        <v>1.0558333333333334</v>
      </c>
      <c r="T252" s="7">
        <f t="shared" si="23"/>
        <v>72.482837528604122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t="str">
        <f t="shared" si="20"/>
        <v>film</v>
      </c>
      <c r="R253" t="str">
        <f t="shared" si="21"/>
        <v>video/documentary</v>
      </c>
      <c r="S253" s="6">
        <f t="shared" si="22"/>
        <v>1.2557142857142858</v>
      </c>
      <c r="T253" s="7">
        <f t="shared" si="23"/>
        <v>57.077922077922075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20"/>
        <v>film</v>
      </c>
      <c r="R254" t="str">
        <f t="shared" si="21"/>
        <v>video/documentary</v>
      </c>
      <c r="S254" s="6">
        <f t="shared" si="22"/>
        <v>1.8455999999999999</v>
      </c>
      <c r="T254" s="7">
        <f t="shared" si="23"/>
        <v>85.444444444444443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t="str">
        <f t="shared" si="20"/>
        <v>film</v>
      </c>
      <c r="R255" t="str">
        <f t="shared" si="21"/>
        <v>video/documentary</v>
      </c>
      <c r="S255" s="6">
        <f t="shared" si="22"/>
        <v>1.0073333333333334</v>
      </c>
      <c r="T255" s="7">
        <f t="shared" si="23"/>
        <v>215.85714285714286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20"/>
        <v>film</v>
      </c>
      <c r="R256" t="str">
        <f t="shared" si="21"/>
        <v>video/documentary</v>
      </c>
      <c r="S256" s="6">
        <f t="shared" si="22"/>
        <v>1.1694724999999999</v>
      </c>
      <c r="T256" s="7">
        <f t="shared" si="23"/>
        <v>89.38643312101911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20"/>
        <v>film</v>
      </c>
      <c r="R257" t="str">
        <f t="shared" si="21"/>
        <v>video/documentary</v>
      </c>
      <c r="S257" s="6">
        <f t="shared" si="22"/>
        <v>1.0673325</v>
      </c>
      <c r="T257" s="7">
        <f t="shared" si="23"/>
        <v>45.418404255319146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20"/>
        <v>film</v>
      </c>
      <c r="R258" t="str">
        <f t="shared" si="21"/>
        <v>video/documentary</v>
      </c>
      <c r="S258" s="6">
        <f t="shared" si="22"/>
        <v>1.391</v>
      </c>
      <c r="T258" s="7">
        <f t="shared" si="23"/>
        <v>65.756363636363631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26">LEFT(P259, FIND("&amp;",P259)-2)</f>
        <v>film</v>
      </c>
      <c r="R259" t="str">
        <f t="shared" ref="R259:R322" si="27">RIGHT(P259,LEN(P259)-FIND("&amp;",P259)-1)</f>
        <v>video/documentary</v>
      </c>
      <c r="S259" s="6">
        <f t="shared" ref="S259:S322" si="28">E259/D259</f>
        <v>1.0672648571428571</v>
      </c>
      <c r="T259" s="7">
        <f t="shared" ref="T259:T322" si="29">IF(E259=0,0,E259/N259)</f>
        <v>66.70405357142856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26"/>
        <v>film</v>
      </c>
      <c r="R260" t="str">
        <f t="shared" si="27"/>
        <v>video/documentary</v>
      </c>
      <c r="S260" s="6">
        <f t="shared" si="28"/>
        <v>1.9114</v>
      </c>
      <c r="T260" s="7">
        <f t="shared" si="29"/>
        <v>83.345930232558146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26"/>
        <v>film</v>
      </c>
      <c r="R261" t="str">
        <f t="shared" si="27"/>
        <v>video/documentary</v>
      </c>
      <c r="S261" s="6">
        <f t="shared" si="28"/>
        <v>1.3193789333333332</v>
      </c>
      <c r="T261" s="7">
        <f t="shared" si="29"/>
        <v>105.04609341825902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t="str">
        <f t="shared" si="26"/>
        <v>film</v>
      </c>
      <c r="R262" t="str">
        <f t="shared" si="27"/>
        <v>video/documentary</v>
      </c>
      <c r="S262" s="6">
        <f t="shared" si="28"/>
        <v>1.0640000000000001</v>
      </c>
      <c r="T262" s="7">
        <f t="shared" si="29"/>
        <v>120.90909090909091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26"/>
        <v>film</v>
      </c>
      <c r="R263" t="str">
        <f t="shared" si="27"/>
        <v>video/documentary</v>
      </c>
      <c r="S263" s="6">
        <f t="shared" si="28"/>
        <v>1.0740000000000001</v>
      </c>
      <c r="T263" s="7">
        <f t="shared" si="29"/>
        <v>97.63636363636364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26"/>
        <v>film</v>
      </c>
      <c r="R264" t="str">
        <f t="shared" si="27"/>
        <v>video/documentary</v>
      </c>
      <c r="S264" s="6">
        <f t="shared" si="28"/>
        <v>2.4</v>
      </c>
      <c r="T264" s="7">
        <f t="shared" si="29"/>
        <v>41.379310344827587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26"/>
        <v>film</v>
      </c>
      <c r="R265" t="str">
        <f t="shared" si="27"/>
        <v>video/documentary</v>
      </c>
      <c r="S265" s="6">
        <f t="shared" si="28"/>
        <v>1.1808107999999999</v>
      </c>
      <c r="T265" s="7">
        <f t="shared" si="29"/>
        <v>30.654485981308412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t="str">
        <f t="shared" si="26"/>
        <v>film</v>
      </c>
      <c r="R266" t="str">
        <f t="shared" si="27"/>
        <v>video/documentary</v>
      </c>
      <c r="S266" s="6">
        <f t="shared" si="28"/>
        <v>1.1819999999999999</v>
      </c>
      <c r="T266" s="7">
        <f t="shared" si="29"/>
        <v>64.945054945054949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t="str">
        <f t="shared" si="26"/>
        <v>film</v>
      </c>
      <c r="R267" t="str">
        <f t="shared" si="27"/>
        <v>video/documentary</v>
      </c>
      <c r="S267" s="6">
        <f t="shared" si="28"/>
        <v>1.111</v>
      </c>
      <c r="T267" s="7">
        <f t="shared" si="29"/>
        <v>95.775862068965523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t="str">
        <f t="shared" si="26"/>
        <v>film</v>
      </c>
      <c r="R268" t="str">
        <f t="shared" si="27"/>
        <v>video/documentary</v>
      </c>
      <c r="S268" s="6">
        <f t="shared" si="28"/>
        <v>1.4550000000000001</v>
      </c>
      <c r="T268" s="7">
        <f t="shared" si="29"/>
        <v>40.416666666666664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26"/>
        <v>film</v>
      </c>
      <c r="R269" t="str">
        <f t="shared" si="27"/>
        <v>video/documentary</v>
      </c>
      <c r="S269" s="6">
        <f t="shared" si="28"/>
        <v>1.3162883248730965</v>
      </c>
      <c r="T269" s="7">
        <f t="shared" si="29"/>
        <v>78.578424242424248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26"/>
        <v>film</v>
      </c>
      <c r="R270" t="str">
        <f t="shared" si="27"/>
        <v>video/documentary</v>
      </c>
      <c r="S270" s="6">
        <f t="shared" si="28"/>
        <v>1.1140000000000001</v>
      </c>
      <c r="T270" s="7">
        <f t="shared" si="29"/>
        <v>50.18018018018018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26"/>
        <v>film</v>
      </c>
      <c r="R271" t="str">
        <f t="shared" si="27"/>
        <v>video/documentary</v>
      </c>
      <c r="S271" s="6">
        <f t="shared" si="28"/>
        <v>1.4723377</v>
      </c>
      <c r="T271" s="7">
        <f t="shared" si="29"/>
        <v>92.251735588972423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t="str">
        <f t="shared" si="26"/>
        <v>film</v>
      </c>
      <c r="R272" t="str">
        <f t="shared" si="27"/>
        <v>video/documentary</v>
      </c>
      <c r="S272" s="6">
        <f t="shared" si="28"/>
        <v>1.5260869565217392</v>
      </c>
      <c r="T272" s="7">
        <f t="shared" si="29"/>
        <v>57.540983606557376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26"/>
        <v>film</v>
      </c>
      <c r="R273" t="str">
        <f t="shared" si="27"/>
        <v>video/documentary</v>
      </c>
      <c r="S273" s="6">
        <f t="shared" si="28"/>
        <v>1.0468</v>
      </c>
      <c r="T273" s="7">
        <f t="shared" si="29"/>
        <v>109.42160278745645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t="str">
        <f t="shared" si="26"/>
        <v>film</v>
      </c>
      <c r="R274" t="str">
        <f t="shared" si="27"/>
        <v>video/documentary</v>
      </c>
      <c r="S274" s="6">
        <f t="shared" si="28"/>
        <v>1.7743366666666667</v>
      </c>
      <c r="T274" s="7">
        <f t="shared" si="29"/>
        <v>81.892461538461546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26"/>
        <v>film</v>
      </c>
      <c r="R275" t="str">
        <f t="shared" si="27"/>
        <v>video/documentary</v>
      </c>
      <c r="S275" s="6">
        <f t="shared" si="28"/>
        <v>1.077758</v>
      </c>
      <c r="T275" s="7">
        <f t="shared" si="29"/>
        <v>45.667711864406776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26"/>
        <v>film</v>
      </c>
      <c r="R276" t="str">
        <f t="shared" si="27"/>
        <v>video/documentary</v>
      </c>
      <c r="S276" s="6">
        <f t="shared" si="28"/>
        <v>1.56</v>
      </c>
      <c r="T276" s="7">
        <f t="shared" si="29"/>
        <v>55.221238938053098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26"/>
        <v>film</v>
      </c>
      <c r="R277" t="str">
        <f t="shared" si="27"/>
        <v>video/documentary</v>
      </c>
      <c r="S277" s="6">
        <f t="shared" si="28"/>
        <v>1.08395</v>
      </c>
      <c r="T277" s="7">
        <f t="shared" si="29"/>
        <v>65.298192771084331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t="str">
        <f t="shared" si="26"/>
        <v>film</v>
      </c>
      <c r="R278" t="str">
        <f t="shared" si="27"/>
        <v>video/documentary</v>
      </c>
      <c r="S278" s="6">
        <f t="shared" si="28"/>
        <v>1.476</v>
      </c>
      <c r="T278" s="7">
        <f t="shared" si="29"/>
        <v>95.225806451612897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26"/>
        <v>film</v>
      </c>
      <c r="R279" t="str">
        <f t="shared" si="27"/>
        <v>video/documentary</v>
      </c>
      <c r="S279" s="6">
        <f t="shared" si="28"/>
        <v>1.1038153846153846</v>
      </c>
      <c r="T279" s="7">
        <f t="shared" si="29"/>
        <v>75.444794952681391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26"/>
        <v>film</v>
      </c>
      <c r="R280" t="str">
        <f t="shared" si="27"/>
        <v>video/documentary</v>
      </c>
      <c r="S280" s="6">
        <f t="shared" si="28"/>
        <v>1.5034814814814814</v>
      </c>
      <c r="T280" s="7">
        <f t="shared" si="29"/>
        <v>97.816867469879512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26"/>
        <v>film</v>
      </c>
      <c r="R281" t="str">
        <f t="shared" si="27"/>
        <v>video/documentary</v>
      </c>
      <c r="S281" s="6">
        <f t="shared" si="28"/>
        <v>1.5731829411764706</v>
      </c>
      <c r="T281" s="7">
        <f t="shared" si="29"/>
        <v>87.685606557377056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26"/>
        <v>film</v>
      </c>
      <c r="R282" t="str">
        <f t="shared" si="27"/>
        <v>video/documentary</v>
      </c>
      <c r="S282" s="6">
        <f t="shared" si="28"/>
        <v>1.5614399999999999</v>
      </c>
      <c r="T282" s="7">
        <f t="shared" si="29"/>
        <v>54.748948106591868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t="str">
        <f t="shared" si="26"/>
        <v>film</v>
      </c>
      <c r="R283" t="str">
        <f t="shared" si="27"/>
        <v>video/documentary</v>
      </c>
      <c r="S283" s="6">
        <f t="shared" si="28"/>
        <v>1.2058763636363636</v>
      </c>
      <c r="T283" s="7">
        <f t="shared" si="29"/>
        <v>83.953417721518989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26"/>
        <v>film</v>
      </c>
      <c r="R284" t="str">
        <f t="shared" si="27"/>
        <v>video/documentary</v>
      </c>
      <c r="S284" s="6">
        <f t="shared" si="28"/>
        <v>1.0118888888888888</v>
      </c>
      <c r="T284" s="7">
        <f t="shared" si="29"/>
        <v>254.38547486033519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26"/>
        <v>film</v>
      </c>
      <c r="R285" t="str">
        <f t="shared" si="27"/>
        <v>video/documentary</v>
      </c>
      <c r="S285" s="6">
        <f t="shared" si="28"/>
        <v>1.142725</v>
      </c>
      <c r="T285" s="7">
        <f t="shared" si="29"/>
        <v>101.8269801980198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26"/>
        <v>film</v>
      </c>
      <c r="R286" t="str">
        <f t="shared" si="27"/>
        <v>video/documentary</v>
      </c>
      <c r="S286" s="6">
        <f t="shared" si="28"/>
        <v>1.0462615</v>
      </c>
      <c r="T286" s="7">
        <f t="shared" si="29"/>
        <v>55.066394736842106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26"/>
        <v>film</v>
      </c>
      <c r="R287" t="str">
        <f t="shared" si="27"/>
        <v>video/documentary</v>
      </c>
      <c r="S287" s="6">
        <f t="shared" si="28"/>
        <v>2.2882507142857142</v>
      </c>
      <c r="T287" s="7">
        <f t="shared" si="29"/>
        <v>56.901438721136763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26"/>
        <v>film</v>
      </c>
      <c r="R288" t="str">
        <f t="shared" si="27"/>
        <v>video/documentary</v>
      </c>
      <c r="S288" s="6">
        <f t="shared" si="28"/>
        <v>1.0915333333333332</v>
      </c>
      <c r="T288" s="7">
        <f t="shared" si="29"/>
        <v>121.28148148148148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26"/>
        <v>film</v>
      </c>
      <c r="R289" t="str">
        <f t="shared" si="27"/>
        <v>video/documentary</v>
      </c>
      <c r="S289" s="6">
        <f t="shared" si="28"/>
        <v>1.7629999999999999</v>
      </c>
      <c r="T289" s="7">
        <f t="shared" si="29"/>
        <v>91.189655172413794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26"/>
        <v>film</v>
      </c>
      <c r="R290" t="str">
        <f t="shared" si="27"/>
        <v>video/documentary</v>
      </c>
      <c r="S290" s="6">
        <f t="shared" si="28"/>
        <v>1.0321061999999999</v>
      </c>
      <c r="T290" s="7">
        <f t="shared" si="29"/>
        <v>115.44812080536913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26"/>
        <v>film</v>
      </c>
      <c r="R291" t="str">
        <f t="shared" si="27"/>
        <v>video/documentary</v>
      </c>
      <c r="S291" s="6">
        <f t="shared" si="28"/>
        <v>1.0482</v>
      </c>
      <c r="T291" s="7">
        <f t="shared" si="29"/>
        <v>67.771551724137936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26"/>
        <v>film</v>
      </c>
      <c r="R292" t="str">
        <f t="shared" si="27"/>
        <v>video/documentary</v>
      </c>
      <c r="S292" s="6">
        <f t="shared" si="28"/>
        <v>1.0668444444444445</v>
      </c>
      <c r="T292" s="7">
        <f t="shared" si="29"/>
        <v>28.576190476190476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26"/>
        <v>film</v>
      </c>
      <c r="R293" t="str">
        <f t="shared" si="27"/>
        <v>video/documentary</v>
      </c>
      <c r="S293" s="6">
        <f t="shared" si="28"/>
        <v>1.2001999999999999</v>
      </c>
      <c r="T293" s="7">
        <f t="shared" si="29"/>
        <v>46.8828125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26"/>
        <v>film</v>
      </c>
      <c r="R294" t="str">
        <f t="shared" si="27"/>
        <v>video/documentary</v>
      </c>
      <c r="S294" s="6">
        <f t="shared" si="28"/>
        <v>1.0150693333333334</v>
      </c>
      <c r="T294" s="7">
        <f t="shared" si="29"/>
        <v>154.42231237322514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26"/>
        <v>film</v>
      </c>
      <c r="R295" t="str">
        <f t="shared" si="27"/>
        <v>video/documentary</v>
      </c>
      <c r="S295" s="6">
        <f t="shared" si="28"/>
        <v>1.0138461538461538</v>
      </c>
      <c r="T295" s="7">
        <f t="shared" si="29"/>
        <v>201.22137404580153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t="str">
        <f t="shared" si="26"/>
        <v>film</v>
      </c>
      <c r="R296" t="str">
        <f t="shared" si="27"/>
        <v>video/documentary</v>
      </c>
      <c r="S296" s="6">
        <f t="shared" si="28"/>
        <v>1</v>
      </c>
      <c r="T296" s="7">
        <f t="shared" si="29"/>
        <v>100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26"/>
        <v>film</v>
      </c>
      <c r="R297" t="str">
        <f t="shared" si="27"/>
        <v>video/documentary</v>
      </c>
      <c r="S297" s="6">
        <f t="shared" si="28"/>
        <v>1.3310911999999999</v>
      </c>
      <c r="T297" s="7">
        <f t="shared" si="29"/>
        <v>100.08204511278196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26"/>
        <v>film</v>
      </c>
      <c r="R298" t="str">
        <f t="shared" si="27"/>
        <v>video/documentary</v>
      </c>
      <c r="S298" s="6">
        <f t="shared" si="28"/>
        <v>1.187262</v>
      </c>
      <c r="T298" s="7">
        <f t="shared" si="29"/>
        <v>230.08953488372092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26"/>
        <v>film</v>
      </c>
      <c r="R299" t="str">
        <f t="shared" si="27"/>
        <v>video/documentary</v>
      </c>
      <c r="S299" s="6">
        <f t="shared" si="28"/>
        <v>1.0064</v>
      </c>
      <c r="T299" s="7">
        <f t="shared" si="29"/>
        <v>141.74647887323943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26"/>
        <v>film</v>
      </c>
      <c r="R300" t="str">
        <f t="shared" si="27"/>
        <v>video/documentary</v>
      </c>
      <c r="S300" s="6">
        <f t="shared" si="28"/>
        <v>1.089324126984127</v>
      </c>
      <c r="T300" s="7">
        <f t="shared" si="29"/>
        <v>56.344351395730705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26"/>
        <v>film</v>
      </c>
      <c r="R301" t="str">
        <f t="shared" si="27"/>
        <v>video/documentary</v>
      </c>
      <c r="S301" s="6">
        <f t="shared" si="28"/>
        <v>1.789525</v>
      </c>
      <c r="T301" s="7">
        <f t="shared" si="29"/>
        <v>73.341188524590166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26"/>
        <v>film</v>
      </c>
      <c r="R302" t="str">
        <f t="shared" si="27"/>
        <v>video/documentary</v>
      </c>
      <c r="S302" s="6">
        <f t="shared" si="28"/>
        <v>1.0172264</v>
      </c>
      <c r="T302" s="7">
        <f t="shared" si="29"/>
        <v>85.337785234899329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26"/>
        <v>film</v>
      </c>
      <c r="R303" t="str">
        <f t="shared" si="27"/>
        <v>video/documentary</v>
      </c>
      <c r="S303" s="6">
        <f t="shared" si="28"/>
        <v>1.1873499999999999</v>
      </c>
      <c r="T303" s="7">
        <f t="shared" si="29"/>
        <v>61.496215139442228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26"/>
        <v>film</v>
      </c>
      <c r="R304" t="str">
        <f t="shared" si="27"/>
        <v>video/documentary</v>
      </c>
      <c r="S304" s="6">
        <f t="shared" si="28"/>
        <v>1.0045999999999999</v>
      </c>
      <c r="T304" s="7">
        <f t="shared" si="29"/>
        <v>93.018518518518519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t="str">
        <f t="shared" si="26"/>
        <v>film</v>
      </c>
      <c r="R305" t="str">
        <f t="shared" si="27"/>
        <v>video/documentary</v>
      </c>
      <c r="S305" s="6">
        <f t="shared" si="28"/>
        <v>1.3746666666666667</v>
      </c>
      <c r="T305" s="7">
        <f t="shared" si="29"/>
        <v>50.292682926829265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t="str">
        <f t="shared" si="26"/>
        <v>film</v>
      </c>
      <c r="R306" t="str">
        <f t="shared" si="27"/>
        <v>video/documentary</v>
      </c>
      <c r="S306" s="6">
        <f t="shared" si="28"/>
        <v>2.3164705882352941</v>
      </c>
      <c r="T306" s="7">
        <f t="shared" si="29"/>
        <v>106.43243243243244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26"/>
        <v>film</v>
      </c>
      <c r="R307" t="str">
        <f t="shared" si="27"/>
        <v>video/documentary</v>
      </c>
      <c r="S307" s="6">
        <f t="shared" si="28"/>
        <v>1.3033333333333332</v>
      </c>
      <c r="T307" s="7">
        <f t="shared" si="29"/>
        <v>51.719576719576722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t="str">
        <f t="shared" si="26"/>
        <v>film</v>
      </c>
      <c r="R308" t="str">
        <f t="shared" si="27"/>
        <v>video/documentary</v>
      </c>
      <c r="S308" s="6">
        <f t="shared" si="28"/>
        <v>2.9289999999999998</v>
      </c>
      <c r="T308" s="7">
        <f t="shared" si="29"/>
        <v>36.612499999999997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26"/>
        <v>film</v>
      </c>
      <c r="R309" t="str">
        <f t="shared" si="27"/>
        <v>video/documentary</v>
      </c>
      <c r="S309" s="6">
        <f t="shared" si="28"/>
        <v>1.1131818181818183</v>
      </c>
      <c r="T309" s="7">
        <f t="shared" si="29"/>
        <v>42.517361111111114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26"/>
        <v>film</v>
      </c>
      <c r="R310" t="str">
        <f t="shared" si="27"/>
        <v>video/documentary</v>
      </c>
      <c r="S310" s="6">
        <f t="shared" si="28"/>
        <v>1.0556666666666668</v>
      </c>
      <c r="T310" s="7">
        <f t="shared" si="29"/>
        <v>62.712871287128714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26"/>
        <v>film</v>
      </c>
      <c r="R311" t="str">
        <f t="shared" si="27"/>
        <v>video/documentary</v>
      </c>
      <c r="S311" s="6">
        <f t="shared" si="28"/>
        <v>1.1894444444444445</v>
      </c>
      <c r="T311" s="7">
        <f t="shared" si="29"/>
        <v>89.957983193277315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t="str">
        <f t="shared" si="26"/>
        <v>film</v>
      </c>
      <c r="R312" t="str">
        <f t="shared" si="27"/>
        <v>video/documentary</v>
      </c>
      <c r="S312" s="6">
        <f t="shared" si="28"/>
        <v>1.04129</v>
      </c>
      <c r="T312" s="7">
        <f t="shared" si="29"/>
        <v>28.924722222222222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26"/>
        <v>film</v>
      </c>
      <c r="R313" t="str">
        <f t="shared" si="27"/>
        <v>video/documentary</v>
      </c>
      <c r="S313" s="6">
        <f t="shared" si="28"/>
        <v>1.0410165</v>
      </c>
      <c r="T313" s="7">
        <f t="shared" si="29"/>
        <v>138.8022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26"/>
        <v>film</v>
      </c>
      <c r="R314" t="str">
        <f t="shared" si="27"/>
        <v>video/documentary</v>
      </c>
      <c r="S314" s="6">
        <f t="shared" si="28"/>
        <v>1.1187499999999999</v>
      </c>
      <c r="T314" s="7">
        <f t="shared" si="29"/>
        <v>61.301369863013697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26"/>
        <v>film</v>
      </c>
      <c r="R315" t="str">
        <f t="shared" si="27"/>
        <v>video/documentary</v>
      </c>
      <c r="S315" s="6">
        <f t="shared" si="28"/>
        <v>1.0473529411764706</v>
      </c>
      <c r="T315" s="7">
        <f t="shared" si="29"/>
        <v>80.202702702702709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26"/>
        <v>film</v>
      </c>
      <c r="R316" t="str">
        <f t="shared" si="27"/>
        <v>video/documentary</v>
      </c>
      <c r="S316" s="6">
        <f t="shared" si="28"/>
        <v>3.8515000000000001</v>
      </c>
      <c r="T316" s="7">
        <f t="shared" si="29"/>
        <v>32.095833333333331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26"/>
        <v>film</v>
      </c>
      <c r="R317" t="str">
        <f t="shared" si="27"/>
        <v>video/documentary</v>
      </c>
      <c r="S317" s="6">
        <f t="shared" si="28"/>
        <v>1.01248</v>
      </c>
      <c r="T317" s="7">
        <f t="shared" si="29"/>
        <v>200.88888888888889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26"/>
        <v>film</v>
      </c>
      <c r="R318" t="str">
        <f t="shared" si="27"/>
        <v>video/documentary</v>
      </c>
      <c r="S318" s="6">
        <f t="shared" si="28"/>
        <v>1.1377333333333333</v>
      </c>
      <c r="T318" s="7">
        <f t="shared" si="29"/>
        <v>108.01265822784811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26"/>
        <v>film</v>
      </c>
      <c r="R319" t="str">
        <f t="shared" si="27"/>
        <v>video/documentary</v>
      </c>
      <c r="S319" s="6">
        <f t="shared" si="28"/>
        <v>1.0080333333333333</v>
      </c>
      <c r="T319" s="7">
        <f t="shared" si="29"/>
        <v>95.699367088607602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26"/>
        <v>film</v>
      </c>
      <c r="R320" t="str">
        <f t="shared" si="27"/>
        <v>video/documentary</v>
      </c>
      <c r="S320" s="6">
        <f t="shared" si="28"/>
        <v>2.8332000000000002</v>
      </c>
      <c r="T320" s="7">
        <f t="shared" si="29"/>
        <v>49.880281690140848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t="str">
        <f t="shared" si="26"/>
        <v>film</v>
      </c>
      <c r="R321" t="str">
        <f t="shared" si="27"/>
        <v>video/documentary</v>
      </c>
      <c r="S321" s="6">
        <f t="shared" si="28"/>
        <v>1.1268</v>
      </c>
      <c r="T321" s="7">
        <f t="shared" si="29"/>
        <v>110.47058823529412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26"/>
        <v>film</v>
      </c>
      <c r="R322" t="str">
        <f t="shared" si="27"/>
        <v>video/documentary</v>
      </c>
      <c r="S322" s="6">
        <f t="shared" si="28"/>
        <v>1.0658000000000001</v>
      </c>
      <c r="T322" s="7">
        <f t="shared" si="29"/>
        <v>134.91139240506328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32">LEFT(P323, FIND("&amp;",P323)-2)</f>
        <v>film</v>
      </c>
      <c r="R323" t="str">
        <f t="shared" ref="R323:R386" si="33">RIGHT(P323,LEN(P323)-FIND("&amp;",P323)-1)</f>
        <v>video/documentary</v>
      </c>
      <c r="S323" s="6">
        <f t="shared" ref="S323:S386" si="34">E323/D323</f>
        <v>1.0266285714285714</v>
      </c>
      <c r="T323" s="7">
        <f t="shared" ref="T323:T386" si="35">IF(E323=0,0,E323/N323)</f>
        <v>106.62314540059347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32"/>
        <v>film</v>
      </c>
      <c r="R324" t="str">
        <f t="shared" si="33"/>
        <v>video/documentary</v>
      </c>
      <c r="S324" s="6">
        <f t="shared" si="34"/>
        <v>1.0791200000000001</v>
      </c>
      <c r="T324" s="7">
        <f t="shared" si="35"/>
        <v>145.04301075268816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t="str">
        <f t="shared" si="32"/>
        <v>film</v>
      </c>
      <c r="R325" t="str">
        <f t="shared" si="33"/>
        <v>video/documentary</v>
      </c>
      <c r="S325" s="6">
        <f t="shared" si="34"/>
        <v>1.2307407407407407</v>
      </c>
      <c r="T325" s="7">
        <f t="shared" si="35"/>
        <v>114.58620689655173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t="str">
        <f t="shared" si="32"/>
        <v>film</v>
      </c>
      <c r="R326" t="str">
        <f t="shared" si="33"/>
        <v>video/documentary</v>
      </c>
      <c r="S326" s="6">
        <f t="shared" si="34"/>
        <v>1.016</v>
      </c>
      <c r="T326" s="7">
        <f t="shared" si="35"/>
        <v>105.3170731707317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32"/>
        <v>film</v>
      </c>
      <c r="R327" t="str">
        <f t="shared" si="33"/>
        <v>video/documentary</v>
      </c>
      <c r="S327" s="6">
        <f t="shared" si="34"/>
        <v>1.04396</v>
      </c>
      <c r="T327" s="7">
        <f t="shared" si="35"/>
        <v>70.921195652173907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32"/>
        <v>film</v>
      </c>
      <c r="R328" t="str">
        <f t="shared" si="33"/>
        <v>video/documentary</v>
      </c>
      <c r="S328" s="6">
        <f t="shared" si="34"/>
        <v>1.1292973333333334</v>
      </c>
      <c r="T328" s="7">
        <f t="shared" si="35"/>
        <v>147.17167680278018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t="str">
        <f t="shared" si="32"/>
        <v>film</v>
      </c>
      <c r="R329" t="str">
        <f t="shared" si="33"/>
        <v>video/documentary</v>
      </c>
      <c r="S329" s="6">
        <f t="shared" si="34"/>
        <v>1.3640000000000001</v>
      </c>
      <c r="T329" s="7">
        <f t="shared" si="35"/>
        <v>160.47058823529412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32"/>
        <v>film</v>
      </c>
      <c r="R330" t="str">
        <f t="shared" si="33"/>
        <v>video/documentary</v>
      </c>
      <c r="S330" s="6">
        <f t="shared" si="34"/>
        <v>1.036144</v>
      </c>
      <c r="T330" s="7">
        <f t="shared" si="35"/>
        <v>156.04578313253012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32"/>
        <v>film</v>
      </c>
      <c r="R331" t="str">
        <f t="shared" si="33"/>
        <v>video/documentary</v>
      </c>
      <c r="S331" s="6">
        <f t="shared" si="34"/>
        <v>1.0549999999999999</v>
      </c>
      <c r="T331" s="7">
        <f t="shared" si="35"/>
        <v>63.17365269461078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32"/>
        <v>film</v>
      </c>
      <c r="R332" t="str">
        <f t="shared" si="33"/>
        <v>video/documentary</v>
      </c>
      <c r="S332" s="6">
        <f t="shared" si="34"/>
        <v>1.0182857142857142</v>
      </c>
      <c r="T332" s="7">
        <f t="shared" si="35"/>
        <v>104.82352941176471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32"/>
        <v>film</v>
      </c>
      <c r="R333" t="str">
        <f t="shared" si="33"/>
        <v>video/documentary</v>
      </c>
      <c r="S333" s="6">
        <f t="shared" si="34"/>
        <v>1.0660499999999999</v>
      </c>
      <c r="T333" s="7">
        <f t="shared" si="35"/>
        <v>97.356164383561648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32"/>
        <v>film</v>
      </c>
      <c r="R334" t="str">
        <f t="shared" si="33"/>
        <v>video/documentary</v>
      </c>
      <c r="S334" s="6">
        <f t="shared" si="34"/>
        <v>1.13015</v>
      </c>
      <c r="T334" s="7">
        <f t="shared" si="35"/>
        <v>203.63063063063063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32"/>
        <v>film</v>
      </c>
      <c r="R335" t="str">
        <f t="shared" si="33"/>
        <v>video/documentary</v>
      </c>
      <c r="S335" s="6">
        <f t="shared" si="34"/>
        <v>1.252275</v>
      </c>
      <c r="T335" s="7">
        <f t="shared" si="35"/>
        <v>188.31203007518798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t="str">
        <f t="shared" si="32"/>
        <v>film</v>
      </c>
      <c r="R336" t="str">
        <f t="shared" si="33"/>
        <v>video/documentary</v>
      </c>
      <c r="S336" s="6">
        <f t="shared" si="34"/>
        <v>1.0119</v>
      </c>
      <c r="T336" s="7">
        <f t="shared" si="35"/>
        <v>146.65217391304347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t="str">
        <f t="shared" si="32"/>
        <v>film</v>
      </c>
      <c r="R337" t="str">
        <f t="shared" si="33"/>
        <v>video/documentary</v>
      </c>
      <c r="S337" s="6">
        <f t="shared" si="34"/>
        <v>1.0276470588235294</v>
      </c>
      <c r="T337" s="7">
        <f t="shared" si="35"/>
        <v>109.1875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32"/>
        <v>film</v>
      </c>
      <c r="R338" t="str">
        <f t="shared" si="33"/>
        <v>video/documentary</v>
      </c>
      <c r="S338" s="6">
        <f t="shared" si="34"/>
        <v>1.1683911999999999</v>
      </c>
      <c r="T338" s="7">
        <f t="shared" si="35"/>
        <v>59.249046653144013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t="str">
        <f t="shared" si="32"/>
        <v>film</v>
      </c>
      <c r="R339" t="str">
        <f t="shared" si="33"/>
        <v>video/documentary</v>
      </c>
      <c r="S339" s="6">
        <f t="shared" si="34"/>
        <v>1.0116833333333335</v>
      </c>
      <c r="T339" s="7">
        <f t="shared" si="35"/>
        <v>97.904838709677421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32"/>
        <v>film</v>
      </c>
      <c r="R340" t="str">
        <f t="shared" si="33"/>
        <v>video/documentary</v>
      </c>
      <c r="S340" s="6">
        <f t="shared" si="34"/>
        <v>1.1013360000000001</v>
      </c>
      <c r="T340" s="7">
        <f t="shared" si="35"/>
        <v>70.000169491525426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t="str">
        <f t="shared" si="32"/>
        <v>film</v>
      </c>
      <c r="R341" t="str">
        <f t="shared" si="33"/>
        <v>video/documentary</v>
      </c>
      <c r="S341" s="6">
        <f t="shared" si="34"/>
        <v>1.0808333333333333</v>
      </c>
      <c r="T341" s="7">
        <f t="shared" si="35"/>
        <v>72.865168539325836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32"/>
        <v>film</v>
      </c>
      <c r="R342" t="str">
        <f t="shared" si="33"/>
        <v>video/documentary</v>
      </c>
      <c r="S342" s="6">
        <f t="shared" si="34"/>
        <v>1.2502285714285715</v>
      </c>
      <c r="T342" s="7">
        <f t="shared" si="35"/>
        <v>146.34782608695653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t="str">
        <f t="shared" si="32"/>
        <v>film</v>
      </c>
      <c r="R343" t="str">
        <f t="shared" si="33"/>
        <v>video/documentary</v>
      </c>
      <c r="S343" s="6">
        <f t="shared" si="34"/>
        <v>1.0671428571428572</v>
      </c>
      <c r="T343" s="7">
        <f t="shared" si="35"/>
        <v>67.909090909090907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32"/>
        <v>film</v>
      </c>
      <c r="R344" t="str">
        <f t="shared" si="33"/>
        <v>video/documentary</v>
      </c>
      <c r="S344" s="6">
        <f t="shared" si="34"/>
        <v>1.0036639999999999</v>
      </c>
      <c r="T344" s="7">
        <f t="shared" si="35"/>
        <v>169.85083076923075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32"/>
        <v>film</v>
      </c>
      <c r="R345" t="str">
        <f t="shared" si="33"/>
        <v>video/documentary</v>
      </c>
      <c r="S345" s="6">
        <f t="shared" si="34"/>
        <v>1.0202863333333334</v>
      </c>
      <c r="T345" s="7">
        <f t="shared" si="35"/>
        <v>58.413339694656486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32"/>
        <v>film</v>
      </c>
      <c r="R346" t="str">
        <f t="shared" si="33"/>
        <v>video/documentary</v>
      </c>
      <c r="S346" s="6">
        <f t="shared" si="34"/>
        <v>1.0208358208955224</v>
      </c>
      <c r="T346" s="7">
        <f t="shared" si="35"/>
        <v>119.99298245614035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32"/>
        <v>film</v>
      </c>
      <c r="R347" t="str">
        <f t="shared" si="33"/>
        <v>video/documentary</v>
      </c>
      <c r="S347" s="6">
        <f t="shared" si="34"/>
        <v>1.2327586206896552</v>
      </c>
      <c r="T347" s="7">
        <f t="shared" si="35"/>
        <v>99.860335195530723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32"/>
        <v>film</v>
      </c>
      <c r="R348" t="str">
        <f t="shared" si="33"/>
        <v>video/documentary</v>
      </c>
      <c r="S348" s="6">
        <f t="shared" si="34"/>
        <v>1.7028880000000002</v>
      </c>
      <c r="T348" s="7">
        <f t="shared" si="35"/>
        <v>90.579148936170213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32"/>
        <v>film</v>
      </c>
      <c r="R349" t="str">
        <f t="shared" si="33"/>
        <v>video/documentary</v>
      </c>
      <c r="S349" s="6">
        <f t="shared" si="34"/>
        <v>1.1159049999999999</v>
      </c>
      <c r="T349" s="7">
        <f t="shared" si="35"/>
        <v>117.77361477572559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32"/>
        <v>film</v>
      </c>
      <c r="R350" t="str">
        <f t="shared" si="33"/>
        <v>video/documentary</v>
      </c>
      <c r="S350" s="6">
        <f t="shared" si="34"/>
        <v>1.03</v>
      </c>
      <c r="T350" s="7">
        <f t="shared" si="35"/>
        <v>86.554621848739501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32"/>
        <v>film</v>
      </c>
      <c r="R351" t="str">
        <f t="shared" si="33"/>
        <v>video/documentary</v>
      </c>
      <c r="S351" s="6">
        <f t="shared" si="34"/>
        <v>1.0663570159857905</v>
      </c>
      <c r="T351" s="7">
        <f t="shared" si="35"/>
        <v>71.899281437125751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32"/>
        <v>film</v>
      </c>
      <c r="R352" t="str">
        <f t="shared" si="33"/>
        <v>video/documentary</v>
      </c>
      <c r="S352" s="6">
        <f t="shared" si="34"/>
        <v>1.1476</v>
      </c>
      <c r="T352" s="7">
        <f t="shared" si="35"/>
        <v>129.81900452488688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32"/>
        <v>film</v>
      </c>
      <c r="R353" t="str">
        <f t="shared" si="33"/>
        <v>video/documentary</v>
      </c>
      <c r="S353" s="6">
        <f t="shared" si="34"/>
        <v>1.2734117647058822</v>
      </c>
      <c r="T353" s="7">
        <f t="shared" si="35"/>
        <v>44.912863070539416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32"/>
        <v>film</v>
      </c>
      <c r="R354" t="str">
        <f t="shared" si="33"/>
        <v>video/documentary</v>
      </c>
      <c r="S354" s="6">
        <f t="shared" si="34"/>
        <v>1.1656</v>
      </c>
      <c r="T354" s="7">
        <f t="shared" si="35"/>
        <v>40.755244755244753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32"/>
        <v>film</v>
      </c>
      <c r="R355" t="str">
        <f t="shared" si="33"/>
        <v>video/documentary</v>
      </c>
      <c r="S355" s="6">
        <f t="shared" si="34"/>
        <v>1.0861819426615318</v>
      </c>
      <c r="T355" s="7">
        <f t="shared" si="35"/>
        <v>103.52394779771615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t="str">
        <f t="shared" si="32"/>
        <v>film</v>
      </c>
      <c r="R356" t="str">
        <f t="shared" si="33"/>
        <v>video/documentary</v>
      </c>
      <c r="S356" s="6">
        <f t="shared" si="34"/>
        <v>1.0394285714285714</v>
      </c>
      <c r="T356" s="7">
        <f t="shared" si="35"/>
        <v>125.44827586206897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32"/>
        <v>film</v>
      </c>
      <c r="R357" t="str">
        <f t="shared" si="33"/>
        <v>video/documentary</v>
      </c>
      <c r="S357" s="6">
        <f t="shared" si="34"/>
        <v>1.1625714285714286</v>
      </c>
      <c r="T357" s="7">
        <f t="shared" si="35"/>
        <v>246.60606060606059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t="str">
        <f t="shared" si="32"/>
        <v>film</v>
      </c>
      <c r="R358" t="str">
        <f t="shared" si="33"/>
        <v>video/documentary</v>
      </c>
      <c r="S358" s="6">
        <f t="shared" si="34"/>
        <v>1.0269239999999999</v>
      </c>
      <c r="T358" s="7">
        <f t="shared" si="35"/>
        <v>79.401340206185566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32"/>
        <v>film</v>
      </c>
      <c r="R359" t="str">
        <f t="shared" si="33"/>
        <v>video/documentary</v>
      </c>
      <c r="S359" s="6">
        <f t="shared" si="34"/>
        <v>1.74</v>
      </c>
      <c r="T359" s="7">
        <f t="shared" si="35"/>
        <v>86.138613861386133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32"/>
        <v>film</v>
      </c>
      <c r="R360" t="str">
        <f t="shared" si="33"/>
        <v>video/documentary</v>
      </c>
      <c r="S360" s="6">
        <f t="shared" si="34"/>
        <v>1.03088</v>
      </c>
      <c r="T360" s="7">
        <f t="shared" si="35"/>
        <v>193.04868913857678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32"/>
        <v>film</v>
      </c>
      <c r="R361" t="str">
        <f t="shared" si="33"/>
        <v>video/documentary</v>
      </c>
      <c r="S361" s="6">
        <f t="shared" si="34"/>
        <v>1.0485537190082646</v>
      </c>
      <c r="T361" s="7">
        <f t="shared" si="35"/>
        <v>84.023178807947019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t="str">
        <f t="shared" si="32"/>
        <v>film</v>
      </c>
      <c r="R362" t="str">
        <f t="shared" si="33"/>
        <v>video/documentary</v>
      </c>
      <c r="S362" s="6">
        <f t="shared" si="34"/>
        <v>1.0137499999999999</v>
      </c>
      <c r="T362" s="7">
        <f t="shared" si="35"/>
        <v>139.82758620689654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32"/>
        <v>film</v>
      </c>
      <c r="R363" t="str">
        <f t="shared" si="33"/>
        <v>video/documentary</v>
      </c>
      <c r="S363" s="6">
        <f t="shared" si="34"/>
        <v>1.1107699999999998</v>
      </c>
      <c r="T363" s="7">
        <f t="shared" si="35"/>
        <v>109.82189265536722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t="str">
        <f t="shared" si="32"/>
        <v>film</v>
      </c>
      <c r="R364" t="str">
        <f t="shared" si="33"/>
        <v>video/documentary</v>
      </c>
      <c r="S364" s="6">
        <f t="shared" si="34"/>
        <v>1.2415933781686497</v>
      </c>
      <c r="T364" s="7">
        <f t="shared" si="35"/>
        <v>139.53488372093022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t="str">
        <f t="shared" si="32"/>
        <v>film</v>
      </c>
      <c r="R365" t="str">
        <f t="shared" si="33"/>
        <v>video/documentary</v>
      </c>
      <c r="S365" s="6">
        <f t="shared" si="34"/>
        <v>1.0133333333333334</v>
      </c>
      <c r="T365" s="7">
        <f t="shared" si="35"/>
        <v>347.84615384615387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32"/>
        <v>film</v>
      </c>
      <c r="R366" t="str">
        <f t="shared" si="33"/>
        <v>video/documentary</v>
      </c>
      <c r="S366" s="6">
        <f t="shared" si="34"/>
        <v>1.1016142857142857</v>
      </c>
      <c r="T366" s="7">
        <f t="shared" si="35"/>
        <v>68.24159292035398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t="str">
        <f t="shared" si="32"/>
        <v>film</v>
      </c>
      <c r="R367" t="str">
        <f t="shared" si="33"/>
        <v>video/documentary</v>
      </c>
      <c r="S367" s="6">
        <f t="shared" si="34"/>
        <v>1.0397333333333334</v>
      </c>
      <c r="T367" s="7">
        <f t="shared" si="35"/>
        <v>239.93846153846152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32"/>
        <v>film</v>
      </c>
      <c r="R368" t="str">
        <f t="shared" si="33"/>
        <v>video/documentary</v>
      </c>
      <c r="S368" s="6">
        <f t="shared" si="34"/>
        <v>1.013157894736842</v>
      </c>
      <c r="T368" s="7">
        <f t="shared" si="35"/>
        <v>287.31343283582089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32"/>
        <v>film</v>
      </c>
      <c r="R369" t="str">
        <f t="shared" si="33"/>
        <v>video/documentary</v>
      </c>
      <c r="S369" s="6">
        <f t="shared" si="34"/>
        <v>1.033501</v>
      </c>
      <c r="T369" s="7">
        <f t="shared" si="35"/>
        <v>86.84882352941176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32"/>
        <v>film</v>
      </c>
      <c r="R370" t="str">
        <f t="shared" si="33"/>
        <v>video/documentary</v>
      </c>
      <c r="S370" s="6">
        <f t="shared" si="34"/>
        <v>1.04112</v>
      </c>
      <c r="T370" s="7">
        <f t="shared" si="35"/>
        <v>81.84905660377359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32"/>
        <v>film</v>
      </c>
      <c r="R371" t="str">
        <f t="shared" si="33"/>
        <v>video/documentary</v>
      </c>
      <c r="S371" s="6">
        <f t="shared" si="34"/>
        <v>1.1015569230769231</v>
      </c>
      <c r="T371" s="7">
        <f t="shared" si="35"/>
        <v>42.874970059880241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t="str">
        <f t="shared" si="32"/>
        <v>film</v>
      </c>
      <c r="R372" t="str">
        <f t="shared" si="33"/>
        <v>video/documentary</v>
      </c>
      <c r="S372" s="6">
        <f t="shared" si="34"/>
        <v>1.2202</v>
      </c>
      <c r="T372" s="7">
        <f t="shared" si="35"/>
        <v>709.41860465116281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32"/>
        <v>film</v>
      </c>
      <c r="R373" t="str">
        <f t="shared" si="33"/>
        <v>video/documentary</v>
      </c>
      <c r="S373" s="6">
        <f t="shared" si="34"/>
        <v>1.1416866666666667</v>
      </c>
      <c r="T373" s="7">
        <f t="shared" si="35"/>
        <v>161.25517890772127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t="str">
        <f t="shared" si="32"/>
        <v>film</v>
      </c>
      <c r="R374" t="str">
        <f t="shared" si="33"/>
        <v>video/documentary</v>
      </c>
      <c r="S374" s="6">
        <f t="shared" si="34"/>
        <v>1.2533333333333334</v>
      </c>
      <c r="T374" s="7">
        <f t="shared" si="35"/>
        <v>41.777777777777779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t="str">
        <f t="shared" si="32"/>
        <v>film</v>
      </c>
      <c r="R375" t="str">
        <f t="shared" si="33"/>
        <v>video/documentary</v>
      </c>
      <c r="S375" s="6">
        <f t="shared" si="34"/>
        <v>1.0666666666666667</v>
      </c>
      <c r="T375" s="7">
        <f t="shared" si="35"/>
        <v>89.887640449438209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32"/>
        <v>film</v>
      </c>
      <c r="R376" t="str">
        <f t="shared" si="33"/>
        <v>video/documentary</v>
      </c>
      <c r="S376" s="6">
        <f t="shared" si="34"/>
        <v>1.3065</v>
      </c>
      <c r="T376" s="7">
        <f t="shared" si="35"/>
        <v>45.051724137931032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t="str">
        <f t="shared" si="32"/>
        <v>film</v>
      </c>
      <c r="R377" t="str">
        <f t="shared" si="33"/>
        <v>video/documentary</v>
      </c>
      <c r="S377" s="6">
        <f t="shared" si="34"/>
        <v>1.2</v>
      </c>
      <c r="T377" s="7">
        <f t="shared" si="35"/>
        <v>42.857142857142854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t="str">
        <f t="shared" si="32"/>
        <v>film</v>
      </c>
      <c r="R378" t="str">
        <f t="shared" si="33"/>
        <v>video/documentary</v>
      </c>
      <c r="S378" s="6">
        <f t="shared" si="34"/>
        <v>1.0595918367346939</v>
      </c>
      <c r="T378" s="7">
        <f t="shared" si="35"/>
        <v>54.083333333333336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32"/>
        <v>film</v>
      </c>
      <c r="R379" t="str">
        <f t="shared" si="33"/>
        <v>video/documentary</v>
      </c>
      <c r="S379" s="6">
        <f t="shared" si="34"/>
        <v>1.1439999999999999</v>
      </c>
      <c r="T379" s="7">
        <f t="shared" si="35"/>
        <v>103.21804511278195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t="str">
        <f t="shared" si="32"/>
        <v>film</v>
      </c>
      <c r="R380" t="str">
        <f t="shared" si="33"/>
        <v>video/documentary</v>
      </c>
      <c r="S380" s="6">
        <f t="shared" si="34"/>
        <v>1.1176666666666666</v>
      </c>
      <c r="T380" s="7">
        <f t="shared" si="35"/>
        <v>40.397590361445786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32"/>
        <v>film</v>
      </c>
      <c r="R381" t="str">
        <f t="shared" si="33"/>
        <v>video/documentary</v>
      </c>
      <c r="S381" s="6">
        <f t="shared" si="34"/>
        <v>1.1608000000000001</v>
      </c>
      <c r="T381" s="7">
        <f t="shared" si="35"/>
        <v>116.85906040268456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t="str">
        <f t="shared" si="32"/>
        <v>film</v>
      </c>
      <c r="R382" t="str">
        <f t="shared" si="33"/>
        <v>video/documentary</v>
      </c>
      <c r="S382" s="6">
        <f t="shared" si="34"/>
        <v>1.415</v>
      </c>
      <c r="T382" s="7">
        <f t="shared" si="35"/>
        <v>115.51020408163265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32"/>
        <v>film</v>
      </c>
      <c r="R383" t="str">
        <f t="shared" si="33"/>
        <v>video/documentary</v>
      </c>
      <c r="S383" s="6">
        <f t="shared" si="34"/>
        <v>1.0472999999999999</v>
      </c>
      <c r="T383" s="7">
        <f t="shared" si="35"/>
        <v>104.31274900398407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t="str">
        <f t="shared" si="32"/>
        <v>film</v>
      </c>
      <c r="R384" t="str">
        <f t="shared" si="33"/>
        <v>video/documentary</v>
      </c>
      <c r="S384" s="6">
        <f t="shared" si="34"/>
        <v>2.5583333333333331</v>
      </c>
      <c r="T384" s="7">
        <f t="shared" si="35"/>
        <v>69.772727272727266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t="str">
        <f t="shared" si="32"/>
        <v>film</v>
      </c>
      <c r="R385" t="str">
        <f t="shared" si="33"/>
        <v>video/documentary</v>
      </c>
      <c r="S385" s="6">
        <f t="shared" si="34"/>
        <v>2.0670670670670672</v>
      </c>
      <c r="T385" s="7">
        <f t="shared" si="35"/>
        <v>43.020833333333336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32"/>
        <v>film</v>
      </c>
      <c r="R386" t="str">
        <f t="shared" si="33"/>
        <v>video/documentary</v>
      </c>
      <c r="S386" s="6">
        <f t="shared" si="34"/>
        <v>1.1210500000000001</v>
      </c>
      <c r="T386" s="7">
        <f t="shared" si="35"/>
        <v>58.540469973890339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38">LEFT(P387, FIND("&amp;",P387)-2)</f>
        <v>film</v>
      </c>
      <c r="R387" t="str">
        <f t="shared" ref="R387:R450" si="39">RIGHT(P387,LEN(P387)-FIND("&amp;",P387)-1)</f>
        <v>video/documentary</v>
      </c>
      <c r="S387" s="6">
        <f t="shared" ref="S387:S450" si="40">E387/D387</f>
        <v>1.05982</v>
      </c>
      <c r="T387" s="7">
        <f t="shared" ref="T387:T450" si="41">IF(E387=0,0,E387/N387)</f>
        <v>111.79535864978902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38"/>
        <v>film</v>
      </c>
      <c r="R388" t="str">
        <f t="shared" si="39"/>
        <v>video/documentary</v>
      </c>
      <c r="S388" s="6">
        <f t="shared" si="40"/>
        <v>1.0016666666666667</v>
      </c>
      <c r="T388" s="7">
        <f t="shared" si="41"/>
        <v>46.230769230769234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38"/>
        <v>film</v>
      </c>
      <c r="R389" t="str">
        <f t="shared" si="39"/>
        <v>video/documentary</v>
      </c>
      <c r="S389" s="6">
        <f t="shared" si="40"/>
        <v>2.1398947368421051</v>
      </c>
      <c r="T389" s="7">
        <f t="shared" si="41"/>
        <v>144.69039145907473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t="str">
        <f t="shared" si="38"/>
        <v>film</v>
      </c>
      <c r="R390" t="str">
        <f t="shared" si="39"/>
        <v>video/documentary</v>
      </c>
      <c r="S390" s="6">
        <f t="shared" si="40"/>
        <v>1.2616000000000001</v>
      </c>
      <c r="T390" s="7">
        <f t="shared" si="41"/>
        <v>88.845070422535215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38"/>
        <v>film</v>
      </c>
      <c r="R391" t="str">
        <f t="shared" si="39"/>
        <v>video/documentary</v>
      </c>
      <c r="S391" s="6">
        <f t="shared" si="40"/>
        <v>1.8153547058823529</v>
      </c>
      <c r="T391" s="7">
        <f t="shared" si="41"/>
        <v>81.75107284768211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t="str">
        <f t="shared" si="38"/>
        <v>film</v>
      </c>
      <c r="R392" t="str">
        <f t="shared" si="39"/>
        <v>video/documentary</v>
      </c>
      <c r="S392" s="6">
        <f t="shared" si="40"/>
        <v>1</v>
      </c>
      <c r="T392" s="7">
        <f t="shared" si="41"/>
        <v>71.428571428571431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38"/>
        <v>film</v>
      </c>
      <c r="R393" t="str">
        <f t="shared" si="39"/>
        <v>video/documentary</v>
      </c>
      <c r="S393" s="6">
        <f t="shared" si="40"/>
        <v>1.0061</v>
      </c>
      <c r="T393" s="7">
        <f t="shared" si="41"/>
        <v>104.25906735751295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38"/>
        <v>film</v>
      </c>
      <c r="R394" t="str">
        <f t="shared" si="39"/>
        <v>video/documentary</v>
      </c>
      <c r="S394" s="6">
        <f t="shared" si="40"/>
        <v>1.009027027027027</v>
      </c>
      <c r="T394" s="7">
        <f t="shared" si="41"/>
        <v>90.616504854368927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38"/>
        <v>film</v>
      </c>
      <c r="R395" t="str">
        <f t="shared" si="39"/>
        <v>video/documentary</v>
      </c>
      <c r="S395" s="6">
        <f t="shared" si="40"/>
        <v>1.10446</v>
      </c>
      <c r="T395" s="7">
        <f t="shared" si="41"/>
        <v>157.33048433048432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t="str">
        <f t="shared" si="38"/>
        <v>film</v>
      </c>
      <c r="R396" t="str">
        <f t="shared" si="39"/>
        <v>video/documentary</v>
      </c>
      <c r="S396" s="6">
        <f t="shared" si="40"/>
        <v>1.118936170212766</v>
      </c>
      <c r="T396" s="7">
        <f t="shared" si="41"/>
        <v>105.18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38"/>
        <v>film</v>
      </c>
      <c r="R397" t="str">
        <f t="shared" si="39"/>
        <v>video/documentary</v>
      </c>
      <c r="S397" s="6">
        <f t="shared" si="40"/>
        <v>1.0804450000000001</v>
      </c>
      <c r="T397" s="7">
        <f t="shared" si="41"/>
        <v>58.719836956521746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38"/>
        <v>film</v>
      </c>
      <c r="R398" t="str">
        <f t="shared" si="39"/>
        <v>video/documentary</v>
      </c>
      <c r="S398" s="6">
        <f t="shared" si="40"/>
        <v>1.0666666666666667</v>
      </c>
      <c r="T398" s="7">
        <f t="shared" si="41"/>
        <v>81.632653061224488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38"/>
        <v>film</v>
      </c>
      <c r="R399" t="str">
        <f t="shared" si="39"/>
        <v>video/documentary</v>
      </c>
      <c r="S399" s="6">
        <f t="shared" si="40"/>
        <v>1.0390027322404372</v>
      </c>
      <c r="T399" s="7">
        <f t="shared" si="41"/>
        <v>56.460043668122275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t="str">
        <f t="shared" si="38"/>
        <v>film</v>
      </c>
      <c r="R400" t="str">
        <f t="shared" si="39"/>
        <v>video/documentary</v>
      </c>
      <c r="S400" s="6">
        <f t="shared" si="40"/>
        <v>1.2516</v>
      </c>
      <c r="T400" s="7">
        <f t="shared" si="41"/>
        <v>140.1044776119403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t="str">
        <f t="shared" si="38"/>
        <v>film</v>
      </c>
      <c r="R401" t="str">
        <f t="shared" si="39"/>
        <v>video/documentary</v>
      </c>
      <c r="S401" s="6">
        <f t="shared" si="40"/>
        <v>1.0680499999999999</v>
      </c>
      <c r="T401" s="7">
        <f t="shared" si="41"/>
        <v>224.85263157894738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t="str">
        <f t="shared" si="38"/>
        <v>film</v>
      </c>
      <c r="R402" t="str">
        <f t="shared" si="39"/>
        <v>video/documentary</v>
      </c>
      <c r="S402" s="6">
        <f t="shared" si="40"/>
        <v>1.1230249999999999</v>
      </c>
      <c r="T402" s="7">
        <f t="shared" si="41"/>
        <v>181.13306451612902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t="str">
        <f t="shared" si="38"/>
        <v>film</v>
      </c>
      <c r="R403" t="str">
        <f t="shared" si="39"/>
        <v>video/documentary</v>
      </c>
      <c r="S403" s="6">
        <f t="shared" si="40"/>
        <v>1.0381199999999999</v>
      </c>
      <c r="T403" s="7">
        <f t="shared" si="41"/>
        <v>711.04109589041093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t="str">
        <f t="shared" si="38"/>
        <v>film</v>
      </c>
      <c r="R404" t="str">
        <f t="shared" si="39"/>
        <v>video/documentary</v>
      </c>
      <c r="S404" s="6">
        <f t="shared" si="40"/>
        <v>1.4165000000000001</v>
      </c>
      <c r="T404" s="7">
        <f t="shared" si="41"/>
        <v>65.883720930232556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t="str">
        <f t="shared" si="38"/>
        <v>film</v>
      </c>
      <c r="R405" t="str">
        <f t="shared" si="39"/>
        <v>video/documentary</v>
      </c>
      <c r="S405" s="6">
        <f t="shared" si="40"/>
        <v>1.0526</v>
      </c>
      <c r="T405" s="7">
        <f t="shared" si="41"/>
        <v>75.185714285714283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38"/>
        <v>film</v>
      </c>
      <c r="R406" t="str">
        <f t="shared" si="39"/>
        <v>video/documentary</v>
      </c>
      <c r="S406" s="6">
        <f t="shared" si="40"/>
        <v>1.0309142857142857</v>
      </c>
      <c r="T406" s="7">
        <f t="shared" si="41"/>
        <v>133.14391143911439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t="str">
        <f t="shared" si="38"/>
        <v>film</v>
      </c>
      <c r="R407" t="str">
        <f t="shared" si="39"/>
        <v>video/documentary</v>
      </c>
      <c r="S407" s="6">
        <f t="shared" si="40"/>
        <v>1.0765957446808512</v>
      </c>
      <c r="T407" s="7">
        <f t="shared" si="41"/>
        <v>55.2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t="str">
        <f t="shared" si="38"/>
        <v>film</v>
      </c>
      <c r="R408" t="str">
        <f t="shared" si="39"/>
        <v>video/documentary</v>
      </c>
      <c r="S408" s="6">
        <f t="shared" si="40"/>
        <v>1.0770464285714285</v>
      </c>
      <c r="T408" s="7">
        <f t="shared" si="41"/>
        <v>86.163714285714292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t="str">
        <f t="shared" si="38"/>
        <v>film</v>
      </c>
      <c r="R409" t="str">
        <f t="shared" si="39"/>
        <v>video/documentary</v>
      </c>
      <c r="S409" s="6">
        <f t="shared" si="40"/>
        <v>1.0155000000000001</v>
      </c>
      <c r="T409" s="7">
        <f t="shared" si="41"/>
        <v>92.318181818181813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t="str">
        <f t="shared" si="38"/>
        <v>film</v>
      </c>
      <c r="R410" t="str">
        <f t="shared" si="39"/>
        <v>video/documentary</v>
      </c>
      <c r="S410" s="6">
        <f t="shared" si="40"/>
        <v>1.0143766666666667</v>
      </c>
      <c r="T410" s="7">
        <f t="shared" si="41"/>
        <v>160.16473684210527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t="str">
        <f t="shared" si="38"/>
        <v>film</v>
      </c>
      <c r="R411" t="str">
        <f t="shared" si="39"/>
        <v>video/documentary</v>
      </c>
      <c r="S411" s="6">
        <f t="shared" si="40"/>
        <v>1.3680000000000001</v>
      </c>
      <c r="T411" s="7">
        <f t="shared" si="41"/>
        <v>45.6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t="str">
        <f t="shared" si="38"/>
        <v>film</v>
      </c>
      <c r="R412" t="str">
        <f t="shared" si="39"/>
        <v>video/documentary</v>
      </c>
      <c r="S412" s="6">
        <f t="shared" si="40"/>
        <v>1.2829999999999999</v>
      </c>
      <c r="T412" s="7">
        <f t="shared" si="41"/>
        <v>183.28571428571428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38"/>
        <v>film</v>
      </c>
      <c r="R413" t="str">
        <f t="shared" si="39"/>
        <v>video/documentary</v>
      </c>
      <c r="S413" s="6">
        <f t="shared" si="40"/>
        <v>1.0105</v>
      </c>
      <c r="T413" s="7">
        <f t="shared" si="41"/>
        <v>125.78838174273859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t="str">
        <f t="shared" si="38"/>
        <v>film</v>
      </c>
      <c r="R414" t="str">
        <f t="shared" si="39"/>
        <v>video/documentary</v>
      </c>
      <c r="S414" s="6">
        <f t="shared" si="40"/>
        <v>1.2684</v>
      </c>
      <c r="T414" s="7">
        <f t="shared" si="41"/>
        <v>57.654545454545456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38"/>
        <v>film</v>
      </c>
      <c r="R415" t="str">
        <f t="shared" si="39"/>
        <v>video/documentary</v>
      </c>
      <c r="S415" s="6">
        <f t="shared" si="40"/>
        <v>1.0508593749999999</v>
      </c>
      <c r="T415" s="7">
        <f t="shared" si="41"/>
        <v>78.660818713450297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38"/>
        <v>film</v>
      </c>
      <c r="R416" t="str">
        <f t="shared" si="39"/>
        <v>video/documentary</v>
      </c>
      <c r="S416" s="6">
        <f t="shared" si="40"/>
        <v>1.0285405405405406</v>
      </c>
      <c r="T416" s="7">
        <f t="shared" si="41"/>
        <v>91.480769230769226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t="str">
        <f t="shared" si="38"/>
        <v>film</v>
      </c>
      <c r="R417" t="str">
        <f t="shared" si="39"/>
        <v>video/documentary</v>
      </c>
      <c r="S417" s="6">
        <f t="shared" si="40"/>
        <v>1.0214714285714286</v>
      </c>
      <c r="T417" s="7">
        <f t="shared" si="41"/>
        <v>68.09809523809524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t="str">
        <f t="shared" si="38"/>
        <v>film</v>
      </c>
      <c r="R418" t="str">
        <f t="shared" si="39"/>
        <v>video/documentary</v>
      </c>
      <c r="S418" s="6">
        <f t="shared" si="40"/>
        <v>1.2021700000000002</v>
      </c>
      <c r="T418" s="7">
        <f t="shared" si="41"/>
        <v>48.086800000000004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t="str">
        <f t="shared" si="38"/>
        <v>film</v>
      </c>
      <c r="R419" t="str">
        <f t="shared" si="39"/>
        <v>video/documentary</v>
      </c>
      <c r="S419" s="6">
        <f t="shared" si="40"/>
        <v>1.0024761904761905</v>
      </c>
      <c r="T419" s="7">
        <f t="shared" si="41"/>
        <v>202.42307692307693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38"/>
        <v>film</v>
      </c>
      <c r="R420" t="str">
        <f t="shared" si="39"/>
        <v>video/documentary</v>
      </c>
      <c r="S420" s="6">
        <f t="shared" si="40"/>
        <v>1.0063392857142857</v>
      </c>
      <c r="T420" s="7">
        <f t="shared" si="41"/>
        <v>216.75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t="str">
        <f t="shared" si="38"/>
        <v>film</v>
      </c>
      <c r="R421" t="str">
        <f t="shared" si="39"/>
        <v>video/documentary</v>
      </c>
      <c r="S421" s="6">
        <f t="shared" si="40"/>
        <v>1.004375</v>
      </c>
      <c r="T421" s="7">
        <f t="shared" si="41"/>
        <v>110.06849315068493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t="str">
        <f t="shared" si="38"/>
        <v>film</v>
      </c>
      <c r="R422" t="str">
        <f t="shared" si="39"/>
        <v>video/animation</v>
      </c>
      <c r="S422" s="6">
        <f t="shared" si="40"/>
        <v>4.3939393939393936E-3</v>
      </c>
      <c r="T422" s="7">
        <f t="shared" si="41"/>
        <v>4.833333333333333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t="str">
        <f t="shared" si="38"/>
        <v>film</v>
      </c>
      <c r="R423" t="str">
        <f t="shared" si="39"/>
        <v>video/animation</v>
      </c>
      <c r="S423" s="6">
        <f t="shared" si="40"/>
        <v>2.0066666666666667E-2</v>
      </c>
      <c r="T423" s="7">
        <f t="shared" si="41"/>
        <v>50.166666666666664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t="str">
        <f t="shared" si="38"/>
        <v>film</v>
      </c>
      <c r="R424" t="str">
        <f t="shared" si="39"/>
        <v>video/animation</v>
      </c>
      <c r="S424" s="6">
        <f t="shared" si="40"/>
        <v>1.0749999999999999E-2</v>
      </c>
      <c r="T424" s="7">
        <f t="shared" si="41"/>
        <v>35.833333333333336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t="str">
        <f t="shared" si="38"/>
        <v>film</v>
      </c>
      <c r="R425" t="str">
        <f t="shared" si="39"/>
        <v>video/animation</v>
      </c>
      <c r="S425" s="6">
        <f t="shared" si="40"/>
        <v>7.6499999999999997E-3</v>
      </c>
      <c r="T425" s="7">
        <f t="shared" si="41"/>
        <v>11.76923076923077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t="str">
        <f t="shared" si="38"/>
        <v>film</v>
      </c>
      <c r="R426" t="str">
        <f t="shared" si="39"/>
        <v>video/animation</v>
      </c>
      <c r="S426" s="6">
        <f t="shared" si="40"/>
        <v>6.7966666666666675E-2</v>
      </c>
      <c r="T426" s="7">
        <f t="shared" si="41"/>
        <v>40.78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t="str">
        <f t="shared" si="38"/>
        <v>film</v>
      </c>
      <c r="R427" t="str">
        <f t="shared" si="39"/>
        <v>video/animation</v>
      </c>
      <c r="S427" s="6">
        <f t="shared" si="40"/>
        <v>1.2E-4</v>
      </c>
      <c r="T427" s="7">
        <f t="shared" si="41"/>
        <v>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t="str">
        <f t="shared" si="38"/>
        <v>film</v>
      </c>
      <c r="R428" t="str">
        <f t="shared" si="39"/>
        <v>video/animation</v>
      </c>
      <c r="S428" s="6">
        <f t="shared" si="40"/>
        <v>1.3299999999999999E-2</v>
      </c>
      <c r="T428" s="7">
        <f t="shared" si="41"/>
        <v>16.625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t="str">
        <f t="shared" si="38"/>
        <v>film</v>
      </c>
      <c r="R429" t="str">
        <f t="shared" si="39"/>
        <v>video/animation</v>
      </c>
      <c r="S429" s="6">
        <f t="shared" si="40"/>
        <v>0</v>
      </c>
      <c r="T429" s="7">
        <f t="shared" si="41"/>
        <v>0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t="str">
        <f t="shared" si="38"/>
        <v>film</v>
      </c>
      <c r="R430" t="str">
        <f t="shared" si="39"/>
        <v>video/animation</v>
      </c>
      <c r="S430" s="6">
        <f t="shared" si="40"/>
        <v>5.6333333333333332E-2</v>
      </c>
      <c r="T430" s="7">
        <f t="shared" si="41"/>
        <v>52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t="str">
        <f t="shared" si="38"/>
        <v>film</v>
      </c>
      <c r="R431" t="str">
        <f t="shared" si="39"/>
        <v>video/animation</v>
      </c>
      <c r="S431" s="6">
        <f t="shared" si="40"/>
        <v>0</v>
      </c>
      <c r="T431" s="7">
        <f t="shared" si="41"/>
        <v>0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t="str">
        <f t="shared" si="38"/>
        <v>film</v>
      </c>
      <c r="R432" t="str">
        <f t="shared" si="39"/>
        <v>video/animation</v>
      </c>
      <c r="S432" s="6">
        <f t="shared" si="40"/>
        <v>2.4E-2</v>
      </c>
      <c r="T432" s="7">
        <f t="shared" si="41"/>
        <v>4.8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t="str">
        <f t="shared" si="38"/>
        <v>film</v>
      </c>
      <c r="R433" t="str">
        <f t="shared" si="39"/>
        <v>video/animation</v>
      </c>
      <c r="S433" s="6">
        <f t="shared" si="40"/>
        <v>0.13833333333333334</v>
      </c>
      <c r="T433" s="7">
        <f t="shared" si="41"/>
        <v>51.875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t="str">
        <f t="shared" si="38"/>
        <v>film</v>
      </c>
      <c r="R434" t="str">
        <f t="shared" si="39"/>
        <v>video/animation</v>
      </c>
      <c r="S434" s="6">
        <f t="shared" si="40"/>
        <v>9.5000000000000001E-2</v>
      </c>
      <c r="T434" s="7">
        <f t="shared" si="41"/>
        <v>71.25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t="str">
        <f t="shared" si="38"/>
        <v>film</v>
      </c>
      <c r="R435" t="str">
        <f t="shared" si="39"/>
        <v>video/animation</v>
      </c>
      <c r="S435" s="6">
        <f t="shared" si="40"/>
        <v>0</v>
      </c>
      <c r="T435" s="7">
        <f t="shared" si="41"/>
        <v>0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t="str">
        <f t="shared" si="38"/>
        <v>film</v>
      </c>
      <c r="R436" t="str">
        <f t="shared" si="39"/>
        <v>video/animation</v>
      </c>
      <c r="S436" s="6">
        <f t="shared" si="40"/>
        <v>0.05</v>
      </c>
      <c r="T436" s="7">
        <f t="shared" si="41"/>
        <v>62.5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t="str">
        <f t="shared" si="38"/>
        <v>film</v>
      </c>
      <c r="R437" t="str">
        <f t="shared" si="39"/>
        <v>video/animation</v>
      </c>
      <c r="S437" s="6">
        <f t="shared" si="40"/>
        <v>2.7272727272727273E-5</v>
      </c>
      <c r="T437" s="7">
        <f t="shared" si="41"/>
        <v>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t="str">
        <f t="shared" si="38"/>
        <v>film</v>
      </c>
      <c r="R438" t="str">
        <f t="shared" si="39"/>
        <v>video/animation</v>
      </c>
      <c r="S438" s="6">
        <f t="shared" si="40"/>
        <v>0</v>
      </c>
      <c r="T438" s="7">
        <f t="shared" si="41"/>
        <v>0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t="str">
        <f t="shared" si="38"/>
        <v>film</v>
      </c>
      <c r="R439" t="str">
        <f t="shared" si="39"/>
        <v>video/animation</v>
      </c>
      <c r="S439" s="6">
        <f t="shared" si="40"/>
        <v>0</v>
      </c>
      <c r="T439" s="7">
        <f t="shared" si="41"/>
        <v>0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t="str">
        <f t="shared" si="38"/>
        <v>film</v>
      </c>
      <c r="R440" t="str">
        <f t="shared" si="39"/>
        <v>video/animation</v>
      </c>
      <c r="S440" s="6">
        <f t="shared" si="40"/>
        <v>9.3799999999999994E-2</v>
      </c>
      <c r="T440" s="7">
        <f t="shared" si="41"/>
        <v>170.54545454545453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t="str">
        <f t="shared" si="38"/>
        <v>film</v>
      </c>
      <c r="R441" t="str">
        <f t="shared" si="39"/>
        <v>video/animation</v>
      </c>
      <c r="S441" s="6">
        <f t="shared" si="40"/>
        <v>0</v>
      </c>
      <c r="T441" s="7">
        <f t="shared" si="41"/>
        <v>0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t="str">
        <f t="shared" si="38"/>
        <v>film</v>
      </c>
      <c r="R442" t="str">
        <f t="shared" si="39"/>
        <v>video/animation</v>
      </c>
      <c r="S442" s="6">
        <f t="shared" si="40"/>
        <v>1E-3</v>
      </c>
      <c r="T442" s="7">
        <f t="shared" si="41"/>
        <v>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t="str">
        <f t="shared" si="38"/>
        <v>film</v>
      </c>
      <c r="R443" t="str">
        <f t="shared" si="39"/>
        <v>video/animation</v>
      </c>
      <c r="S443" s="6">
        <f t="shared" si="40"/>
        <v>0</v>
      </c>
      <c r="T443" s="7">
        <f t="shared" si="41"/>
        <v>0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t="str">
        <f t="shared" si="38"/>
        <v>film</v>
      </c>
      <c r="R444" t="str">
        <f t="shared" si="39"/>
        <v>video/animation</v>
      </c>
      <c r="S444" s="6">
        <f t="shared" si="40"/>
        <v>0.39358823529411763</v>
      </c>
      <c r="T444" s="7">
        <f t="shared" si="41"/>
        <v>393.58823529411762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t="str">
        <f t="shared" si="38"/>
        <v>film</v>
      </c>
      <c r="R445" t="str">
        <f t="shared" si="39"/>
        <v>video/animation</v>
      </c>
      <c r="S445" s="6">
        <f t="shared" si="40"/>
        <v>1E-3</v>
      </c>
      <c r="T445" s="7">
        <f t="shared" si="41"/>
        <v>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t="str">
        <f t="shared" si="38"/>
        <v>film</v>
      </c>
      <c r="R446" t="str">
        <f t="shared" si="39"/>
        <v>video/animation</v>
      </c>
      <c r="S446" s="6">
        <f t="shared" si="40"/>
        <v>0.05</v>
      </c>
      <c r="T446" s="7">
        <f t="shared" si="41"/>
        <v>50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t="str">
        <f t="shared" si="38"/>
        <v>film</v>
      </c>
      <c r="R447" t="str">
        <f t="shared" si="39"/>
        <v>video/animation</v>
      </c>
      <c r="S447" s="6">
        <f t="shared" si="40"/>
        <v>3.3333333333333335E-5</v>
      </c>
      <c r="T447" s="7">
        <f t="shared" si="41"/>
        <v>1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t="str">
        <f t="shared" si="38"/>
        <v>film</v>
      </c>
      <c r="R448" t="str">
        <f t="shared" si="39"/>
        <v>video/animation</v>
      </c>
      <c r="S448" s="6">
        <f t="shared" si="40"/>
        <v>7.2952380952380949E-2</v>
      </c>
      <c r="T448" s="7">
        <f t="shared" si="41"/>
        <v>47.875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t="str">
        <f t="shared" si="38"/>
        <v>film</v>
      </c>
      <c r="R449" t="str">
        <f t="shared" si="39"/>
        <v>video/animation</v>
      </c>
      <c r="S449" s="6">
        <f t="shared" si="40"/>
        <v>1.6666666666666666E-4</v>
      </c>
      <c r="T449" s="7">
        <f t="shared" si="41"/>
        <v>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t="str">
        <f t="shared" si="38"/>
        <v>film</v>
      </c>
      <c r="R450" t="str">
        <f t="shared" si="39"/>
        <v>video/animation</v>
      </c>
      <c r="S450" s="6">
        <f t="shared" si="40"/>
        <v>3.2804E-2</v>
      </c>
      <c r="T450" s="7">
        <f t="shared" si="41"/>
        <v>20.502500000000001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44">LEFT(P451, FIND("&amp;",P451)-2)</f>
        <v>film</v>
      </c>
      <c r="R451" t="str">
        <f t="shared" ref="R451:R514" si="45">RIGHT(P451,LEN(P451)-FIND("&amp;",P451)-1)</f>
        <v>video/animation</v>
      </c>
      <c r="S451" s="6">
        <f t="shared" ref="S451:S514" si="46">E451/D451</f>
        <v>2.2499999999999999E-2</v>
      </c>
      <c r="T451" s="7">
        <f t="shared" ref="T451:T514" si="47">IF(E451=0,0,E451/N451)</f>
        <v>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t="str">
        <f t="shared" si="44"/>
        <v>film</v>
      </c>
      <c r="R452" t="str">
        <f t="shared" si="45"/>
        <v>video/animation</v>
      </c>
      <c r="S452" s="6">
        <f t="shared" si="46"/>
        <v>7.92E-3</v>
      </c>
      <c r="T452" s="7">
        <f t="shared" si="47"/>
        <v>56.571428571428569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t="str">
        <f t="shared" si="44"/>
        <v>film</v>
      </c>
      <c r="R453" t="str">
        <f t="shared" si="45"/>
        <v>video/animation</v>
      </c>
      <c r="S453" s="6">
        <f t="shared" si="46"/>
        <v>0</v>
      </c>
      <c r="T453" s="7">
        <f t="shared" si="47"/>
        <v>0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t="str">
        <f t="shared" si="44"/>
        <v>film</v>
      </c>
      <c r="R454" t="str">
        <f t="shared" si="45"/>
        <v>video/animation</v>
      </c>
      <c r="S454" s="6">
        <f t="shared" si="46"/>
        <v>0.64</v>
      </c>
      <c r="T454" s="7">
        <f t="shared" si="47"/>
        <v>40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t="str">
        <f t="shared" si="44"/>
        <v>film</v>
      </c>
      <c r="R455" t="str">
        <f t="shared" si="45"/>
        <v>video/animation</v>
      </c>
      <c r="S455" s="6">
        <f t="shared" si="46"/>
        <v>2.740447957839262E-4</v>
      </c>
      <c r="T455" s="7">
        <f t="shared" si="47"/>
        <v>13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t="str">
        <f t="shared" si="44"/>
        <v>film</v>
      </c>
      <c r="R456" t="str">
        <f t="shared" si="45"/>
        <v>video/animation</v>
      </c>
      <c r="S456" s="6">
        <f t="shared" si="46"/>
        <v>8.2000000000000007E-3</v>
      </c>
      <c r="T456" s="7">
        <f t="shared" si="47"/>
        <v>16.399999999999999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t="str">
        <f t="shared" si="44"/>
        <v>film</v>
      </c>
      <c r="R457" t="str">
        <f t="shared" si="45"/>
        <v>video/animation</v>
      </c>
      <c r="S457" s="6">
        <f t="shared" si="46"/>
        <v>6.9230769230769226E-4</v>
      </c>
      <c r="T457" s="7">
        <f t="shared" si="47"/>
        <v>22.5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t="str">
        <f t="shared" si="44"/>
        <v>film</v>
      </c>
      <c r="R458" t="str">
        <f t="shared" si="45"/>
        <v>video/animation</v>
      </c>
      <c r="S458" s="6">
        <f t="shared" si="46"/>
        <v>6.8631863186318634E-3</v>
      </c>
      <c r="T458" s="7">
        <f t="shared" si="47"/>
        <v>20.333333333333332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t="str">
        <f t="shared" si="44"/>
        <v>film</v>
      </c>
      <c r="R459" t="str">
        <f t="shared" si="45"/>
        <v>video/animation</v>
      </c>
      <c r="S459" s="6">
        <f t="shared" si="46"/>
        <v>0</v>
      </c>
      <c r="T459" s="7">
        <f t="shared" si="47"/>
        <v>0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t="str">
        <f t="shared" si="44"/>
        <v>film</v>
      </c>
      <c r="R460" t="str">
        <f t="shared" si="45"/>
        <v>video/animation</v>
      </c>
      <c r="S460" s="6">
        <f t="shared" si="46"/>
        <v>8.2100000000000006E-2</v>
      </c>
      <c r="T460" s="7">
        <f t="shared" si="47"/>
        <v>16.755102040816325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t="str">
        <f t="shared" si="44"/>
        <v>film</v>
      </c>
      <c r="R461" t="str">
        <f t="shared" si="45"/>
        <v>video/animation</v>
      </c>
      <c r="S461" s="6">
        <f t="shared" si="46"/>
        <v>6.4102564102564103E-4</v>
      </c>
      <c r="T461" s="7">
        <f t="shared" si="47"/>
        <v>25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t="str">
        <f t="shared" si="44"/>
        <v>film</v>
      </c>
      <c r="R462" t="str">
        <f t="shared" si="45"/>
        <v>video/animation</v>
      </c>
      <c r="S462" s="6">
        <f t="shared" si="46"/>
        <v>2.9411764705882353E-3</v>
      </c>
      <c r="T462" s="7">
        <f t="shared" si="47"/>
        <v>12.5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t="str">
        <f t="shared" si="44"/>
        <v>film</v>
      </c>
      <c r="R463" t="str">
        <f t="shared" si="45"/>
        <v>video/animation</v>
      </c>
      <c r="S463" s="6">
        <f t="shared" si="46"/>
        <v>0</v>
      </c>
      <c r="T463" s="7">
        <f t="shared" si="47"/>
        <v>0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t="str">
        <f t="shared" si="44"/>
        <v>film</v>
      </c>
      <c r="R464" t="str">
        <f t="shared" si="45"/>
        <v>video/animation</v>
      </c>
      <c r="S464" s="6">
        <f t="shared" si="46"/>
        <v>0</v>
      </c>
      <c r="T464" s="7">
        <f t="shared" si="47"/>
        <v>0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t="str">
        <f t="shared" si="44"/>
        <v>film</v>
      </c>
      <c r="R465" t="str">
        <f t="shared" si="45"/>
        <v>video/animation</v>
      </c>
      <c r="S465" s="6">
        <f t="shared" si="46"/>
        <v>2.2727272727272728E-2</v>
      </c>
      <c r="T465" s="7">
        <f t="shared" si="47"/>
        <v>113.63636363636364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t="str">
        <f t="shared" si="44"/>
        <v>film</v>
      </c>
      <c r="R466" t="str">
        <f t="shared" si="45"/>
        <v>video/animation</v>
      </c>
      <c r="S466" s="6">
        <f t="shared" si="46"/>
        <v>9.9009900990099011E-4</v>
      </c>
      <c r="T466" s="7">
        <f t="shared" si="47"/>
        <v>1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t="str">
        <f t="shared" si="44"/>
        <v>film</v>
      </c>
      <c r="R467" t="str">
        <f t="shared" si="45"/>
        <v>video/animation</v>
      </c>
      <c r="S467" s="6">
        <f t="shared" si="46"/>
        <v>0.26953125</v>
      </c>
      <c r="T467" s="7">
        <f t="shared" si="47"/>
        <v>17.25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t="str">
        <f t="shared" si="44"/>
        <v>film</v>
      </c>
      <c r="R468" t="str">
        <f t="shared" si="45"/>
        <v>video/animation</v>
      </c>
      <c r="S468" s="6">
        <f t="shared" si="46"/>
        <v>7.6E-3</v>
      </c>
      <c r="T468" s="7">
        <f t="shared" si="47"/>
        <v>15.2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t="str">
        <f t="shared" si="44"/>
        <v>film</v>
      </c>
      <c r="R469" t="str">
        <f t="shared" si="45"/>
        <v>video/animation</v>
      </c>
      <c r="S469" s="6">
        <f t="shared" si="46"/>
        <v>0.21575</v>
      </c>
      <c r="T469" s="7">
        <f t="shared" si="47"/>
        <v>110.64102564102564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t="str">
        <f t="shared" si="44"/>
        <v>film</v>
      </c>
      <c r="R470" t="str">
        <f t="shared" si="45"/>
        <v>video/animation</v>
      </c>
      <c r="S470" s="6">
        <f t="shared" si="46"/>
        <v>0</v>
      </c>
      <c r="T470" s="7">
        <f t="shared" si="47"/>
        <v>0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t="str">
        <f t="shared" si="44"/>
        <v>film</v>
      </c>
      <c r="R471" t="str">
        <f t="shared" si="45"/>
        <v>video/animation</v>
      </c>
      <c r="S471" s="6">
        <f t="shared" si="46"/>
        <v>0</v>
      </c>
      <c r="T471" s="7">
        <f t="shared" si="47"/>
        <v>0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t="str">
        <f t="shared" si="44"/>
        <v>film</v>
      </c>
      <c r="R472" t="str">
        <f t="shared" si="45"/>
        <v>video/animation</v>
      </c>
      <c r="S472" s="6">
        <f t="shared" si="46"/>
        <v>1.0200000000000001E-2</v>
      </c>
      <c r="T472" s="7">
        <f t="shared" si="47"/>
        <v>25.5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44"/>
        <v>film</v>
      </c>
      <c r="R473" t="str">
        <f t="shared" si="45"/>
        <v>video/animation</v>
      </c>
      <c r="S473" s="6">
        <f t="shared" si="46"/>
        <v>0.11892727272727273</v>
      </c>
      <c r="T473" s="7">
        <f t="shared" si="47"/>
        <v>38.476470588235294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t="str">
        <f t="shared" si="44"/>
        <v>film</v>
      </c>
      <c r="R474" t="str">
        <f t="shared" si="45"/>
        <v>video/animation</v>
      </c>
      <c r="S474" s="6">
        <f t="shared" si="46"/>
        <v>0.17624999999999999</v>
      </c>
      <c r="T474" s="7">
        <f t="shared" si="47"/>
        <v>28.2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t="str">
        <f t="shared" si="44"/>
        <v>film</v>
      </c>
      <c r="R475" t="str">
        <f t="shared" si="45"/>
        <v>video/animation</v>
      </c>
      <c r="S475" s="6">
        <f t="shared" si="46"/>
        <v>2.87E-2</v>
      </c>
      <c r="T475" s="7">
        <f t="shared" si="47"/>
        <v>61.5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t="str">
        <f t="shared" si="44"/>
        <v>film</v>
      </c>
      <c r="R476" t="str">
        <f t="shared" si="45"/>
        <v>video/animation</v>
      </c>
      <c r="S476" s="6">
        <f t="shared" si="46"/>
        <v>3.0303030303030303E-4</v>
      </c>
      <c r="T476" s="7">
        <f t="shared" si="47"/>
        <v>1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t="str">
        <f t="shared" si="44"/>
        <v>film</v>
      </c>
      <c r="R477" t="str">
        <f t="shared" si="45"/>
        <v>video/animation</v>
      </c>
      <c r="S477" s="6">
        <f t="shared" si="46"/>
        <v>0</v>
      </c>
      <c r="T477" s="7">
        <f t="shared" si="47"/>
        <v>0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44"/>
        <v>film</v>
      </c>
      <c r="R478" t="str">
        <f t="shared" si="45"/>
        <v>video/animation</v>
      </c>
      <c r="S478" s="6">
        <f t="shared" si="46"/>
        <v>2.2302681818181819E-2</v>
      </c>
      <c r="T478" s="7">
        <f t="shared" si="47"/>
        <v>39.569274193548388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t="str">
        <f t="shared" si="44"/>
        <v>film</v>
      </c>
      <c r="R479" t="str">
        <f t="shared" si="45"/>
        <v>video/animation</v>
      </c>
      <c r="S479" s="6">
        <f t="shared" si="46"/>
        <v>0</v>
      </c>
      <c r="T479" s="7">
        <f t="shared" si="47"/>
        <v>0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t="str">
        <f t="shared" si="44"/>
        <v>film</v>
      </c>
      <c r="R480" t="str">
        <f t="shared" si="45"/>
        <v>video/animation</v>
      </c>
      <c r="S480" s="6">
        <f t="shared" si="46"/>
        <v>0</v>
      </c>
      <c r="T480" s="7">
        <f t="shared" si="47"/>
        <v>0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t="str">
        <f t="shared" si="44"/>
        <v>film</v>
      </c>
      <c r="R481" t="str">
        <f t="shared" si="45"/>
        <v>video/animation</v>
      </c>
      <c r="S481" s="6">
        <f t="shared" si="46"/>
        <v>0.3256</v>
      </c>
      <c r="T481" s="7">
        <f t="shared" si="47"/>
        <v>88.8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44"/>
        <v>film</v>
      </c>
      <c r="R482" t="str">
        <f t="shared" si="45"/>
        <v>video/animation</v>
      </c>
      <c r="S482" s="6">
        <f t="shared" si="46"/>
        <v>0.19409999999999999</v>
      </c>
      <c r="T482" s="7">
        <f t="shared" si="47"/>
        <v>55.457142857142856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t="str">
        <f t="shared" si="44"/>
        <v>film</v>
      </c>
      <c r="R483" t="str">
        <f t="shared" si="45"/>
        <v>video/animation</v>
      </c>
      <c r="S483" s="6">
        <f t="shared" si="46"/>
        <v>6.0999999999999999E-2</v>
      </c>
      <c r="T483" s="7">
        <f t="shared" si="47"/>
        <v>87.142857142857139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t="str">
        <f t="shared" si="44"/>
        <v>film</v>
      </c>
      <c r="R484" t="str">
        <f t="shared" si="45"/>
        <v>video/animation</v>
      </c>
      <c r="S484" s="6">
        <f t="shared" si="46"/>
        <v>1E-3</v>
      </c>
      <c r="T484" s="7">
        <f t="shared" si="47"/>
        <v>10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44"/>
        <v>film</v>
      </c>
      <c r="R485" t="str">
        <f t="shared" si="45"/>
        <v>video/animation</v>
      </c>
      <c r="S485" s="6">
        <f t="shared" si="46"/>
        <v>0.502</v>
      </c>
      <c r="T485" s="7">
        <f t="shared" si="47"/>
        <v>51.224489795918366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t="str">
        <f t="shared" si="44"/>
        <v>film</v>
      </c>
      <c r="R486" t="str">
        <f t="shared" si="45"/>
        <v>video/animation</v>
      </c>
      <c r="S486" s="6">
        <f t="shared" si="46"/>
        <v>1.8625E-3</v>
      </c>
      <c r="T486" s="7">
        <f t="shared" si="47"/>
        <v>13.545454545454545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44"/>
        <v>film</v>
      </c>
      <c r="R487" t="str">
        <f t="shared" si="45"/>
        <v>video/animation</v>
      </c>
      <c r="S487" s="6">
        <f t="shared" si="46"/>
        <v>0.21906971229845085</v>
      </c>
      <c r="T487" s="7">
        <f t="shared" si="47"/>
        <v>66.520080000000007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t="str">
        <f t="shared" si="44"/>
        <v>film</v>
      </c>
      <c r="R488" t="str">
        <f t="shared" si="45"/>
        <v>video/animation</v>
      </c>
      <c r="S488" s="6">
        <f t="shared" si="46"/>
        <v>9.0909090909090904E-5</v>
      </c>
      <c r="T488" s="7">
        <f t="shared" si="47"/>
        <v>50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t="str">
        <f t="shared" si="44"/>
        <v>film</v>
      </c>
      <c r="R489" t="str">
        <f t="shared" si="45"/>
        <v>video/animation</v>
      </c>
      <c r="S489" s="6">
        <f t="shared" si="46"/>
        <v>0</v>
      </c>
      <c r="T489" s="7">
        <f t="shared" si="47"/>
        <v>0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t="str">
        <f t="shared" si="44"/>
        <v>film</v>
      </c>
      <c r="R490" t="str">
        <f t="shared" si="45"/>
        <v>video/animation</v>
      </c>
      <c r="S490" s="6">
        <f t="shared" si="46"/>
        <v>0</v>
      </c>
      <c r="T490" s="7">
        <f t="shared" si="47"/>
        <v>0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t="str">
        <f t="shared" si="44"/>
        <v>film</v>
      </c>
      <c r="R491" t="str">
        <f t="shared" si="45"/>
        <v>video/animation</v>
      </c>
      <c r="S491" s="6">
        <f t="shared" si="46"/>
        <v>2.8667813379201833E-3</v>
      </c>
      <c r="T491" s="7">
        <f t="shared" si="47"/>
        <v>71.666666666666671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t="str">
        <f t="shared" si="44"/>
        <v>film</v>
      </c>
      <c r="R492" t="str">
        <f t="shared" si="45"/>
        <v>video/animation</v>
      </c>
      <c r="S492" s="6">
        <f t="shared" si="46"/>
        <v>0</v>
      </c>
      <c r="T492" s="7">
        <f t="shared" si="47"/>
        <v>0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t="str">
        <f t="shared" si="44"/>
        <v>film</v>
      </c>
      <c r="R493" t="str">
        <f t="shared" si="45"/>
        <v>video/animation</v>
      </c>
      <c r="S493" s="6">
        <f t="shared" si="46"/>
        <v>0</v>
      </c>
      <c r="T493" s="7">
        <f t="shared" si="47"/>
        <v>0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t="str">
        <f t="shared" si="44"/>
        <v>film</v>
      </c>
      <c r="R494" t="str">
        <f t="shared" si="45"/>
        <v>video/animation</v>
      </c>
      <c r="S494" s="6">
        <f t="shared" si="46"/>
        <v>0</v>
      </c>
      <c r="T494" s="7">
        <f t="shared" si="47"/>
        <v>0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t="str">
        <f t="shared" si="44"/>
        <v>film</v>
      </c>
      <c r="R495" t="str">
        <f t="shared" si="45"/>
        <v>video/animation</v>
      </c>
      <c r="S495" s="6">
        <f t="shared" si="46"/>
        <v>0</v>
      </c>
      <c r="T495" s="7">
        <f t="shared" si="47"/>
        <v>0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t="str">
        <f t="shared" si="44"/>
        <v>film</v>
      </c>
      <c r="R496" t="str">
        <f t="shared" si="45"/>
        <v>video/animation</v>
      </c>
      <c r="S496" s="6">
        <f t="shared" si="46"/>
        <v>1.5499999999999999E-3</v>
      </c>
      <c r="T496" s="7">
        <f t="shared" si="47"/>
        <v>10.333333333333334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t="str">
        <f t="shared" si="44"/>
        <v>film</v>
      </c>
      <c r="R497" t="str">
        <f t="shared" si="45"/>
        <v>video/animation</v>
      </c>
      <c r="S497" s="6">
        <f t="shared" si="46"/>
        <v>0</v>
      </c>
      <c r="T497" s="7">
        <f t="shared" si="47"/>
        <v>0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t="str">
        <f t="shared" si="44"/>
        <v>film</v>
      </c>
      <c r="R498" t="str">
        <f t="shared" si="45"/>
        <v>video/animation</v>
      </c>
      <c r="S498" s="6">
        <f t="shared" si="46"/>
        <v>1.6666666666666667E-5</v>
      </c>
      <c r="T498" s="7">
        <f t="shared" si="47"/>
        <v>1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t="str">
        <f t="shared" si="44"/>
        <v>film</v>
      </c>
      <c r="R499" t="str">
        <f t="shared" si="45"/>
        <v>video/animation</v>
      </c>
      <c r="S499" s="6">
        <f t="shared" si="46"/>
        <v>6.6964285714285711E-3</v>
      </c>
      <c r="T499" s="7">
        <f t="shared" si="47"/>
        <v>10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t="str">
        <f t="shared" si="44"/>
        <v>film</v>
      </c>
      <c r="R500" t="str">
        <f t="shared" si="45"/>
        <v>video/animation</v>
      </c>
      <c r="S500" s="6">
        <f t="shared" si="46"/>
        <v>4.5985132395404561E-2</v>
      </c>
      <c r="T500" s="7">
        <f t="shared" si="47"/>
        <v>136.09090909090909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t="str">
        <f t="shared" si="44"/>
        <v>film</v>
      </c>
      <c r="R501" t="str">
        <f t="shared" si="45"/>
        <v>video/animation</v>
      </c>
      <c r="S501" s="6">
        <f t="shared" si="46"/>
        <v>9.5500000000000002E-2</v>
      </c>
      <c r="T501" s="7">
        <f t="shared" si="47"/>
        <v>73.461538461538467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t="str">
        <f t="shared" si="44"/>
        <v>film</v>
      </c>
      <c r="R502" t="str">
        <f t="shared" si="45"/>
        <v>video/animation</v>
      </c>
      <c r="S502" s="6">
        <f t="shared" si="46"/>
        <v>3.307692307692308E-2</v>
      </c>
      <c r="T502" s="7">
        <f t="shared" si="47"/>
        <v>53.75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t="str">
        <f t="shared" si="44"/>
        <v>film</v>
      </c>
      <c r="R503" t="str">
        <f t="shared" si="45"/>
        <v>video/animation</v>
      </c>
      <c r="S503" s="6">
        <f t="shared" si="46"/>
        <v>0</v>
      </c>
      <c r="T503" s="7">
        <f t="shared" si="47"/>
        <v>0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t="str">
        <f t="shared" si="44"/>
        <v>film</v>
      </c>
      <c r="R504" t="str">
        <f t="shared" si="45"/>
        <v>video/animation</v>
      </c>
      <c r="S504" s="6">
        <f t="shared" si="46"/>
        <v>1.15E-2</v>
      </c>
      <c r="T504" s="7">
        <f t="shared" si="47"/>
        <v>57.5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t="str">
        <f t="shared" si="44"/>
        <v>film</v>
      </c>
      <c r="R505" t="str">
        <f t="shared" si="45"/>
        <v>video/animation</v>
      </c>
      <c r="S505" s="6">
        <f t="shared" si="46"/>
        <v>1.7538461538461537E-2</v>
      </c>
      <c r="T505" s="7">
        <f t="shared" si="47"/>
        <v>12.666666666666666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t="str">
        <f t="shared" si="44"/>
        <v>film</v>
      </c>
      <c r="R506" t="str">
        <f t="shared" si="45"/>
        <v>video/animation</v>
      </c>
      <c r="S506" s="6">
        <f t="shared" si="46"/>
        <v>1.3673469387755101E-2</v>
      </c>
      <c r="T506" s="7">
        <f t="shared" si="47"/>
        <v>67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t="str">
        <f t="shared" si="44"/>
        <v>film</v>
      </c>
      <c r="R507" t="str">
        <f t="shared" si="45"/>
        <v>video/animation</v>
      </c>
      <c r="S507" s="6">
        <f t="shared" si="46"/>
        <v>4.3333333333333331E-3</v>
      </c>
      <c r="T507" s="7">
        <f t="shared" si="47"/>
        <v>3.7142857142857144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t="str">
        <f t="shared" si="44"/>
        <v>film</v>
      </c>
      <c r="R508" t="str">
        <f t="shared" si="45"/>
        <v>video/animation</v>
      </c>
      <c r="S508" s="6">
        <f t="shared" si="46"/>
        <v>1.25E-3</v>
      </c>
      <c r="T508" s="7">
        <f t="shared" si="47"/>
        <v>250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t="str">
        <f t="shared" si="44"/>
        <v>film</v>
      </c>
      <c r="R509" t="str">
        <f t="shared" si="45"/>
        <v>video/animation</v>
      </c>
      <c r="S509" s="6">
        <f t="shared" si="46"/>
        <v>3.2000000000000001E-2</v>
      </c>
      <c r="T509" s="7">
        <f t="shared" si="47"/>
        <v>64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t="str">
        <f t="shared" si="44"/>
        <v>film</v>
      </c>
      <c r="R510" t="str">
        <f t="shared" si="45"/>
        <v>video/animation</v>
      </c>
      <c r="S510" s="6">
        <f t="shared" si="46"/>
        <v>8.0000000000000002E-3</v>
      </c>
      <c r="T510" s="7">
        <f t="shared" si="47"/>
        <v>133.33333333333334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t="str">
        <f t="shared" si="44"/>
        <v>film</v>
      </c>
      <c r="R511" t="str">
        <f t="shared" si="45"/>
        <v>video/animation</v>
      </c>
      <c r="S511" s="6">
        <f t="shared" si="46"/>
        <v>2E-3</v>
      </c>
      <c r="T511" s="7">
        <f t="shared" si="47"/>
        <v>10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t="str">
        <f t="shared" si="44"/>
        <v>film</v>
      </c>
      <c r="R512" t="str">
        <f t="shared" si="45"/>
        <v>video/animation</v>
      </c>
      <c r="S512" s="6">
        <f t="shared" si="46"/>
        <v>0</v>
      </c>
      <c r="T512" s="7">
        <f t="shared" si="47"/>
        <v>0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t="str">
        <f t="shared" si="44"/>
        <v>film</v>
      </c>
      <c r="R513" t="str">
        <f t="shared" si="45"/>
        <v>video/animation</v>
      </c>
      <c r="S513" s="6">
        <f t="shared" si="46"/>
        <v>0.03</v>
      </c>
      <c r="T513" s="7">
        <f t="shared" si="47"/>
        <v>30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t="str">
        <f t="shared" si="44"/>
        <v>film</v>
      </c>
      <c r="R514" t="str">
        <f t="shared" si="45"/>
        <v>video/animation</v>
      </c>
      <c r="S514" s="6">
        <f t="shared" si="46"/>
        <v>1.3749999999999999E-3</v>
      </c>
      <c r="T514" s="7">
        <f t="shared" si="47"/>
        <v>5.5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50">LEFT(P515, FIND("&amp;",P515)-2)</f>
        <v>film</v>
      </c>
      <c r="R515" t="str">
        <f t="shared" ref="R515:R521" si="51">RIGHT(P515,LEN(P515)-FIND("&amp;",P515)-1)</f>
        <v>video/animation</v>
      </c>
      <c r="S515" s="6">
        <f t="shared" ref="S515:S578" si="52">E515/D515</f>
        <v>0.13924</v>
      </c>
      <c r="T515" s="7">
        <f t="shared" ref="T515:T578" si="53">IF(E515=0,0,E515/N515)</f>
        <v>102.38235294117646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t="str">
        <f t="shared" si="50"/>
        <v>film</v>
      </c>
      <c r="R516" t="str">
        <f t="shared" si="51"/>
        <v>video/animation</v>
      </c>
      <c r="S516" s="6">
        <f t="shared" si="52"/>
        <v>3.3333333333333333E-2</v>
      </c>
      <c r="T516" s="7">
        <f t="shared" si="53"/>
        <v>16.666666666666668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t="str">
        <f t="shared" si="50"/>
        <v>film</v>
      </c>
      <c r="R517" t="str">
        <f t="shared" si="51"/>
        <v>video/animation</v>
      </c>
      <c r="S517" s="6">
        <f t="shared" si="52"/>
        <v>0.25413402061855672</v>
      </c>
      <c r="T517" s="7">
        <f t="shared" si="53"/>
        <v>725.02941176470586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t="str">
        <f t="shared" si="50"/>
        <v>film</v>
      </c>
      <c r="R518" t="str">
        <f t="shared" si="51"/>
        <v>video/animation</v>
      </c>
      <c r="S518" s="6">
        <f t="shared" si="52"/>
        <v>0</v>
      </c>
      <c r="T518" s="7">
        <f t="shared" si="53"/>
        <v>0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t="str">
        <f t="shared" si="50"/>
        <v>film</v>
      </c>
      <c r="R519" t="str">
        <f t="shared" si="51"/>
        <v>video/animation</v>
      </c>
      <c r="S519" s="6">
        <f t="shared" si="52"/>
        <v>1.3666666666666667E-2</v>
      </c>
      <c r="T519" s="7">
        <f t="shared" si="53"/>
        <v>68.333333333333329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t="str">
        <f t="shared" si="50"/>
        <v>film</v>
      </c>
      <c r="R520" t="str">
        <f t="shared" si="51"/>
        <v>video/animation</v>
      </c>
      <c r="S520" s="6">
        <f t="shared" si="52"/>
        <v>0</v>
      </c>
      <c r="T520" s="7">
        <f t="shared" si="53"/>
        <v>0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t="str">
        <f t="shared" si="50"/>
        <v>film</v>
      </c>
      <c r="R521" t="str">
        <f t="shared" si="51"/>
        <v>video/animation</v>
      </c>
      <c r="S521" s="6">
        <f t="shared" si="52"/>
        <v>0.22881426547787684</v>
      </c>
      <c r="T521" s="7">
        <f t="shared" si="53"/>
        <v>39.228571428571428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t="str">
        <f>LEFT(P522, FIND("/",P522)-1)</f>
        <v>theater</v>
      </c>
      <c r="R522" t="str">
        <f>RIGHT(P522,LEN(P522)-FIND("/",P522))</f>
        <v>plays</v>
      </c>
      <c r="S522" s="6">
        <f t="shared" si="52"/>
        <v>1.0209999999999999</v>
      </c>
      <c r="T522" s="7">
        <f t="shared" si="53"/>
        <v>150.14705882352942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t="str">
        <f t="shared" ref="Q523:Q586" si="54">LEFT(P523, FIND("/",P523)-1)</f>
        <v>theater</v>
      </c>
      <c r="R523" t="str">
        <f t="shared" ref="R523:R586" si="55">RIGHT(P523,LEN(P523)-FIND("/",P523))</f>
        <v>plays</v>
      </c>
      <c r="S523" s="6">
        <f t="shared" si="52"/>
        <v>1.0464</v>
      </c>
      <c r="T523" s="7">
        <f t="shared" si="53"/>
        <v>93.428571428571431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t="str">
        <f t="shared" si="54"/>
        <v>theater</v>
      </c>
      <c r="R524" t="str">
        <f t="shared" si="55"/>
        <v>plays</v>
      </c>
      <c r="S524" s="6">
        <f t="shared" si="52"/>
        <v>1.1466666666666667</v>
      </c>
      <c r="T524" s="7">
        <f t="shared" si="53"/>
        <v>110.96774193548387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t="str">
        <f t="shared" si="54"/>
        <v>theater</v>
      </c>
      <c r="R525" t="str">
        <f t="shared" si="55"/>
        <v>plays</v>
      </c>
      <c r="S525" s="6">
        <f t="shared" si="52"/>
        <v>1.206</v>
      </c>
      <c r="T525" s="7">
        <f t="shared" si="53"/>
        <v>71.785714285714292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54"/>
        <v>theater</v>
      </c>
      <c r="R526" t="str">
        <f t="shared" si="55"/>
        <v>plays</v>
      </c>
      <c r="S526" s="6">
        <f t="shared" si="52"/>
        <v>1.0867285714285715</v>
      </c>
      <c r="T526" s="7">
        <f t="shared" si="53"/>
        <v>29.258076923076924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t="str">
        <f t="shared" si="54"/>
        <v>theater</v>
      </c>
      <c r="R527" t="str">
        <f t="shared" si="55"/>
        <v>plays</v>
      </c>
      <c r="S527" s="6">
        <f t="shared" si="52"/>
        <v>1</v>
      </c>
      <c r="T527" s="7">
        <f t="shared" si="53"/>
        <v>1000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t="str">
        <f t="shared" si="54"/>
        <v>theater</v>
      </c>
      <c r="R528" t="str">
        <f t="shared" si="55"/>
        <v>plays</v>
      </c>
      <c r="S528" s="6">
        <f t="shared" si="52"/>
        <v>1.1399999999999999</v>
      </c>
      <c r="T528" s="7">
        <f t="shared" si="53"/>
        <v>74.347826086956516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54"/>
        <v>theater</v>
      </c>
      <c r="R529" t="str">
        <f t="shared" si="55"/>
        <v>plays</v>
      </c>
      <c r="S529" s="6">
        <f t="shared" si="52"/>
        <v>1.0085</v>
      </c>
      <c r="T529" s="7">
        <f t="shared" si="53"/>
        <v>63.829113924050631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t="str">
        <f t="shared" si="54"/>
        <v>theater</v>
      </c>
      <c r="R530" t="str">
        <f t="shared" si="55"/>
        <v>plays</v>
      </c>
      <c r="S530" s="6">
        <f t="shared" si="52"/>
        <v>1.1565217391304348</v>
      </c>
      <c r="T530" s="7">
        <f t="shared" si="53"/>
        <v>44.333333333333336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t="str">
        <f t="shared" si="54"/>
        <v>theater</v>
      </c>
      <c r="R531" t="str">
        <f t="shared" si="55"/>
        <v>plays</v>
      </c>
      <c r="S531" s="6">
        <f t="shared" si="52"/>
        <v>1.3041666666666667</v>
      </c>
      <c r="T531" s="7">
        <f t="shared" si="53"/>
        <v>86.944444444444443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t="str">
        <f t="shared" si="54"/>
        <v>theater</v>
      </c>
      <c r="R532" t="str">
        <f t="shared" si="55"/>
        <v>plays</v>
      </c>
      <c r="S532" s="6">
        <f t="shared" si="52"/>
        <v>1.0778267254038179</v>
      </c>
      <c r="T532" s="7">
        <f t="shared" si="53"/>
        <v>126.55172413793103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t="str">
        <f t="shared" si="54"/>
        <v>theater</v>
      </c>
      <c r="R533" t="str">
        <f t="shared" si="55"/>
        <v>plays</v>
      </c>
      <c r="S533" s="6">
        <f t="shared" si="52"/>
        <v>1</v>
      </c>
      <c r="T533" s="7">
        <f t="shared" si="53"/>
        <v>129.03225806451613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54"/>
        <v>theater</v>
      </c>
      <c r="R534" t="str">
        <f t="shared" si="55"/>
        <v>plays</v>
      </c>
      <c r="S534" s="6">
        <f t="shared" si="52"/>
        <v>1.2324999999999999</v>
      </c>
      <c r="T534" s="7">
        <f t="shared" si="53"/>
        <v>71.242774566473983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t="str">
        <f t="shared" si="54"/>
        <v>theater</v>
      </c>
      <c r="R535" t="str">
        <f t="shared" si="55"/>
        <v>plays</v>
      </c>
      <c r="S535" s="6">
        <f t="shared" si="52"/>
        <v>1.002</v>
      </c>
      <c r="T535" s="7">
        <f t="shared" si="53"/>
        <v>117.88235294117646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t="str">
        <f t="shared" si="54"/>
        <v>theater</v>
      </c>
      <c r="R536" t="str">
        <f t="shared" si="55"/>
        <v>plays</v>
      </c>
      <c r="S536" s="6">
        <f t="shared" si="52"/>
        <v>1.0466666666666666</v>
      </c>
      <c r="T536" s="7">
        <f t="shared" si="53"/>
        <v>327.08333333333331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t="str">
        <f t="shared" si="54"/>
        <v>theater</v>
      </c>
      <c r="R537" t="str">
        <f t="shared" si="55"/>
        <v>plays</v>
      </c>
      <c r="S537" s="6">
        <f t="shared" si="52"/>
        <v>1.0249999999999999</v>
      </c>
      <c r="T537" s="7">
        <f t="shared" si="53"/>
        <v>34.745762711864408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t="str">
        <f t="shared" si="54"/>
        <v>theater</v>
      </c>
      <c r="R538" t="str">
        <f t="shared" si="55"/>
        <v>plays</v>
      </c>
      <c r="S538" s="6">
        <f t="shared" si="52"/>
        <v>1.1825757575757576</v>
      </c>
      <c r="T538" s="7">
        <f t="shared" si="53"/>
        <v>100.06410256410257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t="str">
        <f t="shared" si="54"/>
        <v>theater</v>
      </c>
      <c r="R539" t="str">
        <f t="shared" si="55"/>
        <v>plays</v>
      </c>
      <c r="S539" s="6">
        <f t="shared" si="52"/>
        <v>1.2050000000000001</v>
      </c>
      <c r="T539" s="7">
        <f t="shared" si="53"/>
        <v>40.847457627118644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t="str">
        <f t="shared" si="54"/>
        <v>theater</v>
      </c>
      <c r="R540" t="str">
        <f t="shared" si="55"/>
        <v>plays</v>
      </c>
      <c r="S540" s="6">
        <f t="shared" si="52"/>
        <v>3.0242</v>
      </c>
      <c r="T540" s="7">
        <f t="shared" si="53"/>
        <v>252.01666666666668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t="str">
        <f t="shared" si="54"/>
        <v>theater</v>
      </c>
      <c r="R541" t="str">
        <f t="shared" si="55"/>
        <v>plays</v>
      </c>
      <c r="S541" s="6">
        <f t="shared" si="52"/>
        <v>1.00644</v>
      </c>
      <c r="T541" s="7">
        <f t="shared" si="53"/>
        <v>25.161000000000001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t="str">
        <f t="shared" si="54"/>
        <v>technology</v>
      </c>
      <c r="R542" t="str">
        <f t="shared" si="55"/>
        <v>web</v>
      </c>
      <c r="S542" s="6">
        <f t="shared" si="52"/>
        <v>6.666666666666667E-5</v>
      </c>
      <c r="T542" s="7">
        <f t="shared" si="53"/>
        <v>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t="str">
        <f t="shared" si="54"/>
        <v>technology</v>
      </c>
      <c r="R543" t="str">
        <f t="shared" si="55"/>
        <v>web</v>
      </c>
      <c r="S543" s="6">
        <f t="shared" si="52"/>
        <v>5.5555555555555558E-3</v>
      </c>
      <c r="T543" s="7">
        <f t="shared" si="53"/>
        <v>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t="str">
        <f t="shared" si="54"/>
        <v>technology</v>
      </c>
      <c r="R544" t="str">
        <f t="shared" si="55"/>
        <v>web</v>
      </c>
      <c r="S544" s="6">
        <f t="shared" si="52"/>
        <v>3.9999999999999998E-6</v>
      </c>
      <c r="T544" s="7">
        <f t="shared" si="53"/>
        <v>1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t="str">
        <f t="shared" si="54"/>
        <v>technology</v>
      </c>
      <c r="R545" t="str">
        <f t="shared" si="55"/>
        <v>web</v>
      </c>
      <c r="S545" s="6">
        <f t="shared" si="52"/>
        <v>3.1818181818181819E-3</v>
      </c>
      <c r="T545" s="7">
        <f t="shared" si="53"/>
        <v>35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t="str">
        <f t="shared" si="54"/>
        <v>technology</v>
      </c>
      <c r="R546" t="str">
        <f t="shared" si="55"/>
        <v>web</v>
      </c>
      <c r="S546" s="6">
        <f t="shared" si="52"/>
        <v>1.2E-2</v>
      </c>
      <c r="T546" s="7">
        <f t="shared" si="53"/>
        <v>3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t="str">
        <f t="shared" si="54"/>
        <v>technology</v>
      </c>
      <c r="R547" t="str">
        <f t="shared" si="55"/>
        <v>web</v>
      </c>
      <c r="S547" s="6">
        <f t="shared" si="52"/>
        <v>0.27383999999999997</v>
      </c>
      <c r="T547" s="7">
        <f t="shared" si="53"/>
        <v>402.70588235294116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t="str">
        <f t="shared" si="54"/>
        <v>technology</v>
      </c>
      <c r="R548" t="str">
        <f t="shared" si="55"/>
        <v>web</v>
      </c>
      <c r="S548" s="6">
        <f t="shared" si="52"/>
        <v>8.6666666666666663E-4</v>
      </c>
      <c r="T548" s="7">
        <f t="shared" si="53"/>
        <v>26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t="str">
        <f t="shared" si="54"/>
        <v>technology</v>
      </c>
      <c r="R549" t="str">
        <f t="shared" si="55"/>
        <v>web</v>
      </c>
      <c r="S549" s="6">
        <f t="shared" si="52"/>
        <v>0</v>
      </c>
      <c r="T549" s="7">
        <f t="shared" si="53"/>
        <v>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t="str">
        <f t="shared" si="54"/>
        <v>technology</v>
      </c>
      <c r="R550" t="str">
        <f t="shared" si="55"/>
        <v>web</v>
      </c>
      <c r="S550" s="6">
        <f t="shared" si="52"/>
        <v>8.9999999999999998E-4</v>
      </c>
      <c r="T550" s="7">
        <f t="shared" si="53"/>
        <v>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t="str">
        <f t="shared" si="54"/>
        <v>technology</v>
      </c>
      <c r="R551" t="str">
        <f t="shared" si="55"/>
        <v>web</v>
      </c>
      <c r="S551" s="6">
        <f t="shared" si="52"/>
        <v>2.7199999999999998E-2</v>
      </c>
      <c r="T551" s="7">
        <f t="shared" si="53"/>
        <v>8.5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t="str">
        <f t="shared" si="54"/>
        <v>technology</v>
      </c>
      <c r="R552" t="str">
        <f t="shared" si="55"/>
        <v>web</v>
      </c>
      <c r="S552" s="6">
        <f t="shared" si="52"/>
        <v>7.0000000000000001E-3</v>
      </c>
      <c r="T552" s="7">
        <f t="shared" si="53"/>
        <v>8.75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t="str">
        <f t="shared" si="54"/>
        <v>technology</v>
      </c>
      <c r="R553" t="str">
        <f t="shared" si="55"/>
        <v>web</v>
      </c>
      <c r="S553" s="6">
        <f t="shared" si="52"/>
        <v>5.0413333333333331E-2</v>
      </c>
      <c r="T553" s="7">
        <f t="shared" si="53"/>
        <v>135.03571428571428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t="str">
        <f t="shared" si="54"/>
        <v>technology</v>
      </c>
      <c r="R554" t="str">
        <f t="shared" si="55"/>
        <v>web</v>
      </c>
      <c r="S554" s="6">
        <f t="shared" si="52"/>
        <v>0</v>
      </c>
      <c r="T554" s="7">
        <f t="shared" si="53"/>
        <v>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t="str">
        <f t="shared" si="54"/>
        <v>technology</v>
      </c>
      <c r="R555" t="str">
        <f t="shared" si="55"/>
        <v>web</v>
      </c>
      <c r="S555" s="6">
        <f t="shared" si="52"/>
        <v>4.9199999999999999E-3</v>
      </c>
      <c r="T555" s="7">
        <f t="shared" si="53"/>
        <v>20.5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t="str">
        <f t="shared" si="54"/>
        <v>technology</v>
      </c>
      <c r="R556" t="str">
        <f t="shared" si="55"/>
        <v>web</v>
      </c>
      <c r="S556" s="6">
        <f t="shared" si="52"/>
        <v>0.36589147286821705</v>
      </c>
      <c r="T556" s="7">
        <f t="shared" si="53"/>
        <v>64.36363636363636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t="str">
        <f t="shared" si="54"/>
        <v>technology</v>
      </c>
      <c r="R557" t="str">
        <f t="shared" si="55"/>
        <v>web</v>
      </c>
      <c r="S557" s="6">
        <f t="shared" si="52"/>
        <v>0</v>
      </c>
      <c r="T557" s="7">
        <f t="shared" si="53"/>
        <v>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t="str">
        <f t="shared" si="54"/>
        <v>technology</v>
      </c>
      <c r="R558" t="str">
        <f t="shared" si="55"/>
        <v>web</v>
      </c>
      <c r="S558" s="6">
        <f t="shared" si="52"/>
        <v>2.5000000000000001E-2</v>
      </c>
      <c r="T558" s="7">
        <f t="shared" si="53"/>
        <v>200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t="str">
        <f t="shared" si="54"/>
        <v>technology</v>
      </c>
      <c r="R559" t="str">
        <f t="shared" si="55"/>
        <v>web</v>
      </c>
      <c r="S559" s="6">
        <f t="shared" si="52"/>
        <v>9.1066666666666674E-3</v>
      </c>
      <c r="T559" s="7">
        <f t="shared" si="53"/>
        <v>68.3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t="str">
        <f t="shared" si="54"/>
        <v>technology</v>
      </c>
      <c r="R560" t="str">
        <f t="shared" si="55"/>
        <v>web</v>
      </c>
      <c r="S560" s="6">
        <f t="shared" si="52"/>
        <v>0</v>
      </c>
      <c r="T560" s="7">
        <f t="shared" si="53"/>
        <v>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t="str">
        <f t="shared" si="54"/>
        <v>technology</v>
      </c>
      <c r="R561" t="str">
        <f t="shared" si="55"/>
        <v>web</v>
      </c>
      <c r="S561" s="6">
        <f t="shared" si="52"/>
        <v>2.0833333333333335E-4</v>
      </c>
      <c r="T561" s="7">
        <f t="shared" si="53"/>
        <v>50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t="str">
        <f t="shared" si="54"/>
        <v>technology</v>
      </c>
      <c r="R562" t="str">
        <f t="shared" si="55"/>
        <v>web</v>
      </c>
      <c r="S562" s="6">
        <f t="shared" si="52"/>
        <v>1.2E-4</v>
      </c>
      <c r="T562" s="7">
        <f t="shared" si="53"/>
        <v>4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t="str">
        <f t="shared" si="54"/>
        <v>technology</v>
      </c>
      <c r="R563" t="str">
        <f t="shared" si="55"/>
        <v>web</v>
      </c>
      <c r="S563" s="6">
        <f t="shared" si="52"/>
        <v>3.6666666666666666E-3</v>
      </c>
      <c r="T563" s="7">
        <f t="shared" si="53"/>
        <v>27.5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t="str">
        <f t="shared" si="54"/>
        <v>technology</v>
      </c>
      <c r="R564" t="str">
        <f t="shared" si="55"/>
        <v>web</v>
      </c>
      <c r="S564" s="6">
        <f t="shared" si="52"/>
        <v>0</v>
      </c>
      <c r="T564" s="7">
        <f t="shared" si="53"/>
        <v>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t="str">
        <f t="shared" si="54"/>
        <v>technology</v>
      </c>
      <c r="R565" t="str">
        <f t="shared" si="55"/>
        <v>web</v>
      </c>
      <c r="S565" s="6">
        <f t="shared" si="52"/>
        <v>9.0666666666666662E-4</v>
      </c>
      <c r="T565" s="7">
        <f t="shared" si="53"/>
        <v>34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t="str">
        <f t="shared" si="54"/>
        <v>technology</v>
      </c>
      <c r="R566" t="str">
        <f t="shared" si="55"/>
        <v>web</v>
      </c>
      <c r="S566" s="6">
        <f t="shared" si="52"/>
        <v>5.5555555555555558E-5</v>
      </c>
      <c r="T566" s="7">
        <f t="shared" si="53"/>
        <v>1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t="str">
        <f t="shared" si="54"/>
        <v>technology</v>
      </c>
      <c r="R567" t="str">
        <f t="shared" si="55"/>
        <v>web</v>
      </c>
      <c r="S567" s="6">
        <f t="shared" si="52"/>
        <v>0</v>
      </c>
      <c r="T567" s="7">
        <f t="shared" si="53"/>
        <v>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t="str">
        <f t="shared" si="54"/>
        <v>technology</v>
      </c>
      <c r="R568" t="str">
        <f t="shared" si="55"/>
        <v>web</v>
      </c>
      <c r="S568" s="6">
        <f t="shared" si="52"/>
        <v>2.0000000000000001E-4</v>
      </c>
      <c r="T568" s="7">
        <f t="shared" si="53"/>
        <v>1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t="str">
        <f t="shared" si="54"/>
        <v>technology</v>
      </c>
      <c r="R569" t="str">
        <f t="shared" si="55"/>
        <v>web</v>
      </c>
      <c r="S569" s="6">
        <f t="shared" si="52"/>
        <v>0</v>
      </c>
      <c r="T569" s="7">
        <f t="shared" si="53"/>
        <v>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t="str">
        <f t="shared" si="54"/>
        <v>technology</v>
      </c>
      <c r="R570" t="str">
        <f t="shared" si="55"/>
        <v>web</v>
      </c>
      <c r="S570" s="6">
        <f t="shared" si="52"/>
        <v>0.01</v>
      </c>
      <c r="T570" s="7">
        <f t="shared" si="53"/>
        <v>49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t="str">
        <f t="shared" si="54"/>
        <v>technology</v>
      </c>
      <c r="R571" t="str">
        <f t="shared" si="55"/>
        <v>web</v>
      </c>
      <c r="S571" s="6">
        <f t="shared" si="52"/>
        <v>8.0000000000000002E-3</v>
      </c>
      <c r="T571" s="7">
        <f t="shared" si="53"/>
        <v>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t="str">
        <f t="shared" si="54"/>
        <v>technology</v>
      </c>
      <c r="R572" t="str">
        <f t="shared" si="55"/>
        <v>web</v>
      </c>
      <c r="S572" s="6">
        <f t="shared" si="52"/>
        <v>1.6705882352941177E-3</v>
      </c>
      <c r="T572" s="7">
        <f t="shared" si="53"/>
        <v>142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t="str">
        <f t="shared" si="54"/>
        <v>technology</v>
      </c>
      <c r="R573" t="str">
        <f t="shared" si="55"/>
        <v>web</v>
      </c>
      <c r="S573" s="6">
        <f t="shared" si="52"/>
        <v>4.2399999999999998E-3</v>
      </c>
      <c r="T573" s="7">
        <f t="shared" si="53"/>
        <v>53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t="str">
        <f t="shared" si="54"/>
        <v>technology</v>
      </c>
      <c r="R574" t="str">
        <f t="shared" si="55"/>
        <v>web</v>
      </c>
      <c r="S574" s="6">
        <f t="shared" si="52"/>
        <v>0</v>
      </c>
      <c r="T574" s="7">
        <f t="shared" si="53"/>
        <v>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t="str">
        <f t="shared" si="54"/>
        <v>technology</v>
      </c>
      <c r="R575" t="str">
        <f t="shared" si="55"/>
        <v>web</v>
      </c>
      <c r="S575" s="6">
        <f t="shared" si="52"/>
        <v>3.892538925389254E-3</v>
      </c>
      <c r="T575" s="7">
        <f t="shared" si="53"/>
        <v>38.444444444444443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t="str">
        <f t="shared" si="54"/>
        <v>technology</v>
      </c>
      <c r="R576" t="str">
        <f t="shared" si="55"/>
        <v>web</v>
      </c>
      <c r="S576" s="6">
        <f t="shared" si="52"/>
        <v>7.1556350626118068E-3</v>
      </c>
      <c r="T576" s="7">
        <f t="shared" si="53"/>
        <v>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t="str">
        <f t="shared" si="54"/>
        <v>technology</v>
      </c>
      <c r="R577" t="str">
        <f t="shared" si="55"/>
        <v>web</v>
      </c>
      <c r="S577" s="6">
        <f t="shared" si="52"/>
        <v>4.3166666666666666E-3</v>
      </c>
      <c r="T577" s="7">
        <f t="shared" si="53"/>
        <v>64.75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t="str">
        <f t="shared" si="54"/>
        <v>technology</v>
      </c>
      <c r="R578" t="str">
        <f t="shared" si="55"/>
        <v>web</v>
      </c>
      <c r="S578" s="6">
        <f t="shared" si="52"/>
        <v>1.2500000000000001E-5</v>
      </c>
      <c r="T578" s="7">
        <f t="shared" si="53"/>
        <v>1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6">(((I579/60)/60)/24)+DATE(1970,1,1)</f>
        <v>42510.589143518519</v>
      </c>
      <c r="K579">
        <v>1458569302</v>
      </c>
      <c r="L579" s="11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t="str">
        <f t="shared" si="54"/>
        <v>technology</v>
      </c>
      <c r="R579" t="str">
        <f t="shared" si="55"/>
        <v>web</v>
      </c>
      <c r="S579" s="6">
        <f t="shared" ref="S579:S642" si="58">E579/D579</f>
        <v>2E-3</v>
      </c>
      <c r="T579" s="7">
        <f t="shared" ref="T579:T642" si="59">IF(E579=0,0,E579/N579)</f>
        <v>10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6"/>
        <v>42254.578622685185</v>
      </c>
      <c r="K580">
        <v>1439560393</v>
      </c>
      <c r="L580" s="11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t="str">
        <f t="shared" si="54"/>
        <v>technology</v>
      </c>
      <c r="R580" t="str">
        <f t="shared" si="55"/>
        <v>web</v>
      </c>
      <c r="S580" s="6">
        <f t="shared" si="58"/>
        <v>1.12E-4</v>
      </c>
      <c r="T580" s="7">
        <f t="shared" si="59"/>
        <v>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6"/>
        <v>41998.852118055554</v>
      </c>
      <c r="K581">
        <v>1416947223</v>
      </c>
      <c r="L581" s="11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t="str">
        <f t="shared" si="54"/>
        <v>technology</v>
      </c>
      <c r="R581" t="str">
        <f t="shared" si="55"/>
        <v>web</v>
      </c>
      <c r="S581" s="6">
        <f t="shared" si="58"/>
        <v>1.4583333333333334E-2</v>
      </c>
      <c r="T581" s="7">
        <f t="shared" si="59"/>
        <v>35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6"/>
        <v>42635.908182870371</v>
      </c>
      <c r="K582">
        <v>1471988867</v>
      </c>
      <c r="L582" s="11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t="str">
        <f t="shared" si="54"/>
        <v>technology</v>
      </c>
      <c r="R582" t="str">
        <f t="shared" si="55"/>
        <v>web</v>
      </c>
      <c r="S582" s="6">
        <f t="shared" si="58"/>
        <v>3.3333333333333332E-4</v>
      </c>
      <c r="T582" s="7">
        <f t="shared" si="59"/>
        <v>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6"/>
        <v>42218.012777777782</v>
      </c>
      <c r="K583">
        <v>1435882704</v>
      </c>
      <c r="L583" s="11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t="str">
        <f t="shared" si="54"/>
        <v>technology</v>
      </c>
      <c r="R583" t="str">
        <f t="shared" si="55"/>
        <v>web</v>
      </c>
      <c r="S583" s="6">
        <f t="shared" si="58"/>
        <v>0</v>
      </c>
      <c r="T583" s="7">
        <f t="shared" si="59"/>
        <v>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6"/>
        <v>42078.75</v>
      </c>
      <c r="K584">
        <v>1424454319</v>
      </c>
      <c r="L584" s="11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t="str">
        <f t="shared" si="54"/>
        <v>technology</v>
      </c>
      <c r="R584" t="str">
        <f t="shared" si="55"/>
        <v>web</v>
      </c>
      <c r="S584" s="6">
        <f t="shared" si="58"/>
        <v>0</v>
      </c>
      <c r="T584" s="7">
        <f t="shared" si="59"/>
        <v>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6"/>
        <v>42082.896840277783</v>
      </c>
      <c r="K585">
        <v>1424212287</v>
      </c>
      <c r="L585" s="11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t="str">
        <f t="shared" si="54"/>
        <v>technology</v>
      </c>
      <c r="R585" t="str">
        <f t="shared" si="55"/>
        <v>web</v>
      </c>
      <c r="S585" s="6">
        <f t="shared" si="58"/>
        <v>1.1111111111111112E-4</v>
      </c>
      <c r="T585" s="7">
        <f t="shared" si="59"/>
        <v>1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6"/>
        <v>42079.674953703703</v>
      </c>
      <c r="K586">
        <v>1423933916</v>
      </c>
      <c r="L586" s="11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t="str">
        <f t="shared" si="54"/>
        <v>technology</v>
      </c>
      <c r="R586" t="str">
        <f t="shared" si="55"/>
        <v>web</v>
      </c>
      <c r="S586" s="6">
        <f t="shared" si="58"/>
        <v>0.01</v>
      </c>
      <c r="T586" s="7">
        <f t="shared" si="59"/>
        <v>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6"/>
        <v>42339</v>
      </c>
      <c r="K587">
        <v>1444123377</v>
      </c>
      <c r="L587" s="11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t="str">
        <f t="shared" ref="Q587:Q650" si="60">LEFT(P587, FIND("/",P587)-1)</f>
        <v>technology</v>
      </c>
      <c r="R587" t="str">
        <f t="shared" ref="R587:R650" si="61">RIGHT(P587,LEN(P587)-FIND("/",P587))</f>
        <v>web</v>
      </c>
      <c r="S587" s="6">
        <f t="shared" si="58"/>
        <v>0</v>
      </c>
      <c r="T587" s="7">
        <f t="shared" si="59"/>
        <v>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6"/>
        <v>42050.854247685187</v>
      </c>
      <c r="K588">
        <v>1421440207</v>
      </c>
      <c r="L588" s="11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t="str">
        <f t="shared" si="60"/>
        <v>technology</v>
      </c>
      <c r="R588" t="str">
        <f t="shared" si="61"/>
        <v>web</v>
      </c>
      <c r="S588" s="6">
        <f t="shared" si="58"/>
        <v>5.5999999999999999E-3</v>
      </c>
      <c r="T588" s="7">
        <f t="shared" si="59"/>
        <v>14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6"/>
        <v>42110.757326388892</v>
      </c>
      <c r="K589">
        <v>1426615833</v>
      </c>
      <c r="L589" s="11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t="str">
        <f t="shared" si="60"/>
        <v>technology</v>
      </c>
      <c r="R589" t="str">
        <f t="shared" si="61"/>
        <v>web</v>
      </c>
      <c r="S589" s="6">
        <f t="shared" si="58"/>
        <v>9.0833333333333335E-2</v>
      </c>
      <c r="T589" s="7">
        <f t="shared" si="59"/>
        <v>389.28571428571428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6"/>
        <v>42691.811180555553</v>
      </c>
      <c r="K590">
        <v>1474223286</v>
      </c>
      <c r="L590" s="11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t="str">
        <f t="shared" si="60"/>
        <v>technology</v>
      </c>
      <c r="R590" t="str">
        <f t="shared" si="61"/>
        <v>web</v>
      </c>
      <c r="S590" s="6">
        <f t="shared" si="58"/>
        <v>3.3444444444444443E-2</v>
      </c>
      <c r="T590" s="7">
        <f t="shared" si="59"/>
        <v>150.5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6"/>
        <v>42193.614571759259</v>
      </c>
      <c r="K591">
        <v>1435070699</v>
      </c>
      <c r="L591" s="11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t="str">
        <f t="shared" si="60"/>
        <v>technology</v>
      </c>
      <c r="R591" t="str">
        <f t="shared" si="61"/>
        <v>web</v>
      </c>
      <c r="S591" s="6">
        <f t="shared" si="58"/>
        <v>1.3333333333333334E-4</v>
      </c>
      <c r="T591" s="7">
        <f t="shared" si="59"/>
        <v>1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6"/>
        <v>42408.542361111111</v>
      </c>
      <c r="K592">
        <v>1452259131</v>
      </c>
      <c r="L592" s="11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t="str">
        <f t="shared" si="60"/>
        <v>technology</v>
      </c>
      <c r="R592" t="str">
        <f t="shared" si="61"/>
        <v>web</v>
      </c>
      <c r="S592" s="6">
        <f t="shared" si="58"/>
        <v>4.4600000000000001E-2</v>
      </c>
      <c r="T592" s="7">
        <f t="shared" si="59"/>
        <v>24.777777777777779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6"/>
        <v>42207.543171296296</v>
      </c>
      <c r="K593">
        <v>1434978130</v>
      </c>
      <c r="L593" s="11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t="str">
        <f t="shared" si="60"/>
        <v>technology</v>
      </c>
      <c r="R593" t="str">
        <f t="shared" si="61"/>
        <v>web</v>
      </c>
      <c r="S593" s="6">
        <f t="shared" si="58"/>
        <v>6.0999999999999997E-4</v>
      </c>
      <c r="T593" s="7">
        <f t="shared" si="59"/>
        <v>30.5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6"/>
        <v>41976.232175925921</v>
      </c>
      <c r="K594">
        <v>1414992860</v>
      </c>
      <c r="L594" s="11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t="str">
        <f t="shared" si="60"/>
        <v>technology</v>
      </c>
      <c r="R594" t="str">
        <f t="shared" si="61"/>
        <v>web</v>
      </c>
      <c r="S594" s="6">
        <f t="shared" si="58"/>
        <v>3.3333333333333333E-2</v>
      </c>
      <c r="T594" s="7">
        <f t="shared" si="59"/>
        <v>250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6"/>
        <v>42100.635937500003</v>
      </c>
      <c r="K595">
        <v>1425744945</v>
      </c>
      <c r="L595" s="11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t="str">
        <f t="shared" si="60"/>
        <v>technology</v>
      </c>
      <c r="R595" t="str">
        <f t="shared" si="61"/>
        <v>web</v>
      </c>
      <c r="S595" s="6">
        <f t="shared" si="58"/>
        <v>0.23</v>
      </c>
      <c r="T595" s="7">
        <f t="shared" si="59"/>
        <v>16.428571428571427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6"/>
        <v>42476.780162037037</v>
      </c>
      <c r="K596">
        <v>1458240206</v>
      </c>
      <c r="L596" s="11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t="str">
        <f t="shared" si="60"/>
        <v>technology</v>
      </c>
      <c r="R596" t="str">
        <f t="shared" si="61"/>
        <v>web</v>
      </c>
      <c r="S596" s="6">
        <f t="shared" si="58"/>
        <v>1.0399999999999999E-3</v>
      </c>
      <c r="T596" s="7">
        <f t="shared" si="59"/>
        <v>13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6"/>
        <v>42128.069884259254</v>
      </c>
      <c r="K597">
        <v>1426815638</v>
      </c>
      <c r="L597" s="11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t="str">
        <f t="shared" si="60"/>
        <v>technology</v>
      </c>
      <c r="R597" t="str">
        <f t="shared" si="61"/>
        <v>web</v>
      </c>
      <c r="S597" s="6">
        <f t="shared" si="58"/>
        <v>4.2599999999999999E-3</v>
      </c>
      <c r="T597" s="7">
        <f t="shared" si="59"/>
        <v>53.25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6"/>
        <v>42676.896898148145</v>
      </c>
      <c r="K598">
        <v>1475530292</v>
      </c>
      <c r="L598" s="11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t="str">
        <f t="shared" si="60"/>
        <v>technology</v>
      </c>
      <c r="R598" t="str">
        <f t="shared" si="61"/>
        <v>web</v>
      </c>
      <c r="S598" s="6">
        <f t="shared" si="58"/>
        <v>2.9999999999999997E-4</v>
      </c>
      <c r="T598" s="7">
        <f t="shared" si="59"/>
        <v>3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6"/>
        <v>42582.666666666672</v>
      </c>
      <c r="K599">
        <v>1466787335</v>
      </c>
      <c r="L599" s="11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t="str">
        <f t="shared" si="60"/>
        <v>technology</v>
      </c>
      <c r="R599" t="str">
        <f t="shared" si="61"/>
        <v>web</v>
      </c>
      <c r="S599" s="6">
        <f t="shared" si="58"/>
        <v>2.6666666666666666E-3</v>
      </c>
      <c r="T599" s="7">
        <f t="shared" si="59"/>
        <v>10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6"/>
        <v>41978.00209490741</v>
      </c>
      <c r="K600">
        <v>1415145781</v>
      </c>
      <c r="L600" s="11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t="str">
        <f t="shared" si="60"/>
        <v>technology</v>
      </c>
      <c r="R600" t="str">
        <f t="shared" si="61"/>
        <v>web</v>
      </c>
      <c r="S600" s="6">
        <f t="shared" si="58"/>
        <v>0.34</v>
      </c>
      <c r="T600" s="7">
        <f t="shared" si="59"/>
        <v>121.42857142857143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6"/>
        <v>42071.636111111111</v>
      </c>
      <c r="K601">
        <v>1423769402</v>
      </c>
      <c r="L601" s="11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t="str">
        <f t="shared" si="60"/>
        <v>technology</v>
      </c>
      <c r="R601" t="str">
        <f t="shared" si="61"/>
        <v>web</v>
      </c>
      <c r="S601" s="6">
        <f t="shared" si="58"/>
        <v>6.2E-4</v>
      </c>
      <c r="T601" s="7">
        <f t="shared" si="59"/>
        <v>15.5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6"/>
        <v>42133.798171296294</v>
      </c>
      <c r="K602">
        <v>1426014562</v>
      </c>
      <c r="L602" s="11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t="str">
        <f t="shared" si="60"/>
        <v>technology</v>
      </c>
      <c r="R602" t="str">
        <f t="shared" si="61"/>
        <v>web</v>
      </c>
      <c r="S602" s="6">
        <f t="shared" si="58"/>
        <v>0.02</v>
      </c>
      <c r="T602" s="7">
        <f t="shared" si="59"/>
        <v>100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6"/>
        <v>41999.858090277776</v>
      </c>
      <c r="K603">
        <v>1417034139</v>
      </c>
      <c r="L603" s="11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t="str">
        <f t="shared" si="60"/>
        <v>technology</v>
      </c>
      <c r="R603" t="str">
        <f t="shared" si="61"/>
        <v>web</v>
      </c>
      <c r="S603" s="6">
        <f t="shared" si="58"/>
        <v>1.4E-2</v>
      </c>
      <c r="T603" s="7">
        <f t="shared" si="59"/>
        <v>23.333333333333332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6"/>
        <v>42173.79415509259</v>
      </c>
      <c r="K604">
        <v>1432062215</v>
      </c>
      <c r="L604" s="11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t="str">
        <f t="shared" si="60"/>
        <v>technology</v>
      </c>
      <c r="R604" t="str">
        <f t="shared" si="61"/>
        <v>web</v>
      </c>
      <c r="S604" s="6">
        <f t="shared" si="58"/>
        <v>0</v>
      </c>
      <c r="T604" s="7">
        <f t="shared" si="59"/>
        <v>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6"/>
        <v>41865.639155092591</v>
      </c>
      <c r="K605">
        <v>1405437623</v>
      </c>
      <c r="L605" s="11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t="str">
        <f t="shared" si="60"/>
        <v>technology</v>
      </c>
      <c r="R605" t="str">
        <f t="shared" si="61"/>
        <v>web</v>
      </c>
      <c r="S605" s="6">
        <f t="shared" si="58"/>
        <v>3.9334666666666664E-2</v>
      </c>
      <c r="T605" s="7">
        <f t="shared" si="59"/>
        <v>45.386153846153846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6"/>
        <v>41879.035370370373</v>
      </c>
      <c r="K606">
        <v>1406595056</v>
      </c>
      <c r="L606" s="11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t="str">
        <f t="shared" si="60"/>
        <v>technology</v>
      </c>
      <c r="R606" t="str">
        <f t="shared" si="61"/>
        <v>web</v>
      </c>
      <c r="S606" s="6">
        <f t="shared" si="58"/>
        <v>0</v>
      </c>
      <c r="T606" s="7">
        <f t="shared" si="59"/>
        <v>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6"/>
        <v>42239.357731481476</v>
      </c>
      <c r="K607">
        <v>1436430908</v>
      </c>
      <c r="L607" s="11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t="str">
        <f t="shared" si="60"/>
        <v>technology</v>
      </c>
      <c r="R607" t="str">
        <f t="shared" si="61"/>
        <v>web</v>
      </c>
      <c r="S607" s="6">
        <f t="shared" si="58"/>
        <v>2.6200000000000001E-2</v>
      </c>
      <c r="T607" s="7">
        <f t="shared" si="59"/>
        <v>16.375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6"/>
        <v>42148.625</v>
      </c>
      <c r="K608">
        <v>1428507409</v>
      </c>
      <c r="L608" s="11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t="str">
        <f t="shared" si="60"/>
        <v>technology</v>
      </c>
      <c r="R608" t="str">
        <f t="shared" si="61"/>
        <v>web</v>
      </c>
      <c r="S608" s="6">
        <f t="shared" si="58"/>
        <v>2E-3</v>
      </c>
      <c r="T608" s="7">
        <f t="shared" si="59"/>
        <v>10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6"/>
        <v>42330.867314814815</v>
      </c>
      <c r="K609">
        <v>1445629736</v>
      </c>
      <c r="L609" s="11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t="str">
        <f t="shared" si="60"/>
        <v>technology</v>
      </c>
      <c r="R609" t="str">
        <f t="shared" si="61"/>
        <v>web</v>
      </c>
      <c r="S609" s="6">
        <f t="shared" si="58"/>
        <v>0</v>
      </c>
      <c r="T609" s="7">
        <f t="shared" si="59"/>
        <v>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6"/>
        <v>42170.921064814815</v>
      </c>
      <c r="K610">
        <v>1431813980</v>
      </c>
      <c r="L610" s="11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t="str">
        <f t="shared" si="60"/>
        <v>technology</v>
      </c>
      <c r="R610" t="str">
        <f t="shared" si="61"/>
        <v>web</v>
      </c>
      <c r="S610" s="6">
        <f t="shared" si="58"/>
        <v>9.7400000000000004E-3</v>
      </c>
      <c r="T610" s="7">
        <f t="shared" si="59"/>
        <v>292.2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6"/>
        <v>42337.075740740736</v>
      </c>
      <c r="K611">
        <v>1446166144</v>
      </c>
      <c r="L611" s="11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t="str">
        <f t="shared" si="60"/>
        <v>technology</v>
      </c>
      <c r="R611" t="str">
        <f t="shared" si="61"/>
        <v>web</v>
      </c>
      <c r="S611" s="6">
        <f t="shared" si="58"/>
        <v>6.41025641025641E-3</v>
      </c>
      <c r="T611" s="7">
        <f t="shared" si="59"/>
        <v>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6"/>
        <v>42116.83085648148</v>
      </c>
      <c r="K612">
        <v>1427140586</v>
      </c>
      <c r="L612" s="11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t="str">
        <f t="shared" si="60"/>
        <v>technology</v>
      </c>
      <c r="R612" t="str">
        <f t="shared" si="61"/>
        <v>web</v>
      </c>
      <c r="S612" s="6">
        <f t="shared" si="58"/>
        <v>0</v>
      </c>
      <c r="T612" s="7">
        <f t="shared" si="59"/>
        <v>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6"/>
        <v>42388.560613425929</v>
      </c>
      <c r="K613">
        <v>1448026037</v>
      </c>
      <c r="L613" s="11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t="str">
        <f t="shared" si="60"/>
        <v>technology</v>
      </c>
      <c r="R613" t="str">
        <f t="shared" si="61"/>
        <v>web</v>
      </c>
      <c r="S613" s="6">
        <f t="shared" si="58"/>
        <v>0</v>
      </c>
      <c r="T613" s="7">
        <f t="shared" si="59"/>
        <v>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6"/>
        <v>42615.031782407401</v>
      </c>
      <c r="K614">
        <v>1470185146</v>
      </c>
      <c r="L614" s="11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t="str">
        <f t="shared" si="60"/>
        <v>technology</v>
      </c>
      <c r="R614" t="str">
        <f t="shared" si="61"/>
        <v>web</v>
      </c>
      <c r="S614" s="6">
        <f t="shared" si="58"/>
        <v>0</v>
      </c>
      <c r="T614" s="7">
        <f t="shared" si="59"/>
        <v>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6"/>
        <v>42278.207638888889</v>
      </c>
      <c r="K615">
        <v>1441022120</v>
      </c>
      <c r="L615" s="11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60"/>
        <v>technology</v>
      </c>
      <c r="R615" t="str">
        <f t="shared" si="61"/>
        <v>web</v>
      </c>
      <c r="S615" s="6">
        <f t="shared" si="58"/>
        <v>0.21363333333333334</v>
      </c>
      <c r="T615" s="7">
        <f t="shared" si="59"/>
        <v>105.93388429752066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6"/>
        <v>42545.061805555553</v>
      </c>
      <c r="K616">
        <v>1464139740</v>
      </c>
      <c r="L616" s="11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t="str">
        <f t="shared" si="60"/>
        <v>technology</v>
      </c>
      <c r="R616" t="str">
        <f t="shared" si="61"/>
        <v>web</v>
      </c>
      <c r="S616" s="6">
        <f t="shared" si="58"/>
        <v>0</v>
      </c>
      <c r="T616" s="7">
        <f t="shared" si="59"/>
        <v>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6"/>
        <v>42272.122210648144</v>
      </c>
      <c r="K617">
        <v>1440557759</v>
      </c>
      <c r="L617" s="11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t="str">
        <f t="shared" si="60"/>
        <v>technology</v>
      </c>
      <c r="R617" t="str">
        <f t="shared" si="61"/>
        <v>web</v>
      </c>
      <c r="S617" s="6">
        <f t="shared" si="58"/>
        <v>0</v>
      </c>
      <c r="T617" s="7">
        <f t="shared" si="59"/>
        <v>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6"/>
        <v>42791.376238425932</v>
      </c>
      <c r="K618">
        <v>1485421307</v>
      </c>
      <c r="L618" s="11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t="str">
        <f t="shared" si="60"/>
        <v>technology</v>
      </c>
      <c r="R618" t="str">
        <f t="shared" si="61"/>
        <v>web</v>
      </c>
      <c r="S618" s="6">
        <f t="shared" si="58"/>
        <v>0</v>
      </c>
      <c r="T618" s="7">
        <f t="shared" si="59"/>
        <v>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6"/>
        <v>42132.343090277776</v>
      </c>
      <c r="K619">
        <v>1427184843</v>
      </c>
      <c r="L619" s="11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t="str">
        <f t="shared" si="60"/>
        <v>technology</v>
      </c>
      <c r="R619" t="str">
        <f t="shared" si="61"/>
        <v>web</v>
      </c>
      <c r="S619" s="6">
        <f t="shared" si="58"/>
        <v>0.03</v>
      </c>
      <c r="T619" s="7">
        <f t="shared" si="59"/>
        <v>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6"/>
        <v>42347.810219907406</v>
      </c>
      <c r="K620">
        <v>1447097203</v>
      </c>
      <c r="L620" s="11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t="str">
        <f t="shared" si="60"/>
        <v>technology</v>
      </c>
      <c r="R620" t="str">
        <f t="shared" si="61"/>
        <v>web</v>
      </c>
      <c r="S620" s="6">
        <f t="shared" si="58"/>
        <v>0</v>
      </c>
      <c r="T620" s="7">
        <f t="shared" si="59"/>
        <v>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6"/>
        <v>41968.692013888889</v>
      </c>
      <c r="K621">
        <v>1411745790</v>
      </c>
      <c r="L621" s="11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t="str">
        <f t="shared" si="60"/>
        <v>technology</v>
      </c>
      <c r="R621" t="str">
        <f t="shared" si="61"/>
        <v>web</v>
      </c>
      <c r="S621" s="6">
        <f t="shared" si="58"/>
        <v>3.9999999999999998E-7</v>
      </c>
      <c r="T621" s="7">
        <f t="shared" si="59"/>
        <v>1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6"/>
        <v>41876.716874999998</v>
      </c>
      <c r="K622">
        <v>1405098738</v>
      </c>
      <c r="L622" s="11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t="str">
        <f t="shared" si="60"/>
        <v>technology</v>
      </c>
      <c r="R622" t="str">
        <f t="shared" si="61"/>
        <v>web</v>
      </c>
      <c r="S622" s="6">
        <f t="shared" si="58"/>
        <v>0.01</v>
      </c>
      <c r="T622" s="7">
        <f t="shared" si="59"/>
        <v>300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6"/>
        <v>42558.987696759257</v>
      </c>
      <c r="K623">
        <v>1465342937</v>
      </c>
      <c r="L623" s="11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t="str">
        <f t="shared" si="60"/>
        <v>technology</v>
      </c>
      <c r="R623" t="str">
        <f t="shared" si="61"/>
        <v>web</v>
      </c>
      <c r="S623" s="6">
        <f t="shared" si="58"/>
        <v>1.044E-2</v>
      </c>
      <c r="T623" s="7">
        <f t="shared" si="59"/>
        <v>87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6"/>
        <v>42552.774745370371</v>
      </c>
      <c r="K624">
        <v>1465670138</v>
      </c>
      <c r="L624" s="11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t="str">
        <f t="shared" si="60"/>
        <v>technology</v>
      </c>
      <c r="R624" t="str">
        <f t="shared" si="61"/>
        <v>web</v>
      </c>
      <c r="S624" s="6">
        <f t="shared" si="58"/>
        <v>5.6833333333333333E-2</v>
      </c>
      <c r="T624" s="7">
        <f t="shared" si="59"/>
        <v>37.888888888888886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6"/>
        <v>42152.009224537032</v>
      </c>
      <c r="K625">
        <v>1430179997</v>
      </c>
      <c r="L625" s="11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t="str">
        <f t="shared" si="60"/>
        <v>technology</v>
      </c>
      <c r="R625" t="str">
        <f t="shared" si="61"/>
        <v>web</v>
      </c>
      <c r="S625" s="6">
        <f t="shared" si="58"/>
        <v>0</v>
      </c>
      <c r="T625" s="7">
        <f t="shared" si="59"/>
        <v>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6"/>
        <v>42138.988900462966</v>
      </c>
      <c r="K626">
        <v>1429055041</v>
      </c>
      <c r="L626" s="11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t="str">
        <f t="shared" si="60"/>
        <v>technology</v>
      </c>
      <c r="R626" t="str">
        <f t="shared" si="61"/>
        <v>web</v>
      </c>
      <c r="S626" s="6">
        <f t="shared" si="58"/>
        <v>0</v>
      </c>
      <c r="T626" s="7">
        <f t="shared" si="59"/>
        <v>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6"/>
        <v>42820.853900462964</v>
      </c>
      <c r="K627">
        <v>1487971777</v>
      </c>
      <c r="L627" s="11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t="str">
        <f t="shared" si="60"/>
        <v>technology</v>
      </c>
      <c r="R627" t="str">
        <f t="shared" si="61"/>
        <v>web</v>
      </c>
      <c r="S627" s="6">
        <f t="shared" si="58"/>
        <v>0</v>
      </c>
      <c r="T627" s="7">
        <f t="shared" si="59"/>
        <v>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6"/>
        <v>42231.556944444441</v>
      </c>
      <c r="K628">
        <v>1436793939</v>
      </c>
      <c r="L628" s="11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t="str">
        <f t="shared" si="60"/>
        <v>technology</v>
      </c>
      <c r="R628" t="str">
        <f t="shared" si="61"/>
        <v>web</v>
      </c>
      <c r="S628" s="6">
        <f t="shared" si="58"/>
        <v>0.17380000000000001</v>
      </c>
      <c r="T628" s="7">
        <f t="shared" si="59"/>
        <v>111.41025641025641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6"/>
        <v>42443.958333333328</v>
      </c>
      <c r="K629">
        <v>1452842511</v>
      </c>
      <c r="L629" s="11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t="str">
        <f t="shared" si="60"/>
        <v>technology</v>
      </c>
      <c r="R629" t="str">
        <f t="shared" si="61"/>
        <v>web</v>
      </c>
      <c r="S629" s="6">
        <f t="shared" si="58"/>
        <v>2.0000000000000001E-4</v>
      </c>
      <c r="T629" s="7">
        <f t="shared" si="59"/>
        <v>90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6"/>
        <v>41833.692789351851</v>
      </c>
      <c r="K630">
        <v>1402677457</v>
      </c>
      <c r="L630" s="11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t="str">
        <f t="shared" si="60"/>
        <v>technology</v>
      </c>
      <c r="R630" t="str">
        <f t="shared" si="61"/>
        <v>web</v>
      </c>
      <c r="S630" s="6">
        <f t="shared" si="58"/>
        <v>0</v>
      </c>
      <c r="T630" s="7">
        <f t="shared" si="59"/>
        <v>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6"/>
        <v>42504.637824074074</v>
      </c>
      <c r="K631">
        <v>1460647108</v>
      </c>
      <c r="L631" s="11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t="str">
        <f t="shared" si="60"/>
        <v>technology</v>
      </c>
      <c r="R631" t="str">
        <f t="shared" si="61"/>
        <v>web</v>
      </c>
      <c r="S631" s="6">
        <f t="shared" si="58"/>
        <v>1.75E-3</v>
      </c>
      <c r="T631" s="7">
        <f t="shared" si="59"/>
        <v>116.66666666666667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6"/>
        <v>42253.215277777781</v>
      </c>
      <c r="K632">
        <v>1438959121</v>
      </c>
      <c r="L632" s="11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t="str">
        <f t="shared" si="60"/>
        <v>technology</v>
      </c>
      <c r="R632" t="str">
        <f t="shared" si="61"/>
        <v>web</v>
      </c>
      <c r="S632" s="6">
        <f t="shared" si="58"/>
        <v>8.3340278356529708E-4</v>
      </c>
      <c r="T632" s="7">
        <f t="shared" si="59"/>
        <v>10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6"/>
        <v>42518.772326388891</v>
      </c>
      <c r="K633">
        <v>1461954729</v>
      </c>
      <c r="L633" s="11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t="str">
        <f t="shared" si="60"/>
        <v>technology</v>
      </c>
      <c r="R633" t="str">
        <f t="shared" si="61"/>
        <v>web</v>
      </c>
      <c r="S633" s="6">
        <f t="shared" si="58"/>
        <v>1.38E-2</v>
      </c>
      <c r="T633" s="7">
        <f t="shared" si="59"/>
        <v>76.666666666666671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6"/>
        <v>42333.700983796298</v>
      </c>
      <c r="K634">
        <v>1445874565</v>
      </c>
      <c r="L634" s="11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t="str">
        <f t="shared" si="60"/>
        <v>technology</v>
      </c>
      <c r="R634" t="str">
        <f t="shared" si="61"/>
        <v>web</v>
      </c>
      <c r="S634" s="6">
        <f t="shared" si="58"/>
        <v>0</v>
      </c>
      <c r="T634" s="7">
        <f t="shared" si="59"/>
        <v>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6"/>
        <v>42538.958333333328</v>
      </c>
      <c r="K635">
        <v>1463469062</v>
      </c>
      <c r="L635" s="11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t="str">
        <f t="shared" si="60"/>
        <v>technology</v>
      </c>
      <c r="R635" t="str">
        <f t="shared" si="61"/>
        <v>web</v>
      </c>
      <c r="S635" s="6">
        <f t="shared" si="58"/>
        <v>0.1245</v>
      </c>
      <c r="T635" s="7">
        <f t="shared" si="59"/>
        <v>49.8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6"/>
        <v>42061.928576388891</v>
      </c>
      <c r="K636">
        <v>1422397029</v>
      </c>
      <c r="L636" s="11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t="str">
        <f t="shared" si="60"/>
        <v>technology</v>
      </c>
      <c r="R636" t="str">
        <f t="shared" si="61"/>
        <v>web</v>
      </c>
      <c r="S636" s="6">
        <f t="shared" si="58"/>
        <v>2.0000000000000001E-4</v>
      </c>
      <c r="T636" s="7">
        <f t="shared" si="59"/>
        <v>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6"/>
        <v>42106.092152777783</v>
      </c>
      <c r="K637">
        <v>1426212762</v>
      </c>
      <c r="L637" s="11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t="str">
        <f t="shared" si="60"/>
        <v>technology</v>
      </c>
      <c r="R637" t="str">
        <f t="shared" si="61"/>
        <v>web</v>
      </c>
      <c r="S637" s="6">
        <f t="shared" si="58"/>
        <v>8.0000000000000007E-5</v>
      </c>
      <c r="T637" s="7">
        <f t="shared" si="59"/>
        <v>2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6"/>
        <v>42161.44930555555</v>
      </c>
      <c r="K638">
        <v>1430996150</v>
      </c>
      <c r="L638" s="11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t="str">
        <f t="shared" si="60"/>
        <v>technology</v>
      </c>
      <c r="R638" t="str">
        <f t="shared" si="61"/>
        <v>web</v>
      </c>
      <c r="S638" s="6">
        <f t="shared" si="58"/>
        <v>2E-3</v>
      </c>
      <c r="T638" s="7">
        <f t="shared" si="59"/>
        <v>4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6"/>
        <v>42791.961111111115</v>
      </c>
      <c r="K639">
        <v>1485558318</v>
      </c>
      <c r="L639" s="11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t="str">
        <f t="shared" si="60"/>
        <v>technology</v>
      </c>
      <c r="R639" t="str">
        <f t="shared" si="61"/>
        <v>web</v>
      </c>
      <c r="S639" s="6">
        <f t="shared" si="58"/>
        <v>0</v>
      </c>
      <c r="T639" s="7">
        <f t="shared" si="59"/>
        <v>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6"/>
        <v>42819.55164351852</v>
      </c>
      <c r="K640">
        <v>1485267262</v>
      </c>
      <c r="L640" s="11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t="str">
        <f t="shared" si="60"/>
        <v>technology</v>
      </c>
      <c r="R640" t="str">
        <f t="shared" si="61"/>
        <v>web</v>
      </c>
      <c r="S640" s="6">
        <f t="shared" si="58"/>
        <v>9.0000000000000006E-5</v>
      </c>
      <c r="T640" s="7">
        <f t="shared" si="59"/>
        <v>3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6"/>
        <v>41925.583275462966</v>
      </c>
      <c r="K641">
        <v>1408024795</v>
      </c>
      <c r="L641" s="11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t="str">
        <f t="shared" si="60"/>
        <v>technology</v>
      </c>
      <c r="R641" t="str">
        <f t="shared" si="61"/>
        <v>web</v>
      </c>
      <c r="S641" s="6">
        <f t="shared" si="58"/>
        <v>9.9999999999999995E-7</v>
      </c>
      <c r="T641" s="7">
        <f t="shared" si="59"/>
        <v>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6"/>
        <v>42698.958333333328</v>
      </c>
      <c r="K642">
        <v>1478685915</v>
      </c>
      <c r="L642" s="11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t="str">
        <f t="shared" si="60"/>
        <v>technology</v>
      </c>
      <c r="R642" t="str">
        <f t="shared" si="61"/>
        <v>wearables</v>
      </c>
      <c r="S642" s="6">
        <f t="shared" si="58"/>
        <v>1.4428571428571428</v>
      </c>
      <c r="T642" s="7">
        <f t="shared" si="59"/>
        <v>50.5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2">(((I643/60)/60)/24)+DATE(1970,1,1)</f>
        <v>42229.57</v>
      </c>
      <c r="K643">
        <v>1436881248</v>
      </c>
      <c r="L643" s="11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t="str">
        <f t="shared" si="60"/>
        <v>technology</v>
      </c>
      <c r="R643" t="str">
        <f t="shared" si="61"/>
        <v>wearables</v>
      </c>
      <c r="S643" s="6">
        <f t="shared" ref="S643:S706" si="64">E643/D643</f>
        <v>1.1916249999999999</v>
      </c>
      <c r="T643" s="7">
        <f t="shared" ref="T643:T706" si="65">IF(E643=0,0,E643/N643)</f>
        <v>151.31746031746033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2"/>
        <v>42235.651319444441</v>
      </c>
      <c r="K644">
        <v>1436888274</v>
      </c>
      <c r="L644" s="11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60"/>
        <v>technology</v>
      </c>
      <c r="R644" t="str">
        <f t="shared" si="61"/>
        <v>wearables</v>
      </c>
      <c r="S644" s="6">
        <f t="shared" si="64"/>
        <v>14.604850000000001</v>
      </c>
      <c r="T644" s="7">
        <f t="shared" si="65"/>
        <v>134.3592456301748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2"/>
        <v>42155.642071759255</v>
      </c>
      <c r="K645">
        <v>1428333875</v>
      </c>
      <c r="L645" s="11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60"/>
        <v>technology</v>
      </c>
      <c r="R645" t="str">
        <f t="shared" si="61"/>
        <v>wearables</v>
      </c>
      <c r="S645" s="6">
        <f t="shared" si="64"/>
        <v>1.0580799999999999</v>
      </c>
      <c r="T645" s="7">
        <f t="shared" si="65"/>
        <v>174.02631578947367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2"/>
        <v>41941.041666666664</v>
      </c>
      <c r="K646">
        <v>1410883139</v>
      </c>
      <c r="L646" s="11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60"/>
        <v>technology</v>
      </c>
      <c r="R646" t="str">
        <f t="shared" si="61"/>
        <v>wearables</v>
      </c>
      <c r="S646" s="6">
        <f t="shared" si="64"/>
        <v>3.0011791999999997</v>
      </c>
      <c r="T646" s="7">
        <f t="shared" si="65"/>
        <v>73.486268364348675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2"/>
        <v>42594.026319444441</v>
      </c>
      <c r="K647">
        <v>1468370274</v>
      </c>
      <c r="L647" s="11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60"/>
        <v>technology</v>
      </c>
      <c r="R647" t="str">
        <f t="shared" si="61"/>
        <v>wearables</v>
      </c>
      <c r="S647" s="6">
        <f t="shared" si="64"/>
        <v>2.7869999999999999</v>
      </c>
      <c r="T647" s="7">
        <f t="shared" si="65"/>
        <v>23.518987341772153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2"/>
        <v>41862.852627314816</v>
      </c>
      <c r="K648">
        <v>1405196867</v>
      </c>
      <c r="L648" s="11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t="str">
        <f t="shared" si="60"/>
        <v>technology</v>
      </c>
      <c r="R648" t="str">
        <f t="shared" si="61"/>
        <v>wearables</v>
      </c>
      <c r="S648" s="6">
        <f t="shared" si="64"/>
        <v>1.3187625000000001</v>
      </c>
      <c r="T648" s="7">
        <f t="shared" si="65"/>
        <v>39.074444444444445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2"/>
        <v>42446.726261574076</v>
      </c>
      <c r="K649">
        <v>1455647149</v>
      </c>
      <c r="L649" s="11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t="str">
        <f t="shared" si="60"/>
        <v>technology</v>
      </c>
      <c r="R649" t="str">
        <f t="shared" si="61"/>
        <v>wearables</v>
      </c>
      <c r="S649" s="6">
        <f t="shared" si="64"/>
        <v>1.0705</v>
      </c>
      <c r="T649" s="7">
        <f t="shared" si="65"/>
        <v>125.94117647058823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2"/>
        <v>41926.693379629629</v>
      </c>
      <c r="K650">
        <v>1410280708</v>
      </c>
      <c r="L650" s="11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t="str">
        <f t="shared" si="60"/>
        <v>technology</v>
      </c>
      <c r="R650" t="str">
        <f t="shared" si="61"/>
        <v>wearables</v>
      </c>
      <c r="S650" s="6">
        <f t="shared" si="64"/>
        <v>1.2682285714285715</v>
      </c>
      <c r="T650" s="7">
        <f t="shared" si="65"/>
        <v>1644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2"/>
        <v>41898.912187499998</v>
      </c>
      <c r="K651">
        <v>1409090013</v>
      </c>
      <c r="L651" s="11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t="str">
        <f t="shared" ref="Q651:Q714" si="66">LEFT(P651, FIND("/",P651)-1)</f>
        <v>technology</v>
      </c>
      <c r="R651" t="str">
        <f t="shared" ref="R651:R714" si="67">RIGHT(P651,LEN(P651)-FIND("/",P651))</f>
        <v>wearables</v>
      </c>
      <c r="S651" s="6">
        <f t="shared" si="64"/>
        <v>1.3996</v>
      </c>
      <c r="T651" s="7">
        <f t="shared" si="65"/>
        <v>42.670731707317074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2"/>
        <v>41992.078518518523</v>
      </c>
      <c r="K652">
        <v>1413766384</v>
      </c>
      <c r="L652" s="11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t="str">
        <f t="shared" si="66"/>
        <v>technology</v>
      </c>
      <c r="R652" t="str">
        <f t="shared" si="67"/>
        <v>wearables</v>
      </c>
      <c r="S652" s="6">
        <f t="shared" si="64"/>
        <v>1.1240000000000001</v>
      </c>
      <c r="T652" s="7">
        <f t="shared" si="65"/>
        <v>35.125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2"/>
        <v>41986.017488425925</v>
      </c>
      <c r="K653">
        <v>1415838311</v>
      </c>
      <c r="L653" s="11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66"/>
        <v>technology</v>
      </c>
      <c r="R653" t="str">
        <f t="shared" si="67"/>
        <v>wearables</v>
      </c>
      <c r="S653" s="6">
        <f t="shared" si="64"/>
        <v>1.00528</v>
      </c>
      <c r="T653" s="7">
        <f t="shared" si="65"/>
        <v>239.35238095238094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2"/>
        <v>42705.732060185182</v>
      </c>
      <c r="K654">
        <v>1478018050</v>
      </c>
      <c r="L654" s="11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t="str">
        <f t="shared" si="66"/>
        <v>technology</v>
      </c>
      <c r="R654" t="str">
        <f t="shared" si="67"/>
        <v>wearables</v>
      </c>
      <c r="S654" s="6">
        <f t="shared" si="64"/>
        <v>1.0046666666666666</v>
      </c>
      <c r="T654" s="7">
        <f t="shared" si="65"/>
        <v>107.64285714285714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2"/>
        <v>42236.618518518517</v>
      </c>
      <c r="K655">
        <v>1436885440</v>
      </c>
      <c r="L655" s="11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66"/>
        <v>technology</v>
      </c>
      <c r="R655" t="str">
        <f t="shared" si="67"/>
        <v>wearables</v>
      </c>
      <c r="S655" s="6">
        <f t="shared" si="64"/>
        <v>1.4144600000000001</v>
      </c>
      <c r="T655" s="7">
        <f t="shared" si="65"/>
        <v>95.830623306233065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2"/>
        <v>42193.957326388889</v>
      </c>
      <c r="K656">
        <v>1433804313</v>
      </c>
      <c r="L656" s="11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66"/>
        <v>technology</v>
      </c>
      <c r="R656" t="str">
        <f t="shared" si="67"/>
        <v>wearables</v>
      </c>
      <c r="S656" s="6">
        <f t="shared" si="64"/>
        <v>2.6729166666666666</v>
      </c>
      <c r="T656" s="7">
        <f t="shared" si="65"/>
        <v>31.663376110562684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2"/>
        <v>42075.915648148148</v>
      </c>
      <c r="K657">
        <v>1423609112</v>
      </c>
      <c r="L657" s="11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66"/>
        <v>technology</v>
      </c>
      <c r="R657" t="str">
        <f t="shared" si="67"/>
        <v>wearables</v>
      </c>
      <c r="S657" s="6">
        <f t="shared" si="64"/>
        <v>1.4688749999999999</v>
      </c>
      <c r="T657" s="7">
        <f t="shared" si="65"/>
        <v>42.886861313868614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2"/>
        <v>42477.762951388882</v>
      </c>
      <c r="K658">
        <v>1455736719</v>
      </c>
      <c r="L658" s="11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t="str">
        <f t="shared" si="66"/>
        <v>technology</v>
      </c>
      <c r="R658" t="str">
        <f t="shared" si="67"/>
        <v>wearables</v>
      </c>
      <c r="S658" s="6">
        <f t="shared" si="64"/>
        <v>2.1356000000000002</v>
      </c>
      <c r="T658" s="7">
        <f t="shared" si="65"/>
        <v>122.73563218390805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2"/>
        <v>42361.84574074074</v>
      </c>
      <c r="K659">
        <v>1448309872</v>
      </c>
      <c r="L659" s="11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t="str">
        <f t="shared" si="66"/>
        <v>technology</v>
      </c>
      <c r="R659" t="str">
        <f t="shared" si="67"/>
        <v>wearables</v>
      </c>
      <c r="S659" s="6">
        <f t="shared" si="64"/>
        <v>1.2569999999999999</v>
      </c>
      <c r="T659" s="7">
        <f t="shared" si="65"/>
        <v>190.45454545454547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2"/>
        <v>42211.75</v>
      </c>
      <c r="K660">
        <v>1435117889</v>
      </c>
      <c r="L660" s="11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66"/>
        <v>technology</v>
      </c>
      <c r="R660" t="str">
        <f t="shared" si="67"/>
        <v>wearables</v>
      </c>
      <c r="S660" s="6">
        <f t="shared" si="64"/>
        <v>1.0446206037108834</v>
      </c>
      <c r="T660" s="7">
        <f t="shared" si="65"/>
        <v>109.33695652173913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2"/>
        <v>42239.593692129631</v>
      </c>
      <c r="K661">
        <v>1437747295</v>
      </c>
      <c r="L661" s="11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t="str">
        <f t="shared" si="66"/>
        <v>technology</v>
      </c>
      <c r="R661" t="str">
        <f t="shared" si="67"/>
        <v>wearables</v>
      </c>
      <c r="S661" s="6">
        <f t="shared" si="64"/>
        <v>1.0056666666666667</v>
      </c>
      <c r="T661" s="7">
        <f t="shared" si="65"/>
        <v>143.66666666666666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2"/>
        <v>41952.783321759263</v>
      </c>
      <c r="K662">
        <v>1412963279</v>
      </c>
      <c r="L662" s="11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t="str">
        <f t="shared" si="66"/>
        <v>technology</v>
      </c>
      <c r="R662" t="str">
        <f t="shared" si="67"/>
        <v>wearables</v>
      </c>
      <c r="S662" s="6">
        <f t="shared" si="64"/>
        <v>3.058E-2</v>
      </c>
      <c r="T662" s="7">
        <f t="shared" si="65"/>
        <v>84.944444444444443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2"/>
        <v>42666.645358796297</v>
      </c>
      <c r="K663">
        <v>1474644559</v>
      </c>
      <c r="L663" s="11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t="str">
        <f t="shared" si="66"/>
        <v>technology</v>
      </c>
      <c r="R663" t="str">
        <f t="shared" si="67"/>
        <v>wearables</v>
      </c>
      <c r="S663" s="6">
        <f t="shared" si="64"/>
        <v>9.4999999999999998E-3</v>
      </c>
      <c r="T663" s="7">
        <f t="shared" si="65"/>
        <v>10.555555555555555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2"/>
        <v>42020.438043981485</v>
      </c>
      <c r="K664">
        <v>1418812247</v>
      </c>
      <c r="L664" s="11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t="str">
        <f t="shared" si="66"/>
        <v>technology</v>
      </c>
      <c r="R664" t="str">
        <f t="shared" si="67"/>
        <v>wearables</v>
      </c>
      <c r="S664" s="6">
        <f t="shared" si="64"/>
        <v>4.0000000000000001E-3</v>
      </c>
      <c r="T664" s="7">
        <f t="shared" si="65"/>
        <v>39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2"/>
        <v>42203.843240740738</v>
      </c>
      <c r="K665">
        <v>1434658456</v>
      </c>
      <c r="L665" s="11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t="str">
        <f t="shared" si="66"/>
        <v>technology</v>
      </c>
      <c r="R665" t="str">
        <f t="shared" si="67"/>
        <v>wearables</v>
      </c>
      <c r="S665" s="6">
        <f t="shared" si="64"/>
        <v>3.5000000000000001E-3</v>
      </c>
      <c r="T665" s="7">
        <f t="shared" si="65"/>
        <v>100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2"/>
        <v>42107.666377314818</v>
      </c>
      <c r="K666">
        <v>1426348775</v>
      </c>
      <c r="L666" s="11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t="str">
        <f t="shared" si="66"/>
        <v>technology</v>
      </c>
      <c r="R666" t="str">
        <f t="shared" si="67"/>
        <v>wearables</v>
      </c>
      <c r="S666" s="6">
        <f t="shared" si="64"/>
        <v>7.5333333333333335E-2</v>
      </c>
      <c r="T666" s="7">
        <f t="shared" si="65"/>
        <v>31.172413793103448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2"/>
        <v>42748.711354166662</v>
      </c>
      <c r="K667">
        <v>1479143061</v>
      </c>
      <c r="L667" s="11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t="str">
        <f t="shared" si="66"/>
        <v>technology</v>
      </c>
      <c r="R667" t="str">
        <f t="shared" si="67"/>
        <v>wearables</v>
      </c>
      <c r="S667" s="6">
        <f t="shared" si="64"/>
        <v>0.18640000000000001</v>
      </c>
      <c r="T667" s="7">
        <f t="shared" si="65"/>
        <v>155.33333333333334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2"/>
        <v>41868.832152777781</v>
      </c>
      <c r="K668">
        <v>1405713498</v>
      </c>
      <c r="L668" s="11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t="str">
        <f t="shared" si="66"/>
        <v>technology</v>
      </c>
      <c r="R668" t="str">
        <f t="shared" si="67"/>
        <v>wearables</v>
      </c>
      <c r="S668" s="6">
        <f t="shared" si="64"/>
        <v>4.0000000000000003E-5</v>
      </c>
      <c r="T668" s="7">
        <f t="shared" si="65"/>
        <v>2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2"/>
        <v>42672.373414351852</v>
      </c>
      <c r="K669">
        <v>1474275463</v>
      </c>
      <c r="L669" s="11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t="str">
        <f t="shared" si="66"/>
        <v>technology</v>
      </c>
      <c r="R669" t="str">
        <f t="shared" si="67"/>
        <v>wearables</v>
      </c>
      <c r="S669" s="6">
        <f t="shared" si="64"/>
        <v>0.1002</v>
      </c>
      <c r="T669" s="7">
        <f t="shared" si="65"/>
        <v>178.92857142857142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2"/>
        <v>42135.831273148149</v>
      </c>
      <c r="K670">
        <v>1427486222</v>
      </c>
      <c r="L670" s="11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t="str">
        <f t="shared" si="66"/>
        <v>technology</v>
      </c>
      <c r="R670" t="str">
        <f t="shared" si="67"/>
        <v>wearables</v>
      </c>
      <c r="S670" s="6">
        <f t="shared" si="64"/>
        <v>4.5600000000000002E-2</v>
      </c>
      <c r="T670" s="7">
        <f t="shared" si="65"/>
        <v>27.36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2"/>
        <v>42557.625671296293</v>
      </c>
      <c r="K671">
        <v>1465225258</v>
      </c>
      <c r="L671" s="11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t="str">
        <f t="shared" si="66"/>
        <v>technology</v>
      </c>
      <c r="R671" t="str">
        <f t="shared" si="67"/>
        <v>wearables</v>
      </c>
      <c r="S671" s="6">
        <f t="shared" si="64"/>
        <v>0.21507499999999999</v>
      </c>
      <c r="T671" s="7">
        <f t="shared" si="65"/>
        <v>1536.25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2"/>
        <v>42540.340277777781</v>
      </c>
      <c r="K672">
        <v>1463418120</v>
      </c>
      <c r="L672" s="11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66"/>
        <v>technology</v>
      </c>
      <c r="R672" t="str">
        <f t="shared" si="67"/>
        <v>wearables</v>
      </c>
      <c r="S672" s="6">
        <f t="shared" si="64"/>
        <v>0.29276666666666668</v>
      </c>
      <c r="T672" s="7">
        <f t="shared" si="65"/>
        <v>84.99677419354839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2"/>
        <v>42018.166666666672</v>
      </c>
      <c r="K673">
        <v>1418315852</v>
      </c>
      <c r="L673" s="11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66"/>
        <v>technology</v>
      </c>
      <c r="R673" t="str">
        <f t="shared" si="67"/>
        <v>wearables</v>
      </c>
      <c r="S673" s="6">
        <f t="shared" si="64"/>
        <v>0.39426666666666665</v>
      </c>
      <c r="T673" s="7">
        <f t="shared" si="65"/>
        <v>788.5333333333333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2"/>
        <v>42005.207638888889</v>
      </c>
      <c r="K674">
        <v>1417410964</v>
      </c>
      <c r="L674" s="11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66"/>
        <v>technology</v>
      </c>
      <c r="R674" t="str">
        <f t="shared" si="67"/>
        <v>wearables</v>
      </c>
      <c r="S674" s="6">
        <f t="shared" si="64"/>
        <v>0.21628</v>
      </c>
      <c r="T674" s="7">
        <f t="shared" si="65"/>
        <v>50.29767441860465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2"/>
        <v>41883.840474537035</v>
      </c>
      <c r="K675">
        <v>1405714217</v>
      </c>
      <c r="L675" s="11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t="str">
        <f t="shared" si="66"/>
        <v>technology</v>
      </c>
      <c r="R675" t="str">
        <f t="shared" si="67"/>
        <v>wearables</v>
      </c>
      <c r="S675" s="6">
        <f t="shared" si="64"/>
        <v>2.0500000000000002E-3</v>
      </c>
      <c r="T675" s="7">
        <f t="shared" si="65"/>
        <v>68.333333333333329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2"/>
        <v>41863.116053240738</v>
      </c>
      <c r="K676">
        <v>1402627627</v>
      </c>
      <c r="L676" s="11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t="str">
        <f t="shared" si="66"/>
        <v>technology</v>
      </c>
      <c r="R676" t="str">
        <f t="shared" si="67"/>
        <v>wearables</v>
      </c>
      <c r="S676" s="6">
        <f t="shared" si="64"/>
        <v>2.9999999999999997E-4</v>
      </c>
      <c r="T676" s="7">
        <f t="shared" si="65"/>
        <v>7.5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2"/>
        <v>42005.290972222225</v>
      </c>
      <c r="K677">
        <v>1417558804</v>
      </c>
      <c r="L677" s="11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t="str">
        <f t="shared" si="66"/>
        <v>technology</v>
      </c>
      <c r="R677" t="str">
        <f t="shared" si="67"/>
        <v>wearables</v>
      </c>
      <c r="S677" s="6">
        <f t="shared" si="64"/>
        <v>0.14849999999999999</v>
      </c>
      <c r="T677" s="7">
        <f t="shared" si="65"/>
        <v>34.269230769230766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2"/>
        <v>42042.768298611118</v>
      </c>
      <c r="K678">
        <v>1420741581</v>
      </c>
      <c r="L678" s="11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t="str">
        <f t="shared" si="66"/>
        <v>technology</v>
      </c>
      <c r="R678" t="str">
        <f t="shared" si="67"/>
        <v>wearables</v>
      </c>
      <c r="S678" s="6">
        <f t="shared" si="64"/>
        <v>1.4710000000000001E-2</v>
      </c>
      <c r="T678" s="7">
        <f t="shared" si="65"/>
        <v>61.291666666666664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2"/>
        <v>42549.403877314813</v>
      </c>
      <c r="K679">
        <v>1463218895</v>
      </c>
      <c r="L679" s="11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t="str">
        <f t="shared" si="66"/>
        <v>technology</v>
      </c>
      <c r="R679" t="str">
        <f t="shared" si="67"/>
        <v>wearables</v>
      </c>
      <c r="S679" s="6">
        <f t="shared" si="64"/>
        <v>0.25584000000000001</v>
      </c>
      <c r="T679" s="7">
        <f t="shared" si="65"/>
        <v>133.25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2"/>
        <v>42511.376597222217</v>
      </c>
      <c r="K680">
        <v>1461229338</v>
      </c>
      <c r="L680" s="11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t="str">
        <f t="shared" si="66"/>
        <v>technology</v>
      </c>
      <c r="R680" t="str">
        <f t="shared" si="67"/>
        <v>wearables</v>
      </c>
      <c r="S680" s="6">
        <f t="shared" si="64"/>
        <v>3.8206896551724136E-2</v>
      </c>
      <c r="T680" s="7">
        <f t="shared" si="65"/>
        <v>65.17647058823529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2"/>
        <v>42616.695706018523</v>
      </c>
      <c r="K681">
        <v>1467736909</v>
      </c>
      <c r="L681" s="11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t="str">
        <f t="shared" si="66"/>
        <v>technology</v>
      </c>
      <c r="R681" t="str">
        <f t="shared" si="67"/>
        <v>wearables</v>
      </c>
      <c r="S681" s="6">
        <f t="shared" si="64"/>
        <v>0.15485964912280703</v>
      </c>
      <c r="T681" s="7">
        <f t="shared" si="65"/>
        <v>93.90425531914893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2"/>
        <v>41899.501516203702</v>
      </c>
      <c r="K682">
        <v>1407931331</v>
      </c>
      <c r="L682" s="11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66"/>
        <v>technology</v>
      </c>
      <c r="R682" t="str">
        <f t="shared" si="67"/>
        <v>wearables</v>
      </c>
      <c r="S682" s="6">
        <f t="shared" si="64"/>
        <v>0.25912000000000002</v>
      </c>
      <c r="T682" s="7">
        <f t="shared" si="65"/>
        <v>150.65116279069767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2"/>
        <v>42669.805601851855</v>
      </c>
      <c r="K683">
        <v>1474917604</v>
      </c>
      <c r="L683" s="11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t="str">
        <f t="shared" si="66"/>
        <v>technology</v>
      </c>
      <c r="R683" t="str">
        <f t="shared" si="67"/>
        <v>wearables</v>
      </c>
      <c r="S683" s="6">
        <f t="shared" si="64"/>
        <v>4.0000000000000002E-4</v>
      </c>
      <c r="T683" s="7">
        <f t="shared" si="65"/>
        <v>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2"/>
        <v>42808.723634259266</v>
      </c>
      <c r="K684">
        <v>1486923722</v>
      </c>
      <c r="L684" s="11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t="str">
        <f t="shared" si="66"/>
        <v>technology</v>
      </c>
      <c r="R684" t="str">
        <f t="shared" si="67"/>
        <v>wearables</v>
      </c>
      <c r="S684" s="6">
        <f t="shared" si="64"/>
        <v>1.06E-3</v>
      </c>
      <c r="T684" s="7">
        <f t="shared" si="65"/>
        <v>13.25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2"/>
        <v>42674.900046296301</v>
      </c>
      <c r="K685">
        <v>1474493764</v>
      </c>
      <c r="L685" s="11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t="str">
        <f t="shared" si="66"/>
        <v>technology</v>
      </c>
      <c r="R685" t="str">
        <f t="shared" si="67"/>
        <v>wearables</v>
      </c>
      <c r="S685" s="6">
        <f t="shared" si="64"/>
        <v>8.5142857142857138E-3</v>
      </c>
      <c r="T685" s="7">
        <f t="shared" si="65"/>
        <v>99.333333333333329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2"/>
        <v>41845.125</v>
      </c>
      <c r="K686">
        <v>1403176891</v>
      </c>
      <c r="L686" s="11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66"/>
        <v>technology</v>
      </c>
      <c r="R686" t="str">
        <f t="shared" si="67"/>
        <v>wearables</v>
      </c>
      <c r="S686" s="6">
        <f t="shared" si="64"/>
        <v>7.4837500000000001E-2</v>
      </c>
      <c r="T686" s="7">
        <f t="shared" si="65"/>
        <v>177.39259259259259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2"/>
        <v>42016.866574074069</v>
      </c>
      <c r="K687">
        <v>1417207672</v>
      </c>
      <c r="L687" s="11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t="str">
        <f t="shared" si="66"/>
        <v>technology</v>
      </c>
      <c r="R687" t="str">
        <f t="shared" si="67"/>
        <v>wearables</v>
      </c>
      <c r="S687" s="6">
        <f t="shared" si="64"/>
        <v>0.27650000000000002</v>
      </c>
      <c r="T687" s="7">
        <f t="shared" si="65"/>
        <v>55.3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2"/>
        <v>42219.673263888893</v>
      </c>
      <c r="K688">
        <v>1436026170</v>
      </c>
      <c r="L688" s="11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t="str">
        <f t="shared" si="66"/>
        <v>technology</v>
      </c>
      <c r="R688" t="str">
        <f t="shared" si="67"/>
        <v>wearables</v>
      </c>
      <c r="S688" s="6">
        <f t="shared" si="64"/>
        <v>0</v>
      </c>
      <c r="T688" s="7">
        <f t="shared" si="65"/>
        <v>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2"/>
        <v>42771.750613425931</v>
      </c>
      <c r="K689">
        <v>1481133653</v>
      </c>
      <c r="L689" s="11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t="str">
        <f t="shared" si="66"/>
        <v>technology</v>
      </c>
      <c r="R689" t="str">
        <f t="shared" si="67"/>
        <v>wearables</v>
      </c>
      <c r="S689" s="6">
        <f t="shared" si="64"/>
        <v>3.5499999999999997E-2</v>
      </c>
      <c r="T689" s="7">
        <f t="shared" si="65"/>
        <v>591.66666666666663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2"/>
        <v>42292.104780092588</v>
      </c>
      <c r="K690">
        <v>1442284253</v>
      </c>
      <c r="L690" s="11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t="str">
        <f t="shared" si="66"/>
        <v>technology</v>
      </c>
      <c r="R690" t="str">
        <f t="shared" si="67"/>
        <v>wearables</v>
      </c>
      <c r="S690" s="6">
        <f t="shared" si="64"/>
        <v>0.72989999999999999</v>
      </c>
      <c r="T690" s="7">
        <f t="shared" si="65"/>
        <v>405.5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2"/>
        <v>42712.207638888889</v>
      </c>
      <c r="K691">
        <v>1478016097</v>
      </c>
      <c r="L691" s="11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66"/>
        <v>technology</v>
      </c>
      <c r="R691" t="str">
        <f t="shared" si="67"/>
        <v>wearables</v>
      </c>
      <c r="S691" s="6">
        <f t="shared" si="64"/>
        <v>0.57648750000000004</v>
      </c>
      <c r="T691" s="7">
        <f t="shared" si="65"/>
        <v>343.14732142857144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2"/>
        <v>42622.25</v>
      </c>
      <c r="K692">
        <v>1469718841</v>
      </c>
      <c r="L692" s="11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t="str">
        <f t="shared" si="66"/>
        <v>technology</v>
      </c>
      <c r="R692" t="str">
        <f t="shared" si="67"/>
        <v>wearables</v>
      </c>
      <c r="S692" s="6">
        <f t="shared" si="64"/>
        <v>0.1234</v>
      </c>
      <c r="T692" s="7">
        <f t="shared" si="65"/>
        <v>72.588235294117652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2"/>
        <v>42186.028310185182</v>
      </c>
      <c r="K693">
        <v>1433292046</v>
      </c>
      <c r="L693" s="11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t="str">
        <f t="shared" si="66"/>
        <v>technology</v>
      </c>
      <c r="R693" t="str">
        <f t="shared" si="67"/>
        <v>wearables</v>
      </c>
      <c r="S693" s="6">
        <f t="shared" si="64"/>
        <v>5.1999999999999998E-3</v>
      </c>
      <c r="T693" s="7">
        <f t="shared" si="65"/>
        <v>26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2"/>
        <v>42726.37572916667</v>
      </c>
      <c r="K694">
        <v>1479805263</v>
      </c>
      <c r="L694" s="11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66"/>
        <v>technology</v>
      </c>
      <c r="R694" t="str">
        <f t="shared" si="67"/>
        <v>wearables</v>
      </c>
      <c r="S694" s="6">
        <f t="shared" si="64"/>
        <v>6.5299999999999997E-2</v>
      </c>
      <c r="T694" s="7">
        <f t="shared" si="65"/>
        <v>6.4975124378109452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2"/>
        <v>42124.808182870373</v>
      </c>
      <c r="K695">
        <v>1427829827</v>
      </c>
      <c r="L695" s="11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66"/>
        <v>technology</v>
      </c>
      <c r="R695" t="str">
        <f t="shared" si="67"/>
        <v>wearables</v>
      </c>
      <c r="S695" s="6">
        <f t="shared" si="64"/>
        <v>0.35338000000000003</v>
      </c>
      <c r="T695" s="7">
        <f t="shared" si="65"/>
        <v>119.38513513513513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2"/>
        <v>42767.663877314815</v>
      </c>
      <c r="K696">
        <v>1483372559</v>
      </c>
      <c r="L696" s="11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t="str">
        <f t="shared" si="66"/>
        <v>technology</v>
      </c>
      <c r="R696" t="str">
        <f t="shared" si="67"/>
        <v>wearables</v>
      </c>
      <c r="S696" s="6">
        <f t="shared" si="64"/>
        <v>3.933333333333333E-3</v>
      </c>
      <c r="T696" s="7">
        <f t="shared" si="65"/>
        <v>84.285714285714292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2"/>
        <v>41943.521064814813</v>
      </c>
      <c r="K697">
        <v>1412166620</v>
      </c>
      <c r="L697" s="11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t="str">
        <f t="shared" si="66"/>
        <v>technology</v>
      </c>
      <c r="R697" t="str">
        <f t="shared" si="67"/>
        <v>wearables</v>
      </c>
      <c r="S697" s="6">
        <f t="shared" si="64"/>
        <v>1.06E-2</v>
      </c>
      <c r="T697" s="7">
        <f t="shared" si="65"/>
        <v>90.857142857142861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2"/>
        <v>41845.927106481482</v>
      </c>
      <c r="K698">
        <v>1403734502</v>
      </c>
      <c r="L698" s="11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t="str">
        <f t="shared" si="66"/>
        <v>technology</v>
      </c>
      <c r="R698" t="str">
        <f t="shared" si="67"/>
        <v>wearables</v>
      </c>
      <c r="S698" s="6">
        <f t="shared" si="64"/>
        <v>5.7142857142857145E-6</v>
      </c>
      <c r="T698" s="7">
        <f t="shared" si="65"/>
        <v>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2"/>
        <v>42403.523020833338</v>
      </c>
      <c r="K699">
        <v>1453206789</v>
      </c>
      <c r="L699" s="11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66"/>
        <v>technology</v>
      </c>
      <c r="R699" t="str">
        <f t="shared" si="67"/>
        <v>wearables</v>
      </c>
      <c r="S699" s="6">
        <f t="shared" si="64"/>
        <v>0.46379999999999999</v>
      </c>
      <c r="T699" s="7">
        <f t="shared" si="65"/>
        <v>20.342105263157894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2"/>
        <v>41900.083333333336</v>
      </c>
      <c r="K700">
        <v>1408141245</v>
      </c>
      <c r="L700" s="11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t="str">
        <f t="shared" si="66"/>
        <v>technology</v>
      </c>
      <c r="R700" t="str">
        <f t="shared" si="67"/>
        <v>wearables</v>
      </c>
      <c r="S700" s="6">
        <f t="shared" si="64"/>
        <v>0.15390000000000001</v>
      </c>
      <c r="T700" s="7">
        <f t="shared" si="65"/>
        <v>530.68965517241384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2"/>
        <v>41600.666666666664</v>
      </c>
      <c r="K701">
        <v>1381923548</v>
      </c>
      <c r="L701" s="11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66"/>
        <v>technology</v>
      </c>
      <c r="R701" t="str">
        <f t="shared" si="67"/>
        <v>wearables</v>
      </c>
      <c r="S701" s="6">
        <f t="shared" si="64"/>
        <v>0.824221076923077</v>
      </c>
      <c r="T701" s="7">
        <f t="shared" si="65"/>
        <v>120.39184269662923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2"/>
        <v>42745.688437500001</v>
      </c>
      <c r="K702">
        <v>1481473881</v>
      </c>
      <c r="L702" s="11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66"/>
        <v>technology</v>
      </c>
      <c r="R702" t="str">
        <f t="shared" si="67"/>
        <v>wearables</v>
      </c>
      <c r="S702" s="6">
        <f t="shared" si="64"/>
        <v>2.6866666666666667E-2</v>
      </c>
      <c r="T702" s="7">
        <f t="shared" si="65"/>
        <v>13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2"/>
        <v>41843.662962962961</v>
      </c>
      <c r="K703">
        <v>1403538880</v>
      </c>
      <c r="L703" s="11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t="str">
        <f t="shared" si="66"/>
        <v>technology</v>
      </c>
      <c r="R703" t="str">
        <f t="shared" si="67"/>
        <v>wearables</v>
      </c>
      <c r="S703" s="6">
        <f t="shared" si="64"/>
        <v>0.26600000000000001</v>
      </c>
      <c r="T703" s="7">
        <f t="shared" si="65"/>
        <v>291.33333333333331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2"/>
        <v>42698.768368055549</v>
      </c>
      <c r="K704">
        <v>1477416387</v>
      </c>
      <c r="L704" s="11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t="str">
        <f t="shared" si="66"/>
        <v>technology</v>
      </c>
      <c r="R704" t="str">
        <f t="shared" si="67"/>
        <v>wearables</v>
      </c>
      <c r="S704" s="6">
        <f t="shared" si="64"/>
        <v>0.30813400000000002</v>
      </c>
      <c r="T704" s="7">
        <f t="shared" si="65"/>
        <v>124.9191891891892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2"/>
        <v>42766.98055555555</v>
      </c>
      <c r="K705">
        <v>1481150949</v>
      </c>
      <c r="L705" s="11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t="str">
        <f t="shared" si="66"/>
        <v>technology</v>
      </c>
      <c r="R705" t="str">
        <f t="shared" si="67"/>
        <v>wearables</v>
      </c>
      <c r="S705" s="6">
        <f t="shared" si="64"/>
        <v>5.5800000000000002E-2</v>
      </c>
      <c r="T705" s="7">
        <f t="shared" si="65"/>
        <v>119.57142857142857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2"/>
        <v>42786.192916666667</v>
      </c>
      <c r="K706">
        <v>1482381468</v>
      </c>
      <c r="L706" s="11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t="str">
        <f t="shared" si="66"/>
        <v>technology</v>
      </c>
      <c r="R706" t="str">
        <f t="shared" si="67"/>
        <v>wearables</v>
      </c>
      <c r="S706" s="6">
        <f t="shared" si="64"/>
        <v>8.7454545454545458E-3</v>
      </c>
      <c r="T706" s="7">
        <f t="shared" si="65"/>
        <v>120.25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8">(((I707/60)/60)/24)+DATE(1970,1,1)</f>
        <v>42756.491643518515</v>
      </c>
      <c r="K707">
        <v>1482407278</v>
      </c>
      <c r="L707" s="11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t="str">
        <f t="shared" si="66"/>
        <v>technology</v>
      </c>
      <c r="R707" t="str">
        <f t="shared" si="67"/>
        <v>wearables</v>
      </c>
      <c r="S707" s="6">
        <f t="shared" ref="S707:S770" si="70">E707/D707</f>
        <v>9.7699999999999992E-3</v>
      </c>
      <c r="T707" s="7">
        <f t="shared" ref="T707:T770" si="71">IF(E707=0,0,E707/N707)</f>
        <v>195.4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8"/>
        <v>42718.777083333334</v>
      </c>
      <c r="K708">
        <v>1478130783</v>
      </c>
      <c r="L708" s="11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t="str">
        <f t="shared" si="66"/>
        <v>technology</v>
      </c>
      <c r="R708" t="str">
        <f t="shared" si="67"/>
        <v>wearables</v>
      </c>
      <c r="S708" s="6">
        <f t="shared" si="70"/>
        <v>0</v>
      </c>
      <c r="T708" s="7">
        <f t="shared" si="71"/>
        <v>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8"/>
        <v>42736.663506944446</v>
      </c>
      <c r="K709">
        <v>1479830127</v>
      </c>
      <c r="L709" s="11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66"/>
        <v>technology</v>
      </c>
      <c r="R709" t="str">
        <f t="shared" si="67"/>
        <v>wearables</v>
      </c>
      <c r="S709" s="6">
        <f t="shared" si="70"/>
        <v>0.78927352941176465</v>
      </c>
      <c r="T709" s="7">
        <f t="shared" si="71"/>
        <v>117.69868421052631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8"/>
        <v>41895.581018518518</v>
      </c>
      <c r="K710">
        <v>1405432600</v>
      </c>
      <c r="L710" s="11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66"/>
        <v>technology</v>
      </c>
      <c r="R710" t="str">
        <f t="shared" si="67"/>
        <v>wearables</v>
      </c>
      <c r="S710" s="6">
        <f t="shared" si="70"/>
        <v>0.22092500000000001</v>
      </c>
      <c r="T710" s="7">
        <f t="shared" si="71"/>
        <v>23.948509485094849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8"/>
        <v>41978.041192129633</v>
      </c>
      <c r="K711">
        <v>1415149159</v>
      </c>
      <c r="L711" s="11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t="str">
        <f t="shared" si="66"/>
        <v>technology</v>
      </c>
      <c r="R711" t="str">
        <f t="shared" si="67"/>
        <v>wearables</v>
      </c>
      <c r="S711" s="6">
        <f t="shared" si="70"/>
        <v>4.0666666666666663E-3</v>
      </c>
      <c r="T711" s="7">
        <f t="shared" si="71"/>
        <v>30.5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8"/>
        <v>41871.030555555553</v>
      </c>
      <c r="K712">
        <v>1405640302</v>
      </c>
      <c r="L712" s="11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t="str">
        <f t="shared" si="66"/>
        <v>technology</v>
      </c>
      <c r="R712" t="str">
        <f t="shared" si="67"/>
        <v>wearables</v>
      </c>
      <c r="S712" s="6">
        <f t="shared" si="70"/>
        <v>0</v>
      </c>
      <c r="T712" s="7">
        <f t="shared" si="71"/>
        <v>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8"/>
        <v>42718.500787037032</v>
      </c>
      <c r="K713">
        <v>1478257268</v>
      </c>
      <c r="L713" s="11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66"/>
        <v>technology</v>
      </c>
      <c r="R713" t="str">
        <f t="shared" si="67"/>
        <v>wearables</v>
      </c>
      <c r="S713" s="6">
        <f t="shared" si="70"/>
        <v>0.33790999999999999</v>
      </c>
      <c r="T713" s="7">
        <f t="shared" si="71"/>
        <v>99.973372781065095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8"/>
        <v>42414.680925925932</v>
      </c>
      <c r="K714">
        <v>1452874832</v>
      </c>
      <c r="L714" s="11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66"/>
        <v>technology</v>
      </c>
      <c r="R714" t="str">
        <f t="shared" si="67"/>
        <v>wearables</v>
      </c>
      <c r="S714" s="6">
        <f t="shared" si="70"/>
        <v>2.1649484536082476E-3</v>
      </c>
      <c r="T714" s="7">
        <f t="shared" si="71"/>
        <v>26.25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8"/>
        <v>42526.529305555552</v>
      </c>
      <c r="K715">
        <v>1462538532</v>
      </c>
      <c r="L715" s="11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t="str">
        <f t="shared" ref="Q715:Q778" si="72">LEFT(P715, FIND("/",P715)-1)</f>
        <v>technology</v>
      </c>
      <c r="R715" t="str">
        <f t="shared" ref="R715:R778" si="73">RIGHT(P715,LEN(P715)-FIND("/",P715))</f>
        <v>wearables</v>
      </c>
      <c r="S715" s="6">
        <f t="shared" si="70"/>
        <v>7.9600000000000001E-3</v>
      </c>
      <c r="T715" s="7">
        <f t="shared" si="71"/>
        <v>199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8"/>
        <v>42794.787986111114</v>
      </c>
      <c r="K716">
        <v>1483124082</v>
      </c>
      <c r="L716" s="11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t="str">
        <f t="shared" si="72"/>
        <v>technology</v>
      </c>
      <c r="R716" t="str">
        <f t="shared" si="73"/>
        <v>wearables</v>
      </c>
      <c r="S716" s="6">
        <f t="shared" si="70"/>
        <v>0.14993333333333334</v>
      </c>
      <c r="T716" s="7">
        <f t="shared" si="71"/>
        <v>80.321428571428569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8"/>
        <v>42313.132407407407</v>
      </c>
      <c r="K717">
        <v>1443233440</v>
      </c>
      <c r="L717" s="11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t="str">
        <f t="shared" si="72"/>
        <v>technology</v>
      </c>
      <c r="R717" t="str">
        <f t="shared" si="73"/>
        <v>wearables</v>
      </c>
      <c r="S717" s="6">
        <f t="shared" si="70"/>
        <v>5.0509090909090906E-2</v>
      </c>
      <c r="T717" s="7">
        <f t="shared" si="71"/>
        <v>115.75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8"/>
        <v>41974</v>
      </c>
      <c r="K718">
        <v>1414511307</v>
      </c>
      <c r="L718" s="11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t="str">
        <f t="shared" si="72"/>
        <v>technology</v>
      </c>
      <c r="R718" t="str">
        <f t="shared" si="73"/>
        <v>wearables</v>
      </c>
      <c r="S718" s="6">
        <f t="shared" si="70"/>
        <v>0.10214285714285715</v>
      </c>
      <c r="T718" s="7">
        <f t="shared" si="71"/>
        <v>44.6875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8"/>
        <v>41887.854189814818</v>
      </c>
      <c r="K719">
        <v>1407357002</v>
      </c>
      <c r="L719" s="11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t="str">
        <f t="shared" si="72"/>
        <v>technology</v>
      </c>
      <c r="R719" t="str">
        <f t="shared" si="73"/>
        <v>wearables</v>
      </c>
      <c r="S719" s="6">
        <f t="shared" si="70"/>
        <v>3.0500000000000002E-3</v>
      </c>
      <c r="T719" s="7">
        <f t="shared" si="71"/>
        <v>76.25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8"/>
        <v>42784.249305555553</v>
      </c>
      <c r="K720">
        <v>1484684247</v>
      </c>
      <c r="L720" s="11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t="str">
        <f t="shared" si="72"/>
        <v>technology</v>
      </c>
      <c r="R720" t="str">
        <f t="shared" si="73"/>
        <v>wearables</v>
      </c>
      <c r="S720" s="6">
        <f t="shared" si="70"/>
        <v>7.4999999999999997E-3</v>
      </c>
      <c r="T720" s="7">
        <f t="shared" si="71"/>
        <v>22.5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8"/>
        <v>42423.040231481486</v>
      </c>
      <c r="K721">
        <v>1454979476</v>
      </c>
      <c r="L721" s="11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72"/>
        <v>technology</v>
      </c>
      <c r="R721" t="str">
        <f t="shared" si="73"/>
        <v>wearables</v>
      </c>
      <c r="S721" s="6">
        <f t="shared" si="70"/>
        <v>1.2933333333333333E-2</v>
      </c>
      <c r="T721" s="7">
        <f t="shared" si="71"/>
        <v>19.399999999999999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8"/>
        <v>40937.649201388893</v>
      </c>
      <c r="K722">
        <v>1325432091</v>
      </c>
      <c r="L722" s="11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t="str">
        <f t="shared" si="72"/>
        <v>publishing</v>
      </c>
      <c r="R722" t="str">
        <f t="shared" si="73"/>
        <v>nonfiction</v>
      </c>
      <c r="S722" s="6">
        <f t="shared" si="70"/>
        <v>1.4394736842105262</v>
      </c>
      <c r="T722" s="7">
        <f t="shared" si="71"/>
        <v>66.707317073170728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8"/>
        <v>41852.571840277778</v>
      </c>
      <c r="K723">
        <v>1403012607</v>
      </c>
      <c r="L723" s="11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72"/>
        <v>publishing</v>
      </c>
      <c r="R723" t="str">
        <f t="shared" si="73"/>
        <v>nonfiction</v>
      </c>
      <c r="S723" s="6">
        <f t="shared" si="70"/>
        <v>1.2210975609756098</v>
      </c>
      <c r="T723" s="7">
        <f t="shared" si="71"/>
        <v>84.142857142857139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8"/>
        <v>41007.76363425926</v>
      </c>
      <c r="K724">
        <v>1331320778</v>
      </c>
      <c r="L724" s="11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72"/>
        <v>publishing</v>
      </c>
      <c r="R724" t="str">
        <f t="shared" si="73"/>
        <v>nonfiction</v>
      </c>
      <c r="S724" s="6">
        <f t="shared" si="70"/>
        <v>1.3202400000000001</v>
      </c>
      <c r="T724" s="7">
        <f t="shared" si="71"/>
        <v>215.72549019607843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8"/>
        <v>42215.165972222225</v>
      </c>
      <c r="K725">
        <v>1435606549</v>
      </c>
      <c r="L725" s="11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72"/>
        <v>publishing</v>
      </c>
      <c r="R725" t="str">
        <f t="shared" si="73"/>
        <v>nonfiction</v>
      </c>
      <c r="S725" s="6">
        <f t="shared" si="70"/>
        <v>1.0938000000000001</v>
      </c>
      <c r="T725" s="7">
        <f t="shared" si="71"/>
        <v>54.69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8"/>
        <v>40724.638460648144</v>
      </c>
      <c r="K726">
        <v>1306855163</v>
      </c>
      <c r="L726" s="11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72"/>
        <v>publishing</v>
      </c>
      <c r="R726" t="str">
        <f t="shared" si="73"/>
        <v>nonfiction</v>
      </c>
      <c r="S726" s="6">
        <f t="shared" si="70"/>
        <v>1.0547157142857144</v>
      </c>
      <c r="T726" s="7">
        <f t="shared" si="71"/>
        <v>51.62944055944056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8"/>
        <v>42351.626296296294</v>
      </c>
      <c r="K727">
        <v>1447426912</v>
      </c>
      <c r="L727" s="11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72"/>
        <v>publishing</v>
      </c>
      <c r="R727" t="str">
        <f t="shared" si="73"/>
        <v>nonfiction</v>
      </c>
      <c r="S727" s="6">
        <f t="shared" si="70"/>
        <v>1.0035000000000001</v>
      </c>
      <c r="T727" s="7">
        <f t="shared" si="71"/>
        <v>143.35714285714286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8"/>
        <v>41376.042673611111</v>
      </c>
      <c r="K728">
        <v>1363136487</v>
      </c>
      <c r="L728" s="11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t="str">
        <f t="shared" si="72"/>
        <v>publishing</v>
      </c>
      <c r="R728" t="str">
        <f t="shared" si="73"/>
        <v>nonfiction</v>
      </c>
      <c r="S728" s="6">
        <f t="shared" si="70"/>
        <v>1.014</v>
      </c>
      <c r="T728" s="7">
        <f t="shared" si="71"/>
        <v>72.428571428571431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8"/>
        <v>41288.888888888891</v>
      </c>
      <c r="K729">
        <v>1354580949</v>
      </c>
      <c r="L729" s="11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72"/>
        <v>publishing</v>
      </c>
      <c r="R729" t="str">
        <f t="shared" si="73"/>
        <v>nonfiction</v>
      </c>
      <c r="S729" s="6">
        <f t="shared" si="70"/>
        <v>1.5551428571428572</v>
      </c>
      <c r="T729" s="7">
        <f t="shared" si="71"/>
        <v>36.530201342281877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8"/>
        <v>40776.837465277778</v>
      </c>
      <c r="K730">
        <v>1310069157</v>
      </c>
      <c r="L730" s="11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72"/>
        <v>publishing</v>
      </c>
      <c r="R730" t="str">
        <f t="shared" si="73"/>
        <v>nonfiction</v>
      </c>
      <c r="S730" s="6">
        <f t="shared" si="70"/>
        <v>1.05566</v>
      </c>
      <c r="T730" s="7">
        <f t="shared" si="71"/>
        <v>60.903461538461535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8"/>
        <v>41171.185891203706</v>
      </c>
      <c r="K731">
        <v>1342844861</v>
      </c>
      <c r="L731" s="11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72"/>
        <v>publishing</v>
      </c>
      <c r="R731" t="str">
        <f t="shared" si="73"/>
        <v>nonfiction</v>
      </c>
      <c r="S731" s="6">
        <f t="shared" si="70"/>
        <v>1.3065</v>
      </c>
      <c r="T731" s="7">
        <f t="shared" si="71"/>
        <v>43.55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8"/>
        <v>40884.745266203703</v>
      </c>
      <c r="K732">
        <v>1320688391</v>
      </c>
      <c r="L732" s="11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72"/>
        <v>publishing</v>
      </c>
      <c r="R732" t="str">
        <f t="shared" si="73"/>
        <v>nonfiction</v>
      </c>
      <c r="S732" s="6">
        <f t="shared" si="70"/>
        <v>1.3219000000000001</v>
      </c>
      <c r="T732" s="7">
        <f t="shared" si="71"/>
        <v>99.766037735849054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8"/>
        <v>40930.25</v>
      </c>
      <c r="K733">
        <v>1322852747</v>
      </c>
      <c r="L733" s="11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t="str">
        <f t="shared" si="72"/>
        <v>publishing</v>
      </c>
      <c r="R733" t="str">
        <f t="shared" si="73"/>
        <v>nonfiction</v>
      </c>
      <c r="S733" s="6">
        <f t="shared" si="70"/>
        <v>1.26</v>
      </c>
      <c r="T733" s="7">
        <f t="shared" si="71"/>
        <v>88.732394366197184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8"/>
        <v>41546.424317129626</v>
      </c>
      <c r="K734">
        <v>1375265461</v>
      </c>
      <c r="L734" s="11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t="str">
        <f t="shared" si="72"/>
        <v>publishing</v>
      </c>
      <c r="R734" t="str">
        <f t="shared" si="73"/>
        <v>nonfiction</v>
      </c>
      <c r="S734" s="6">
        <f t="shared" si="70"/>
        <v>1.6</v>
      </c>
      <c r="T734" s="7">
        <f t="shared" si="71"/>
        <v>4.9230769230769234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8"/>
        <v>41628.420046296298</v>
      </c>
      <c r="K735">
        <v>1384941892</v>
      </c>
      <c r="L735" s="11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72"/>
        <v>publishing</v>
      </c>
      <c r="R735" t="str">
        <f t="shared" si="73"/>
        <v>nonfiction</v>
      </c>
      <c r="S735" s="6">
        <f t="shared" si="70"/>
        <v>1.2048000000000001</v>
      </c>
      <c r="T735" s="7">
        <f t="shared" si="71"/>
        <v>17.822485207100591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8"/>
        <v>42133.208333333328</v>
      </c>
      <c r="K736">
        <v>1428465420</v>
      </c>
      <c r="L736" s="11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t="str">
        <f t="shared" si="72"/>
        <v>publishing</v>
      </c>
      <c r="R736" t="str">
        <f t="shared" si="73"/>
        <v>nonfiction</v>
      </c>
      <c r="S736" s="6">
        <f t="shared" si="70"/>
        <v>1.2552941176470589</v>
      </c>
      <c r="T736" s="7">
        <f t="shared" si="71"/>
        <v>187.19298245614036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8"/>
        <v>41977.027083333334</v>
      </c>
      <c r="K737">
        <v>1414975346</v>
      </c>
      <c r="L737" s="11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72"/>
        <v>publishing</v>
      </c>
      <c r="R737" t="str">
        <f t="shared" si="73"/>
        <v>nonfiction</v>
      </c>
      <c r="S737" s="6">
        <f t="shared" si="70"/>
        <v>1.1440638297872341</v>
      </c>
      <c r="T737" s="7">
        <f t="shared" si="71"/>
        <v>234.80786026200875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8"/>
        <v>41599.207638888889</v>
      </c>
      <c r="K738">
        <v>1383327440</v>
      </c>
      <c r="L738" s="11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72"/>
        <v>publishing</v>
      </c>
      <c r="R738" t="str">
        <f t="shared" si="73"/>
        <v>nonfiction</v>
      </c>
      <c r="S738" s="6">
        <f t="shared" si="70"/>
        <v>3.151388888888889</v>
      </c>
      <c r="T738" s="7">
        <f t="shared" si="71"/>
        <v>105.04629629629629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8"/>
        <v>41684.833333333336</v>
      </c>
      <c r="K739">
        <v>1390890987</v>
      </c>
      <c r="L739" s="11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72"/>
        <v>publishing</v>
      </c>
      <c r="R739" t="str">
        <f t="shared" si="73"/>
        <v>nonfiction</v>
      </c>
      <c r="S739" s="6">
        <f t="shared" si="70"/>
        <v>1.224</v>
      </c>
      <c r="T739" s="7">
        <f t="shared" si="71"/>
        <v>56.666666666666664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8"/>
        <v>41974.207638888889</v>
      </c>
      <c r="K740">
        <v>1414765794</v>
      </c>
      <c r="L740" s="11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t="str">
        <f t="shared" si="72"/>
        <v>publishing</v>
      </c>
      <c r="R740" t="str">
        <f t="shared" si="73"/>
        <v>nonfiction</v>
      </c>
      <c r="S740" s="6">
        <f t="shared" si="70"/>
        <v>1.0673333333333332</v>
      </c>
      <c r="T740" s="7">
        <f t="shared" si="71"/>
        <v>39.048780487804876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8"/>
        <v>41862.502650462964</v>
      </c>
      <c r="K741">
        <v>1404907429</v>
      </c>
      <c r="L741" s="11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72"/>
        <v>publishing</v>
      </c>
      <c r="R741" t="str">
        <f t="shared" si="73"/>
        <v>nonfiction</v>
      </c>
      <c r="S741" s="6">
        <f t="shared" si="70"/>
        <v>1.5833333333333333</v>
      </c>
      <c r="T741" s="7">
        <f t="shared" si="71"/>
        <v>68.345323741007192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8"/>
        <v>42176.146782407406</v>
      </c>
      <c r="K742">
        <v>1433647882</v>
      </c>
      <c r="L742" s="11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t="str">
        <f t="shared" si="72"/>
        <v>publishing</v>
      </c>
      <c r="R742" t="str">
        <f t="shared" si="73"/>
        <v>nonfiction</v>
      </c>
      <c r="S742" s="6">
        <f t="shared" si="70"/>
        <v>1.0740000000000001</v>
      </c>
      <c r="T742" s="7">
        <f t="shared" si="71"/>
        <v>169.57894736842104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8"/>
        <v>41436.648217592592</v>
      </c>
      <c r="K743">
        <v>1367940806</v>
      </c>
      <c r="L743" s="11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t="str">
        <f t="shared" si="72"/>
        <v>publishing</v>
      </c>
      <c r="R743" t="str">
        <f t="shared" si="73"/>
        <v>nonfiction</v>
      </c>
      <c r="S743" s="6">
        <f t="shared" si="70"/>
        <v>1.0226</v>
      </c>
      <c r="T743" s="7">
        <f t="shared" si="71"/>
        <v>141.42340425531913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8"/>
        <v>41719.876296296294</v>
      </c>
      <c r="K744">
        <v>1392847312</v>
      </c>
      <c r="L744" s="11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t="str">
        <f t="shared" si="72"/>
        <v>publishing</v>
      </c>
      <c r="R744" t="str">
        <f t="shared" si="73"/>
        <v>nonfiction</v>
      </c>
      <c r="S744" s="6">
        <f t="shared" si="70"/>
        <v>1.1071428571428572</v>
      </c>
      <c r="T744" s="7">
        <f t="shared" si="71"/>
        <v>67.391304347826093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8"/>
        <v>41015.875</v>
      </c>
      <c r="K745">
        <v>1332435685</v>
      </c>
      <c r="L745" s="11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t="str">
        <f t="shared" si="72"/>
        <v>publishing</v>
      </c>
      <c r="R745" t="str">
        <f t="shared" si="73"/>
        <v>nonfiction</v>
      </c>
      <c r="S745" s="6">
        <f t="shared" si="70"/>
        <v>1.48</v>
      </c>
      <c r="T745" s="7">
        <f t="shared" si="71"/>
        <v>54.266666666666666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8"/>
        <v>41256.95721064815</v>
      </c>
      <c r="K746">
        <v>1352847503</v>
      </c>
      <c r="L746" s="11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t="str">
        <f t="shared" si="72"/>
        <v>publishing</v>
      </c>
      <c r="R746" t="str">
        <f t="shared" si="73"/>
        <v>nonfiction</v>
      </c>
      <c r="S746" s="6">
        <f t="shared" si="70"/>
        <v>1.0232000000000001</v>
      </c>
      <c r="T746" s="7">
        <f t="shared" si="71"/>
        <v>82.516129032258064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8"/>
        <v>41397.572280092594</v>
      </c>
      <c r="K747">
        <v>1364996645</v>
      </c>
      <c r="L747" s="11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t="str">
        <f t="shared" si="72"/>
        <v>publishing</v>
      </c>
      <c r="R747" t="str">
        <f t="shared" si="73"/>
        <v>nonfiction</v>
      </c>
      <c r="S747" s="6">
        <f t="shared" si="70"/>
        <v>1.7909909909909909</v>
      </c>
      <c r="T747" s="7">
        <f t="shared" si="71"/>
        <v>53.729729729729726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8"/>
        <v>41175.165972222225</v>
      </c>
      <c r="K748">
        <v>1346806909</v>
      </c>
      <c r="L748" s="11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t="str">
        <f t="shared" si="72"/>
        <v>publishing</v>
      </c>
      <c r="R748" t="str">
        <f t="shared" si="73"/>
        <v>nonfiction</v>
      </c>
      <c r="S748" s="6">
        <f t="shared" si="70"/>
        <v>1.1108135252761968</v>
      </c>
      <c r="T748" s="7">
        <f t="shared" si="71"/>
        <v>34.206185567010309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8"/>
        <v>42019.454166666663</v>
      </c>
      <c r="K749">
        <v>1418649019</v>
      </c>
      <c r="L749" s="11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t="str">
        <f t="shared" si="72"/>
        <v>publishing</v>
      </c>
      <c r="R749" t="str">
        <f t="shared" si="73"/>
        <v>nonfiction</v>
      </c>
      <c r="S749" s="6">
        <f t="shared" si="70"/>
        <v>1.0004285714285714</v>
      </c>
      <c r="T749" s="7">
        <f t="shared" si="71"/>
        <v>127.32727272727273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8"/>
        <v>41861.846828703703</v>
      </c>
      <c r="K750">
        <v>1405109966</v>
      </c>
      <c r="L750" s="11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t="str">
        <f t="shared" si="72"/>
        <v>publishing</v>
      </c>
      <c r="R750" t="str">
        <f t="shared" si="73"/>
        <v>nonfiction</v>
      </c>
      <c r="S750" s="6">
        <f t="shared" si="70"/>
        <v>1.0024999999999999</v>
      </c>
      <c r="T750" s="7">
        <f t="shared" si="71"/>
        <v>45.56818181818182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8"/>
        <v>42763.94131944445</v>
      </c>
      <c r="K751">
        <v>1483050930</v>
      </c>
      <c r="L751" s="11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72"/>
        <v>publishing</v>
      </c>
      <c r="R751" t="str">
        <f t="shared" si="73"/>
        <v>nonfiction</v>
      </c>
      <c r="S751" s="6">
        <f t="shared" si="70"/>
        <v>1.0556000000000001</v>
      </c>
      <c r="T751" s="7">
        <f t="shared" si="71"/>
        <v>95.963636363636368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8"/>
        <v>41329.878148148149</v>
      </c>
      <c r="K752">
        <v>1359147872</v>
      </c>
      <c r="L752" s="11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t="str">
        <f t="shared" si="72"/>
        <v>publishing</v>
      </c>
      <c r="R752" t="str">
        <f t="shared" si="73"/>
        <v>nonfiction</v>
      </c>
      <c r="S752" s="6">
        <f t="shared" si="70"/>
        <v>1.0258775877587758</v>
      </c>
      <c r="T752" s="7">
        <f t="shared" si="71"/>
        <v>77.271186440677965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8"/>
        <v>40759.630497685182</v>
      </c>
      <c r="K753">
        <v>1308496075</v>
      </c>
      <c r="L753" s="11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t="str">
        <f t="shared" si="72"/>
        <v>publishing</v>
      </c>
      <c r="R753" t="str">
        <f t="shared" si="73"/>
        <v>nonfiction</v>
      </c>
      <c r="S753" s="6">
        <f t="shared" si="70"/>
        <v>1.1850000000000001</v>
      </c>
      <c r="T753" s="7">
        <f t="shared" si="71"/>
        <v>57.338709677419352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8"/>
        <v>42659.458333333328</v>
      </c>
      <c r="K754">
        <v>1474884417</v>
      </c>
      <c r="L754" s="11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72"/>
        <v>publishing</v>
      </c>
      <c r="R754" t="str">
        <f t="shared" si="73"/>
        <v>nonfiction</v>
      </c>
      <c r="S754" s="6">
        <f t="shared" si="70"/>
        <v>1.117</v>
      </c>
      <c r="T754" s="7">
        <f t="shared" si="71"/>
        <v>53.19047619047619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8"/>
        <v>42049.590173611112</v>
      </c>
      <c r="K755">
        <v>1421330991</v>
      </c>
      <c r="L755" s="11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t="str">
        <f t="shared" si="72"/>
        <v>publishing</v>
      </c>
      <c r="R755" t="str">
        <f t="shared" si="73"/>
        <v>nonfiction</v>
      </c>
      <c r="S755" s="6">
        <f t="shared" si="70"/>
        <v>1.28</v>
      </c>
      <c r="T755" s="7">
        <f t="shared" si="71"/>
        <v>492.30769230769232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8"/>
        <v>41279.749085648145</v>
      </c>
      <c r="K756">
        <v>1354816721</v>
      </c>
      <c r="L756" s="11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t="str">
        <f t="shared" si="72"/>
        <v>publishing</v>
      </c>
      <c r="R756" t="str">
        <f t="shared" si="73"/>
        <v>nonfiction</v>
      </c>
      <c r="S756" s="6">
        <f t="shared" si="70"/>
        <v>1.0375000000000001</v>
      </c>
      <c r="T756" s="7">
        <f t="shared" si="71"/>
        <v>42.346938775510203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8"/>
        <v>41414.02847222222</v>
      </c>
      <c r="K757">
        <v>1366381877</v>
      </c>
      <c r="L757" s="11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t="str">
        <f t="shared" si="72"/>
        <v>publishing</v>
      </c>
      <c r="R757" t="str">
        <f t="shared" si="73"/>
        <v>nonfiction</v>
      </c>
      <c r="S757" s="6">
        <f t="shared" si="70"/>
        <v>1.0190760000000001</v>
      </c>
      <c r="T757" s="7">
        <f t="shared" si="71"/>
        <v>37.466029411764708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8"/>
        <v>40651.725219907406</v>
      </c>
      <c r="K758">
        <v>1297880659</v>
      </c>
      <c r="L758" s="11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t="str">
        <f t="shared" si="72"/>
        <v>publishing</v>
      </c>
      <c r="R758" t="str">
        <f t="shared" si="73"/>
        <v>nonfiction</v>
      </c>
      <c r="S758" s="6">
        <f t="shared" si="70"/>
        <v>1.177142857142857</v>
      </c>
      <c r="T758" s="7">
        <f t="shared" si="71"/>
        <v>37.454545454545453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8"/>
        <v>41249.054560185185</v>
      </c>
      <c r="K759">
        <v>1353547114</v>
      </c>
      <c r="L759" s="11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t="str">
        <f t="shared" si="72"/>
        <v>publishing</v>
      </c>
      <c r="R759" t="str">
        <f t="shared" si="73"/>
        <v>nonfiction</v>
      </c>
      <c r="S759" s="6">
        <f t="shared" si="70"/>
        <v>2.38</v>
      </c>
      <c r="T759" s="7">
        <f t="shared" si="71"/>
        <v>33.055555555555557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8"/>
        <v>40459.836435185185</v>
      </c>
      <c r="K760">
        <v>1283976268</v>
      </c>
      <c r="L760" s="11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t="str">
        <f t="shared" si="72"/>
        <v>publishing</v>
      </c>
      <c r="R760" t="str">
        <f t="shared" si="73"/>
        <v>nonfiction</v>
      </c>
      <c r="S760" s="6">
        <f t="shared" si="70"/>
        <v>1.02</v>
      </c>
      <c r="T760" s="7">
        <f t="shared" si="71"/>
        <v>134.21052631578948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8"/>
        <v>41829.330312500002</v>
      </c>
      <c r="K761">
        <v>1401436539</v>
      </c>
      <c r="L761" s="11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t="str">
        <f t="shared" si="72"/>
        <v>publishing</v>
      </c>
      <c r="R761" t="str">
        <f t="shared" si="73"/>
        <v>nonfiction</v>
      </c>
      <c r="S761" s="6">
        <f t="shared" si="70"/>
        <v>1.0192000000000001</v>
      </c>
      <c r="T761" s="7">
        <f t="shared" si="71"/>
        <v>51.474747474747474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8"/>
        <v>42700.805706018517</v>
      </c>
      <c r="K762">
        <v>1477592413</v>
      </c>
      <c r="L762" s="11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t="str">
        <f t="shared" si="72"/>
        <v>publishing</v>
      </c>
      <c r="R762" t="str">
        <f t="shared" si="73"/>
        <v>fiction</v>
      </c>
      <c r="S762" s="6">
        <f t="shared" si="70"/>
        <v>0</v>
      </c>
      <c r="T762" s="7">
        <f t="shared" si="71"/>
        <v>0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8"/>
        <v>41672.751458333332</v>
      </c>
      <c r="K763">
        <v>1388772126</v>
      </c>
      <c r="L763" s="11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t="str">
        <f t="shared" si="72"/>
        <v>publishing</v>
      </c>
      <c r="R763" t="str">
        <f t="shared" si="73"/>
        <v>fiction</v>
      </c>
      <c r="S763" s="6">
        <f t="shared" si="70"/>
        <v>4.7E-2</v>
      </c>
      <c r="T763" s="7">
        <f t="shared" si="71"/>
        <v>39.166666666666664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8"/>
        <v>42708.25</v>
      </c>
      <c r="K764">
        <v>1479328570</v>
      </c>
      <c r="L764" s="11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t="str">
        <f t="shared" si="72"/>
        <v>publishing</v>
      </c>
      <c r="R764" t="str">
        <f t="shared" si="73"/>
        <v>fiction</v>
      </c>
      <c r="S764" s="6">
        <f t="shared" si="70"/>
        <v>0</v>
      </c>
      <c r="T764" s="7">
        <f t="shared" si="71"/>
        <v>0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8"/>
        <v>41501.446851851848</v>
      </c>
      <c r="K765">
        <v>1373971408</v>
      </c>
      <c r="L765" s="11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t="str">
        <f t="shared" si="72"/>
        <v>publishing</v>
      </c>
      <c r="R765" t="str">
        <f t="shared" si="73"/>
        <v>fiction</v>
      </c>
      <c r="S765" s="6">
        <f t="shared" si="70"/>
        <v>1.1655011655011655E-3</v>
      </c>
      <c r="T765" s="7">
        <f t="shared" si="71"/>
        <v>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8"/>
        <v>42257.173159722224</v>
      </c>
      <c r="K766">
        <v>1439266161</v>
      </c>
      <c r="L766" s="11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t="str">
        <f t="shared" si="72"/>
        <v>publishing</v>
      </c>
      <c r="R766" t="str">
        <f t="shared" si="73"/>
        <v>fiction</v>
      </c>
      <c r="S766" s="6">
        <f t="shared" si="70"/>
        <v>0</v>
      </c>
      <c r="T766" s="7">
        <f t="shared" si="71"/>
        <v>0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8"/>
        <v>41931.542638888888</v>
      </c>
      <c r="K767">
        <v>1411131684</v>
      </c>
      <c r="L767" s="11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t="str">
        <f t="shared" si="72"/>
        <v>publishing</v>
      </c>
      <c r="R767" t="str">
        <f t="shared" si="73"/>
        <v>fiction</v>
      </c>
      <c r="S767" s="6">
        <f t="shared" si="70"/>
        <v>0.36014285714285715</v>
      </c>
      <c r="T767" s="7">
        <f t="shared" si="71"/>
        <v>57.295454545454547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8"/>
        <v>42051.783368055556</v>
      </c>
      <c r="K768">
        <v>1421520483</v>
      </c>
      <c r="L768" s="11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t="str">
        <f t="shared" si="72"/>
        <v>publishing</v>
      </c>
      <c r="R768" t="str">
        <f t="shared" si="73"/>
        <v>fiction</v>
      </c>
      <c r="S768" s="6">
        <f t="shared" si="70"/>
        <v>0</v>
      </c>
      <c r="T768" s="7">
        <f t="shared" si="71"/>
        <v>0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8"/>
        <v>42145.143634259264</v>
      </c>
      <c r="K769">
        <v>1429586810</v>
      </c>
      <c r="L769" s="11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t="str">
        <f t="shared" si="72"/>
        <v>publishing</v>
      </c>
      <c r="R769" t="str">
        <f t="shared" si="73"/>
        <v>fiction</v>
      </c>
      <c r="S769" s="6">
        <f t="shared" si="70"/>
        <v>3.5400000000000001E-2</v>
      </c>
      <c r="T769" s="7">
        <f t="shared" si="71"/>
        <v>59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8"/>
        <v>41624.207060185188</v>
      </c>
      <c r="K770">
        <v>1384577890</v>
      </c>
      <c r="L770" s="11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t="str">
        <f t="shared" si="72"/>
        <v>publishing</v>
      </c>
      <c r="R770" t="str">
        <f t="shared" si="73"/>
        <v>fiction</v>
      </c>
      <c r="S770" s="6">
        <f t="shared" si="70"/>
        <v>0</v>
      </c>
      <c r="T770" s="7">
        <f t="shared" si="71"/>
        <v>0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4">(((I771/60)/60)/24)+DATE(1970,1,1)</f>
        <v>41634.996458333335</v>
      </c>
      <c r="K771">
        <v>1385510094</v>
      </c>
      <c r="L771" s="11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t="str">
        <f t="shared" si="72"/>
        <v>publishing</v>
      </c>
      <c r="R771" t="str">
        <f t="shared" si="73"/>
        <v>fiction</v>
      </c>
      <c r="S771" s="6">
        <f t="shared" ref="S771:S834" si="76">E771/D771</f>
        <v>0.41399999999999998</v>
      </c>
      <c r="T771" s="7">
        <f t="shared" ref="T771:T834" si="77">IF(E771=0,0,E771/N771)</f>
        <v>31.846153846153847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4"/>
        <v>41329.999641203707</v>
      </c>
      <c r="K772">
        <v>1358294369</v>
      </c>
      <c r="L772" s="11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t="str">
        <f t="shared" si="72"/>
        <v>publishing</v>
      </c>
      <c r="R772" t="str">
        <f t="shared" si="73"/>
        <v>fiction</v>
      </c>
      <c r="S772" s="6">
        <f t="shared" si="76"/>
        <v>0</v>
      </c>
      <c r="T772" s="7">
        <f t="shared" si="77"/>
        <v>0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4"/>
        <v>42399.824097222227</v>
      </c>
      <c r="K773">
        <v>1449863202</v>
      </c>
      <c r="L773" s="11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t="str">
        <f t="shared" si="72"/>
        <v>publishing</v>
      </c>
      <c r="R773" t="str">
        <f t="shared" si="73"/>
        <v>fiction</v>
      </c>
      <c r="S773" s="6">
        <f t="shared" si="76"/>
        <v>2.631578947368421E-4</v>
      </c>
      <c r="T773" s="7">
        <f t="shared" si="77"/>
        <v>10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4"/>
        <v>40118.165972222225</v>
      </c>
      <c r="K774">
        <v>1252718519</v>
      </c>
      <c r="L774" s="11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t="str">
        <f t="shared" si="72"/>
        <v>publishing</v>
      </c>
      <c r="R774" t="str">
        <f t="shared" si="73"/>
        <v>fiction</v>
      </c>
      <c r="S774" s="6">
        <f t="shared" si="76"/>
        <v>3.3333333333333333E-2</v>
      </c>
      <c r="T774" s="7">
        <f t="shared" si="77"/>
        <v>50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4"/>
        <v>42134.959027777775</v>
      </c>
      <c r="K775">
        <v>1428341985</v>
      </c>
      <c r="L775" s="11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t="str">
        <f t="shared" si="72"/>
        <v>publishing</v>
      </c>
      <c r="R775" t="str">
        <f t="shared" si="73"/>
        <v>fiction</v>
      </c>
      <c r="S775" s="6">
        <f t="shared" si="76"/>
        <v>8.5129023676509714E-3</v>
      </c>
      <c r="T775" s="7">
        <f t="shared" si="77"/>
        <v>16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4"/>
        <v>41693.780300925922</v>
      </c>
      <c r="K776">
        <v>1390589018</v>
      </c>
      <c r="L776" s="11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t="str">
        <f t="shared" si="72"/>
        <v>publishing</v>
      </c>
      <c r="R776" t="str">
        <f t="shared" si="73"/>
        <v>fiction</v>
      </c>
      <c r="S776" s="6">
        <f t="shared" si="76"/>
        <v>0.70199999999999996</v>
      </c>
      <c r="T776" s="7">
        <f t="shared" si="77"/>
        <v>39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4"/>
        <v>40893.060127314813</v>
      </c>
      <c r="K777">
        <v>1321406795</v>
      </c>
      <c r="L777" s="11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t="str">
        <f t="shared" si="72"/>
        <v>publishing</v>
      </c>
      <c r="R777" t="str">
        <f t="shared" si="73"/>
        <v>fiction</v>
      </c>
      <c r="S777" s="6">
        <f t="shared" si="76"/>
        <v>1.7000000000000001E-2</v>
      </c>
      <c r="T777" s="7">
        <f t="shared" si="77"/>
        <v>34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4"/>
        <v>42288.208333333328</v>
      </c>
      <c r="K778">
        <v>1441297645</v>
      </c>
      <c r="L778" s="11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t="str">
        <f t="shared" si="72"/>
        <v>publishing</v>
      </c>
      <c r="R778" t="str">
        <f t="shared" si="73"/>
        <v>fiction</v>
      </c>
      <c r="S778" s="6">
        <f t="shared" si="76"/>
        <v>0.51400000000000001</v>
      </c>
      <c r="T778" s="7">
        <f t="shared" si="77"/>
        <v>63.122807017543863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4"/>
        <v>41486.981215277774</v>
      </c>
      <c r="K779">
        <v>1372721577</v>
      </c>
      <c r="L779" s="11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t="str">
        <f t="shared" ref="Q779:Q842" si="78">LEFT(P779, FIND("/",P779)-1)</f>
        <v>publishing</v>
      </c>
      <c r="R779" t="str">
        <f t="shared" ref="R779:R842" si="79">RIGHT(P779,LEN(P779)-FIND("/",P779))</f>
        <v>fiction</v>
      </c>
      <c r="S779" s="6">
        <f t="shared" si="76"/>
        <v>7.0000000000000001E-3</v>
      </c>
      <c r="T779" s="7">
        <f t="shared" si="77"/>
        <v>7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4"/>
        <v>41759.702314814815</v>
      </c>
      <c r="K780">
        <v>1396284680</v>
      </c>
      <c r="L780" s="11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t="str">
        <f t="shared" si="78"/>
        <v>publishing</v>
      </c>
      <c r="R780" t="str">
        <f t="shared" si="79"/>
        <v>fiction</v>
      </c>
      <c r="S780" s="6">
        <f t="shared" si="76"/>
        <v>4.0000000000000001E-3</v>
      </c>
      <c r="T780" s="7">
        <f t="shared" si="77"/>
        <v>2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4"/>
        <v>40466.166666666664</v>
      </c>
      <c r="K781">
        <v>1284567905</v>
      </c>
      <c r="L781" s="11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t="str">
        <f t="shared" si="78"/>
        <v>publishing</v>
      </c>
      <c r="R781" t="str">
        <f t="shared" si="79"/>
        <v>fiction</v>
      </c>
      <c r="S781" s="6">
        <f t="shared" si="76"/>
        <v>2.6666666666666668E-2</v>
      </c>
      <c r="T781" s="7">
        <f t="shared" si="77"/>
        <v>66.666666666666671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4"/>
        <v>40666.673900462964</v>
      </c>
      <c r="K782">
        <v>1301847025</v>
      </c>
      <c r="L782" s="11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t="str">
        <f t="shared" si="78"/>
        <v>music</v>
      </c>
      <c r="R782" t="str">
        <f t="shared" si="79"/>
        <v>rock</v>
      </c>
      <c r="S782" s="6">
        <f t="shared" si="76"/>
        <v>1.04</v>
      </c>
      <c r="T782" s="7">
        <f t="shared" si="77"/>
        <v>38.518518518518519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4"/>
        <v>41433.000856481485</v>
      </c>
      <c r="K783">
        <v>1368057674</v>
      </c>
      <c r="L783" s="11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t="str">
        <f t="shared" si="78"/>
        <v>music</v>
      </c>
      <c r="R783" t="str">
        <f t="shared" si="79"/>
        <v>rock</v>
      </c>
      <c r="S783" s="6">
        <f t="shared" si="76"/>
        <v>1.3315375</v>
      </c>
      <c r="T783" s="7">
        <f t="shared" si="77"/>
        <v>42.609200000000001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4"/>
        <v>41146.758125</v>
      </c>
      <c r="K784">
        <v>1343326302</v>
      </c>
      <c r="L784" s="11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t="str">
        <f t="shared" si="78"/>
        <v>music</v>
      </c>
      <c r="R784" t="str">
        <f t="shared" si="79"/>
        <v>rock</v>
      </c>
      <c r="S784" s="6">
        <f t="shared" si="76"/>
        <v>1</v>
      </c>
      <c r="T784" s="7">
        <f t="shared" si="77"/>
        <v>50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4"/>
        <v>41026.916666666664</v>
      </c>
      <c r="K785">
        <v>1332182049</v>
      </c>
      <c r="L785" s="11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t="str">
        <f t="shared" si="78"/>
        <v>music</v>
      </c>
      <c r="R785" t="str">
        <f t="shared" si="79"/>
        <v>rock</v>
      </c>
      <c r="S785" s="6">
        <f t="shared" si="76"/>
        <v>1.4813333333333334</v>
      </c>
      <c r="T785" s="7">
        <f t="shared" si="77"/>
        <v>63.485714285714288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4"/>
        <v>41715.107858796298</v>
      </c>
      <c r="K786">
        <v>1391571319</v>
      </c>
      <c r="L786" s="11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t="str">
        <f t="shared" si="78"/>
        <v>music</v>
      </c>
      <c r="R786" t="str">
        <f t="shared" si="79"/>
        <v>rock</v>
      </c>
      <c r="S786" s="6">
        <f t="shared" si="76"/>
        <v>1.0249999999999999</v>
      </c>
      <c r="T786" s="7">
        <f t="shared" si="77"/>
        <v>102.5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4"/>
        <v>41333.593923611108</v>
      </c>
      <c r="K787">
        <v>1359468915</v>
      </c>
      <c r="L787" s="11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t="str">
        <f t="shared" si="78"/>
        <v>music</v>
      </c>
      <c r="R787" t="str">
        <f t="shared" si="79"/>
        <v>rock</v>
      </c>
      <c r="S787" s="6">
        <f t="shared" si="76"/>
        <v>1.8062799999999999</v>
      </c>
      <c r="T787" s="7">
        <f t="shared" si="77"/>
        <v>31.142758620689655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4"/>
        <v>41040.657638888886</v>
      </c>
      <c r="K788">
        <v>1331774434</v>
      </c>
      <c r="L788" s="11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t="str">
        <f t="shared" si="78"/>
        <v>music</v>
      </c>
      <c r="R788" t="str">
        <f t="shared" si="79"/>
        <v>rock</v>
      </c>
      <c r="S788" s="6">
        <f t="shared" si="76"/>
        <v>1.4279999999999999</v>
      </c>
      <c r="T788" s="7">
        <f t="shared" si="77"/>
        <v>162.27272727272728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4"/>
        <v>41579.627615740741</v>
      </c>
      <c r="K789">
        <v>1380726226</v>
      </c>
      <c r="L789" s="11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t="str">
        <f t="shared" si="78"/>
        <v>music</v>
      </c>
      <c r="R789" t="str">
        <f t="shared" si="79"/>
        <v>rock</v>
      </c>
      <c r="S789" s="6">
        <f t="shared" si="76"/>
        <v>1.1416666666666666</v>
      </c>
      <c r="T789" s="7">
        <f t="shared" si="77"/>
        <v>80.588235294117652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4"/>
        <v>41097.165972222225</v>
      </c>
      <c r="K790">
        <v>1338336588</v>
      </c>
      <c r="L790" s="11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t="str">
        <f t="shared" si="78"/>
        <v>music</v>
      </c>
      <c r="R790" t="str">
        <f t="shared" si="79"/>
        <v>rock</v>
      </c>
      <c r="S790" s="6">
        <f t="shared" si="76"/>
        <v>2.03505</v>
      </c>
      <c r="T790" s="7">
        <f t="shared" si="77"/>
        <v>59.85441176470588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4"/>
        <v>41295.332638888889</v>
      </c>
      <c r="K791">
        <v>1357187280</v>
      </c>
      <c r="L791" s="11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t="str">
        <f t="shared" si="78"/>
        <v>music</v>
      </c>
      <c r="R791" t="str">
        <f t="shared" si="79"/>
        <v>rock</v>
      </c>
      <c r="S791" s="6">
        <f t="shared" si="76"/>
        <v>1.0941176470588236</v>
      </c>
      <c r="T791" s="7">
        <f t="shared" si="77"/>
        <v>132.85714285714286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4"/>
        <v>41306.047905092593</v>
      </c>
      <c r="K792">
        <v>1357088939</v>
      </c>
      <c r="L792" s="11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78"/>
        <v>music</v>
      </c>
      <c r="R792" t="str">
        <f t="shared" si="79"/>
        <v>rock</v>
      </c>
      <c r="S792" s="6">
        <f t="shared" si="76"/>
        <v>1.443746</v>
      </c>
      <c r="T792" s="7">
        <f t="shared" si="77"/>
        <v>92.547820512820508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4"/>
        <v>41591.249305555553</v>
      </c>
      <c r="K793">
        <v>1381430646</v>
      </c>
      <c r="L793" s="11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78"/>
        <v>music</v>
      </c>
      <c r="R793" t="str">
        <f t="shared" si="79"/>
        <v>rock</v>
      </c>
      <c r="S793" s="6">
        <f t="shared" si="76"/>
        <v>1.0386666666666666</v>
      </c>
      <c r="T793" s="7">
        <f t="shared" si="77"/>
        <v>60.859375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4"/>
        <v>41585.915312500001</v>
      </c>
      <c r="K794">
        <v>1381265883</v>
      </c>
      <c r="L794" s="11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t="str">
        <f t="shared" si="78"/>
        <v>music</v>
      </c>
      <c r="R794" t="str">
        <f t="shared" si="79"/>
        <v>rock</v>
      </c>
      <c r="S794" s="6">
        <f t="shared" si="76"/>
        <v>1.0044440000000001</v>
      </c>
      <c r="T794" s="7">
        <f t="shared" si="77"/>
        <v>41.851833333333339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4"/>
        <v>41458.207638888889</v>
      </c>
      <c r="K795">
        <v>1371491244</v>
      </c>
      <c r="L795" s="11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t="str">
        <f t="shared" si="78"/>
        <v>music</v>
      </c>
      <c r="R795" t="str">
        <f t="shared" si="79"/>
        <v>rock</v>
      </c>
      <c r="S795" s="6">
        <f t="shared" si="76"/>
        <v>1.0277927272727272</v>
      </c>
      <c r="T795" s="7">
        <f t="shared" si="77"/>
        <v>88.325937499999995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4"/>
        <v>40791.712500000001</v>
      </c>
      <c r="K796">
        <v>1310438737</v>
      </c>
      <c r="L796" s="11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t="str">
        <f t="shared" si="78"/>
        <v>music</v>
      </c>
      <c r="R796" t="str">
        <f t="shared" si="79"/>
        <v>rock</v>
      </c>
      <c r="S796" s="6">
        <f t="shared" si="76"/>
        <v>1.0531250000000001</v>
      </c>
      <c r="T796" s="7">
        <f t="shared" si="77"/>
        <v>158.96226415094338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4"/>
        <v>41006.207638888889</v>
      </c>
      <c r="K797">
        <v>1330094566</v>
      </c>
      <c r="L797" s="11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78"/>
        <v>music</v>
      </c>
      <c r="R797" t="str">
        <f t="shared" si="79"/>
        <v>rock</v>
      </c>
      <c r="S797" s="6">
        <f t="shared" si="76"/>
        <v>1.1178571428571429</v>
      </c>
      <c r="T797" s="7">
        <f t="shared" si="77"/>
        <v>85.054347826086953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4"/>
        <v>41532.881944444445</v>
      </c>
      <c r="K798">
        <v>1376687485</v>
      </c>
      <c r="L798" s="11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t="str">
        <f t="shared" si="78"/>
        <v>music</v>
      </c>
      <c r="R798" t="str">
        <f t="shared" si="79"/>
        <v>rock</v>
      </c>
      <c r="S798" s="6">
        <f t="shared" si="76"/>
        <v>1.0135000000000001</v>
      </c>
      <c r="T798" s="7">
        <f t="shared" si="77"/>
        <v>112.61111111111111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4"/>
        <v>41028.166666666664</v>
      </c>
      <c r="K799">
        <v>1332978688</v>
      </c>
      <c r="L799" s="11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t="str">
        <f t="shared" si="78"/>
        <v>music</v>
      </c>
      <c r="R799" t="str">
        <f t="shared" si="79"/>
        <v>rock</v>
      </c>
      <c r="S799" s="6">
        <f t="shared" si="76"/>
        <v>1.0753333333333333</v>
      </c>
      <c r="T799" s="7">
        <f t="shared" si="77"/>
        <v>45.436619718309856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4"/>
        <v>41912.590127314819</v>
      </c>
      <c r="K800">
        <v>1409494187</v>
      </c>
      <c r="L800" s="11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t="str">
        <f t="shared" si="78"/>
        <v>music</v>
      </c>
      <c r="R800" t="str">
        <f t="shared" si="79"/>
        <v>rock</v>
      </c>
      <c r="S800" s="6">
        <f t="shared" si="76"/>
        <v>1.1488571428571428</v>
      </c>
      <c r="T800" s="7">
        <f t="shared" si="77"/>
        <v>46.218390804597703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4"/>
        <v>41026.667199074072</v>
      </c>
      <c r="K801">
        <v>1332950446</v>
      </c>
      <c r="L801" s="11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t="str">
        <f t="shared" si="78"/>
        <v>music</v>
      </c>
      <c r="R801" t="str">
        <f t="shared" si="79"/>
        <v>rock</v>
      </c>
      <c r="S801" s="6">
        <f t="shared" si="76"/>
        <v>1.0002</v>
      </c>
      <c r="T801" s="7">
        <f t="shared" si="77"/>
        <v>178.60714285714286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4"/>
        <v>41893.433495370373</v>
      </c>
      <c r="K802">
        <v>1407839054</v>
      </c>
      <c r="L802" s="11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t="str">
        <f t="shared" si="78"/>
        <v>music</v>
      </c>
      <c r="R802" t="str">
        <f t="shared" si="79"/>
        <v>rock</v>
      </c>
      <c r="S802" s="6">
        <f t="shared" si="76"/>
        <v>1.5213333333333334</v>
      </c>
      <c r="T802" s="7">
        <f t="shared" si="77"/>
        <v>40.75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4"/>
        <v>40725.795370370368</v>
      </c>
      <c r="K803">
        <v>1306955120</v>
      </c>
      <c r="L803" s="11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t="str">
        <f t="shared" si="78"/>
        <v>music</v>
      </c>
      <c r="R803" t="str">
        <f t="shared" si="79"/>
        <v>rock</v>
      </c>
      <c r="S803" s="6">
        <f t="shared" si="76"/>
        <v>1.1152149999999998</v>
      </c>
      <c r="T803" s="7">
        <f t="shared" si="77"/>
        <v>43.733921568627444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4"/>
        <v>41169.170138888891</v>
      </c>
      <c r="K804">
        <v>1343867524</v>
      </c>
      <c r="L804" s="11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t="str">
        <f t="shared" si="78"/>
        <v>music</v>
      </c>
      <c r="R804" t="str">
        <f t="shared" si="79"/>
        <v>rock</v>
      </c>
      <c r="S804" s="6">
        <f t="shared" si="76"/>
        <v>1.0133333333333334</v>
      </c>
      <c r="T804" s="7">
        <f t="shared" si="77"/>
        <v>81.066666666666663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4"/>
        <v>40692.041666666664</v>
      </c>
      <c r="K805">
        <v>1304376478</v>
      </c>
      <c r="L805" s="11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t="str">
        <f t="shared" si="78"/>
        <v>music</v>
      </c>
      <c r="R805" t="str">
        <f t="shared" si="79"/>
        <v>rock</v>
      </c>
      <c r="S805" s="6">
        <f t="shared" si="76"/>
        <v>1.232608695652174</v>
      </c>
      <c r="T805" s="7">
        <f t="shared" si="77"/>
        <v>74.60526315789474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4"/>
        <v>40747.165972222225</v>
      </c>
      <c r="K806">
        <v>1309919526</v>
      </c>
      <c r="L806" s="11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t="str">
        <f t="shared" si="78"/>
        <v>music</v>
      </c>
      <c r="R806" t="str">
        <f t="shared" si="79"/>
        <v>rock</v>
      </c>
      <c r="S806" s="6">
        <f t="shared" si="76"/>
        <v>1</v>
      </c>
      <c r="T806" s="7">
        <f t="shared" si="77"/>
        <v>305.55555555555554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4"/>
        <v>40740.958333333336</v>
      </c>
      <c r="K807">
        <v>1306525512</v>
      </c>
      <c r="L807" s="11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t="str">
        <f t="shared" si="78"/>
        <v>music</v>
      </c>
      <c r="R807" t="str">
        <f t="shared" si="79"/>
        <v>rock</v>
      </c>
      <c r="S807" s="6">
        <f t="shared" si="76"/>
        <v>1.05</v>
      </c>
      <c r="T807" s="7">
        <f t="shared" si="77"/>
        <v>58.333333333333336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4"/>
        <v>40793.691423611112</v>
      </c>
      <c r="K808">
        <v>1312821339</v>
      </c>
      <c r="L808" s="11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t="str">
        <f t="shared" si="78"/>
        <v>music</v>
      </c>
      <c r="R808" t="str">
        <f t="shared" si="79"/>
        <v>rock</v>
      </c>
      <c r="S808" s="6">
        <f t="shared" si="76"/>
        <v>1.0443750000000001</v>
      </c>
      <c r="T808" s="7">
        <f t="shared" si="77"/>
        <v>117.67605633802818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4"/>
        <v>42795.083333333328</v>
      </c>
      <c r="K809">
        <v>1485270311</v>
      </c>
      <c r="L809" s="11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t="str">
        <f t="shared" si="78"/>
        <v>music</v>
      </c>
      <c r="R809" t="str">
        <f t="shared" si="79"/>
        <v>rock</v>
      </c>
      <c r="S809" s="6">
        <f t="shared" si="76"/>
        <v>1.05125</v>
      </c>
      <c r="T809" s="7">
        <f t="shared" si="77"/>
        <v>73.771929824561397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4"/>
        <v>41995.207638888889</v>
      </c>
      <c r="K810">
        <v>1416363886</v>
      </c>
      <c r="L810" s="11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t="str">
        <f t="shared" si="78"/>
        <v>music</v>
      </c>
      <c r="R810" t="str">
        <f t="shared" si="79"/>
        <v>rock</v>
      </c>
      <c r="S810" s="6">
        <f t="shared" si="76"/>
        <v>1</v>
      </c>
      <c r="T810" s="7">
        <f t="shared" si="77"/>
        <v>104.65116279069767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4"/>
        <v>41658.833680555559</v>
      </c>
      <c r="K811">
        <v>1387569630</v>
      </c>
      <c r="L811" s="11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t="str">
        <f t="shared" si="78"/>
        <v>music</v>
      </c>
      <c r="R811" t="str">
        <f t="shared" si="79"/>
        <v>rock</v>
      </c>
      <c r="S811" s="6">
        <f t="shared" si="76"/>
        <v>1.03775</v>
      </c>
      <c r="T811" s="7">
        <f t="shared" si="77"/>
        <v>79.82692307692308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4"/>
        <v>41153.056273148148</v>
      </c>
      <c r="K812">
        <v>1343870462</v>
      </c>
      <c r="L812" s="11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t="str">
        <f t="shared" si="78"/>
        <v>music</v>
      </c>
      <c r="R812" t="str">
        <f t="shared" si="79"/>
        <v>rock</v>
      </c>
      <c r="S812" s="6">
        <f t="shared" si="76"/>
        <v>1.05</v>
      </c>
      <c r="T812" s="7">
        <f t="shared" si="77"/>
        <v>58.333333333333336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4"/>
        <v>41465.702777777777</v>
      </c>
      <c r="K813">
        <v>1371569202</v>
      </c>
      <c r="L813" s="11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t="str">
        <f t="shared" si="78"/>
        <v>music</v>
      </c>
      <c r="R813" t="str">
        <f t="shared" si="79"/>
        <v>rock</v>
      </c>
      <c r="S813" s="6">
        <f t="shared" si="76"/>
        <v>1.04</v>
      </c>
      <c r="T813" s="7">
        <f t="shared" si="77"/>
        <v>86.666666666666671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4"/>
        <v>41334.581944444442</v>
      </c>
      <c r="K814">
        <v>1357604752</v>
      </c>
      <c r="L814" s="11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t="str">
        <f t="shared" si="78"/>
        <v>music</v>
      </c>
      <c r="R814" t="str">
        <f t="shared" si="79"/>
        <v>rock</v>
      </c>
      <c r="S814" s="6">
        <f t="shared" si="76"/>
        <v>1.5183333333333333</v>
      </c>
      <c r="T814" s="7">
        <f t="shared" si="77"/>
        <v>27.606060606060606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4"/>
        <v>41110.960243055553</v>
      </c>
      <c r="K815">
        <v>1340233365</v>
      </c>
      <c r="L815" s="11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t="str">
        <f t="shared" si="78"/>
        <v>music</v>
      </c>
      <c r="R815" t="str">
        <f t="shared" si="79"/>
        <v>rock</v>
      </c>
      <c r="S815" s="6">
        <f t="shared" si="76"/>
        <v>1.59996</v>
      </c>
      <c r="T815" s="7">
        <f t="shared" si="77"/>
        <v>24.999375000000001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4"/>
        <v>40694.75277777778</v>
      </c>
      <c r="K816">
        <v>1305568201</v>
      </c>
      <c r="L816" s="11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t="str">
        <f t="shared" si="78"/>
        <v>music</v>
      </c>
      <c r="R816" t="str">
        <f t="shared" si="79"/>
        <v>rock</v>
      </c>
      <c r="S816" s="6">
        <f t="shared" si="76"/>
        <v>1.2729999999999999</v>
      </c>
      <c r="T816" s="7">
        <f t="shared" si="77"/>
        <v>45.464285714285715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4"/>
        <v>41944.917858796296</v>
      </c>
      <c r="K817">
        <v>1412287303</v>
      </c>
      <c r="L817" s="11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t="str">
        <f t="shared" si="78"/>
        <v>music</v>
      </c>
      <c r="R817" t="str">
        <f t="shared" si="79"/>
        <v>rock</v>
      </c>
      <c r="S817" s="6">
        <f t="shared" si="76"/>
        <v>1.07</v>
      </c>
      <c r="T817" s="7">
        <f t="shared" si="77"/>
        <v>99.534883720930239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4"/>
        <v>41373.270833333336</v>
      </c>
      <c r="K818">
        <v>1362776043</v>
      </c>
      <c r="L818" s="11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78"/>
        <v>music</v>
      </c>
      <c r="R818" t="str">
        <f t="shared" si="79"/>
        <v>rock</v>
      </c>
      <c r="S818" s="6">
        <f t="shared" si="76"/>
        <v>1.1512214285714286</v>
      </c>
      <c r="T818" s="7">
        <f t="shared" si="77"/>
        <v>39.31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4"/>
        <v>40979.207638888889</v>
      </c>
      <c r="K819">
        <v>1326810211</v>
      </c>
      <c r="L819" s="11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t="str">
        <f t="shared" si="78"/>
        <v>music</v>
      </c>
      <c r="R819" t="str">
        <f t="shared" si="79"/>
        <v>rock</v>
      </c>
      <c r="S819" s="6">
        <f t="shared" si="76"/>
        <v>1.3711066666666665</v>
      </c>
      <c r="T819" s="7">
        <f t="shared" si="77"/>
        <v>89.419999999999987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4"/>
        <v>41128.709027777775</v>
      </c>
      <c r="K820">
        <v>1343682681</v>
      </c>
      <c r="L820" s="11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t="str">
        <f t="shared" si="78"/>
        <v>music</v>
      </c>
      <c r="R820" t="str">
        <f t="shared" si="79"/>
        <v>rock</v>
      </c>
      <c r="S820" s="6">
        <f t="shared" si="76"/>
        <v>1.5571428571428572</v>
      </c>
      <c r="T820" s="7">
        <f t="shared" si="77"/>
        <v>28.684210526315791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4"/>
        <v>41629.197222222225</v>
      </c>
      <c r="K821">
        <v>1386806254</v>
      </c>
      <c r="L821" s="11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t="str">
        <f t="shared" si="78"/>
        <v>music</v>
      </c>
      <c r="R821" t="str">
        <f t="shared" si="79"/>
        <v>rock</v>
      </c>
      <c r="S821" s="6">
        <f t="shared" si="76"/>
        <v>1.0874999999999999</v>
      </c>
      <c r="T821" s="7">
        <f t="shared" si="77"/>
        <v>31.071428571428573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4"/>
        <v>41799.208333333336</v>
      </c>
      <c r="K822">
        <v>1399666342</v>
      </c>
      <c r="L822" s="11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t="str">
        <f t="shared" si="78"/>
        <v>music</v>
      </c>
      <c r="R822" t="str">
        <f t="shared" si="79"/>
        <v>rock</v>
      </c>
      <c r="S822" s="6">
        <f t="shared" si="76"/>
        <v>1.3405</v>
      </c>
      <c r="T822" s="7">
        <f t="shared" si="77"/>
        <v>70.55263157894737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4"/>
        <v>42128.167361111111</v>
      </c>
      <c r="K823">
        <v>1427753265</v>
      </c>
      <c r="L823" s="11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t="str">
        <f t="shared" si="78"/>
        <v>music</v>
      </c>
      <c r="R823" t="str">
        <f t="shared" si="79"/>
        <v>rock</v>
      </c>
      <c r="S823" s="6">
        <f t="shared" si="76"/>
        <v>1</v>
      </c>
      <c r="T823" s="7">
        <f t="shared" si="77"/>
        <v>224.12820512820514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4"/>
        <v>41187.947337962964</v>
      </c>
      <c r="K824">
        <v>1346885050</v>
      </c>
      <c r="L824" s="11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t="str">
        <f t="shared" si="78"/>
        <v>music</v>
      </c>
      <c r="R824" t="str">
        <f t="shared" si="79"/>
        <v>rock</v>
      </c>
      <c r="S824" s="6">
        <f t="shared" si="76"/>
        <v>1.1916666666666667</v>
      </c>
      <c r="T824" s="7">
        <f t="shared" si="77"/>
        <v>51.811594202898547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4"/>
        <v>42085.931157407409</v>
      </c>
      <c r="K825">
        <v>1424474452</v>
      </c>
      <c r="L825" s="11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t="str">
        <f t="shared" si="78"/>
        <v>music</v>
      </c>
      <c r="R825" t="str">
        <f t="shared" si="79"/>
        <v>rock</v>
      </c>
      <c r="S825" s="6">
        <f t="shared" si="76"/>
        <v>1.7949999999999999</v>
      </c>
      <c r="T825" s="7">
        <f t="shared" si="77"/>
        <v>43.515151515151516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4"/>
        <v>40286.290972222225</v>
      </c>
      <c r="K826">
        <v>1268459318</v>
      </c>
      <c r="L826" s="11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t="str">
        <f t="shared" si="78"/>
        <v>music</v>
      </c>
      <c r="R826" t="str">
        <f t="shared" si="79"/>
        <v>rock</v>
      </c>
      <c r="S826" s="6">
        <f t="shared" si="76"/>
        <v>1.3438124999999999</v>
      </c>
      <c r="T826" s="7">
        <f t="shared" si="77"/>
        <v>39.816666666666663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4"/>
        <v>41211.306527777779</v>
      </c>
      <c r="K827">
        <v>1349335284</v>
      </c>
      <c r="L827" s="11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t="str">
        <f t="shared" si="78"/>
        <v>music</v>
      </c>
      <c r="R827" t="str">
        <f t="shared" si="79"/>
        <v>rock</v>
      </c>
      <c r="S827" s="6">
        <f t="shared" si="76"/>
        <v>1.0043200000000001</v>
      </c>
      <c r="T827" s="7">
        <f t="shared" si="77"/>
        <v>126.8080808080808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4"/>
        <v>40993.996874999997</v>
      </c>
      <c r="K828">
        <v>1330908930</v>
      </c>
      <c r="L828" s="11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t="str">
        <f t="shared" si="78"/>
        <v>music</v>
      </c>
      <c r="R828" t="str">
        <f t="shared" si="79"/>
        <v>rock</v>
      </c>
      <c r="S828" s="6">
        <f t="shared" si="76"/>
        <v>1.0145454545454546</v>
      </c>
      <c r="T828" s="7">
        <f t="shared" si="77"/>
        <v>113.87755102040816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4"/>
        <v>40953.825694444444</v>
      </c>
      <c r="K829">
        <v>1326972107</v>
      </c>
      <c r="L829" s="11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t="str">
        <f t="shared" si="78"/>
        <v>music</v>
      </c>
      <c r="R829" t="str">
        <f t="shared" si="79"/>
        <v>rock</v>
      </c>
      <c r="S829" s="6">
        <f t="shared" si="76"/>
        <v>1.0333333333333334</v>
      </c>
      <c r="T829" s="7">
        <f t="shared" si="77"/>
        <v>28.181818181818183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4"/>
        <v>41085.683333333334</v>
      </c>
      <c r="K830">
        <v>1339549982</v>
      </c>
      <c r="L830" s="11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t="str">
        <f t="shared" si="78"/>
        <v>music</v>
      </c>
      <c r="R830" t="str">
        <f t="shared" si="79"/>
        <v>rock</v>
      </c>
      <c r="S830" s="6">
        <f t="shared" si="76"/>
        <v>1.07</v>
      </c>
      <c r="T830" s="7">
        <f t="shared" si="77"/>
        <v>36.60526315789474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4"/>
        <v>42564.801388888889</v>
      </c>
      <c r="K831">
        <v>1463253240</v>
      </c>
      <c r="L831" s="11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t="str">
        <f t="shared" si="78"/>
        <v>music</v>
      </c>
      <c r="R831" t="str">
        <f t="shared" si="79"/>
        <v>rock</v>
      </c>
      <c r="S831" s="6">
        <f t="shared" si="76"/>
        <v>1.04</v>
      </c>
      <c r="T831" s="7">
        <f t="shared" si="77"/>
        <v>32.5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4"/>
        <v>41355.484085648146</v>
      </c>
      <c r="K832">
        <v>1361363825</v>
      </c>
      <c r="L832" s="11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t="str">
        <f t="shared" si="78"/>
        <v>music</v>
      </c>
      <c r="R832" t="str">
        <f t="shared" si="79"/>
        <v>rock</v>
      </c>
      <c r="S832" s="6">
        <f t="shared" si="76"/>
        <v>1.0783333333333334</v>
      </c>
      <c r="T832" s="7">
        <f t="shared" si="77"/>
        <v>60.65625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4"/>
        <v>41026.646921296298</v>
      </c>
      <c r="K833">
        <v>1332948694</v>
      </c>
      <c r="L833" s="11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t="str">
        <f t="shared" si="78"/>
        <v>music</v>
      </c>
      <c r="R833" t="str">
        <f t="shared" si="79"/>
        <v>rock</v>
      </c>
      <c r="S833" s="6">
        <f t="shared" si="76"/>
        <v>2.3333333333333335</v>
      </c>
      <c r="T833" s="7">
        <f t="shared" si="77"/>
        <v>175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4"/>
        <v>40929.342361111114</v>
      </c>
      <c r="K834">
        <v>1321978335</v>
      </c>
      <c r="L834" s="11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78"/>
        <v>music</v>
      </c>
      <c r="R834" t="str">
        <f t="shared" si="79"/>
        <v>rock</v>
      </c>
      <c r="S834" s="6">
        <f t="shared" si="76"/>
        <v>1.0060706666666666</v>
      </c>
      <c r="T834" s="7">
        <f t="shared" si="77"/>
        <v>97.993896103896105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80">(((I835/60)/60)/24)+DATE(1970,1,1)</f>
        <v>41748.878182870372</v>
      </c>
      <c r="K835">
        <v>1395349475</v>
      </c>
      <c r="L835" s="11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t="str">
        <f t="shared" si="78"/>
        <v>music</v>
      </c>
      <c r="R835" t="str">
        <f t="shared" si="79"/>
        <v>rock</v>
      </c>
      <c r="S835" s="6">
        <f t="shared" ref="S835:S898" si="82">E835/D835</f>
        <v>1.0166666666666666</v>
      </c>
      <c r="T835" s="7">
        <f t="shared" ref="T835:T898" si="83">IF(E835=0,0,E835/N835)</f>
        <v>148.78048780487805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80"/>
        <v>41456.165972222225</v>
      </c>
      <c r="K836">
        <v>1369770292</v>
      </c>
      <c r="L836" s="11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t="str">
        <f t="shared" si="78"/>
        <v>music</v>
      </c>
      <c r="R836" t="str">
        <f t="shared" si="79"/>
        <v>rock</v>
      </c>
      <c r="S836" s="6">
        <f t="shared" si="82"/>
        <v>1.3101818181818181</v>
      </c>
      <c r="T836" s="7">
        <f t="shared" si="83"/>
        <v>96.08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80"/>
        <v>41048.125</v>
      </c>
      <c r="K837">
        <v>1333709958</v>
      </c>
      <c r="L837" s="11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t="str">
        <f t="shared" si="78"/>
        <v>music</v>
      </c>
      <c r="R837" t="str">
        <f t="shared" si="79"/>
        <v>rock</v>
      </c>
      <c r="S837" s="6">
        <f t="shared" si="82"/>
        <v>1.1725000000000001</v>
      </c>
      <c r="T837" s="7">
        <f t="shared" si="83"/>
        <v>58.625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80"/>
        <v>41554.056921296295</v>
      </c>
      <c r="K838">
        <v>1378516918</v>
      </c>
      <c r="L838" s="11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t="str">
        <f t="shared" si="78"/>
        <v>music</v>
      </c>
      <c r="R838" t="str">
        <f t="shared" si="79"/>
        <v>rock</v>
      </c>
      <c r="S838" s="6">
        <f t="shared" si="82"/>
        <v>1.009304</v>
      </c>
      <c r="T838" s="7">
        <f t="shared" si="83"/>
        <v>109.70695652173914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80"/>
        <v>41760.998402777775</v>
      </c>
      <c r="K839">
        <v>1396396662</v>
      </c>
      <c r="L839" s="11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t="str">
        <f t="shared" si="78"/>
        <v>music</v>
      </c>
      <c r="R839" t="str">
        <f t="shared" si="79"/>
        <v>rock</v>
      </c>
      <c r="S839" s="6">
        <f t="shared" si="82"/>
        <v>1.218</v>
      </c>
      <c r="T839" s="7">
        <f t="shared" si="83"/>
        <v>49.112903225806448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80"/>
        <v>40925.897974537038</v>
      </c>
      <c r="K840">
        <v>1324243985</v>
      </c>
      <c r="L840" s="11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t="str">
        <f t="shared" si="78"/>
        <v>music</v>
      </c>
      <c r="R840" t="str">
        <f t="shared" si="79"/>
        <v>rock</v>
      </c>
      <c r="S840" s="6">
        <f t="shared" si="82"/>
        <v>1.454</v>
      </c>
      <c r="T840" s="7">
        <f t="shared" si="83"/>
        <v>47.672131147540981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80"/>
        <v>41174.763379629629</v>
      </c>
      <c r="K841">
        <v>1345745956</v>
      </c>
      <c r="L841" s="11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t="str">
        <f t="shared" si="78"/>
        <v>music</v>
      </c>
      <c r="R841" t="str">
        <f t="shared" si="79"/>
        <v>rock</v>
      </c>
      <c r="S841" s="6">
        <f t="shared" si="82"/>
        <v>1.166166</v>
      </c>
      <c r="T841" s="7">
        <f t="shared" si="83"/>
        <v>60.737812499999997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80"/>
        <v>42637.226701388892</v>
      </c>
      <c r="K842">
        <v>1472102787</v>
      </c>
      <c r="L842" s="11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78"/>
        <v>music</v>
      </c>
      <c r="R842" t="str">
        <f t="shared" si="79"/>
        <v>metal</v>
      </c>
      <c r="S842" s="6">
        <f t="shared" si="82"/>
        <v>1.2041660000000001</v>
      </c>
      <c r="T842" s="7">
        <f t="shared" si="83"/>
        <v>63.37715789473684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80"/>
        <v>41953.88035879629</v>
      </c>
      <c r="K843">
        <v>1413058063</v>
      </c>
      <c r="L843" s="11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t="str">
        <f t="shared" ref="Q843:Q906" si="84">LEFT(P843, FIND("/",P843)-1)</f>
        <v>music</v>
      </c>
      <c r="R843" t="str">
        <f t="shared" ref="R843:R906" si="85">RIGHT(P843,LEN(P843)-FIND("/",P843))</f>
        <v>metal</v>
      </c>
      <c r="S843" s="6">
        <f t="shared" si="82"/>
        <v>1.0132000000000001</v>
      </c>
      <c r="T843" s="7">
        <f t="shared" si="83"/>
        <v>53.893617021276597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80"/>
        <v>41561.165972222225</v>
      </c>
      <c r="K844">
        <v>1378735983</v>
      </c>
      <c r="L844" s="11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t="str">
        <f t="shared" si="84"/>
        <v>music</v>
      </c>
      <c r="R844" t="str">
        <f t="shared" si="85"/>
        <v>metal</v>
      </c>
      <c r="S844" s="6">
        <f t="shared" si="82"/>
        <v>1.0431999999999999</v>
      </c>
      <c r="T844" s="7">
        <f t="shared" si="83"/>
        <v>66.871794871794876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80"/>
        <v>42712.333333333328</v>
      </c>
      <c r="K845">
        <v>1479708680</v>
      </c>
      <c r="L845" s="11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84"/>
        <v>music</v>
      </c>
      <c r="R845" t="str">
        <f t="shared" si="85"/>
        <v>metal</v>
      </c>
      <c r="S845" s="6">
        <f t="shared" si="82"/>
        <v>2.6713333333333331</v>
      </c>
      <c r="T845" s="7">
        <f t="shared" si="83"/>
        <v>63.102362204724407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80"/>
        <v>41944.207638888889</v>
      </c>
      <c r="K846">
        <v>1411489552</v>
      </c>
      <c r="L846" s="11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84"/>
        <v>music</v>
      </c>
      <c r="R846" t="str">
        <f t="shared" si="85"/>
        <v>metal</v>
      </c>
      <c r="S846" s="6">
        <f t="shared" si="82"/>
        <v>1.9413333333333334</v>
      </c>
      <c r="T846" s="7">
        <f t="shared" si="83"/>
        <v>36.628930817610062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80"/>
        <v>42618.165972222225</v>
      </c>
      <c r="K847">
        <v>1469595396</v>
      </c>
      <c r="L847" s="11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84"/>
        <v>music</v>
      </c>
      <c r="R847" t="str">
        <f t="shared" si="85"/>
        <v>metal</v>
      </c>
      <c r="S847" s="6">
        <f t="shared" si="82"/>
        <v>1.203802</v>
      </c>
      <c r="T847" s="7">
        <f t="shared" si="83"/>
        <v>34.005706214689269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80"/>
        <v>41708.583333333336</v>
      </c>
      <c r="K848">
        <v>1393233855</v>
      </c>
      <c r="L848" s="11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t="str">
        <f t="shared" si="84"/>
        <v>music</v>
      </c>
      <c r="R848" t="str">
        <f t="shared" si="85"/>
        <v>metal</v>
      </c>
      <c r="S848" s="6">
        <f t="shared" si="82"/>
        <v>1.2200090909090908</v>
      </c>
      <c r="T848" s="7">
        <f t="shared" si="83"/>
        <v>28.553404255319148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80"/>
        <v>42195.79833333334</v>
      </c>
      <c r="K849">
        <v>1433963376</v>
      </c>
      <c r="L849" s="11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t="str">
        <f t="shared" si="84"/>
        <v>music</v>
      </c>
      <c r="R849" t="str">
        <f t="shared" si="85"/>
        <v>metal</v>
      </c>
      <c r="S849" s="6">
        <f t="shared" si="82"/>
        <v>1</v>
      </c>
      <c r="T849" s="7">
        <f t="shared" si="83"/>
        <v>10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80"/>
        <v>42108.792048611111</v>
      </c>
      <c r="K850">
        <v>1426446033</v>
      </c>
      <c r="L850" s="11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t="str">
        <f t="shared" si="84"/>
        <v>music</v>
      </c>
      <c r="R850" t="str">
        <f t="shared" si="85"/>
        <v>metal</v>
      </c>
      <c r="S850" s="6">
        <f t="shared" si="82"/>
        <v>1</v>
      </c>
      <c r="T850" s="7">
        <f t="shared" si="83"/>
        <v>18.75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80"/>
        <v>42079.107222222221</v>
      </c>
      <c r="K851">
        <v>1424057664</v>
      </c>
      <c r="L851" s="11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84"/>
        <v>music</v>
      </c>
      <c r="R851" t="str">
        <f t="shared" si="85"/>
        <v>metal</v>
      </c>
      <c r="S851" s="6">
        <f t="shared" si="82"/>
        <v>1.1990000000000001</v>
      </c>
      <c r="T851" s="7">
        <f t="shared" si="83"/>
        <v>41.704347826086959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80"/>
        <v>42485.207638888889</v>
      </c>
      <c r="K852">
        <v>1458762717</v>
      </c>
      <c r="L852" s="11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84"/>
        <v>music</v>
      </c>
      <c r="R852" t="str">
        <f t="shared" si="85"/>
        <v>metal</v>
      </c>
      <c r="S852" s="6">
        <f t="shared" si="82"/>
        <v>1.55175</v>
      </c>
      <c r="T852" s="7">
        <f t="shared" si="83"/>
        <v>46.669172932330824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80"/>
        <v>42582.822916666672</v>
      </c>
      <c r="K853">
        <v>1464815253</v>
      </c>
      <c r="L853" s="11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t="str">
        <f t="shared" si="84"/>
        <v>music</v>
      </c>
      <c r="R853" t="str">
        <f t="shared" si="85"/>
        <v>metal</v>
      </c>
      <c r="S853" s="6">
        <f t="shared" si="82"/>
        <v>1.3045</v>
      </c>
      <c r="T853" s="7">
        <f t="shared" si="83"/>
        <v>37.271428571428572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80"/>
        <v>42667.875</v>
      </c>
      <c r="K854">
        <v>1476386395</v>
      </c>
      <c r="L854" s="11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84"/>
        <v>music</v>
      </c>
      <c r="R854" t="str">
        <f t="shared" si="85"/>
        <v>metal</v>
      </c>
      <c r="S854" s="6">
        <f t="shared" si="82"/>
        <v>1.0497142857142858</v>
      </c>
      <c r="T854" s="7">
        <f t="shared" si="83"/>
        <v>59.258064516129032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80"/>
        <v>42051.832280092596</v>
      </c>
      <c r="K855">
        <v>1421524709</v>
      </c>
      <c r="L855" s="11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t="str">
        <f t="shared" si="84"/>
        <v>music</v>
      </c>
      <c r="R855" t="str">
        <f t="shared" si="85"/>
        <v>metal</v>
      </c>
      <c r="S855" s="6">
        <f t="shared" si="82"/>
        <v>1</v>
      </c>
      <c r="T855" s="7">
        <f t="shared" si="83"/>
        <v>30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80"/>
        <v>42732.212337962963</v>
      </c>
      <c r="K856">
        <v>1480309546</v>
      </c>
      <c r="L856" s="11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84"/>
        <v>music</v>
      </c>
      <c r="R856" t="str">
        <f t="shared" si="85"/>
        <v>metal</v>
      </c>
      <c r="S856" s="6">
        <f t="shared" si="82"/>
        <v>1.1822050359712231</v>
      </c>
      <c r="T856" s="7">
        <f t="shared" si="83"/>
        <v>65.8623246492986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80"/>
        <v>42575.125196759262</v>
      </c>
      <c r="K857">
        <v>1466737217</v>
      </c>
      <c r="L857" s="11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t="str">
        <f t="shared" si="84"/>
        <v>music</v>
      </c>
      <c r="R857" t="str">
        <f t="shared" si="85"/>
        <v>metal</v>
      </c>
      <c r="S857" s="6">
        <f t="shared" si="82"/>
        <v>1.0344827586206897</v>
      </c>
      <c r="T857" s="7">
        <f t="shared" si="83"/>
        <v>31.914893617021278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80"/>
        <v>42668.791666666672</v>
      </c>
      <c r="K858">
        <v>1472282956</v>
      </c>
      <c r="L858" s="11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t="str">
        <f t="shared" si="84"/>
        <v>music</v>
      </c>
      <c r="R858" t="str">
        <f t="shared" si="85"/>
        <v>metal</v>
      </c>
      <c r="S858" s="6">
        <f t="shared" si="82"/>
        <v>2.1800000000000002</v>
      </c>
      <c r="T858" s="7">
        <f t="shared" si="83"/>
        <v>19.464285714285715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80"/>
        <v>42333.623043981483</v>
      </c>
      <c r="K859">
        <v>1444831031</v>
      </c>
      <c r="L859" s="11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t="str">
        <f t="shared" si="84"/>
        <v>music</v>
      </c>
      <c r="R859" t="str">
        <f t="shared" si="85"/>
        <v>metal</v>
      </c>
      <c r="S859" s="6">
        <f t="shared" si="82"/>
        <v>1</v>
      </c>
      <c r="T859" s="7">
        <f t="shared" si="83"/>
        <v>50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80"/>
        <v>42109.957638888889</v>
      </c>
      <c r="K860">
        <v>1426528418</v>
      </c>
      <c r="L860" s="11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t="str">
        <f t="shared" si="84"/>
        <v>music</v>
      </c>
      <c r="R860" t="str">
        <f t="shared" si="85"/>
        <v>metal</v>
      </c>
      <c r="S860" s="6">
        <f t="shared" si="82"/>
        <v>1.4400583333333332</v>
      </c>
      <c r="T860" s="7">
        <f t="shared" si="83"/>
        <v>22.737763157894737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80"/>
        <v>42159</v>
      </c>
      <c r="K861">
        <v>1430768468</v>
      </c>
      <c r="L861" s="11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t="str">
        <f t="shared" si="84"/>
        <v>music</v>
      </c>
      <c r="R861" t="str">
        <f t="shared" si="85"/>
        <v>metal</v>
      </c>
      <c r="S861" s="6">
        <f t="shared" si="82"/>
        <v>1.0467500000000001</v>
      </c>
      <c r="T861" s="7">
        <f t="shared" si="83"/>
        <v>42.724489795918366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80"/>
        <v>41600.524456018517</v>
      </c>
      <c r="K862">
        <v>1382528113</v>
      </c>
      <c r="L862" s="11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t="str">
        <f t="shared" si="84"/>
        <v>music</v>
      </c>
      <c r="R862" t="str">
        <f t="shared" si="85"/>
        <v>jazz</v>
      </c>
      <c r="S862" s="6">
        <f t="shared" si="82"/>
        <v>0.18142857142857144</v>
      </c>
      <c r="T862" s="7">
        <f t="shared" si="83"/>
        <v>52.916666666666664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80"/>
        <v>42629.965324074074</v>
      </c>
      <c r="K863">
        <v>1471475404</v>
      </c>
      <c r="L863" s="11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t="str">
        <f t="shared" si="84"/>
        <v>music</v>
      </c>
      <c r="R863" t="str">
        <f t="shared" si="85"/>
        <v>jazz</v>
      </c>
      <c r="S863" s="6">
        <f t="shared" si="82"/>
        <v>2.2444444444444444E-2</v>
      </c>
      <c r="T863" s="7">
        <f t="shared" si="83"/>
        <v>50.5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80"/>
        <v>41589.596620370372</v>
      </c>
      <c r="K864">
        <v>1381583948</v>
      </c>
      <c r="L864" s="11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t="str">
        <f t="shared" si="84"/>
        <v>music</v>
      </c>
      <c r="R864" t="str">
        <f t="shared" si="85"/>
        <v>jazz</v>
      </c>
      <c r="S864" s="6">
        <f t="shared" si="82"/>
        <v>3.3999999999999998E-3</v>
      </c>
      <c r="T864" s="7">
        <f t="shared" si="83"/>
        <v>42.5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80"/>
        <v>40951.117662037039</v>
      </c>
      <c r="K865">
        <v>1326422966</v>
      </c>
      <c r="L865" s="11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t="str">
        <f t="shared" si="84"/>
        <v>music</v>
      </c>
      <c r="R865" t="str">
        <f t="shared" si="85"/>
        <v>jazz</v>
      </c>
      <c r="S865" s="6">
        <f t="shared" si="82"/>
        <v>4.4999999999999998E-2</v>
      </c>
      <c r="T865" s="7">
        <f t="shared" si="83"/>
        <v>18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80"/>
        <v>41563.415972222225</v>
      </c>
      <c r="K866">
        <v>1379990038</v>
      </c>
      <c r="L866" s="11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t="str">
        <f t="shared" si="84"/>
        <v>music</v>
      </c>
      <c r="R866" t="str">
        <f t="shared" si="85"/>
        <v>jazz</v>
      </c>
      <c r="S866" s="6">
        <f t="shared" si="82"/>
        <v>0.41538461538461541</v>
      </c>
      <c r="T866" s="7">
        <f t="shared" si="83"/>
        <v>34.177215189873415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80"/>
        <v>41290.77311342593</v>
      </c>
      <c r="K867">
        <v>1353177197</v>
      </c>
      <c r="L867" s="11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t="str">
        <f t="shared" si="84"/>
        <v>music</v>
      </c>
      <c r="R867" t="str">
        <f t="shared" si="85"/>
        <v>jazz</v>
      </c>
      <c r="S867" s="6">
        <f t="shared" si="82"/>
        <v>2.0454545454545454E-2</v>
      </c>
      <c r="T867" s="7">
        <f t="shared" si="83"/>
        <v>22.5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80"/>
        <v>42063.631944444445</v>
      </c>
      <c r="K868">
        <v>1421853518</v>
      </c>
      <c r="L868" s="11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t="str">
        <f t="shared" si="84"/>
        <v>music</v>
      </c>
      <c r="R868" t="str">
        <f t="shared" si="85"/>
        <v>jazz</v>
      </c>
      <c r="S868" s="6">
        <f t="shared" si="82"/>
        <v>0.18285714285714286</v>
      </c>
      <c r="T868" s="7">
        <f t="shared" si="83"/>
        <v>58.18181818181818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80"/>
        <v>40148.207638888889</v>
      </c>
      <c r="K869">
        <v>1254450706</v>
      </c>
      <c r="L869" s="11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t="str">
        <f t="shared" si="84"/>
        <v>music</v>
      </c>
      <c r="R869" t="str">
        <f t="shared" si="85"/>
        <v>jazz</v>
      </c>
      <c r="S869" s="6">
        <f t="shared" si="82"/>
        <v>0.2402</v>
      </c>
      <c r="T869" s="7">
        <f t="shared" si="83"/>
        <v>109.18181818181819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80"/>
        <v>41646.027754629627</v>
      </c>
      <c r="K870">
        <v>1386463198</v>
      </c>
      <c r="L870" s="11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t="str">
        <f t="shared" si="84"/>
        <v>music</v>
      </c>
      <c r="R870" t="str">
        <f t="shared" si="85"/>
        <v>jazz</v>
      </c>
      <c r="S870" s="6">
        <f t="shared" si="82"/>
        <v>1.1111111111111111E-3</v>
      </c>
      <c r="T870" s="7">
        <f t="shared" si="83"/>
        <v>50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80"/>
        <v>41372.803900462961</v>
      </c>
      <c r="K871">
        <v>1362860257</v>
      </c>
      <c r="L871" s="11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t="str">
        <f t="shared" si="84"/>
        <v>music</v>
      </c>
      <c r="R871" t="str">
        <f t="shared" si="85"/>
        <v>jazz</v>
      </c>
      <c r="S871" s="6">
        <f t="shared" si="82"/>
        <v>0.11818181818181818</v>
      </c>
      <c r="T871" s="7">
        <f t="shared" si="83"/>
        <v>346.66666666666669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80"/>
        <v>41518.022256944445</v>
      </c>
      <c r="K872">
        <v>1375403523</v>
      </c>
      <c r="L872" s="11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t="str">
        <f t="shared" si="84"/>
        <v>music</v>
      </c>
      <c r="R872" t="str">
        <f t="shared" si="85"/>
        <v>jazz</v>
      </c>
      <c r="S872" s="6">
        <f t="shared" si="82"/>
        <v>3.0999999999999999E-3</v>
      </c>
      <c r="T872" s="7">
        <f t="shared" si="83"/>
        <v>12.4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80"/>
        <v>41607.602951388886</v>
      </c>
      <c r="K873">
        <v>1383139695</v>
      </c>
      <c r="L873" s="11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t="str">
        <f t="shared" si="84"/>
        <v>music</v>
      </c>
      <c r="R873" t="str">
        <f t="shared" si="85"/>
        <v>jazz</v>
      </c>
      <c r="S873" s="6">
        <f t="shared" si="82"/>
        <v>5.4166666666666669E-2</v>
      </c>
      <c r="T873" s="7">
        <f t="shared" si="83"/>
        <v>27.083333333333332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80"/>
        <v>40612.825543981482</v>
      </c>
      <c r="K874">
        <v>1295898527</v>
      </c>
      <c r="L874" s="11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t="str">
        <f t="shared" si="84"/>
        <v>music</v>
      </c>
      <c r="R874" t="str">
        <f t="shared" si="85"/>
        <v>jazz</v>
      </c>
      <c r="S874" s="6">
        <f t="shared" si="82"/>
        <v>8.1250000000000003E-3</v>
      </c>
      <c r="T874" s="7">
        <f t="shared" si="83"/>
        <v>32.5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80"/>
        <v>41224.208796296298</v>
      </c>
      <c r="K875">
        <v>1349150440</v>
      </c>
      <c r="L875" s="11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t="str">
        <f t="shared" si="84"/>
        <v>music</v>
      </c>
      <c r="R875" t="str">
        <f t="shared" si="85"/>
        <v>jazz</v>
      </c>
      <c r="S875" s="6">
        <f t="shared" si="82"/>
        <v>1.2857142857142857E-2</v>
      </c>
      <c r="T875" s="7">
        <f t="shared" si="83"/>
        <v>9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80"/>
        <v>41398.583726851852</v>
      </c>
      <c r="K876">
        <v>1365084034</v>
      </c>
      <c r="L876" s="11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t="str">
        <f t="shared" si="84"/>
        <v>music</v>
      </c>
      <c r="R876" t="str">
        <f t="shared" si="85"/>
        <v>jazz</v>
      </c>
      <c r="S876" s="6">
        <f t="shared" si="82"/>
        <v>0.24333333333333335</v>
      </c>
      <c r="T876" s="7">
        <f t="shared" si="83"/>
        <v>34.761904761904759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80"/>
        <v>42268.723738425921</v>
      </c>
      <c r="K877">
        <v>1441128131</v>
      </c>
      <c r="L877" s="11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t="str">
        <f t="shared" si="84"/>
        <v>music</v>
      </c>
      <c r="R877" t="str">
        <f t="shared" si="85"/>
        <v>jazz</v>
      </c>
      <c r="S877" s="6">
        <f t="shared" si="82"/>
        <v>0</v>
      </c>
      <c r="T877" s="7">
        <f t="shared" si="83"/>
        <v>0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80"/>
        <v>41309.496840277774</v>
      </c>
      <c r="K878">
        <v>1357127727</v>
      </c>
      <c r="L878" s="11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t="str">
        <f t="shared" si="84"/>
        <v>music</v>
      </c>
      <c r="R878" t="str">
        <f t="shared" si="85"/>
        <v>jazz</v>
      </c>
      <c r="S878" s="6">
        <f t="shared" si="82"/>
        <v>0.40799492385786801</v>
      </c>
      <c r="T878" s="7">
        <f t="shared" si="83"/>
        <v>28.577777777777779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80"/>
        <v>41627.788888888892</v>
      </c>
      <c r="K879">
        <v>1384887360</v>
      </c>
      <c r="L879" s="11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t="str">
        <f t="shared" si="84"/>
        <v>music</v>
      </c>
      <c r="R879" t="str">
        <f t="shared" si="85"/>
        <v>jazz</v>
      </c>
      <c r="S879" s="6">
        <f t="shared" si="82"/>
        <v>0.67549999999999999</v>
      </c>
      <c r="T879" s="7">
        <f t="shared" si="83"/>
        <v>46.586206896551722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80"/>
        <v>40535.232916666668</v>
      </c>
      <c r="K880">
        <v>1290490524</v>
      </c>
      <c r="L880" s="11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t="str">
        <f t="shared" si="84"/>
        <v>music</v>
      </c>
      <c r="R880" t="str">
        <f t="shared" si="85"/>
        <v>jazz</v>
      </c>
      <c r="S880" s="6">
        <f t="shared" si="82"/>
        <v>1.2999999999999999E-2</v>
      </c>
      <c r="T880" s="7">
        <f t="shared" si="83"/>
        <v>32.5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80"/>
        <v>41058.829918981479</v>
      </c>
      <c r="K881">
        <v>1336506905</v>
      </c>
      <c r="L881" s="11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t="str">
        <f t="shared" si="84"/>
        <v>music</v>
      </c>
      <c r="R881" t="str">
        <f t="shared" si="85"/>
        <v>jazz</v>
      </c>
      <c r="S881" s="6">
        <f t="shared" si="82"/>
        <v>0.30666666666666664</v>
      </c>
      <c r="T881" s="7">
        <f t="shared" si="83"/>
        <v>21.466666666666665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80"/>
        <v>41212.32104166667</v>
      </c>
      <c r="K882">
        <v>1348731738</v>
      </c>
      <c r="L882" s="11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t="str">
        <f t="shared" si="84"/>
        <v>music</v>
      </c>
      <c r="R882" t="str">
        <f t="shared" si="85"/>
        <v>indie rock</v>
      </c>
      <c r="S882" s="6">
        <f t="shared" si="82"/>
        <v>2.9894179894179893E-2</v>
      </c>
      <c r="T882" s="7">
        <f t="shared" si="83"/>
        <v>14.125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80"/>
        <v>40922.25099537037</v>
      </c>
      <c r="K883">
        <v>1322632886</v>
      </c>
      <c r="L883" s="11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t="str">
        <f t="shared" si="84"/>
        <v>music</v>
      </c>
      <c r="R883" t="str">
        <f t="shared" si="85"/>
        <v>indie rock</v>
      </c>
      <c r="S883" s="6">
        <f t="shared" si="82"/>
        <v>8.0000000000000002E-3</v>
      </c>
      <c r="T883" s="7">
        <f t="shared" si="83"/>
        <v>30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80"/>
        <v>40792.860532407409</v>
      </c>
      <c r="K884">
        <v>1312490350</v>
      </c>
      <c r="L884" s="11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t="str">
        <f t="shared" si="84"/>
        <v>music</v>
      </c>
      <c r="R884" t="str">
        <f t="shared" si="85"/>
        <v>indie rock</v>
      </c>
      <c r="S884" s="6">
        <f t="shared" si="82"/>
        <v>0.20133333333333334</v>
      </c>
      <c r="T884" s="7">
        <f t="shared" si="83"/>
        <v>21.571428571428573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80"/>
        <v>42431.935590277775</v>
      </c>
      <c r="K885">
        <v>1451773635</v>
      </c>
      <c r="L885" s="11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84"/>
        <v>music</v>
      </c>
      <c r="R885" t="str">
        <f t="shared" si="85"/>
        <v>indie rock</v>
      </c>
      <c r="S885" s="6">
        <f t="shared" si="82"/>
        <v>0.4002</v>
      </c>
      <c r="T885" s="7">
        <f t="shared" si="83"/>
        <v>83.375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80"/>
        <v>41041.104861111111</v>
      </c>
      <c r="K886">
        <v>1331666146</v>
      </c>
      <c r="L886" s="11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t="str">
        <f t="shared" si="84"/>
        <v>music</v>
      </c>
      <c r="R886" t="str">
        <f t="shared" si="85"/>
        <v>indie rock</v>
      </c>
      <c r="S886" s="6">
        <f t="shared" si="82"/>
        <v>0.01</v>
      </c>
      <c r="T886" s="7">
        <f t="shared" si="83"/>
        <v>10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80"/>
        <v>42734.941099537042</v>
      </c>
      <c r="K887">
        <v>1481322911</v>
      </c>
      <c r="L887" s="11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t="str">
        <f t="shared" si="84"/>
        <v>music</v>
      </c>
      <c r="R887" t="str">
        <f t="shared" si="85"/>
        <v>indie rock</v>
      </c>
      <c r="S887" s="6">
        <f t="shared" si="82"/>
        <v>0.75</v>
      </c>
      <c r="T887" s="7">
        <f t="shared" si="83"/>
        <v>35.714285714285715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80"/>
        <v>42628.870520833334</v>
      </c>
      <c r="K888">
        <v>1471812813</v>
      </c>
      <c r="L888" s="11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t="str">
        <f t="shared" si="84"/>
        <v>music</v>
      </c>
      <c r="R888" t="str">
        <f t="shared" si="85"/>
        <v>indie rock</v>
      </c>
      <c r="S888" s="6">
        <f t="shared" si="82"/>
        <v>0.41</v>
      </c>
      <c r="T888" s="7">
        <f t="shared" si="83"/>
        <v>29.285714285714285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80"/>
        <v>41056.958969907406</v>
      </c>
      <c r="K889">
        <v>1335567655</v>
      </c>
      <c r="L889" s="11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t="str">
        <f t="shared" si="84"/>
        <v>music</v>
      </c>
      <c r="R889" t="str">
        <f t="shared" si="85"/>
        <v>indie rock</v>
      </c>
      <c r="S889" s="6">
        <f t="shared" si="82"/>
        <v>0</v>
      </c>
      <c r="T889" s="7">
        <f t="shared" si="83"/>
        <v>0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80"/>
        <v>40787.25</v>
      </c>
      <c r="K890">
        <v>1311789885</v>
      </c>
      <c r="L890" s="11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t="str">
        <f t="shared" si="84"/>
        <v>music</v>
      </c>
      <c r="R890" t="str">
        <f t="shared" si="85"/>
        <v>indie rock</v>
      </c>
      <c r="S890" s="6">
        <f t="shared" si="82"/>
        <v>7.1999999999999995E-2</v>
      </c>
      <c r="T890" s="7">
        <f t="shared" si="83"/>
        <v>18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80"/>
        <v>41917.784062500003</v>
      </c>
      <c r="K891">
        <v>1409942943</v>
      </c>
      <c r="L891" s="11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84"/>
        <v>music</v>
      </c>
      <c r="R891" t="str">
        <f t="shared" si="85"/>
        <v>indie rock</v>
      </c>
      <c r="S891" s="6">
        <f t="shared" si="82"/>
        <v>9.4412800000000005E-2</v>
      </c>
      <c r="T891" s="7">
        <f t="shared" si="83"/>
        <v>73.760000000000005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80"/>
        <v>41599.740497685183</v>
      </c>
      <c r="K892">
        <v>1382460379</v>
      </c>
      <c r="L892" s="11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t="str">
        <f t="shared" si="84"/>
        <v>music</v>
      </c>
      <c r="R892" t="str">
        <f t="shared" si="85"/>
        <v>indie rock</v>
      </c>
      <c r="S892" s="6">
        <f t="shared" si="82"/>
        <v>4.1666666666666664E-2</v>
      </c>
      <c r="T892" s="7">
        <f t="shared" si="83"/>
        <v>31.25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80"/>
        <v>41872.031597222223</v>
      </c>
      <c r="K893">
        <v>1405989930</v>
      </c>
      <c r="L893" s="11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t="str">
        <f t="shared" si="84"/>
        <v>music</v>
      </c>
      <c r="R893" t="str">
        <f t="shared" si="85"/>
        <v>indie rock</v>
      </c>
      <c r="S893" s="6">
        <f t="shared" si="82"/>
        <v>3.2500000000000001E-2</v>
      </c>
      <c r="T893" s="7">
        <f t="shared" si="83"/>
        <v>28.888888888888889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80"/>
        <v>40391.166666666664</v>
      </c>
      <c r="K894">
        <v>1273121283</v>
      </c>
      <c r="L894" s="11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t="str">
        <f t="shared" si="84"/>
        <v>music</v>
      </c>
      <c r="R894" t="str">
        <f t="shared" si="85"/>
        <v>indie rock</v>
      </c>
      <c r="S894" s="6">
        <f t="shared" si="82"/>
        <v>0.40749999999999997</v>
      </c>
      <c r="T894" s="7">
        <f t="shared" si="83"/>
        <v>143.8235294117647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80"/>
        <v>42095.856053240743</v>
      </c>
      <c r="K895">
        <v>1425331963</v>
      </c>
      <c r="L895" s="11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t="str">
        <f t="shared" si="84"/>
        <v>music</v>
      </c>
      <c r="R895" t="str">
        <f t="shared" si="85"/>
        <v>indie rock</v>
      </c>
      <c r="S895" s="6">
        <f t="shared" si="82"/>
        <v>0.1</v>
      </c>
      <c r="T895" s="7">
        <f t="shared" si="83"/>
        <v>40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80"/>
        <v>42526.981597222228</v>
      </c>
      <c r="K896">
        <v>1462577610</v>
      </c>
      <c r="L896" s="11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t="str">
        <f t="shared" si="84"/>
        <v>music</v>
      </c>
      <c r="R896" t="str">
        <f t="shared" si="85"/>
        <v>indie rock</v>
      </c>
      <c r="S896" s="6">
        <f t="shared" si="82"/>
        <v>0.39169999999999999</v>
      </c>
      <c r="T896" s="7">
        <f t="shared" si="83"/>
        <v>147.81132075471697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80"/>
        <v>40476.127650462964</v>
      </c>
      <c r="K897">
        <v>1284087829</v>
      </c>
      <c r="L897" s="11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t="str">
        <f t="shared" si="84"/>
        <v>music</v>
      </c>
      <c r="R897" t="str">
        <f t="shared" si="85"/>
        <v>indie rock</v>
      </c>
      <c r="S897" s="6">
        <f t="shared" si="82"/>
        <v>2.4375000000000001E-2</v>
      </c>
      <c r="T897" s="7">
        <f t="shared" si="83"/>
        <v>27.857142857142858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80"/>
        <v>42244.166666666672</v>
      </c>
      <c r="K898">
        <v>1438549026</v>
      </c>
      <c r="L898" s="11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t="str">
        <f t="shared" si="84"/>
        <v>music</v>
      </c>
      <c r="R898" t="str">
        <f t="shared" si="85"/>
        <v>indie rock</v>
      </c>
      <c r="S898" s="6">
        <f t="shared" si="82"/>
        <v>0.4</v>
      </c>
      <c r="T898" s="7">
        <f t="shared" si="83"/>
        <v>44.444444444444443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6">(((I899/60)/60)/24)+DATE(1970,1,1)</f>
        <v>41241.730416666665</v>
      </c>
      <c r="K899">
        <v>1351528308</v>
      </c>
      <c r="L899" s="11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t="str">
        <f t="shared" si="84"/>
        <v>music</v>
      </c>
      <c r="R899" t="str">
        <f t="shared" si="85"/>
        <v>indie rock</v>
      </c>
      <c r="S899" s="6">
        <f t="shared" ref="S899:S962" si="88">E899/D899</f>
        <v>0</v>
      </c>
      <c r="T899" s="7">
        <f t="shared" ref="T899:T962" si="89">IF(E899=0,0,E899/N899)</f>
        <v>0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6"/>
        <v>40923.758217592593</v>
      </c>
      <c r="K900">
        <v>1322763110</v>
      </c>
      <c r="L900" s="11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t="str">
        <f t="shared" si="84"/>
        <v>music</v>
      </c>
      <c r="R900" t="str">
        <f t="shared" si="85"/>
        <v>indie rock</v>
      </c>
      <c r="S900" s="6">
        <f t="shared" si="88"/>
        <v>2.8000000000000001E-2</v>
      </c>
      <c r="T900" s="7">
        <f t="shared" si="89"/>
        <v>35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6"/>
        <v>40691.099097222221</v>
      </c>
      <c r="K901">
        <v>1302661362</v>
      </c>
      <c r="L901" s="11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t="str">
        <f t="shared" si="84"/>
        <v>music</v>
      </c>
      <c r="R901" t="str">
        <f t="shared" si="85"/>
        <v>indie rock</v>
      </c>
      <c r="S901" s="6">
        <f t="shared" si="88"/>
        <v>0.37333333333333335</v>
      </c>
      <c r="T901" s="7">
        <f t="shared" si="89"/>
        <v>35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6"/>
        <v>42459.807893518519</v>
      </c>
      <c r="K902">
        <v>1456777402</v>
      </c>
      <c r="L902" s="11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t="str">
        <f t="shared" si="84"/>
        <v>music</v>
      </c>
      <c r="R902" t="str">
        <f t="shared" si="85"/>
        <v>jazz</v>
      </c>
      <c r="S902" s="6">
        <f t="shared" si="88"/>
        <v>4.1999999999999997E-3</v>
      </c>
      <c r="T902" s="7">
        <f t="shared" si="89"/>
        <v>10.5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6"/>
        <v>40337.799305555556</v>
      </c>
      <c r="K903">
        <v>1272050914</v>
      </c>
      <c r="L903" s="11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t="str">
        <f t="shared" si="84"/>
        <v>music</v>
      </c>
      <c r="R903" t="str">
        <f t="shared" si="85"/>
        <v>jazz</v>
      </c>
      <c r="S903" s="6">
        <f t="shared" si="88"/>
        <v>0</v>
      </c>
      <c r="T903" s="7">
        <f t="shared" si="89"/>
        <v>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6"/>
        <v>41881.645833333336</v>
      </c>
      <c r="K904">
        <v>1404947422</v>
      </c>
      <c r="L904" s="11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t="str">
        <f t="shared" si="84"/>
        <v>music</v>
      </c>
      <c r="R904" t="str">
        <f t="shared" si="85"/>
        <v>jazz</v>
      </c>
      <c r="S904" s="6">
        <f t="shared" si="88"/>
        <v>3.0000000000000001E-3</v>
      </c>
      <c r="T904" s="7">
        <f t="shared" si="89"/>
        <v>30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6"/>
        <v>41175.100694444445</v>
      </c>
      <c r="K905">
        <v>1346180780</v>
      </c>
      <c r="L905" s="11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t="str">
        <f t="shared" si="84"/>
        <v>music</v>
      </c>
      <c r="R905" t="str">
        <f t="shared" si="85"/>
        <v>jazz</v>
      </c>
      <c r="S905" s="6">
        <f t="shared" si="88"/>
        <v>3.2000000000000001E-2</v>
      </c>
      <c r="T905" s="7">
        <f t="shared" si="89"/>
        <v>40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6"/>
        <v>42372.080289351856</v>
      </c>
      <c r="K906">
        <v>1449194137</v>
      </c>
      <c r="L906" s="11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t="str">
        <f t="shared" si="84"/>
        <v>music</v>
      </c>
      <c r="R906" t="str">
        <f t="shared" si="85"/>
        <v>jazz</v>
      </c>
      <c r="S906" s="6">
        <f t="shared" si="88"/>
        <v>3.0200000000000001E-3</v>
      </c>
      <c r="T906" s="7">
        <f t="shared" si="89"/>
        <v>50.333333333333336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6"/>
        <v>40567.239884259259</v>
      </c>
      <c r="K907">
        <v>1290663926</v>
      </c>
      <c r="L907" s="11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t="str">
        <f t="shared" ref="Q907:Q970" si="90">LEFT(P907, FIND("/",P907)-1)</f>
        <v>music</v>
      </c>
      <c r="R907" t="str">
        <f t="shared" ref="R907:R970" si="91">RIGHT(P907,LEN(P907)-FIND("/",P907))</f>
        <v>jazz</v>
      </c>
      <c r="S907" s="6">
        <f t="shared" si="88"/>
        <v>3.0153846153846153E-2</v>
      </c>
      <c r="T907" s="7">
        <f t="shared" si="89"/>
        <v>32.666666666666664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6"/>
        <v>41711.148032407407</v>
      </c>
      <c r="K908">
        <v>1392093190</v>
      </c>
      <c r="L908" s="11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t="str">
        <f t="shared" si="90"/>
        <v>music</v>
      </c>
      <c r="R908" t="str">
        <f t="shared" si="91"/>
        <v>jazz</v>
      </c>
      <c r="S908" s="6">
        <f t="shared" si="88"/>
        <v>0</v>
      </c>
      <c r="T908" s="7">
        <f t="shared" si="89"/>
        <v>0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6"/>
        <v>40797.192395833335</v>
      </c>
      <c r="K909">
        <v>1313123823</v>
      </c>
      <c r="L909" s="11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t="str">
        <f t="shared" si="90"/>
        <v>music</v>
      </c>
      <c r="R909" t="str">
        <f t="shared" si="91"/>
        <v>jazz</v>
      </c>
      <c r="S909" s="6">
        <f t="shared" si="88"/>
        <v>0</v>
      </c>
      <c r="T909" s="7">
        <f t="shared" si="89"/>
        <v>0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6"/>
        <v>40386.207638888889</v>
      </c>
      <c r="K910">
        <v>1276283655</v>
      </c>
      <c r="L910" s="11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t="str">
        <f t="shared" si="90"/>
        <v>music</v>
      </c>
      <c r="R910" t="str">
        <f t="shared" si="91"/>
        <v>jazz</v>
      </c>
      <c r="S910" s="6">
        <f t="shared" si="88"/>
        <v>0</v>
      </c>
      <c r="T910" s="7">
        <f t="shared" si="89"/>
        <v>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6"/>
        <v>41113.166666666664</v>
      </c>
      <c r="K911">
        <v>1340296440</v>
      </c>
      <c r="L911" s="11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t="str">
        <f t="shared" si="90"/>
        <v>music</v>
      </c>
      <c r="R911" t="str">
        <f t="shared" si="91"/>
        <v>jazz</v>
      </c>
      <c r="S911" s="6">
        <f t="shared" si="88"/>
        <v>3.2500000000000001E-2</v>
      </c>
      <c r="T911" s="7">
        <f t="shared" si="89"/>
        <v>65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6"/>
        <v>42797.545358796298</v>
      </c>
      <c r="K912">
        <v>1483362319</v>
      </c>
      <c r="L912" s="11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t="str">
        <f t="shared" si="90"/>
        <v>music</v>
      </c>
      <c r="R912" t="str">
        <f t="shared" si="91"/>
        <v>jazz</v>
      </c>
      <c r="S912" s="6">
        <f t="shared" si="88"/>
        <v>0.22363636363636363</v>
      </c>
      <c r="T912" s="7">
        <f t="shared" si="89"/>
        <v>24.6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6"/>
        <v>41663.005150462966</v>
      </c>
      <c r="K913">
        <v>1388707645</v>
      </c>
      <c r="L913" s="11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t="str">
        <f t="shared" si="90"/>
        <v>music</v>
      </c>
      <c r="R913" t="str">
        <f t="shared" si="91"/>
        <v>jazz</v>
      </c>
      <c r="S913" s="6">
        <f t="shared" si="88"/>
        <v>0</v>
      </c>
      <c r="T913" s="7">
        <f t="shared" si="89"/>
        <v>0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6"/>
        <v>41254.151006944441</v>
      </c>
      <c r="K914">
        <v>1350009447</v>
      </c>
      <c r="L914" s="11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t="str">
        <f t="shared" si="90"/>
        <v>music</v>
      </c>
      <c r="R914" t="str">
        <f t="shared" si="91"/>
        <v>jazz</v>
      </c>
      <c r="S914" s="6">
        <f t="shared" si="88"/>
        <v>8.5714285714285719E-3</v>
      </c>
      <c r="T914" s="7">
        <f t="shared" si="89"/>
        <v>15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6"/>
        <v>41034.139108796298</v>
      </c>
      <c r="K915">
        <v>1333596019</v>
      </c>
      <c r="L915" s="11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t="str">
        <f t="shared" si="90"/>
        <v>music</v>
      </c>
      <c r="R915" t="str">
        <f t="shared" si="91"/>
        <v>jazz</v>
      </c>
      <c r="S915" s="6">
        <f t="shared" si="88"/>
        <v>6.6066666666666662E-2</v>
      </c>
      <c r="T915" s="7">
        <f t="shared" si="89"/>
        <v>82.583333333333329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6"/>
        <v>41146.763275462967</v>
      </c>
      <c r="K916">
        <v>1343326747</v>
      </c>
      <c r="L916" s="11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t="str">
        <f t="shared" si="90"/>
        <v>music</v>
      </c>
      <c r="R916" t="str">
        <f t="shared" si="91"/>
        <v>jazz</v>
      </c>
      <c r="S916" s="6">
        <f t="shared" si="88"/>
        <v>0</v>
      </c>
      <c r="T916" s="7">
        <f t="shared" si="89"/>
        <v>0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6"/>
        <v>40969.207638888889</v>
      </c>
      <c r="K917">
        <v>1327853914</v>
      </c>
      <c r="L917" s="11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t="str">
        <f t="shared" si="90"/>
        <v>music</v>
      </c>
      <c r="R917" t="str">
        <f t="shared" si="91"/>
        <v>jazz</v>
      </c>
      <c r="S917" s="6">
        <f t="shared" si="88"/>
        <v>5.7692307692307696E-2</v>
      </c>
      <c r="T917" s="7">
        <f t="shared" si="89"/>
        <v>41.666666666666664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6"/>
        <v>40473.208333333336</v>
      </c>
      <c r="K918">
        <v>1284409734</v>
      </c>
      <c r="L918" s="11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t="str">
        <f t="shared" si="90"/>
        <v>music</v>
      </c>
      <c r="R918" t="str">
        <f t="shared" si="91"/>
        <v>jazz</v>
      </c>
      <c r="S918" s="6">
        <f t="shared" si="88"/>
        <v>0</v>
      </c>
      <c r="T918" s="7">
        <f t="shared" si="89"/>
        <v>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6"/>
        <v>41834.104166666664</v>
      </c>
      <c r="K919">
        <v>1402612730</v>
      </c>
      <c r="L919" s="11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t="str">
        <f t="shared" si="90"/>
        <v>music</v>
      </c>
      <c r="R919" t="str">
        <f t="shared" si="91"/>
        <v>jazz</v>
      </c>
      <c r="S919" s="6">
        <f t="shared" si="88"/>
        <v>6.0000000000000001E-3</v>
      </c>
      <c r="T919" s="7">
        <f t="shared" si="89"/>
        <v>30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6"/>
        <v>41974.957881944443</v>
      </c>
      <c r="K920">
        <v>1414879161</v>
      </c>
      <c r="L920" s="11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t="str">
        <f t="shared" si="90"/>
        <v>music</v>
      </c>
      <c r="R920" t="str">
        <f t="shared" si="91"/>
        <v>jazz</v>
      </c>
      <c r="S920" s="6">
        <f t="shared" si="88"/>
        <v>5.0256410256410255E-2</v>
      </c>
      <c r="T920" s="7">
        <f t="shared" si="89"/>
        <v>19.600000000000001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6"/>
        <v>41262.641724537039</v>
      </c>
      <c r="K921">
        <v>1352906645</v>
      </c>
      <c r="L921" s="11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t="str">
        <f t="shared" si="90"/>
        <v>music</v>
      </c>
      <c r="R921" t="str">
        <f t="shared" si="91"/>
        <v>jazz</v>
      </c>
      <c r="S921" s="6">
        <f t="shared" si="88"/>
        <v>5.0000000000000001E-3</v>
      </c>
      <c r="T921" s="7">
        <f t="shared" si="89"/>
        <v>100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6"/>
        <v>41592.713217592594</v>
      </c>
      <c r="K922">
        <v>1381853222</v>
      </c>
      <c r="L922" s="11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t="str">
        <f t="shared" si="90"/>
        <v>music</v>
      </c>
      <c r="R922" t="str">
        <f t="shared" si="91"/>
        <v>jazz</v>
      </c>
      <c r="S922" s="6">
        <f t="shared" si="88"/>
        <v>0</v>
      </c>
      <c r="T922" s="7">
        <f t="shared" si="89"/>
        <v>0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6"/>
        <v>40889.212685185186</v>
      </c>
      <c r="K923">
        <v>1320033976</v>
      </c>
      <c r="L923" s="11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t="str">
        <f t="shared" si="90"/>
        <v>music</v>
      </c>
      <c r="R923" t="str">
        <f t="shared" si="91"/>
        <v>jazz</v>
      </c>
      <c r="S923" s="6">
        <f t="shared" si="88"/>
        <v>0.309</v>
      </c>
      <c r="T923" s="7">
        <f t="shared" si="89"/>
        <v>231.75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6"/>
        <v>41913.530011574076</v>
      </c>
      <c r="K924">
        <v>1409143393</v>
      </c>
      <c r="L924" s="11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t="str">
        <f t="shared" si="90"/>
        <v>music</v>
      </c>
      <c r="R924" t="str">
        <f t="shared" si="91"/>
        <v>jazz</v>
      </c>
      <c r="S924" s="6">
        <f t="shared" si="88"/>
        <v>0.21037037037037037</v>
      </c>
      <c r="T924" s="7">
        <f t="shared" si="89"/>
        <v>189.33333333333334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6"/>
        <v>41965.001423611116</v>
      </c>
      <c r="K925">
        <v>1414018923</v>
      </c>
      <c r="L925" s="11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t="str">
        <f t="shared" si="90"/>
        <v>music</v>
      </c>
      <c r="R925" t="str">
        <f t="shared" si="91"/>
        <v>jazz</v>
      </c>
      <c r="S925" s="6">
        <f t="shared" si="88"/>
        <v>2.1999999999999999E-2</v>
      </c>
      <c r="T925" s="7">
        <f t="shared" si="89"/>
        <v>55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6"/>
        <v>41318.942928240744</v>
      </c>
      <c r="K926">
        <v>1358203069</v>
      </c>
      <c r="L926" s="11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t="str">
        <f t="shared" si="90"/>
        <v>music</v>
      </c>
      <c r="R926" t="str">
        <f t="shared" si="91"/>
        <v>jazz</v>
      </c>
      <c r="S926" s="6">
        <f t="shared" si="88"/>
        <v>0.109</v>
      </c>
      <c r="T926" s="7">
        <f t="shared" si="89"/>
        <v>21.8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6"/>
        <v>41605.922581018516</v>
      </c>
      <c r="K927">
        <v>1382994511</v>
      </c>
      <c r="L927" s="11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t="str">
        <f t="shared" si="90"/>
        <v>music</v>
      </c>
      <c r="R927" t="str">
        <f t="shared" si="91"/>
        <v>jazz</v>
      </c>
      <c r="S927" s="6">
        <f t="shared" si="88"/>
        <v>2.6666666666666668E-2</v>
      </c>
      <c r="T927" s="7">
        <f t="shared" si="89"/>
        <v>32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6"/>
        <v>40367.944444444445</v>
      </c>
      <c r="K928">
        <v>1276043330</v>
      </c>
      <c r="L928" s="11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t="str">
        <f t="shared" si="90"/>
        <v>music</v>
      </c>
      <c r="R928" t="str">
        <f t="shared" si="91"/>
        <v>jazz</v>
      </c>
      <c r="S928" s="6">
        <f t="shared" si="88"/>
        <v>0</v>
      </c>
      <c r="T928" s="7">
        <f t="shared" si="89"/>
        <v>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6"/>
        <v>41043.822858796295</v>
      </c>
      <c r="K929">
        <v>1334432695</v>
      </c>
      <c r="L929" s="11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90"/>
        <v>music</v>
      </c>
      <c r="R929" t="str">
        <f t="shared" si="91"/>
        <v>jazz</v>
      </c>
      <c r="S929" s="6">
        <f t="shared" si="88"/>
        <v>0</v>
      </c>
      <c r="T929" s="7">
        <f t="shared" si="89"/>
        <v>0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6"/>
        <v>41231</v>
      </c>
      <c r="K930">
        <v>1348864913</v>
      </c>
      <c r="L930" s="11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t="str">
        <f t="shared" si="90"/>
        <v>music</v>
      </c>
      <c r="R930" t="str">
        <f t="shared" si="91"/>
        <v>jazz</v>
      </c>
      <c r="S930" s="6">
        <f t="shared" si="88"/>
        <v>0.10862068965517241</v>
      </c>
      <c r="T930" s="7">
        <f t="shared" si="89"/>
        <v>56.25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6"/>
        <v>41008.196400462963</v>
      </c>
      <c r="K931">
        <v>1331358169</v>
      </c>
      <c r="L931" s="11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t="str">
        <f t="shared" si="90"/>
        <v>music</v>
      </c>
      <c r="R931" t="str">
        <f t="shared" si="91"/>
        <v>jazz</v>
      </c>
      <c r="S931" s="6">
        <f t="shared" si="88"/>
        <v>0</v>
      </c>
      <c r="T931" s="7">
        <f t="shared" si="89"/>
        <v>0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6"/>
        <v>40354.897222222222</v>
      </c>
      <c r="K932">
        <v>1273874306</v>
      </c>
      <c r="L932" s="11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t="str">
        <f t="shared" si="90"/>
        <v>music</v>
      </c>
      <c r="R932" t="str">
        <f t="shared" si="91"/>
        <v>jazz</v>
      </c>
      <c r="S932" s="6">
        <f t="shared" si="88"/>
        <v>0.38333333333333336</v>
      </c>
      <c r="T932" s="7">
        <f t="shared" si="89"/>
        <v>69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6"/>
        <v>41714.916666666664</v>
      </c>
      <c r="K933">
        <v>1392021502</v>
      </c>
      <c r="L933" s="11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t="str">
        <f t="shared" si="90"/>
        <v>music</v>
      </c>
      <c r="R933" t="str">
        <f t="shared" si="91"/>
        <v>jazz</v>
      </c>
      <c r="S933" s="6">
        <f t="shared" si="88"/>
        <v>6.5500000000000003E-2</v>
      </c>
      <c r="T933" s="7">
        <f t="shared" si="89"/>
        <v>18.714285714285715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6"/>
        <v>41355.927604166667</v>
      </c>
      <c r="K934">
        <v>1360106145</v>
      </c>
      <c r="L934" s="11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t="str">
        <f t="shared" si="90"/>
        <v>music</v>
      </c>
      <c r="R934" t="str">
        <f t="shared" si="91"/>
        <v>jazz</v>
      </c>
      <c r="S934" s="6">
        <f t="shared" si="88"/>
        <v>0.14536842105263159</v>
      </c>
      <c r="T934" s="7">
        <f t="shared" si="89"/>
        <v>46.033333333333331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6"/>
        <v>41771.169085648151</v>
      </c>
      <c r="K935">
        <v>1394683409</v>
      </c>
      <c r="L935" s="11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t="str">
        <f t="shared" si="90"/>
        <v>music</v>
      </c>
      <c r="R935" t="str">
        <f t="shared" si="91"/>
        <v>jazz</v>
      </c>
      <c r="S935" s="6">
        <f t="shared" si="88"/>
        <v>0.06</v>
      </c>
      <c r="T935" s="7">
        <f t="shared" si="89"/>
        <v>60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6"/>
        <v>41763.25</v>
      </c>
      <c r="K936">
        <v>1396633284</v>
      </c>
      <c r="L936" s="11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t="str">
        <f t="shared" si="90"/>
        <v>music</v>
      </c>
      <c r="R936" t="str">
        <f t="shared" si="91"/>
        <v>jazz</v>
      </c>
      <c r="S936" s="6">
        <f t="shared" si="88"/>
        <v>0.30399999999999999</v>
      </c>
      <c r="T936" s="7">
        <f t="shared" si="89"/>
        <v>50.666666666666664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6"/>
        <v>42398.333668981482</v>
      </c>
      <c r="K937">
        <v>1451462429</v>
      </c>
      <c r="L937" s="11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t="str">
        <f t="shared" si="90"/>
        <v>music</v>
      </c>
      <c r="R937" t="str">
        <f t="shared" si="91"/>
        <v>jazz</v>
      </c>
      <c r="S937" s="6">
        <f t="shared" si="88"/>
        <v>1.4285714285714285E-2</v>
      </c>
      <c r="T937" s="7">
        <f t="shared" si="89"/>
        <v>25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6"/>
        <v>40926.833333333336</v>
      </c>
      <c r="K938">
        <v>1323131689</v>
      </c>
      <c r="L938" s="11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t="str">
        <f t="shared" si="90"/>
        <v>music</v>
      </c>
      <c r="R938" t="str">
        <f t="shared" si="91"/>
        <v>jazz</v>
      </c>
      <c r="S938" s="6">
        <f t="shared" si="88"/>
        <v>0</v>
      </c>
      <c r="T938" s="7">
        <f t="shared" si="89"/>
        <v>0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6"/>
        <v>41581.839780092596</v>
      </c>
      <c r="K939">
        <v>1380913757</v>
      </c>
      <c r="L939" s="11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t="str">
        <f t="shared" si="90"/>
        <v>music</v>
      </c>
      <c r="R939" t="str">
        <f t="shared" si="91"/>
        <v>jazz</v>
      </c>
      <c r="S939" s="6">
        <f t="shared" si="88"/>
        <v>1.1428571428571429E-2</v>
      </c>
      <c r="T939" s="7">
        <f t="shared" si="89"/>
        <v>20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6"/>
        <v>41154.479722222226</v>
      </c>
      <c r="K940">
        <v>1343993448</v>
      </c>
      <c r="L940" s="11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t="str">
        <f t="shared" si="90"/>
        <v>music</v>
      </c>
      <c r="R940" t="str">
        <f t="shared" si="91"/>
        <v>jazz</v>
      </c>
      <c r="S940" s="6">
        <f t="shared" si="88"/>
        <v>3.5714285714285713E-3</v>
      </c>
      <c r="T940" s="7">
        <f t="shared" si="89"/>
        <v>25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6"/>
        <v>41455.831944444442</v>
      </c>
      <c r="K941">
        <v>1369246738</v>
      </c>
      <c r="L941" s="11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t="str">
        <f t="shared" si="90"/>
        <v>music</v>
      </c>
      <c r="R941" t="str">
        <f t="shared" si="91"/>
        <v>jazz</v>
      </c>
      <c r="S941" s="6">
        <f t="shared" si="88"/>
        <v>1.4545454545454545E-2</v>
      </c>
      <c r="T941" s="7">
        <f t="shared" si="89"/>
        <v>20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6"/>
        <v>42227.008402777778</v>
      </c>
      <c r="K942">
        <v>1435363926</v>
      </c>
      <c r="L942" s="11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t="str">
        <f t="shared" si="90"/>
        <v>technology</v>
      </c>
      <c r="R942" t="str">
        <f t="shared" si="91"/>
        <v>wearables</v>
      </c>
      <c r="S942" s="6">
        <f t="shared" si="88"/>
        <v>0.17155555555555554</v>
      </c>
      <c r="T942" s="7">
        <f t="shared" si="89"/>
        <v>110.28571428571429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6"/>
        <v>42776.096585648149</v>
      </c>
      <c r="K943">
        <v>1484101145</v>
      </c>
      <c r="L943" s="11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t="str">
        <f t="shared" si="90"/>
        <v>technology</v>
      </c>
      <c r="R943" t="str">
        <f t="shared" si="91"/>
        <v>wearables</v>
      </c>
      <c r="S943" s="6">
        <f t="shared" si="88"/>
        <v>2.3220000000000001E-2</v>
      </c>
      <c r="T943" s="7">
        <f t="shared" si="89"/>
        <v>37.451612903225808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6"/>
        <v>42418.843287037031</v>
      </c>
      <c r="K944">
        <v>1452716060</v>
      </c>
      <c r="L944" s="11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t="str">
        <f t="shared" si="90"/>
        <v>technology</v>
      </c>
      <c r="R944" t="str">
        <f t="shared" si="91"/>
        <v>wearables</v>
      </c>
      <c r="S944" s="6">
        <f t="shared" si="88"/>
        <v>8.9066666666666669E-2</v>
      </c>
      <c r="T944" s="7">
        <f t="shared" si="89"/>
        <v>41.75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6"/>
        <v>42703.709548611107</v>
      </c>
      <c r="K945">
        <v>1477843305</v>
      </c>
      <c r="L945" s="11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t="str">
        <f t="shared" si="90"/>
        <v>technology</v>
      </c>
      <c r="R945" t="str">
        <f t="shared" si="91"/>
        <v>wearables</v>
      </c>
      <c r="S945" s="6">
        <f t="shared" si="88"/>
        <v>9.633333333333334E-2</v>
      </c>
      <c r="T945" s="7">
        <f t="shared" si="89"/>
        <v>24.083333333333332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6"/>
        <v>42478.583333333328</v>
      </c>
      <c r="K946">
        <v>1458050450</v>
      </c>
      <c r="L946" s="11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t="str">
        <f t="shared" si="90"/>
        <v>technology</v>
      </c>
      <c r="R946" t="str">
        <f t="shared" si="91"/>
        <v>wearables</v>
      </c>
      <c r="S946" s="6">
        <f t="shared" si="88"/>
        <v>0.13325999999999999</v>
      </c>
      <c r="T946" s="7">
        <f t="shared" si="89"/>
        <v>69.40625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6"/>
        <v>42784.999305555553</v>
      </c>
      <c r="K947">
        <v>1482958626</v>
      </c>
      <c r="L947" s="11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t="str">
        <f t="shared" si="90"/>
        <v>technology</v>
      </c>
      <c r="R947" t="str">
        <f t="shared" si="91"/>
        <v>wearables</v>
      </c>
      <c r="S947" s="6">
        <f t="shared" si="88"/>
        <v>2.4840000000000001E-2</v>
      </c>
      <c r="T947" s="7">
        <f t="shared" si="89"/>
        <v>155.25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6"/>
        <v>42622.750555555554</v>
      </c>
      <c r="K948">
        <v>1470852048</v>
      </c>
      <c r="L948" s="11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t="str">
        <f t="shared" si="90"/>
        <v>technology</v>
      </c>
      <c r="R948" t="str">
        <f t="shared" si="91"/>
        <v>wearables</v>
      </c>
      <c r="S948" s="6">
        <f t="shared" si="88"/>
        <v>1.9066666666666666E-2</v>
      </c>
      <c r="T948" s="7">
        <f t="shared" si="89"/>
        <v>57.2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6"/>
        <v>42551.781319444446</v>
      </c>
      <c r="K949">
        <v>1462128306</v>
      </c>
      <c r="L949" s="11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t="str">
        <f t="shared" si="90"/>
        <v>technology</v>
      </c>
      <c r="R949" t="str">
        <f t="shared" si="91"/>
        <v>wearables</v>
      </c>
      <c r="S949" s="6">
        <f t="shared" si="88"/>
        <v>0</v>
      </c>
      <c r="T949" s="7">
        <f t="shared" si="89"/>
        <v>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6"/>
        <v>42441.828287037039</v>
      </c>
      <c r="K950">
        <v>1455220364</v>
      </c>
      <c r="L950" s="11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t="str">
        <f t="shared" si="90"/>
        <v>technology</v>
      </c>
      <c r="R950" t="str">
        <f t="shared" si="91"/>
        <v>wearables</v>
      </c>
      <c r="S950" s="6">
        <f t="shared" si="88"/>
        <v>0.12</v>
      </c>
      <c r="T950" s="7">
        <f t="shared" si="89"/>
        <v>60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6"/>
        <v>42421.043703703705</v>
      </c>
      <c r="K951">
        <v>1450832576</v>
      </c>
      <c r="L951" s="11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t="str">
        <f t="shared" si="90"/>
        <v>technology</v>
      </c>
      <c r="R951" t="str">
        <f t="shared" si="91"/>
        <v>wearables</v>
      </c>
      <c r="S951" s="6">
        <f t="shared" si="88"/>
        <v>1.3650000000000001E-2</v>
      </c>
      <c r="T951" s="7">
        <f t="shared" si="89"/>
        <v>39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6"/>
        <v>42386.750706018516</v>
      </c>
      <c r="K952">
        <v>1450461661</v>
      </c>
      <c r="L952" s="11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t="str">
        <f t="shared" si="90"/>
        <v>technology</v>
      </c>
      <c r="R952" t="str">
        <f t="shared" si="91"/>
        <v>wearables</v>
      </c>
      <c r="S952" s="6">
        <f t="shared" si="88"/>
        <v>0.28039999999999998</v>
      </c>
      <c r="T952" s="7">
        <f t="shared" si="89"/>
        <v>58.416666666666664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6"/>
        <v>42525.653611111105</v>
      </c>
      <c r="K953">
        <v>1461166872</v>
      </c>
      <c r="L953" s="11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90"/>
        <v>technology</v>
      </c>
      <c r="R953" t="str">
        <f t="shared" si="91"/>
        <v>wearables</v>
      </c>
      <c r="S953" s="6">
        <f t="shared" si="88"/>
        <v>0.38390000000000002</v>
      </c>
      <c r="T953" s="7">
        <f t="shared" si="89"/>
        <v>158.63636363636363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6"/>
        <v>42692.655231481483</v>
      </c>
      <c r="K954">
        <v>1476888212</v>
      </c>
      <c r="L954" s="11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90"/>
        <v>technology</v>
      </c>
      <c r="R954" t="str">
        <f t="shared" si="91"/>
        <v>wearables</v>
      </c>
      <c r="S954" s="6">
        <f t="shared" si="88"/>
        <v>0.39942857142857141</v>
      </c>
      <c r="T954" s="7">
        <f t="shared" si="89"/>
        <v>99.857142857142861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6"/>
        <v>42029.164340277777</v>
      </c>
      <c r="K955">
        <v>1419566199</v>
      </c>
      <c r="L955" s="11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t="str">
        <f t="shared" si="90"/>
        <v>technology</v>
      </c>
      <c r="R955" t="str">
        <f t="shared" si="91"/>
        <v>wearables</v>
      </c>
      <c r="S955" s="6">
        <f t="shared" si="88"/>
        <v>8.3999999999999995E-3</v>
      </c>
      <c r="T955" s="7">
        <f t="shared" si="89"/>
        <v>25.2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6"/>
        <v>42236.833784722221</v>
      </c>
      <c r="K956">
        <v>1436472039</v>
      </c>
      <c r="L956" s="11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t="str">
        <f t="shared" si="90"/>
        <v>technology</v>
      </c>
      <c r="R956" t="str">
        <f t="shared" si="91"/>
        <v>wearables</v>
      </c>
      <c r="S956" s="6">
        <f t="shared" si="88"/>
        <v>0.43406666666666666</v>
      </c>
      <c r="T956" s="7">
        <f t="shared" si="89"/>
        <v>89.191780821917803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6"/>
        <v>42626.295138888891</v>
      </c>
      <c r="K957">
        <v>1470294300</v>
      </c>
      <c r="L957" s="11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t="str">
        <f t="shared" si="90"/>
        <v>technology</v>
      </c>
      <c r="R957" t="str">
        <f t="shared" si="91"/>
        <v>wearables</v>
      </c>
      <c r="S957" s="6">
        <f t="shared" si="88"/>
        <v>5.6613333333333335E-2</v>
      </c>
      <c r="T957" s="7">
        <f t="shared" si="89"/>
        <v>182.6236559139785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6"/>
        <v>42120.872210648144</v>
      </c>
      <c r="K958">
        <v>1424901359</v>
      </c>
      <c r="L958" s="11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t="str">
        <f t="shared" si="90"/>
        <v>technology</v>
      </c>
      <c r="R958" t="str">
        <f t="shared" si="91"/>
        <v>wearables</v>
      </c>
      <c r="S958" s="6">
        <f t="shared" si="88"/>
        <v>1.7219999999999999E-2</v>
      </c>
      <c r="T958" s="7">
        <f t="shared" si="89"/>
        <v>50.647058823529413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6"/>
        <v>42691.594131944439</v>
      </c>
      <c r="K959">
        <v>1476710133</v>
      </c>
      <c r="L959" s="11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t="str">
        <f t="shared" si="90"/>
        <v>technology</v>
      </c>
      <c r="R959" t="str">
        <f t="shared" si="91"/>
        <v>wearables</v>
      </c>
      <c r="S959" s="6">
        <f t="shared" si="88"/>
        <v>1.9416666666666665E-2</v>
      </c>
      <c r="T959" s="7">
        <f t="shared" si="89"/>
        <v>33.285714285714285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6"/>
        <v>42104.207638888889</v>
      </c>
      <c r="K960">
        <v>1426792563</v>
      </c>
      <c r="L960" s="11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t="str">
        <f t="shared" si="90"/>
        <v>technology</v>
      </c>
      <c r="R960" t="str">
        <f t="shared" si="91"/>
        <v>wearables</v>
      </c>
      <c r="S960" s="6">
        <f t="shared" si="88"/>
        <v>0.11328275684711328</v>
      </c>
      <c r="T960" s="7">
        <f t="shared" si="89"/>
        <v>51.823529411764703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6"/>
        <v>42023.174363425926</v>
      </c>
      <c r="K961">
        <v>1419048665</v>
      </c>
      <c r="L961" s="11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90"/>
        <v>technology</v>
      </c>
      <c r="R961" t="str">
        <f t="shared" si="91"/>
        <v>wearables</v>
      </c>
      <c r="S961" s="6">
        <f t="shared" si="88"/>
        <v>0.3886</v>
      </c>
      <c r="T961" s="7">
        <f t="shared" si="89"/>
        <v>113.62573099415205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6"/>
        <v>42808.585127314815</v>
      </c>
      <c r="K962">
        <v>1485874955</v>
      </c>
      <c r="L962" s="11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90"/>
        <v>technology</v>
      </c>
      <c r="R962" t="str">
        <f t="shared" si="91"/>
        <v>wearables</v>
      </c>
      <c r="S962" s="6">
        <f t="shared" si="88"/>
        <v>0.46100628930817611</v>
      </c>
      <c r="T962" s="7">
        <f t="shared" si="89"/>
        <v>136.46276595744681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2">(((I963/60)/60)/24)+DATE(1970,1,1)</f>
        <v>42786.791666666672</v>
      </c>
      <c r="K963">
        <v>1483634335</v>
      </c>
      <c r="L963" s="11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t="str">
        <f t="shared" si="90"/>
        <v>technology</v>
      </c>
      <c r="R963" t="str">
        <f t="shared" si="91"/>
        <v>wearables</v>
      </c>
      <c r="S963" s="6">
        <f t="shared" ref="S963:S1026" si="94">E963/D963</f>
        <v>0.42188421052631581</v>
      </c>
      <c r="T963" s="7">
        <f t="shared" ref="T963:T1026" si="95">IF(E963=0,0,E963/N963)</f>
        <v>364.35454545454547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2"/>
        <v>42411.712418981479</v>
      </c>
      <c r="K964">
        <v>1451927153</v>
      </c>
      <c r="L964" s="11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t="str">
        <f t="shared" si="90"/>
        <v>technology</v>
      </c>
      <c r="R964" t="str">
        <f t="shared" si="91"/>
        <v>wearables</v>
      </c>
      <c r="S964" s="6">
        <f t="shared" si="94"/>
        <v>0.2848</v>
      </c>
      <c r="T964" s="7">
        <f t="shared" si="95"/>
        <v>19.243243243243242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2"/>
        <v>42660.635636574079</v>
      </c>
      <c r="K965">
        <v>1473693319</v>
      </c>
      <c r="L965" s="11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t="str">
        <f t="shared" si="90"/>
        <v>technology</v>
      </c>
      <c r="R965" t="str">
        <f t="shared" si="91"/>
        <v>wearables</v>
      </c>
      <c r="S965" s="6">
        <f t="shared" si="94"/>
        <v>1.0771428571428571E-2</v>
      </c>
      <c r="T965" s="7">
        <f t="shared" si="95"/>
        <v>41.888888888888886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2"/>
        <v>42248.628692129627</v>
      </c>
      <c r="K966">
        <v>1437663919</v>
      </c>
      <c r="L966" s="11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t="str">
        <f t="shared" si="90"/>
        <v>technology</v>
      </c>
      <c r="R966" t="str">
        <f t="shared" si="91"/>
        <v>wearables</v>
      </c>
      <c r="S966" s="6">
        <f t="shared" si="94"/>
        <v>7.9909090909090902E-3</v>
      </c>
      <c r="T966" s="7">
        <f t="shared" si="95"/>
        <v>30.310344827586206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2"/>
        <v>42669.165972222225</v>
      </c>
      <c r="K967">
        <v>1474676646</v>
      </c>
      <c r="L967" s="11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t="str">
        <f t="shared" si="90"/>
        <v>technology</v>
      </c>
      <c r="R967" t="str">
        <f t="shared" si="91"/>
        <v>wearables</v>
      </c>
      <c r="S967" s="6">
        <f t="shared" si="94"/>
        <v>1.192E-2</v>
      </c>
      <c r="T967" s="7">
        <f t="shared" si="95"/>
        <v>49.666666666666664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2"/>
        <v>42649.635787037041</v>
      </c>
      <c r="K968">
        <v>1473174932</v>
      </c>
      <c r="L968" s="11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t="str">
        <f t="shared" si="90"/>
        <v>technology</v>
      </c>
      <c r="R968" t="str">
        <f t="shared" si="91"/>
        <v>wearables</v>
      </c>
      <c r="S968" s="6">
        <f t="shared" si="94"/>
        <v>0.14799999999999999</v>
      </c>
      <c r="T968" s="7">
        <f t="shared" si="95"/>
        <v>59.2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2"/>
        <v>42482.21266203704</v>
      </c>
      <c r="K969">
        <v>1456121174</v>
      </c>
      <c r="L969" s="11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90"/>
        <v>technology</v>
      </c>
      <c r="R969" t="str">
        <f t="shared" si="91"/>
        <v>wearables</v>
      </c>
      <c r="S969" s="6">
        <f t="shared" si="94"/>
        <v>0.17810000000000001</v>
      </c>
      <c r="T969" s="7">
        <f t="shared" si="95"/>
        <v>43.97530864197531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2"/>
        <v>41866.847615740742</v>
      </c>
      <c r="K970">
        <v>1405542034</v>
      </c>
      <c r="L970" s="11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t="str">
        <f t="shared" si="90"/>
        <v>technology</v>
      </c>
      <c r="R970" t="str">
        <f t="shared" si="91"/>
        <v>wearables</v>
      </c>
      <c r="S970" s="6">
        <f t="shared" si="94"/>
        <v>1.325E-2</v>
      </c>
      <c r="T970" s="7">
        <f t="shared" si="95"/>
        <v>26.5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2"/>
        <v>42775.30332175926</v>
      </c>
      <c r="K971">
        <v>1483773407</v>
      </c>
      <c r="L971" s="11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t="str">
        <f t="shared" ref="Q971:Q1034" si="96">LEFT(P971, FIND("/",P971)-1)</f>
        <v>technology</v>
      </c>
      <c r="R971" t="str">
        <f t="shared" ref="R971:R1034" si="97">RIGHT(P971,LEN(P971)-FIND("/",P971))</f>
        <v>wearables</v>
      </c>
      <c r="S971" s="6">
        <f t="shared" si="94"/>
        <v>0.46666666666666667</v>
      </c>
      <c r="T971" s="7">
        <f t="shared" si="95"/>
        <v>1272.7272727272727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2"/>
        <v>42758.207638888889</v>
      </c>
      <c r="K972">
        <v>1481951853</v>
      </c>
      <c r="L972" s="11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t="str">
        <f t="shared" si="96"/>
        <v>technology</v>
      </c>
      <c r="R972" t="str">
        <f t="shared" si="97"/>
        <v>wearables</v>
      </c>
      <c r="S972" s="6">
        <f t="shared" si="94"/>
        <v>0.4592</v>
      </c>
      <c r="T972" s="7">
        <f t="shared" si="95"/>
        <v>164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2"/>
        <v>42156.709027777775</v>
      </c>
      <c r="K973">
        <v>1429290060</v>
      </c>
      <c r="L973" s="11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t="str">
        <f t="shared" si="96"/>
        <v>technology</v>
      </c>
      <c r="R973" t="str">
        <f t="shared" si="97"/>
        <v>wearables</v>
      </c>
      <c r="S973" s="6">
        <f t="shared" si="94"/>
        <v>2.2599999999999999E-3</v>
      </c>
      <c r="T973" s="7">
        <f t="shared" si="95"/>
        <v>45.2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2"/>
        <v>41886.290972222225</v>
      </c>
      <c r="K974">
        <v>1407271598</v>
      </c>
      <c r="L974" s="11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t="str">
        <f t="shared" si="96"/>
        <v>technology</v>
      </c>
      <c r="R974" t="str">
        <f t="shared" si="97"/>
        <v>wearables</v>
      </c>
      <c r="S974" s="6">
        <f t="shared" si="94"/>
        <v>0.34625</v>
      </c>
      <c r="T974" s="7">
        <f t="shared" si="95"/>
        <v>153.88888888888889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2"/>
        <v>42317.056631944448</v>
      </c>
      <c r="K975">
        <v>1441844493</v>
      </c>
      <c r="L975" s="11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t="str">
        <f t="shared" si="96"/>
        <v>technology</v>
      </c>
      <c r="R975" t="str">
        <f t="shared" si="97"/>
        <v>wearables</v>
      </c>
      <c r="S975" s="6">
        <f t="shared" si="94"/>
        <v>2.0549999999999999E-2</v>
      </c>
      <c r="T975" s="7">
        <f t="shared" si="95"/>
        <v>51.375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2"/>
        <v>42454.707824074074</v>
      </c>
      <c r="K976">
        <v>1456336756</v>
      </c>
      <c r="L976" s="11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t="str">
        <f t="shared" si="96"/>
        <v>technology</v>
      </c>
      <c r="R976" t="str">
        <f t="shared" si="97"/>
        <v>wearables</v>
      </c>
      <c r="S976" s="6">
        <f t="shared" si="94"/>
        <v>5.5999999999999999E-3</v>
      </c>
      <c r="T976" s="7">
        <f t="shared" si="95"/>
        <v>93.333333333333329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2"/>
        <v>42549.696585648147</v>
      </c>
      <c r="K977">
        <v>1461948185</v>
      </c>
      <c r="L977" s="11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t="str">
        <f t="shared" si="96"/>
        <v>technology</v>
      </c>
      <c r="R977" t="str">
        <f t="shared" si="97"/>
        <v>wearables</v>
      </c>
      <c r="S977" s="6">
        <f t="shared" si="94"/>
        <v>2.6069999999999999E-2</v>
      </c>
      <c r="T977" s="7">
        <f t="shared" si="95"/>
        <v>108.625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2"/>
        <v>42230.058993055558</v>
      </c>
      <c r="K978">
        <v>1435627497</v>
      </c>
      <c r="L978" s="11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t="str">
        <f t="shared" si="96"/>
        <v>technology</v>
      </c>
      <c r="R978" t="str">
        <f t="shared" si="97"/>
        <v>wearables</v>
      </c>
      <c r="S978" s="6">
        <f t="shared" si="94"/>
        <v>1.9259999999999999E-2</v>
      </c>
      <c r="T978" s="7">
        <f t="shared" si="95"/>
        <v>160.5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2"/>
        <v>42421.942094907412</v>
      </c>
      <c r="K979">
        <v>1453502197</v>
      </c>
      <c r="L979" s="11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t="str">
        <f t="shared" si="96"/>
        <v>technology</v>
      </c>
      <c r="R979" t="str">
        <f t="shared" si="97"/>
        <v>wearables</v>
      </c>
      <c r="S979" s="6">
        <f t="shared" si="94"/>
        <v>0.33666666666666667</v>
      </c>
      <c r="T979" s="7">
        <f t="shared" si="95"/>
        <v>75.75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2"/>
        <v>42425.309039351851</v>
      </c>
      <c r="K980">
        <v>1453793101</v>
      </c>
      <c r="L980" s="11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96"/>
        <v>technology</v>
      </c>
      <c r="R980" t="str">
        <f t="shared" si="97"/>
        <v>wearables</v>
      </c>
      <c r="S980" s="6">
        <f t="shared" si="94"/>
        <v>0.5626326718299024</v>
      </c>
      <c r="T980" s="7">
        <f t="shared" si="95"/>
        <v>790.83739837398377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2"/>
        <v>42541.790972222225</v>
      </c>
      <c r="K981">
        <v>1463392828</v>
      </c>
      <c r="L981" s="11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t="str">
        <f t="shared" si="96"/>
        <v>technology</v>
      </c>
      <c r="R981" t="str">
        <f t="shared" si="97"/>
        <v>wearables</v>
      </c>
      <c r="S981" s="6">
        <f t="shared" si="94"/>
        <v>0.82817600000000002</v>
      </c>
      <c r="T981" s="7">
        <f t="shared" si="95"/>
        <v>301.93916666666667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2"/>
        <v>41973.945856481485</v>
      </c>
      <c r="K982">
        <v>1413495722</v>
      </c>
      <c r="L982" s="11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t="str">
        <f t="shared" si="96"/>
        <v>technology</v>
      </c>
      <c r="R982" t="str">
        <f t="shared" si="97"/>
        <v>wearables</v>
      </c>
      <c r="S982" s="6">
        <f t="shared" si="94"/>
        <v>0.14860000000000001</v>
      </c>
      <c r="T982" s="7">
        <f t="shared" si="95"/>
        <v>47.935483870967744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2"/>
        <v>41860.947013888886</v>
      </c>
      <c r="K983">
        <v>1405032222</v>
      </c>
      <c r="L983" s="11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t="str">
        <f t="shared" si="96"/>
        <v>technology</v>
      </c>
      <c r="R983" t="str">
        <f t="shared" si="97"/>
        <v>wearables</v>
      </c>
      <c r="S983" s="6">
        <f t="shared" si="94"/>
        <v>1.2375123751237513E-4</v>
      </c>
      <c r="T983" s="7">
        <f t="shared" si="95"/>
        <v>2.75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2"/>
        <v>42645.753310185188</v>
      </c>
      <c r="K984">
        <v>1472839486</v>
      </c>
      <c r="L984" s="11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t="str">
        <f t="shared" si="96"/>
        <v>technology</v>
      </c>
      <c r="R984" t="str">
        <f t="shared" si="97"/>
        <v>wearables</v>
      </c>
      <c r="S984" s="6">
        <f t="shared" si="94"/>
        <v>1.7142857142857143E-4</v>
      </c>
      <c r="T984" s="7">
        <f t="shared" si="95"/>
        <v>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2"/>
        <v>42605.870833333334</v>
      </c>
      <c r="K985">
        <v>1469289685</v>
      </c>
      <c r="L985" s="11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96"/>
        <v>technology</v>
      </c>
      <c r="R985" t="str">
        <f t="shared" si="97"/>
        <v>wearables</v>
      </c>
      <c r="S985" s="6">
        <f t="shared" si="94"/>
        <v>0.2950613611721471</v>
      </c>
      <c r="T985" s="7">
        <f t="shared" si="95"/>
        <v>171.79329608938548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2"/>
        <v>42091.074166666673</v>
      </c>
      <c r="K986">
        <v>1424918808</v>
      </c>
      <c r="L986" s="11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t="str">
        <f t="shared" si="96"/>
        <v>technology</v>
      </c>
      <c r="R986" t="str">
        <f t="shared" si="97"/>
        <v>wearables</v>
      </c>
      <c r="S986" s="6">
        <f t="shared" si="94"/>
        <v>1.06E-2</v>
      </c>
      <c r="T986" s="7">
        <f t="shared" si="95"/>
        <v>35.333333333333336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2"/>
        <v>42369.958333333328</v>
      </c>
      <c r="K987">
        <v>1449011610</v>
      </c>
      <c r="L987" s="11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t="str">
        <f t="shared" si="96"/>
        <v>technology</v>
      </c>
      <c r="R987" t="str">
        <f t="shared" si="97"/>
        <v>wearables</v>
      </c>
      <c r="S987" s="6">
        <f t="shared" si="94"/>
        <v>6.2933333333333327E-2</v>
      </c>
      <c r="T987" s="7">
        <f t="shared" si="95"/>
        <v>82.086956521739125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2"/>
        <v>42379</v>
      </c>
      <c r="K988">
        <v>1447698300</v>
      </c>
      <c r="L988" s="11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t="str">
        <f t="shared" si="96"/>
        <v>technology</v>
      </c>
      <c r="R988" t="str">
        <f t="shared" si="97"/>
        <v>wearables</v>
      </c>
      <c r="S988" s="6">
        <f t="shared" si="94"/>
        <v>0.1275</v>
      </c>
      <c r="T988" s="7">
        <f t="shared" si="95"/>
        <v>110.8695652173913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2"/>
        <v>41813.294560185182</v>
      </c>
      <c r="K989">
        <v>1400051050</v>
      </c>
      <c r="L989" s="11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t="str">
        <f t="shared" si="96"/>
        <v>technology</v>
      </c>
      <c r="R989" t="str">
        <f t="shared" si="97"/>
        <v>wearables</v>
      </c>
      <c r="S989" s="6">
        <f t="shared" si="94"/>
        <v>0.13220000000000001</v>
      </c>
      <c r="T989" s="7">
        <f t="shared" si="95"/>
        <v>161.21951219512195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2"/>
        <v>42644.356770833328</v>
      </c>
      <c r="K990">
        <v>1472718825</v>
      </c>
      <c r="L990" s="11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t="str">
        <f t="shared" si="96"/>
        <v>technology</v>
      </c>
      <c r="R990" t="str">
        <f t="shared" si="97"/>
        <v>wearables</v>
      </c>
      <c r="S990" s="6">
        <f t="shared" si="94"/>
        <v>0</v>
      </c>
      <c r="T990" s="7">
        <f t="shared" si="95"/>
        <v>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2"/>
        <v>42641.933969907404</v>
      </c>
      <c r="K991">
        <v>1472509495</v>
      </c>
      <c r="L991" s="11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t="str">
        <f t="shared" si="96"/>
        <v>technology</v>
      </c>
      <c r="R991" t="str">
        <f t="shared" si="97"/>
        <v>wearables</v>
      </c>
      <c r="S991" s="6">
        <f t="shared" si="94"/>
        <v>0.16769999999999999</v>
      </c>
      <c r="T991" s="7">
        <f t="shared" si="95"/>
        <v>52.40625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2"/>
        <v>41885.784305555557</v>
      </c>
      <c r="K992">
        <v>1407178164</v>
      </c>
      <c r="L992" s="11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t="str">
        <f t="shared" si="96"/>
        <v>technology</v>
      </c>
      <c r="R992" t="str">
        <f t="shared" si="97"/>
        <v>wearables</v>
      </c>
      <c r="S992" s="6">
        <f t="shared" si="94"/>
        <v>1.0399999999999999E-3</v>
      </c>
      <c r="T992" s="7">
        <f t="shared" si="95"/>
        <v>13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2"/>
        <v>42563.785416666666</v>
      </c>
      <c r="K993">
        <v>1466186988</v>
      </c>
      <c r="L993" s="11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t="str">
        <f t="shared" si="96"/>
        <v>technology</v>
      </c>
      <c r="R993" t="str">
        <f t="shared" si="97"/>
        <v>wearables</v>
      </c>
      <c r="S993" s="6">
        <f t="shared" si="94"/>
        <v>4.24E-2</v>
      </c>
      <c r="T993" s="7">
        <f t="shared" si="95"/>
        <v>30.285714285714285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2"/>
        <v>42497.883321759262</v>
      </c>
      <c r="K994">
        <v>1457475119</v>
      </c>
      <c r="L994" s="11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t="str">
        <f t="shared" si="96"/>
        <v>technology</v>
      </c>
      <c r="R994" t="str">
        <f t="shared" si="97"/>
        <v>wearables</v>
      </c>
      <c r="S994" s="6">
        <f t="shared" si="94"/>
        <v>4.6699999999999997E-3</v>
      </c>
      <c r="T994" s="7">
        <f t="shared" si="95"/>
        <v>116.75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2"/>
        <v>42686.208333333328</v>
      </c>
      <c r="K995">
        <v>1476054568</v>
      </c>
      <c r="L995" s="11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96"/>
        <v>technology</v>
      </c>
      <c r="R995" t="str">
        <f t="shared" si="97"/>
        <v>wearables</v>
      </c>
      <c r="S995" s="6">
        <f t="shared" si="94"/>
        <v>0.25087142857142858</v>
      </c>
      <c r="T995" s="7">
        <f t="shared" si="95"/>
        <v>89.59693877551021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2"/>
        <v>41973.957638888889</v>
      </c>
      <c r="K996">
        <v>1412835530</v>
      </c>
      <c r="L996" s="11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t="str">
        <f t="shared" si="96"/>
        <v>technology</v>
      </c>
      <c r="R996" t="str">
        <f t="shared" si="97"/>
        <v>wearables</v>
      </c>
      <c r="S996" s="6">
        <f t="shared" si="94"/>
        <v>2.3345000000000001E-2</v>
      </c>
      <c r="T996" s="7">
        <f t="shared" si="95"/>
        <v>424.45454545454544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2"/>
        <v>41972.666666666672</v>
      </c>
      <c r="K997">
        <v>1415140480</v>
      </c>
      <c r="L997" s="11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t="str">
        <f t="shared" si="96"/>
        <v>technology</v>
      </c>
      <c r="R997" t="str">
        <f t="shared" si="97"/>
        <v>wearables</v>
      </c>
      <c r="S997" s="6">
        <f t="shared" si="94"/>
        <v>7.2599999999999998E-2</v>
      </c>
      <c r="T997" s="7">
        <f t="shared" si="95"/>
        <v>80.666666666666671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2"/>
        <v>41847.643750000003</v>
      </c>
      <c r="K998">
        <v>1403902060</v>
      </c>
      <c r="L998" s="11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t="str">
        <f t="shared" si="96"/>
        <v>technology</v>
      </c>
      <c r="R998" t="str">
        <f t="shared" si="97"/>
        <v>wearables</v>
      </c>
      <c r="S998" s="6">
        <f t="shared" si="94"/>
        <v>1.6250000000000001E-2</v>
      </c>
      <c r="T998" s="7">
        <f t="shared" si="95"/>
        <v>13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2"/>
        <v>41971.144641203704</v>
      </c>
      <c r="K999">
        <v>1414549697</v>
      </c>
      <c r="L999" s="11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t="str">
        <f t="shared" si="96"/>
        <v>technology</v>
      </c>
      <c r="R999" t="str">
        <f t="shared" si="97"/>
        <v>wearables</v>
      </c>
      <c r="S999" s="6">
        <f t="shared" si="94"/>
        <v>1.2999999999999999E-2</v>
      </c>
      <c r="T999" s="7">
        <f t="shared" si="95"/>
        <v>8.125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2"/>
        <v>42327.210659722223</v>
      </c>
      <c r="K1000">
        <v>1444017801</v>
      </c>
      <c r="L1000" s="11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96"/>
        <v>technology</v>
      </c>
      <c r="R1000" t="str">
        <f t="shared" si="97"/>
        <v>wearables</v>
      </c>
      <c r="S1000" s="6">
        <f t="shared" si="94"/>
        <v>0.58558333333333334</v>
      </c>
      <c r="T1000" s="7">
        <f t="shared" si="95"/>
        <v>153.42794759825327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2"/>
        <v>41956.334722222222</v>
      </c>
      <c r="K1001">
        <v>1413270690</v>
      </c>
      <c r="L1001" s="11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96"/>
        <v>technology</v>
      </c>
      <c r="R1001" t="str">
        <f t="shared" si="97"/>
        <v>wearables</v>
      </c>
      <c r="S1001" s="6">
        <f t="shared" si="94"/>
        <v>7.7886666666666673E-2</v>
      </c>
      <c r="T1001" s="7">
        <f t="shared" si="95"/>
        <v>292.07499999999999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2"/>
        <v>42809.018055555556</v>
      </c>
      <c r="K1002">
        <v>1484357160</v>
      </c>
      <c r="L1002" s="11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96"/>
        <v>technology</v>
      </c>
      <c r="R1002" t="str">
        <f t="shared" si="97"/>
        <v>wearables</v>
      </c>
      <c r="S1002" s="6">
        <f t="shared" si="94"/>
        <v>2.2157147647256063E-2</v>
      </c>
      <c r="T1002" s="7">
        <f t="shared" si="95"/>
        <v>3304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2"/>
        <v>42765.720057870371</v>
      </c>
      <c r="K1003">
        <v>1481908613</v>
      </c>
      <c r="L1003" s="11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96"/>
        <v>technology</v>
      </c>
      <c r="R1003" t="str">
        <f t="shared" si="97"/>
        <v>wearables</v>
      </c>
      <c r="S1003" s="6">
        <f t="shared" si="94"/>
        <v>1.04</v>
      </c>
      <c r="T1003" s="7">
        <f t="shared" si="95"/>
        <v>1300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2"/>
        <v>42355.249305555553</v>
      </c>
      <c r="K1004">
        <v>1447777514</v>
      </c>
      <c r="L1004" s="11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96"/>
        <v>technology</v>
      </c>
      <c r="R1004" t="str">
        <f t="shared" si="97"/>
        <v>wearables</v>
      </c>
      <c r="S1004" s="6">
        <f t="shared" si="94"/>
        <v>0.29602960296029601</v>
      </c>
      <c r="T1004" s="7">
        <f t="shared" si="95"/>
        <v>134.54545454545453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2"/>
        <v>42810.667372685188</v>
      </c>
      <c r="K1005">
        <v>1487091661</v>
      </c>
      <c r="L1005" s="11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96"/>
        <v>technology</v>
      </c>
      <c r="R1005" t="str">
        <f t="shared" si="97"/>
        <v>wearables</v>
      </c>
      <c r="S1005" s="6">
        <f t="shared" si="94"/>
        <v>0.16055</v>
      </c>
      <c r="T1005" s="7">
        <f t="shared" si="95"/>
        <v>214.06666666666666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2"/>
        <v>42418.708645833336</v>
      </c>
      <c r="K1006">
        <v>1453222827</v>
      </c>
      <c r="L1006" s="11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96"/>
        <v>technology</v>
      </c>
      <c r="R1006" t="str">
        <f t="shared" si="97"/>
        <v>wearables</v>
      </c>
      <c r="S1006" s="6">
        <f t="shared" si="94"/>
        <v>0.82208000000000003</v>
      </c>
      <c r="T1006" s="7">
        <f t="shared" si="95"/>
        <v>216.33684210526314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2"/>
        <v>42307.624803240738</v>
      </c>
      <c r="K1007">
        <v>1443538783</v>
      </c>
      <c r="L1007" s="11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96"/>
        <v>technology</v>
      </c>
      <c r="R1007" t="str">
        <f t="shared" si="97"/>
        <v>wearables</v>
      </c>
      <c r="S1007" s="6">
        <f t="shared" si="94"/>
        <v>0.75051000000000001</v>
      </c>
      <c r="T1007" s="7">
        <f t="shared" si="95"/>
        <v>932.31055900621118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2"/>
        <v>41985.299305555556</v>
      </c>
      <c r="K1008">
        <v>1417654672</v>
      </c>
      <c r="L1008" s="11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96"/>
        <v>technology</v>
      </c>
      <c r="R1008" t="str">
        <f t="shared" si="97"/>
        <v>wearables</v>
      </c>
      <c r="S1008" s="6">
        <f t="shared" si="94"/>
        <v>5.8500000000000003E-2</v>
      </c>
      <c r="T1008" s="7">
        <f t="shared" si="95"/>
        <v>29.25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2"/>
        <v>42718.6252662037</v>
      </c>
      <c r="K1009">
        <v>1478095223</v>
      </c>
      <c r="L1009" s="11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96"/>
        <v>technology</v>
      </c>
      <c r="R1009" t="str">
        <f t="shared" si="97"/>
        <v>wearables</v>
      </c>
      <c r="S1009" s="6">
        <f t="shared" si="94"/>
        <v>0.44319999999999998</v>
      </c>
      <c r="T1009" s="7">
        <f t="shared" si="95"/>
        <v>174.94736842105263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2"/>
        <v>42732.809201388889</v>
      </c>
      <c r="K1010">
        <v>1480361115</v>
      </c>
      <c r="L1010" s="11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96"/>
        <v>technology</v>
      </c>
      <c r="R1010" t="str">
        <f t="shared" si="97"/>
        <v>wearables</v>
      </c>
      <c r="S1010" s="6">
        <f t="shared" si="94"/>
        <v>2.6737967914438501E-3</v>
      </c>
      <c r="T1010" s="7">
        <f t="shared" si="95"/>
        <v>250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2"/>
        <v>42540.604699074072</v>
      </c>
      <c r="K1011">
        <v>1463754646</v>
      </c>
      <c r="L1011" s="11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96"/>
        <v>technology</v>
      </c>
      <c r="R1011" t="str">
        <f t="shared" si="97"/>
        <v>wearables</v>
      </c>
      <c r="S1011" s="6">
        <f t="shared" si="94"/>
        <v>0.1313</v>
      </c>
      <c r="T1011" s="7">
        <f t="shared" si="95"/>
        <v>65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2"/>
        <v>42618.124305555553</v>
      </c>
      <c r="K1012">
        <v>1468180462</v>
      </c>
      <c r="L1012" s="11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96"/>
        <v>technology</v>
      </c>
      <c r="R1012" t="str">
        <f t="shared" si="97"/>
        <v>wearables</v>
      </c>
      <c r="S1012" s="6">
        <f t="shared" si="94"/>
        <v>1.9088937093275488E-3</v>
      </c>
      <c r="T1012" s="7">
        <f t="shared" si="95"/>
        <v>55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2"/>
        <v>41991.898090277777</v>
      </c>
      <c r="K1013">
        <v>1415050395</v>
      </c>
      <c r="L1013" s="11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96"/>
        <v>technology</v>
      </c>
      <c r="R1013" t="str">
        <f t="shared" si="97"/>
        <v>wearables</v>
      </c>
      <c r="S1013" s="6">
        <f t="shared" si="94"/>
        <v>3.7499999999999999E-3</v>
      </c>
      <c r="T1013" s="7">
        <f t="shared" si="95"/>
        <v>75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2"/>
        <v>42759.440416666665</v>
      </c>
      <c r="K1014">
        <v>1481366052</v>
      </c>
      <c r="L1014" s="11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96"/>
        <v>technology</v>
      </c>
      <c r="R1014" t="str">
        <f t="shared" si="97"/>
        <v>wearables</v>
      </c>
      <c r="S1014" s="6">
        <f t="shared" si="94"/>
        <v>215.35021</v>
      </c>
      <c r="T1014" s="7">
        <f t="shared" si="95"/>
        <v>1389.3561935483872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2"/>
        <v>42367.833333333328</v>
      </c>
      <c r="K1015">
        <v>1449000056</v>
      </c>
      <c r="L1015" s="11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96"/>
        <v>technology</v>
      </c>
      <c r="R1015" t="str">
        <f t="shared" si="97"/>
        <v>wearables</v>
      </c>
      <c r="S1015" s="6">
        <f t="shared" si="94"/>
        <v>0.34527999999999998</v>
      </c>
      <c r="T1015" s="7">
        <f t="shared" si="95"/>
        <v>95.911111111111111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2"/>
        <v>42005.002488425926</v>
      </c>
      <c r="K1016">
        <v>1415750615</v>
      </c>
      <c r="L1016" s="11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96"/>
        <v>technology</v>
      </c>
      <c r="R1016" t="str">
        <f t="shared" si="97"/>
        <v>wearables</v>
      </c>
      <c r="S1016" s="6">
        <f t="shared" si="94"/>
        <v>0.30599999999999999</v>
      </c>
      <c r="T1016" s="7">
        <f t="shared" si="95"/>
        <v>191.25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2"/>
        <v>42333.920081018514</v>
      </c>
      <c r="K1017">
        <v>1445893495</v>
      </c>
      <c r="L1017" s="11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96"/>
        <v>technology</v>
      </c>
      <c r="R1017" t="str">
        <f t="shared" si="97"/>
        <v>wearables</v>
      </c>
      <c r="S1017" s="6">
        <f t="shared" si="94"/>
        <v>2.6666666666666668E-2</v>
      </c>
      <c r="T1017" s="7">
        <f t="shared" si="95"/>
        <v>40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2"/>
        <v>42467.065462962957</v>
      </c>
      <c r="K1018">
        <v>1456108456</v>
      </c>
      <c r="L1018" s="11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96"/>
        <v>technology</v>
      </c>
      <c r="R1018" t="str">
        <f t="shared" si="97"/>
        <v>wearables</v>
      </c>
      <c r="S1018" s="6">
        <f t="shared" si="94"/>
        <v>2.8420000000000001E-2</v>
      </c>
      <c r="T1018" s="7">
        <f t="shared" si="95"/>
        <v>74.78947368421052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2"/>
        <v>42329.716840277775</v>
      </c>
      <c r="K1019">
        <v>1444666335</v>
      </c>
      <c r="L1019" s="11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96"/>
        <v>technology</v>
      </c>
      <c r="R1019" t="str">
        <f t="shared" si="97"/>
        <v>wearables</v>
      </c>
      <c r="S1019" s="6">
        <f t="shared" si="94"/>
        <v>0.22878799999999999</v>
      </c>
      <c r="T1019" s="7">
        <f t="shared" si="95"/>
        <v>161.11830985915492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2"/>
        <v>42565.492280092592</v>
      </c>
      <c r="K1020">
        <v>1465904933</v>
      </c>
      <c r="L1020" s="11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96"/>
        <v>technology</v>
      </c>
      <c r="R1020" t="str">
        <f t="shared" si="97"/>
        <v>wearables</v>
      </c>
      <c r="S1020" s="6">
        <f t="shared" si="94"/>
        <v>3.1050000000000001E-2</v>
      </c>
      <c r="T1020" s="7">
        <f t="shared" si="95"/>
        <v>88.714285714285708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2"/>
        <v>42039.973946759259</v>
      </c>
      <c r="K1021">
        <v>1420500149</v>
      </c>
      <c r="L1021" s="11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96"/>
        <v>technology</v>
      </c>
      <c r="R1021" t="str">
        <f t="shared" si="97"/>
        <v>wearables</v>
      </c>
      <c r="S1021" s="6">
        <f t="shared" si="94"/>
        <v>0.47333333333333333</v>
      </c>
      <c r="T1021" s="7">
        <f t="shared" si="95"/>
        <v>53.25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2"/>
        <v>42157.032638888893</v>
      </c>
      <c r="K1022">
        <v>1430617209</v>
      </c>
      <c r="L1022" s="11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96"/>
        <v>music</v>
      </c>
      <c r="R1022" t="str">
        <f t="shared" si="97"/>
        <v>electronic music</v>
      </c>
      <c r="S1022" s="6">
        <f t="shared" si="94"/>
        <v>2.0554838709677421</v>
      </c>
      <c r="T1022" s="7">
        <f t="shared" si="95"/>
        <v>106.2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2"/>
        <v>42294.166666666672</v>
      </c>
      <c r="K1023">
        <v>1443074571</v>
      </c>
      <c r="L1023" s="11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96"/>
        <v>music</v>
      </c>
      <c r="R1023" t="str">
        <f t="shared" si="97"/>
        <v>electronic music</v>
      </c>
      <c r="S1023" s="6">
        <f t="shared" si="94"/>
        <v>3.5180366666666667</v>
      </c>
      <c r="T1023" s="7">
        <f t="shared" si="95"/>
        <v>22.079728033472804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2"/>
        <v>42141.646724537044</v>
      </c>
      <c r="K1024">
        <v>1429284677</v>
      </c>
      <c r="L1024" s="11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96"/>
        <v>music</v>
      </c>
      <c r="R1024" t="str">
        <f t="shared" si="97"/>
        <v>electronic music</v>
      </c>
      <c r="S1024" s="6">
        <f t="shared" si="94"/>
        <v>1.149</v>
      </c>
      <c r="T1024" s="7">
        <f t="shared" si="95"/>
        <v>31.054054054054053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2"/>
        <v>42175.919687500005</v>
      </c>
      <c r="K1025">
        <v>1432245861</v>
      </c>
      <c r="L1025" s="11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96"/>
        <v>music</v>
      </c>
      <c r="R1025" t="str">
        <f t="shared" si="97"/>
        <v>electronic music</v>
      </c>
      <c r="S1025" s="6">
        <f t="shared" si="94"/>
        <v>2.3715000000000002</v>
      </c>
      <c r="T1025" s="7">
        <f t="shared" si="95"/>
        <v>36.206106870229007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2"/>
        <v>42400.580590277779</v>
      </c>
      <c r="K1026">
        <v>1451656563</v>
      </c>
      <c r="L1026" s="11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96"/>
        <v>music</v>
      </c>
      <c r="R1026" t="str">
        <f t="shared" si="97"/>
        <v>electronic music</v>
      </c>
      <c r="S1026" s="6">
        <f t="shared" si="94"/>
        <v>1.1863774999999999</v>
      </c>
      <c r="T1026" s="7">
        <f t="shared" si="95"/>
        <v>388.9762295081967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8">(((I1027/60)/60)/24)+DATE(1970,1,1)</f>
        <v>42079.792094907403</v>
      </c>
      <c r="K1027">
        <v>1423944037</v>
      </c>
      <c r="L1027" s="11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si="96"/>
        <v>music</v>
      </c>
      <c r="R1027" t="str">
        <f t="shared" si="97"/>
        <v>electronic music</v>
      </c>
      <c r="S1027" s="6">
        <f t="shared" ref="S1027:S1090" si="100">E1027/D1027</f>
        <v>1.099283142857143</v>
      </c>
      <c r="T1027" s="7">
        <f t="shared" ref="T1027:T1090" si="101">IF(E1027=0,0,E1027/N1027)</f>
        <v>71.848571428571432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8"/>
        <v>42460.365925925929</v>
      </c>
      <c r="K1028">
        <v>1456480016</v>
      </c>
      <c r="L1028" s="11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96"/>
        <v>music</v>
      </c>
      <c r="R1028" t="str">
        <f t="shared" si="97"/>
        <v>electronic music</v>
      </c>
      <c r="S1028" s="6">
        <f t="shared" si="100"/>
        <v>1.0000828571428571</v>
      </c>
      <c r="T1028" s="7">
        <f t="shared" si="101"/>
        <v>57.381803278688523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8"/>
        <v>41935.034108796295</v>
      </c>
      <c r="K1029">
        <v>1411433347</v>
      </c>
      <c r="L1029" s="11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96"/>
        <v>music</v>
      </c>
      <c r="R1029" t="str">
        <f t="shared" si="97"/>
        <v>electronic music</v>
      </c>
      <c r="S1029" s="6">
        <f t="shared" si="100"/>
        <v>1.0309292094387414</v>
      </c>
      <c r="T1029" s="7">
        <f t="shared" si="101"/>
        <v>69.666666666666671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8"/>
        <v>42800.833333333328</v>
      </c>
      <c r="K1030">
        <v>1484924605</v>
      </c>
      <c r="L1030" s="11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96"/>
        <v>music</v>
      </c>
      <c r="R1030" t="str">
        <f t="shared" si="97"/>
        <v>electronic music</v>
      </c>
      <c r="S1030" s="6">
        <f t="shared" si="100"/>
        <v>1.1727000000000001</v>
      </c>
      <c r="T1030" s="7">
        <f t="shared" si="101"/>
        <v>45.988235294117644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8"/>
        <v>42098.915972222225</v>
      </c>
      <c r="K1031">
        <v>1423501507</v>
      </c>
      <c r="L1031" s="11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96"/>
        <v>music</v>
      </c>
      <c r="R1031" t="str">
        <f t="shared" si="97"/>
        <v>electronic music</v>
      </c>
      <c r="S1031" s="6">
        <f t="shared" si="100"/>
        <v>1.1175999999999999</v>
      </c>
      <c r="T1031" s="7">
        <f t="shared" si="101"/>
        <v>79.262411347517727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8"/>
        <v>42625.483206018514</v>
      </c>
      <c r="K1032">
        <v>1472470549</v>
      </c>
      <c r="L1032" s="11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96"/>
        <v>music</v>
      </c>
      <c r="R1032" t="str">
        <f t="shared" si="97"/>
        <v>electronic music</v>
      </c>
      <c r="S1032" s="6">
        <f t="shared" si="100"/>
        <v>3.4209999999999998</v>
      </c>
      <c r="T1032" s="7">
        <f t="shared" si="101"/>
        <v>43.031446540880502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8"/>
        <v>42354.764004629629</v>
      </c>
      <c r="K1033">
        <v>1447698010</v>
      </c>
      <c r="L1033" s="11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96"/>
        <v>music</v>
      </c>
      <c r="R1033" t="str">
        <f t="shared" si="97"/>
        <v>electronic music</v>
      </c>
      <c r="S1033" s="6">
        <f t="shared" si="100"/>
        <v>1.0740000000000001</v>
      </c>
      <c r="T1033" s="7">
        <f t="shared" si="101"/>
        <v>108.48484848484848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8"/>
        <v>42544.666956018518</v>
      </c>
      <c r="K1034">
        <v>1464105625</v>
      </c>
      <c r="L1034" s="11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96"/>
        <v>music</v>
      </c>
      <c r="R1034" t="str">
        <f t="shared" si="97"/>
        <v>electronic music</v>
      </c>
      <c r="S1034" s="6">
        <f t="shared" si="100"/>
        <v>1.0849703703703704</v>
      </c>
      <c r="T1034" s="7">
        <f t="shared" si="101"/>
        <v>61.029583333333335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8"/>
        <v>42716.732407407413</v>
      </c>
      <c r="K1035">
        <v>1479144880</v>
      </c>
      <c r="L1035" s="11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ref="Q1035:Q1098" si="102">LEFT(P1035, FIND("/",P1035)-1)</f>
        <v>music</v>
      </c>
      <c r="R1035" t="str">
        <f t="shared" ref="R1035:R1098" si="103">RIGHT(P1035,LEN(P1035)-FIND("/",P1035))</f>
        <v>electronic music</v>
      </c>
      <c r="S1035" s="6">
        <f t="shared" si="100"/>
        <v>1.0286144578313252</v>
      </c>
      <c r="T1035" s="7">
        <f t="shared" si="101"/>
        <v>50.592592592592595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8"/>
        <v>42587.165972222225</v>
      </c>
      <c r="K1036">
        <v>1467604804</v>
      </c>
      <c r="L1036" s="11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102"/>
        <v>music</v>
      </c>
      <c r="R1036" t="str">
        <f t="shared" si="103"/>
        <v>electronic music</v>
      </c>
      <c r="S1036" s="6">
        <f t="shared" si="100"/>
        <v>1.3000180000000001</v>
      </c>
      <c r="T1036" s="7">
        <f t="shared" si="101"/>
        <v>39.157168674698795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8"/>
        <v>42046.641435185185</v>
      </c>
      <c r="K1037">
        <v>1421076220</v>
      </c>
      <c r="L1037" s="11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102"/>
        <v>music</v>
      </c>
      <c r="R1037" t="str">
        <f t="shared" si="103"/>
        <v>electronic music</v>
      </c>
      <c r="S1037" s="6">
        <f t="shared" si="100"/>
        <v>1.0765217391304347</v>
      </c>
      <c r="T1037" s="7">
        <f t="shared" si="101"/>
        <v>65.15789473684211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8"/>
        <v>41281.333333333336</v>
      </c>
      <c r="K1038">
        <v>1354790790</v>
      </c>
      <c r="L1038" s="11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102"/>
        <v>music</v>
      </c>
      <c r="R1038" t="str">
        <f t="shared" si="103"/>
        <v>electronic music</v>
      </c>
      <c r="S1038" s="6">
        <f t="shared" si="100"/>
        <v>1.1236044444444444</v>
      </c>
      <c r="T1038" s="7">
        <f t="shared" si="101"/>
        <v>23.963127962085309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8"/>
        <v>42142.208333333328</v>
      </c>
      <c r="K1039">
        <v>1429991062</v>
      </c>
      <c r="L1039" s="11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102"/>
        <v>music</v>
      </c>
      <c r="R1039" t="str">
        <f t="shared" si="103"/>
        <v>electronic music</v>
      </c>
      <c r="S1039" s="6">
        <f t="shared" si="100"/>
        <v>1.0209999999999999</v>
      </c>
      <c r="T1039" s="7">
        <f t="shared" si="101"/>
        <v>48.61904761904762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8"/>
        <v>42448.190081018518</v>
      </c>
      <c r="K1040">
        <v>1455773623</v>
      </c>
      <c r="L1040" s="11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102"/>
        <v>music</v>
      </c>
      <c r="R1040" t="str">
        <f t="shared" si="103"/>
        <v>electronic music</v>
      </c>
      <c r="S1040" s="6">
        <f t="shared" si="100"/>
        <v>1.4533333333333334</v>
      </c>
      <c r="T1040" s="7">
        <f t="shared" si="101"/>
        <v>35.73770491803279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8"/>
        <v>42717.332638888889</v>
      </c>
      <c r="K1041">
        <v>1479436646</v>
      </c>
      <c r="L1041" s="11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102"/>
        <v>music</v>
      </c>
      <c r="R1041" t="str">
        <f t="shared" si="103"/>
        <v>electronic music</v>
      </c>
      <c r="S1041" s="6">
        <f t="shared" si="100"/>
        <v>1.282</v>
      </c>
      <c r="T1041" s="7">
        <f t="shared" si="101"/>
        <v>21.366666666666667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8"/>
        <v>42609.708437499998</v>
      </c>
      <c r="K1042">
        <v>1469725209</v>
      </c>
      <c r="L1042" s="11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102"/>
        <v>journalism</v>
      </c>
      <c r="R1042" t="str">
        <f t="shared" si="103"/>
        <v>audio</v>
      </c>
      <c r="S1042" s="6">
        <f t="shared" si="100"/>
        <v>2.9411764705882353E-3</v>
      </c>
      <c r="T1042" s="7">
        <f t="shared" si="101"/>
        <v>250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8"/>
        <v>41851.060092592597</v>
      </c>
      <c r="K1043">
        <v>1405041992</v>
      </c>
      <c r="L1043" s="11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102"/>
        <v>journalism</v>
      </c>
      <c r="R1043" t="str">
        <f t="shared" si="103"/>
        <v>audio</v>
      </c>
      <c r="S1043" s="6">
        <f t="shared" si="100"/>
        <v>0</v>
      </c>
      <c r="T1043" s="7">
        <f t="shared" si="101"/>
        <v>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8"/>
        <v>41894.416666666664</v>
      </c>
      <c r="K1044">
        <v>1406824948</v>
      </c>
      <c r="L1044" s="11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102"/>
        <v>journalism</v>
      </c>
      <c r="R1044" t="str">
        <f t="shared" si="103"/>
        <v>audio</v>
      </c>
      <c r="S1044" s="6">
        <f t="shared" si="100"/>
        <v>1.5384615384615385E-2</v>
      </c>
      <c r="T1044" s="7">
        <f t="shared" si="101"/>
        <v>10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8"/>
        <v>42144.252951388888</v>
      </c>
      <c r="K1045">
        <v>1429509855</v>
      </c>
      <c r="L1045" s="11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102"/>
        <v>journalism</v>
      </c>
      <c r="R1045" t="str">
        <f t="shared" si="103"/>
        <v>audio</v>
      </c>
      <c r="S1045" s="6">
        <f t="shared" si="100"/>
        <v>8.5370000000000001E-2</v>
      </c>
      <c r="T1045" s="7">
        <f t="shared" si="101"/>
        <v>29.236301369863014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8"/>
        <v>42068.852083333331</v>
      </c>
      <c r="K1046">
        <v>1420668801</v>
      </c>
      <c r="L1046" s="11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102"/>
        <v>journalism</v>
      </c>
      <c r="R1046" t="str">
        <f t="shared" si="103"/>
        <v>audio</v>
      </c>
      <c r="S1046" s="6">
        <f t="shared" si="100"/>
        <v>8.571428571428571E-4</v>
      </c>
      <c r="T1046" s="7">
        <f t="shared" si="101"/>
        <v>3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8"/>
        <v>41874.874421296299</v>
      </c>
      <c r="K1047">
        <v>1406235550</v>
      </c>
      <c r="L1047" s="11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102"/>
        <v>journalism</v>
      </c>
      <c r="R1047" t="str">
        <f t="shared" si="103"/>
        <v>audio</v>
      </c>
      <c r="S1047" s="6">
        <f t="shared" si="100"/>
        <v>2.6599999999999999E-2</v>
      </c>
      <c r="T1047" s="7">
        <f t="shared" si="101"/>
        <v>33.25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8"/>
        <v>42364.851388888885</v>
      </c>
      <c r="K1048">
        <v>1447273560</v>
      </c>
      <c r="L1048" s="11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102"/>
        <v>journalism</v>
      </c>
      <c r="R1048" t="str">
        <f t="shared" si="103"/>
        <v>audio</v>
      </c>
      <c r="S1048" s="6">
        <f t="shared" si="100"/>
        <v>0</v>
      </c>
      <c r="T1048" s="7">
        <f t="shared" si="101"/>
        <v>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8"/>
        <v>41948.860127314816</v>
      </c>
      <c r="K1049">
        <v>1412624315</v>
      </c>
      <c r="L1049" s="11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102"/>
        <v>journalism</v>
      </c>
      <c r="R1049" t="str">
        <f t="shared" si="103"/>
        <v>audio</v>
      </c>
      <c r="S1049" s="6">
        <f t="shared" si="100"/>
        <v>5.0000000000000001E-4</v>
      </c>
      <c r="T1049" s="7">
        <f t="shared" si="101"/>
        <v>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8"/>
        <v>42638.053113425922</v>
      </c>
      <c r="K1050">
        <v>1471310189</v>
      </c>
      <c r="L1050" s="11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102"/>
        <v>journalism</v>
      </c>
      <c r="R1050" t="str">
        <f t="shared" si="103"/>
        <v>audio</v>
      </c>
      <c r="S1050" s="6">
        <f t="shared" si="100"/>
        <v>1.4133333333333333E-2</v>
      </c>
      <c r="T1050" s="7">
        <f t="shared" si="101"/>
        <v>53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8"/>
        <v>42412.431076388893</v>
      </c>
      <c r="K1051">
        <v>1452680445</v>
      </c>
      <c r="L1051" s="11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102"/>
        <v>journalism</v>
      </c>
      <c r="R1051" t="str">
        <f t="shared" si="103"/>
        <v>audio</v>
      </c>
      <c r="S1051" s="6">
        <f t="shared" si="100"/>
        <v>0</v>
      </c>
      <c r="T1051" s="7">
        <f t="shared" si="101"/>
        <v>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8"/>
        <v>42261.7971875</v>
      </c>
      <c r="K1052">
        <v>1439665677</v>
      </c>
      <c r="L1052" s="11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102"/>
        <v>journalism</v>
      </c>
      <c r="R1052" t="str">
        <f t="shared" si="103"/>
        <v>audio</v>
      </c>
      <c r="S1052" s="6">
        <f t="shared" si="100"/>
        <v>0</v>
      </c>
      <c r="T1052" s="7">
        <f t="shared" si="101"/>
        <v>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8"/>
        <v>41878.014178240745</v>
      </c>
      <c r="K1053">
        <v>1406679625</v>
      </c>
      <c r="L1053" s="11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102"/>
        <v>journalism</v>
      </c>
      <c r="R1053" t="str">
        <f t="shared" si="103"/>
        <v>audio</v>
      </c>
      <c r="S1053" s="6">
        <f t="shared" si="100"/>
        <v>0</v>
      </c>
      <c r="T1053" s="7">
        <f t="shared" si="101"/>
        <v>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8"/>
        <v>42527.839583333334</v>
      </c>
      <c r="K1054">
        <v>1461438495</v>
      </c>
      <c r="L1054" s="11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102"/>
        <v>journalism</v>
      </c>
      <c r="R1054" t="str">
        <f t="shared" si="103"/>
        <v>audio</v>
      </c>
      <c r="S1054" s="6">
        <f t="shared" si="100"/>
        <v>0</v>
      </c>
      <c r="T1054" s="7">
        <f t="shared" si="101"/>
        <v>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8"/>
        <v>42800.172824074078</v>
      </c>
      <c r="K1055">
        <v>1486613332</v>
      </c>
      <c r="L1055" s="11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102"/>
        <v>journalism</v>
      </c>
      <c r="R1055" t="str">
        <f t="shared" si="103"/>
        <v>audio</v>
      </c>
      <c r="S1055" s="6">
        <f t="shared" si="100"/>
        <v>0.01</v>
      </c>
      <c r="T1055" s="7">
        <f t="shared" si="101"/>
        <v>15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8"/>
        <v>41861.916666666664</v>
      </c>
      <c r="K1056">
        <v>1405110399</v>
      </c>
      <c r="L1056" s="11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102"/>
        <v>journalism</v>
      </c>
      <c r="R1056" t="str">
        <f t="shared" si="103"/>
        <v>audio</v>
      </c>
      <c r="S1056" s="6">
        <f t="shared" si="100"/>
        <v>0</v>
      </c>
      <c r="T1056" s="7">
        <f t="shared" si="101"/>
        <v>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8"/>
        <v>42436.992418981477</v>
      </c>
      <c r="K1057">
        <v>1454802545</v>
      </c>
      <c r="L1057" s="11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102"/>
        <v>journalism</v>
      </c>
      <c r="R1057" t="str">
        <f t="shared" si="103"/>
        <v>audio</v>
      </c>
      <c r="S1057" s="6">
        <f t="shared" si="100"/>
        <v>0</v>
      </c>
      <c r="T1057" s="7">
        <f t="shared" si="101"/>
        <v>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8"/>
        <v>42118.677974537044</v>
      </c>
      <c r="K1058">
        <v>1424711777</v>
      </c>
      <c r="L1058" s="11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102"/>
        <v>journalism</v>
      </c>
      <c r="R1058" t="str">
        <f t="shared" si="103"/>
        <v>audio</v>
      </c>
      <c r="S1058" s="6">
        <f t="shared" si="100"/>
        <v>0</v>
      </c>
      <c r="T1058" s="7">
        <f t="shared" si="101"/>
        <v>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8"/>
        <v>42708.912997685184</v>
      </c>
      <c r="K1059">
        <v>1478292883</v>
      </c>
      <c r="L1059" s="11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102"/>
        <v>journalism</v>
      </c>
      <c r="R1059" t="str">
        <f t="shared" si="103"/>
        <v>audio</v>
      </c>
      <c r="S1059" s="6">
        <f t="shared" si="100"/>
        <v>0</v>
      </c>
      <c r="T1059" s="7">
        <f t="shared" si="101"/>
        <v>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8"/>
        <v>42089</v>
      </c>
      <c r="K1060">
        <v>1423777043</v>
      </c>
      <c r="L1060" s="11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102"/>
        <v>journalism</v>
      </c>
      <c r="R1060" t="str">
        <f t="shared" si="103"/>
        <v>audio</v>
      </c>
      <c r="S1060" s="6">
        <f t="shared" si="100"/>
        <v>0</v>
      </c>
      <c r="T1060" s="7">
        <f t="shared" si="101"/>
        <v>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8"/>
        <v>42076.748333333337</v>
      </c>
      <c r="K1061">
        <v>1423681056</v>
      </c>
      <c r="L1061" s="11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102"/>
        <v>journalism</v>
      </c>
      <c r="R1061" t="str">
        <f t="shared" si="103"/>
        <v>audio</v>
      </c>
      <c r="S1061" s="6">
        <f t="shared" si="100"/>
        <v>0</v>
      </c>
      <c r="T1061" s="7">
        <f t="shared" si="101"/>
        <v>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8"/>
        <v>42109.913113425922</v>
      </c>
      <c r="K1062">
        <v>1426542893</v>
      </c>
      <c r="L1062" s="11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102"/>
        <v>journalism</v>
      </c>
      <c r="R1062" t="str">
        <f t="shared" si="103"/>
        <v>audio</v>
      </c>
      <c r="S1062" s="6">
        <f t="shared" si="100"/>
        <v>0.01</v>
      </c>
      <c r="T1062" s="7">
        <f t="shared" si="101"/>
        <v>50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8"/>
        <v>42492.041666666672</v>
      </c>
      <c r="K1063">
        <v>1456987108</v>
      </c>
      <c r="L1063" s="11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102"/>
        <v>journalism</v>
      </c>
      <c r="R1063" t="str">
        <f t="shared" si="103"/>
        <v>audio</v>
      </c>
      <c r="S1063" s="6">
        <f t="shared" si="100"/>
        <v>0</v>
      </c>
      <c r="T1063" s="7">
        <f t="shared" si="101"/>
        <v>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8"/>
        <v>42563.807187500002</v>
      </c>
      <c r="K1064">
        <v>1467746541</v>
      </c>
      <c r="L1064" s="11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102"/>
        <v>journalism</v>
      </c>
      <c r="R1064" t="str">
        <f t="shared" si="103"/>
        <v>audio</v>
      </c>
      <c r="S1064" s="6">
        <f t="shared" si="100"/>
        <v>0.95477386934673369</v>
      </c>
      <c r="T1064" s="7">
        <f t="shared" si="101"/>
        <v>47.5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8"/>
        <v>42613.030810185184</v>
      </c>
      <c r="K1065">
        <v>1470012262</v>
      </c>
      <c r="L1065" s="11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102"/>
        <v>journalism</v>
      </c>
      <c r="R1065" t="str">
        <f t="shared" si="103"/>
        <v>audio</v>
      </c>
      <c r="S1065" s="6">
        <f t="shared" si="100"/>
        <v>0</v>
      </c>
      <c r="T1065" s="7">
        <f t="shared" si="101"/>
        <v>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8"/>
        <v>41462.228043981479</v>
      </c>
      <c r="K1066">
        <v>1369286903</v>
      </c>
      <c r="L1066" s="11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102"/>
        <v>games</v>
      </c>
      <c r="R1066" t="str">
        <f t="shared" si="103"/>
        <v>video games</v>
      </c>
      <c r="S1066" s="6">
        <f t="shared" si="100"/>
        <v>8.9744444444444446E-2</v>
      </c>
      <c r="T1066" s="7">
        <f t="shared" si="101"/>
        <v>65.666666666666671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8"/>
        <v>41689.381041666667</v>
      </c>
      <c r="K1067">
        <v>1390381722</v>
      </c>
      <c r="L1067" s="11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102"/>
        <v>games</v>
      </c>
      <c r="R1067" t="str">
        <f t="shared" si="103"/>
        <v>video games</v>
      </c>
      <c r="S1067" s="6">
        <f t="shared" si="100"/>
        <v>2.7E-2</v>
      </c>
      <c r="T1067" s="7">
        <f t="shared" si="101"/>
        <v>16.2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8"/>
        <v>41490.962754629632</v>
      </c>
      <c r="K1068">
        <v>1371769582</v>
      </c>
      <c r="L1068" s="11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102"/>
        <v>games</v>
      </c>
      <c r="R1068" t="str">
        <f t="shared" si="103"/>
        <v>video games</v>
      </c>
      <c r="S1068" s="6">
        <f t="shared" si="100"/>
        <v>3.3673333333333333E-2</v>
      </c>
      <c r="T1068" s="7">
        <f t="shared" si="101"/>
        <v>34.128378378378379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8"/>
        <v>41629.855682870373</v>
      </c>
      <c r="K1069">
        <v>1385065931</v>
      </c>
      <c r="L1069" s="11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102"/>
        <v>games</v>
      </c>
      <c r="R1069" t="str">
        <f t="shared" si="103"/>
        <v>video games</v>
      </c>
      <c r="S1069" s="6">
        <f t="shared" si="100"/>
        <v>0.26</v>
      </c>
      <c r="T1069" s="7">
        <f t="shared" si="101"/>
        <v>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8"/>
        <v>42470.329444444447</v>
      </c>
      <c r="K1070">
        <v>1457686464</v>
      </c>
      <c r="L1070" s="11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102"/>
        <v>games</v>
      </c>
      <c r="R1070" t="str">
        <f t="shared" si="103"/>
        <v>video games</v>
      </c>
      <c r="S1070" s="6">
        <f t="shared" si="100"/>
        <v>1.5E-3</v>
      </c>
      <c r="T1070" s="7">
        <f t="shared" si="101"/>
        <v>11.25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8"/>
        <v>41604.271516203706</v>
      </c>
      <c r="K1071">
        <v>1382679059</v>
      </c>
      <c r="L1071" s="11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102"/>
        <v>games</v>
      </c>
      <c r="R1071" t="str">
        <f t="shared" si="103"/>
        <v>video games</v>
      </c>
      <c r="S1071" s="6">
        <f t="shared" si="100"/>
        <v>0.38636363636363635</v>
      </c>
      <c r="T1071" s="7">
        <f t="shared" si="101"/>
        <v>40.476190476190474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8"/>
        <v>41183.011828703704</v>
      </c>
      <c r="K1072">
        <v>1347322622</v>
      </c>
      <c r="L1072" s="11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102"/>
        <v>games</v>
      </c>
      <c r="R1072" t="str">
        <f t="shared" si="103"/>
        <v>video games</v>
      </c>
      <c r="S1072" s="6">
        <f t="shared" si="100"/>
        <v>7.0000000000000001E-3</v>
      </c>
      <c r="T1072" s="7">
        <f t="shared" si="101"/>
        <v>35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8"/>
        <v>42325.795057870375</v>
      </c>
      <c r="K1073">
        <v>1445191493</v>
      </c>
      <c r="L1073" s="11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102"/>
        <v>games</v>
      </c>
      <c r="R1073" t="str">
        <f t="shared" si="103"/>
        <v>video games</v>
      </c>
      <c r="S1073" s="6">
        <f t="shared" si="100"/>
        <v>0</v>
      </c>
      <c r="T1073" s="7">
        <f t="shared" si="101"/>
        <v>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8"/>
        <v>41675.832141203704</v>
      </c>
      <c r="K1074">
        <v>1389038297</v>
      </c>
      <c r="L1074" s="11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102"/>
        <v>games</v>
      </c>
      <c r="R1074" t="str">
        <f t="shared" si="103"/>
        <v>video games</v>
      </c>
      <c r="S1074" s="6">
        <f t="shared" si="100"/>
        <v>6.8000000000000005E-4</v>
      </c>
      <c r="T1074" s="7">
        <f t="shared" si="101"/>
        <v>12.75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8"/>
        <v>40832.964594907404</v>
      </c>
      <c r="K1075">
        <v>1316214541</v>
      </c>
      <c r="L1075" s="11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102"/>
        <v>games</v>
      </c>
      <c r="R1075" t="str">
        <f t="shared" si="103"/>
        <v>video games</v>
      </c>
      <c r="S1075" s="6">
        <f t="shared" si="100"/>
        <v>1.3333333333333334E-2</v>
      </c>
      <c r="T1075" s="7">
        <f t="shared" si="101"/>
        <v>10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8"/>
        <v>41643.172974537039</v>
      </c>
      <c r="K1076">
        <v>1386216545</v>
      </c>
      <c r="L1076" s="11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102"/>
        <v>games</v>
      </c>
      <c r="R1076" t="str">
        <f t="shared" si="103"/>
        <v>video games</v>
      </c>
      <c r="S1076" s="6">
        <f t="shared" si="100"/>
        <v>6.3092592592592589E-2</v>
      </c>
      <c r="T1076" s="7">
        <f t="shared" si="101"/>
        <v>113.56666666666666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8"/>
        <v>41035.904120370367</v>
      </c>
      <c r="K1077">
        <v>1333748516</v>
      </c>
      <c r="L1077" s="11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102"/>
        <v>games</v>
      </c>
      <c r="R1077" t="str">
        <f t="shared" si="103"/>
        <v>video games</v>
      </c>
      <c r="S1077" s="6">
        <f t="shared" si="100"/>
        <v>4.4999999999999998E-2</v>
      </c>
      <c r="T1077" s="7">
        <f t="shared" si="101"/>
        <v>15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8"/>
        <v>41893.377893518518</v>
      </c>
      <c r="K1078">
        <v>1405674250</v>
      </c>
      <c r="L1078" s="11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102"/>
        <v>games</v>
      </c>
      <c r="R1078" t="str">
        <f t="shared" si="103"/>
        <v>video games</v>
      </c>
      <c r="S1078" s="6">
        <f t="shared" si="100"/>
        <v>0.62765333333333329</v>
      </c>
      <c r="T1078" s="7">
        <f t="shared" si="101"/>
        <v>48.281025641025643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8"/>
        <v>42383.16679398148</v>
      </c>
      <c r="K1079">
        <v>1450152011</v>
      </c>
      <c r="L1079" s="11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102"/>
        <v>games</v>
      </c>
      <c r="R1079" t="str">
        <f t="shared" si="103"/>
        <v>video games</v>
      </c>
      <c r="S1079" s="6">
        <f t="shared" si="100"/>
        <v>0.29376000000000002</v>
      </c>
      <c r="T1079" s="7">
        <f t="shared" si="101"/>
        <v>43.976047904191617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8"/>
        <v>40746.195844907408</v>
      </c>
      <c r="K1080">
        <v>1307421721</v>
      </c>
      <c r="L1080" s="11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102"/>
        <v>games</v>
      </c>
      <c r="R1080" t="str">
        <f t="shared" si="103"/>
        <v>video games</v>
      </c>
      <c r="S1080" s="6">
        <f t="shared" si="100"/>
        <v>7.4999999999999997E-2</v>
      </c>
      <c r="T1080" s="7">
        <f t="shared" si="101"/>
        <v>9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8"/>
        <v>42504.566388888896</v>
      </c>
      <c r="K1081">
        <v>1461072936</v>
      </c>
      <c r="L1081" s="11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102"/>
        <v>games</v>
      </c>
      <c r="R1081" t="str">
        <f t="shared" si="103"/>
        <v>video games</v>
      </c>
      <c r="S1081" s="6">
        <f t="shared" si="100"/>
        <v>2.6076923076923077E-2</v>
      </c>
      <c r="T1081" s="7">
        <f t="shared" si="101"/>
        <v>37.666666666666664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8"/>
        <v>41770.138113425928</v>
      </c>
      <c r="K1082">
        <v>1397186333</v>
      </c>
      <c r="L1082" s="11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102"/>
        <v>games</v>
      </c>
      <c r="R1082" t="str">
        <f t="shared" si="103"/>
        <v>video games</v>
      </c>
      <c r="S1082" s="6">
        <f t="shared" si="100"/>
        <v>9.1050000000000006E-2</v>
      </c>
      <c r="T1082" s="7">
        <f t="shared" si="101"/>
        <v>18.581632653061224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8"/>
        <v>42032.926990740743</v>
      </c>
      <c r="K1083">
        <v>1419891292</v>
      </c>
      <c r="L1083" s="11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102"/>
        <v>games</v>
      </c>
      <c r="R1083" t="str">
        <f t="shared" si="103"/>
        <v>video games</v>
      </c>
      <c r="S1083" s="6">
        <f t="shared" si="100"/>
        <v>1.7647058823529413E-4</v>
      </c>
      <c r="T1083" s="7">
        <f t="shared" si="101"/>
        <v>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8"/>
        <v>41131.906111111115</v>
      </c>
      <c r="K1084">
        <v>1342043088</v>
      </c>
      <c r="L1084" s="11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102"/>
        <v>games</v>
      </c>
      <c r="R1084" t="str">
        <f t="shared" si="103"/>
        <v>video games</v>
      </c>
      <c r="S1084" s="6">
        <f t="shared" si="100"/>
        <v>5.5999999999999999E-3</v>
      </c>
      <c r="T1084" s="7">
        <f t="shared" si="101"/>
        <v>18.666666666666668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8"/>
        <v>41853.659525462965</v>
      </c>
      <c r="K1085">
        <v>1401810583</v>
      </c>
      <c r="L1085" s="11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102"/>
        <v>games</v>
      </c>
      <c r="R1085" t="str">
        <f t="shared" si="103"/>
        <v>video games</v>
      </c>
      <c r="S1085" s="6">
        <f t="shared" si="100"/>
        <v>8.2000000000000007E-3</v>
      </c>
      <c r="T1085" s="7">
        <f t="shared" si="101"/>
        <v>410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8"/>
        <v>41859.912083333329</v>
      </c>
      <c r="K1086">
        <v>1404942804</v>
      </c>
      <c r="L1086" s="11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102"/>
        <v>games</v>
      </c>
      <c r="R1086" t="str">
        <f t="shared" si="103"/>
        <v>video games</v>
      </c>
      <c r="S1086" s="6">
        <f t="shared" si="100"/>
        <v>0</v>
      </c>
      <c r="T1086" s="7">
        <f t="shared" si="101"/>
        <v>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8"/>
        <v>42443.629340277781</v>
      </c>
      <c r="K1087">
        <v>1455379575</v>
      </c>
      <c r="L1087" s="11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102"/>
        <v>games</v>
      </c>
      <c r="R1087" t="str">
        <f t="shared" si="103"/>
        <v>video games</v>
      </c>
      <c r="S1087" s="6">
        <f t="shared" si="100"/>
        <v>3.4200000000000001E-2</v>
      </c>
      <c r="T1087" s="7">
        <f t="shared" si="101"/>
        <v>114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8"/>
        <v>41875.866793981484</v>
      </c>
      <c r="K1088">
        <v>1406321291</v>
      </c>
      <c r="L1088" s="11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102"/>
        <v>games</v>
      </c>
      <c r="R1088" t="str">
        <f t="shared" si="103"/>
        <v>video games</v>
      </c>
      <c r="S1088" s="6">
        <f t="shared" si="100"/>
        <v>8.3333333333333339E-4</v>
      </c>
      <c r="T1088" s="7">
        <f t="shared" si="101"/>
        <v>7.5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8"/>
        <v>41805.713969907411</v>
      </c>
      <c r="K1089">
        <v>1400260087</v>
      </c>
      <c r="L1089" s="11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102"/>
        <v>games</v>
      </c>
      <c r="R1089" t="str">
        <f t="shared" si="103"/>
        <v>video games</v>
      </c>
      <c r="S1089" s="6">
        <f t="shared" si="100"/>
        <v>0</v>
      </c>
      <c r="T1089" s="7">
        <f t="shared" si="101"/>
        <v>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8"/>
        <v>41753.799386574072</v>
      </c>
      <c r="K1090">
        <v>1395774667</v>
      </c>
      <c r="L1090" s="11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102"/>
        <v>games</v>
      </c>
      <c r="R1090" t="str">
        <f t="shared" si="103"/>
        <v>video games</v>
      </c>
      <c r="S1090" s="6">
        <f t="shared" si="100"/>
        <v>0.14182977777777778</v>
      </c>
      <c r="T1090" s="7">
        <f t="shared" si="101"/>
        <v>43.41727891156463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4">(((I1091/60)/60)/24)+DATE(1970,1,1)</f>
        <v>42181.189525462964</v>
      </c>
      <c r="K1091">
        <v>1432701175</v>
      </c>
      <c r="L1091" s="11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si="102"/>
        <v>games</v>
      </c>
      <c r="R1091" t="str">
        <f t="shared" si="103"/>
        <v>video games</v>
      </c>
      <c r="S1091" s="6">
        <f t="shared" ref="S1091:S1154" si="106">E1091/D1091</f>
        <v>7.8266666666666665E-2</v>
      </c>
      <c r="T1091" s="7">
        <f t="shared" ref="T1091:T1154" si="107">IF(E1091=0,0,E1091/N1091)</f>
        <v>23.959183673469386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4"/>
        <v>42153.185798611114</v>
      </c>
      <c r="K1092">
        <v>1430281653</v>
      </c>
      <c r="L1092" s="11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102"/>
        <v>games</v>
      </c>
      <c r="R1092" t="str">
        <f t="shared" si="103"/>
        <v>video games</v>
      </c>
      <c r="S1092" s="6">
        <f t="shared" si="106"/>
        <v>3.8464497269020693E-4</v>
      </c>
      <c r="T1092" s="7">
        <f t="shared" si="107"/>
        <v>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4"/>
        <v>42470.778611111105</v>
      </c>
      <c r="K1093">
        <v>1457725272</v>
      </c>
      <c r="L1093" s="11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102"/>
        <v>games</v>
      </c>
      <c r="R1093" t="str">
        <f t="shared" si="103"/>
        <v>video games</v>
      </c>
      <c r="S1093" s="6">
        <f t="shared" si="106"/>
        <v>0.125</v>
      </c>
      <c r="T1093" s="7">
        <f t="shared" si="107"/>
        <v>12.5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4"/>
        <v>41280.025902777779</v>
      </c>
      <c r="K1094">
        <v>1354840638</v>
      </c>
      <c r="L1094" s="11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102"/>
        <v>games</v>
      </c>
      <c r="R1094" t="str">
        <f t="shared" si="103"/>
        <v>video games</v>
      </c>
      <c r="S1094" s="6">
        <f t="shared" si="106"/>
        <v>1.0500000000000001E-2</v>
      </c>
      <c r="T1094" s="7">
        <f t="shared" si="107"/>
        <v>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4"/>
        <v>42411.973807870367</v>
      </c>
      <c r="K1095">
        <v>1453936937</v>
      </c>
      <c r="L1095" s="11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102"/>
        <v>games</v>
      </c>
      <c r="R1095" t="str">
        <f t="shared" si="103"/>
        <v>video games</v>
      </c>
      <c r="S1095" s="6">
        <f t="shared" si="106"/>
        <v>0.14083333333333334</v>
      </c>
      <c r="T1095" s="7">
        <f t="shared" si="107"/>
        <v>10.5625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4"/>
        <v>40825.713344907403</v>
      </c>
      <c r="K1096">
        <v>1315588033</v>
      </c>
      <c r="L1096" s="11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102"/>
        <v>games</v>
      </c>
      <c r="R1096" t="str">
        <f t="shared" si="103"/>
        <v>video games</v>
      </c>
      <c r="S1096" s="6">
        <f t="shared" si="106"/>
        <v>0.18300055555555556</v>
      </c>
      <c r="T1096" s="7">
        <f t="shared" si="107"/>
        <v>122.00037037037038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4"/>
        <v>41516.537268518521</v>
      </c>
      <c r="K1097">
        <v>1375275220</v>
      </c>
      <c r="L1097" s="11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102"/>
        <v>games</v>
      </c>
      <c r="R1097" t="str">
        <f t="shared" si="103"/>
        <v>video games</v>
      </c>
      <c r="S1097" s="6">
        <f t="shared" si="106"/>
        <v>5.0347999999999997E-2</v>
      </c>
      <c r="T1097" s="7">
        <f t="shared" si="107"/>
        <v>267.80851063829789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4"/>
        <v>41916.145833333336</v>
      </c>
      <c r="K1098">
        <v>1409747154</v>
      </c>
      <c r="L1098" s="11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102"/>
        <v>games</v>
      </c>
      <c r="R1098" t="str">
        <f t="shared" si="103"/>
        <v>video games</v>
      </c>
      <c r="S1098" s="6">
        <f t="shared" si="106"/>
        <v>0.17933333333333334</v>
      </c>
      <c r="T1098" s="7">
        <f t="shared" si="107"/>
        <v>74.206896551724142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4"/>
        <v>41700.792557870373</v>
      </c>
      <c r="K1099">
        <v>1390330877</v>
      </c>
      <c r="L1099" s="11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t="str">
        <f t="shared" ref="Q1099:Q1162" si="108">LEFT(P1099, FIND("/",P1099)-1)</f>
        <v>games</v>
      </c>
      <c r="R1099" t="str">
        <f t="shared" ref="R1099:R1162" si="109">RIGHT(P1099,LEN(P1099)-FIND("/",P1099))</f>
        <v>video games</v>
      </c>
      <c r="S1099" s="6">
        <f t="shared" si="106"/>
        <v>4.6999999999999999E-4</v>
      </c>
      <c r="T1099" s="7">
        <f t="shared" si="107"/>
        <v>6.7142857142857144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4"/>
        <v>41742.762673611112</v>
      </c>
      <c r="K1100">
        <v>1394821095</v>
      </c>
      <c r="L1100" s="11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108"/>
        <v>games</v>
      </c>
      <c r="R1100" t="str">
        <f t="shared" si="109"/>
        <v>video games</v>
      </c>
      <c r="S1100" s="6">
        <f t="shared" si="106"/>
        <v>7.2120000000000004E-2</v>
      </c>
      <c r="T1100" s="7">
        <f t="shared" si="107"/>
        <v>81.954545454545453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4"/>
        <v>42137.836435185185</v>
      </c>
      <c r="K1101">
        <v>1428955468</v>
      </c>
      <c r="L1101" s="11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108"/>
        <v>games</v>
      </c>
      <c r="R1101" t="str">
        <f t="shared" si="109"/>
        <v>video games</v>
      </c>
      <c r="S1101" s="6">
        <f t="shared" si="106"/>
        <v>5.0000000000000001E-3</v>
      </c>
      <c r="T1101" s="7">
        <f t="shared" si="107"/>
        <v>25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4"/>
        <v>42414.110775462963</v>
      </c>
      <c r="K1102">
        <v>1452825571</v>
      </c>
      <c r="L1102" s="11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108"/>
        <v>games</v>
      </c>
      <c r="R1102" t="str">
        <f t="shared" si="109"/>
        <v>video games</v>
      </c>
      <c r="S1102" s="6">
        <f t="shared" si="106"/>
        <v>2.5000000000000001E-2</v>
      </c>
      <c r="T1102" s="7">
        <f t="shared" si="107"/>
        <v>10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4"/>
        <v>42565.758333333331</v>
      </c>
      <c r="K1103">
        <v>1466188338</v>
      </c>
      <c r="L1103" s="11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108"/>
        <v>games</v>
      </c>
      <c r="R1103" t="str">
        <f t="shared" si="109"/>
        <v>video games</v>
      </c>
      <c r="S1103" s="6">
        <f t="shared" si="106"/>
        <v>4.0999999999999999E-4</v>
      </c>
      <c r="T1103" s="7">
        <f t="shared" si="107"/>
        <v>6.833333333333333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4"/>
        <v>41617.249305555553</v>
      </c>
      <c r="K1104">
        <v>1383095125</v>
      </c>
      <c r="L1104" s="11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108"/>
        <v>games</v>
      </c>
      <c r="R1104" t="str">
        <f t="shared" si="109"/>
        <v>video games</v>
      </c>
      <c r="S1104" s="6">
        <f t="shared" si="106"/>
        <v>5.3124999999999999E-2</v>
      </c>
      <c r="T1104" s="7">
        <f t="shared" si="107"/>
        <v>17.708333333333332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4"/>
        <v>42539.22210648148</v>
      </c>
      <c r="K1105">
        <v>1461043190</v>
      </c>
      <c r="L1105" s="11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108"/>
        <v>games</v>
      </c>
      <c r="R1105" t="str">
        <f t="shared" si="109"/>
        <v>video games</v>
      </c>
      <c r="S1105" s="6">
        <f t="shared" si="106"/>
        <v>1.6199999999999999E-2</v>
      </c>
      <c r="T1105" s="7">
        <f t="shared" si="107"/>
        <v>16.2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4"/>
        <v>41801.40996527778</v>
      </c>
      <c r="K1106">
        <v>1399888221</v>
      </c>
      <c r="L1106" s="11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108"/>
        <v>games</v>
      </c>
      <c r="R1106" t="str">
        <f t="shared" si="109"/>
        <v>video games</v>
      </c>
      <c r="S1106" s="6">
        <f t="shared" si="106"/>
        <v>4.9516666666666667E-2</v>
      </c>
      <c r="T1106" s="7">
        <f t="shared" si="107"/>
        <v>80.297297297297291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4"/>
        <v>41722.0940625</v>
      </c>
      <c r="K1107">
        <v>1393038927</v>
      </c>
      <c r="L1107" s="11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108"/>
        <v>games</v>
      </c>
      <c r="R1107" t="str">
        <f t="shared" si="109"/>
        <v>video games</v>
      </c>
      <c r="S1107" s="6">
        <f t="shared" si="106"/>
        <v>1.5900000000000001E-3</v>
      </c>
      <c r="T1107" s="7">
        <f t="shared" si="107"/>
        <v>71.55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4"/>
        <v>41003.698784722219</v>
      </c>
      <c r="K1108">
        <v>1330969575</v>
      </c>
      <c r="L1108" s="11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108"/>
        <v>games</v>
      </c>
      <c r="R1108" t="str">
        <f t="shared" si="109"/>
        <v>video games</v>
      </c>
      <c r="S1108" s="6">
        <f t="shared" si="106"/>
        <v>0.41249999999999998</v>
      </c>
      <c r="T1108" s="7">
        <f t="shared" si="107"/>
        <v>23.571428571428573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4"/>
        <v>41843.861388888887</v>
      </c>
      <c r="K1109">
        <v>1403556024</v>
      </c>
      <c r="L1109" s="11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108"/>
        <v>games</v>
      </c>
      <c r="R1109" t="str">
        <f t="shared" si="109"/>
        <v>video games</v>
      </c>
      <c r="S1109" s="6">
        <f t="shared" si="106"/>
        <v>0</v>
      </c>
      <c r="T1109" s="7">
        <f t="shared" si="107"/>
        <v>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4"/>
        <v>41012.595312500001</v>
      </c>
      <c r="K1110">
        <v>1329146235</v>
      </c>
      <c r="L1110" s="11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108"/>
        <v>games</v>
      </c>
      <c r="R1110" t="str">
        <f t="shared" si="109"/>
        <v>video games</v>
      </c>
      <c r="S1110" s="6">
        <f t="shared" si="106"/>
        <v>2.93E-2</v>
      </c>
      <c r="T1110" s="7">
        <f t="shared" si="107"/>
        <v>34.88095238095238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4"/>
        <v>42692.793865740736</v>
      </c>
      <c r="K1111">
        <v>1476900190</v>
      </c>
      <c r="L1111" s="11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108"/>
        <v>games</v>
      </c>
      <c r="R1111" t="str">
        <f t="shared" si="109"/>
        <v>video games</v>
      </c>
      <c r="S1111" s="6">
        <f t="shared" si="106"/>
        <v>4.4999999999999997E-3</v>
      </c>
      <c r="T1111" s="7">
        <f t="shared" si="107"/>
        <v>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4"/>
        <v>41250.933124999996</v>
      </c>
      <c r="K1112">
        <v>1352327022</v>
      </c>
      <c r="L1112" s="11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108"/>
        <v>games</v>
      </c>
      <c r="R1112" t="str">
        <f t="shared" si="109"/>
        <v>video games</v>
      </c>
      <c r="S1112" s="6">
        <f t="shared" si="106"/>
        <v>5.1000000000000004E-3</v>
      </c>
      <c r="T1112" s="7">
        <f t="shared" si="107"/>
        <v>23.181818181818183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4"/>
        <v>42377.203587962969</v>
      </c>
      <c r="K1113">
        <v>1449636790</v>
      </c>
      <c r="L1113" s="11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108"/>
        <v>games</v>
      </c>
      <c r="R1113" t="str">
        <f t="shared" si="109"/>
        <v>video games</v>
      </c>
      <c r="S1113" s="6">
        <f t="shared" si="106"/>
        <v>4.0000000000000002E-4</v>
      </c>
      <c r="T1113" s="7">
        <f t="shared" si="107"/>
        <v>1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4"/>
        <v>42023.354166666672</v>
      </c>
      <c r="K1114">
        <v>1416507211</v>
      </c>
      <c r="L1114" s="11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108"/>
        <v>games</v>
      </c>
      <c r="R1114" t="str">
        <f t="shared" si="109"/>
        <v>video games</v>
      </c>
      <c r="S1114" s="6">
        <f t="shared" si="106"/>
        <v>0.35537409090909089</v>
      </c>
      <c r="T1114" s="7">
        <f t="shared" si="107"/>
        <v>100.23371794871794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4"/>
        <v>41865.977083333331</v>
      </c>
      <c r="K1115">
        <v>1405466820</v>
      </c>
      <c r="L1115" s="11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108"/>
        <v>games</v>
      </c>
      <c r="R1115" t="str">
        <f t="shared" si="109"/>
        <v>video games</v>
      </c>
      <c r="S1115" s="6">
        <f t="shared" si="106"/>
        <v>5.0000000000000001E-3</v>
      </c>
      <c r="T1115" s="7">
        <f t="shared" si="107"/>
        <v>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4"/>
        <v>41556.345914351856</v>
      </c>
      <c r="K1116">
        <v>1378714687</v>
      </c>
      <c r="L1116" s="11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108"/>
        <v>games</v>
      </c>
      <c r="R1116" t="str">
        <f t="shared" si="109"/>
        <v>video games</v>
      </c>
      <c r="S1116" s="6">
        <f t="shared" si="106"/>
        <v>1.6666666666666668E-3</v>
      </c>
      <c r="T1116" s="7">
        <f t="shared" si="107"/>
        <v>3.3333333333333335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4"/>
        <v>42459.653877314813</v>
      </c>
      <c r="K1117">
        <v>1456764095</v>
      </c>
      <c r="L1117" s="11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108"/>
        <v>games</v>
      </c>
      <c r="R1117" t="str">
        <f t="shared" si="109"/>
        <v>video games</v>
      </c>
      <c r="S1117" s="6">
        <f t="shared" si="106"/>
        <v>1.325E-3</v>
      </c>
      <c r="T1117" s="7">
        <f t="shared" si="107"/>
        <v>13.25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4"/>
        <v>41069.847314814811</v>
      </c>
      <c r="K1118">
        <v>1334089208</v>
      </c>
      <c r="L1118" s="11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108"/>
        <v>games</v>
      </c>
      <c r="R1118" t="str">
        <f t="shared" si="109"/>
        <v>video games</v>
      </c>
      <c r="S1118" s="6">
        <f t="shared" si="106"/>
        <v>3.5704000000000004E-4</v>
      </c>
      <c r="T1118" s="7">
        <f t="shared" si="107"/>
        <v>17.852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4"/>
        <v>42363.598530092597</v>
      </c>
      <c r="K1119">
        <v>1448461313</v>
      </c>
      <c r="L1119" s="11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108"/>
        <v>games</v>
      </c>
      <c r="R1119" t="str">
        <f t="shared" si="109"/>
        <v>video games</v>
      </c>
      <c r="S1119" s="6">
        <f t="shared" si="106"/>
        <v>8.3000000000000004E-2</v>
      </c>
      <c r="T1119" s="7">
        <f t="shared" si="107"/>
        <v>10.375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4"/>
        <v>41734.124756944446</v>
      </c>
      <c r="K1120">
        <v>1394078379</v>
      </c>
      <c r="L1120" s="11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108"/>
        <v>games</v>
      </c>
      <c r="R1120" t="str">
        <f t="shared" si="109"/>
        <v>video games</v>
      </c>
      <c r="S1120" s="6">
        <f t="shared" si="106"/>
        <v>2.4222222222222221E-2</v>
      </c>
      <c r="T1120" s="7">
        <f t="shared" si="107"/>
        <v>36.333333333333336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4"/>
        <v>41735.792407407411</v>
      </c>
      <c r="K1121">
        <v>1395687664</v>
      </c>
      <c r="L1121" s="11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108"/>
        <v>games</v>
      </c>
      <c r="R1121" t="str">
        <f t="shared" si="109"/>
        <v>video games</v>
      </c>
      <c r="S1121" s="6">
        <f t="shared" si="106"/>
        <v>2.3809523809523812E-3</v>
      </c>
      <c r="T1121" s="7">
        <f t="shared" si="107"/>
        <v>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4"/>
        <v>40844.872685185182</v>
      </c>
      <c r="K1122">
        <v>1315947400</v>
      </c>
      <c r="L1122" s="11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108"/>
        <v>games</v>
      </c>
      <c r="R1122" t="str">
        <f t="shared" si="109"/>
        <v>video games</v>
      </c>
      <c r="S1122" s="6">
        <f t="shared" si="106"/>
        <v>0</v>
      </c>
      <c r="T1122" s="7">
        <f t="shared" si="107"/>
        <v>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4"/>
        <v>42442.892546296294</v>
      </c>
      <c r="K1123">
        <v>1455315916</v>
      </c>
      <c r="L1123" s="11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108"/>
        <v>games</v>
      </c>
      <c r="R1123" t="str">
        <f t="shared" si="109"/>
        <v>video games</v>
      </c>
      <c r="S1123" s="6">
        <f t="shared" si="106"/>
        <v>1.16E-4</v>
      </c>
      <c r="T1123" s="7">
        <f t="shared" si="107"/>
        <v>5.8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4"/>
        <v>41424.703993055555</v>
      </c>
      <c r="K1124">
        <v>1368723225</v>
      </c>
      <c r="L1124" s="11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108"/>
        <v>games</v>
      </c>
      <c r="R1124" t="str">
        <f t="shared" si="109"/>
        <v>video games</v>
      </c>
      <c r="S1124" s="6">
        <f t="shared" si="106"/>
        <v>0</v>
      </c>
      <c r="T1124" s="7">
        <f t="shared" si="107"/>
        <v>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4"/>
        <v>41748.5237037037</v>
      </c>
      <c r="K1125">
        <v>1395318848</v>
      </c>
      <c r="L1125" s="11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108"/>
        <v>games</v>
      </c>
      <c r="R1125" t="str">
        <f t="shared" si="109"/>
        <v>video games</v>
      </c>
      <c r="S1125" s="6">
        <f t="shared" si="106"/>
        <v>2.2000000000000001E-3</v>
      </c>
      <c r="T1125" s="7">
        <f t="shared" si="107"/>
        <v>3.6666666666666665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4"/>
        <v>42124.667256944449</v>
      </c>
      <c r="K1126">
        <v>1427817651</v>
      </c>
      <c r="L1126" s="11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108"/>
        <v>games</v>
      </c>
      <c r="R1126" t="str">
        <f t="shared" si="109"/>
        <v>mobile games</v>
      </c>
      <c r="S1126" s="6">
        <f t="shared" si="106"/>
        <v>4.7222222222222223E-3</v>
      </c>
      <c r="T1126" s="7">
        <f t="shared" si="107"/>
        <v>60.714285714285715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4"/>
        <v>42272.624189814815</v>
      </c>
      <c r="K1127">
        <v>1438009130</v>
      </c>
      <c r="L1127" s="11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108"/>
        <v>games</v>
      </c>
      <c r="R1127" t="str">
        <f t="shared" si="109"/>
        <v>mobile games</v>
      </c>
      <c r="S1127" s="6">
        <f t="shared" si="106"/>
        <v>0</v>
      </c>
      <c r="T1127" s="7">
        <f t="shared" si="107"/>
        <v>0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4"/>
        <v>42565.327476851846</v>
      </c>
      <c r="K1128">
        <v>1465890694</v>
      </c>
      <c r="L1128" s="11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108"/>
        <v>games</v>
      </c>
      <c r="R1128" t="str">
        <f t="shared" si="109"/>
        <v>mobile games</v>
      </c>
      <c r="S1128" s="6">
        <f t="shared" si="106"/>
        <v>5.0000000000000001E-3</v>
      </c>
      <c r="T1128" s="7">
        <f t="shared" si="107"/>
        <v>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4"/>
        <v>41957.895833333328</v>
      </c>
      <c r="K1129">
        <v>1413318600</v>
      </c>
      <c r="L1129" s="11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108"/>
        <v>games</v>
      </c>
      <c r="R1129" t="str">
        <f t="shared" si="109"/>
        <v>mobile games</v>
      </c>
      <c r="S1129" s="6">
        <f t="shared" si="106"/>
        <v>1.6714285714285713E-2</v>
      </c>
      <c r="T1129" s="7">
        <f t="shared" si="107"/>
        <v>25.434782608695652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4"/>
        <v>41858.649502314816</v>
      </c>
      <c r="K1130">
        <v>1404833717</v>
      </c>
      <c r="L1130" s="11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108"/>
        <v>games</v>
      </c>
      <c r="R1130" t="str">
        <f t="shared" si="109"/>
        <v>mobile games</v>
      </c>
      <c r="S1130" s="6">
        <f t="shared" si="106"/>
        <v>1E-3</v>
      </c>
      <c r="T1130" s="7">
        <f t="shared" si="107"/>
        <v>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4"/>
        <v>42526.264965277776</v>
      </c>
      <c r="K1131">
        <v>1462515693</v>
      </c>
      <c r="L1131" s="11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108"/>
        <v>games</v>
      </c>
      <c r="R1131" t="str">
        <f t="shared" si="109"/>
        <v>mobile games</v>
      </c>
      <c r="S1131" s="6">
        <f t="shared" si="106"/>
        <v>1.0499999999999999E-3</v>
      </c>
      <c r="T1131" s="7">
        <f t="shared" si="107"/>
        <v>10.5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4"/>
        <v>41969.038194444445</v>
      </c>
      <c r="K1132">
        <v>1411775700</v>
      </c>
      <c r="L1132" s="11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108"/>
        <v>games</v>
      </c>
      <c r="R1132" t="str">
        <f t="shared" si="109"/>
        <v>mobile games</v>
      </c>
      <c r="S1132" s="6">
        <f t="shared" si="106"/>
        <v>2.2000000000000001E-3</v>
      </c>
      <c r="T1132" s="7">
        <f t="shared" si="107"/>
        <v>3.6666666666666665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4"/>
        <v>42362.908194444448</v>
      </c>
      <c r="K1133">
        <v>1448401668</v>
      </c>
      <c r="L1133" s="11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108"/>
        <v>games</v>
      </c>
      <c r="R1133" t="str">
        <f t="shared" si="109"/>
        <v>mobile games</v>
      </c>
      <c r="S1133" s="6">
        <f t="shared" si="106"/>
        <v>0</v>
      </c>
      <c r="T1133" s="7">
        <f t="shared" si="107"/>
        <v>0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4"/>
        <v>42736.115405092598</v>
      </c>
      <c r="K1134">
        <v>1480646771</v>
      </c>
      <c r="L1134" s="11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108"/>
        <v>games</v>
      </c>
      <c r="R1134" t="str">
        <f t="shared" si="109"/>
        <v>mobile games</v>
      </c>
      <c r="S1134" s="6">
        <f t="shared" si="106"/>
        <v>0.14380000000000001</v>
      </c>
      <c r="T1134" s="7">
        <f t="shared" si="107"/>
        <v>110.61538461538461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4"/>
        <v>41851.407187500001</v>
      </c>
      <c r="K1135">
        <v>1404207981</v>
      </c>
      <c r="L1135" s="11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108"/>
        <v>games</v>
      </c>
      <c r="R1135" t="str">
        <f t="shared" si="109"/>
        <v>mobile games</v>
      </c>
      <c r="S1135" s="6">
        <f t="shared" si="106"/>
        <v>6.6666666666666671E-3</v>
      </c>
      <c r="T1135" s="7">
        <f t="shared" si="107"/>
        <v>20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4"/>
        <v>41972.189583333333</v>
      </c>
      <c r="K1136">
        <v>1416034228</v>
      </c>
      <c r="L1136" s="11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108"/>
        <v>games</v>
      </c>
      <c r="R1136" t="str">
        <f t="shared" si="109"/>
        <v>mobile games</v>
      </c>
      <c r="S1136" s="6">
        <f t="shared" si="106"/>
        <v>4.0000000000000003E-5</v>
      </c>
      <c r="T1136" s="7">
        <f t="shared" si="107"/>
        <v>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4"/>
        <v>42588.989513888882</v>
      </c>
      <c r="K1137">
        <v>1467935094</v>
      </c>
      <c r="L1137" s="11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108"/>
        <v>games</v>
      </c>
      <c r="R1137" t="str">
        <f t="shared" si="109"/>
        <v>mobile games</v>
      </c>
      <c r="S1137" s="6">
        <f t="shared" si="106"/>
        <v>0.05</v>
      </c>
      <c r="T1137" s="7">
        <f t="shared" si="107"/>
        <v>50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4"/>
        <v>42357.671631944439</v>
      </c>
      <c r="K1138">
        <v>1447949229</v>
      </c>
      <c r="L1138" s="11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108"/>
        <v>games</v>
      </c>
      <c r="R1138" t="str">
        <f t="shared" si="109"/>
        <v>mobile games</v>
      </c>
      <c r="S1138" s="6">
        <f t="shared" si="106"/>
        <v>6.4439140811455853E-2</v>
      </c>
      <c r="T1138" s="7">
        <f t="shared" si="107"/>
        <v>45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4"/>
        <v>42483.819687499999</v>
      </c>
      <c r="K1139">
        <v>1458848421</v>
      </c>
      <c r="L1139" s="11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108"/>
        <v>games</v>
      </c>
      <c r="R1139" t="str">
        <f t="shared" si="109"/>
        <v>mobile games</v>
      </c>
      <c r="S1139" s="6">
        <f t="shared" si="106"/>
        <v>0.39500000000000002</v>
      </c>
      <c r="T1139" s="7">
        <f t="shared" si="107"/>
        <v>253.2051282051282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4"/>
        <v>42756.9066087963</v>
      </c>
      <c r="K1140">
        <v>1483307131</v>
      </c>
      <c r="L1140" s="11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108"/>
        <v>games</v>
      </c>
      <c r="R1140" t="str">
        <f t="shared" si="109"/>
        <v>mobile games</v>
      </c>
      <c r="S1140" s="6">
        <f t="shared" si="106"/>
        <v>3.5714285714285713E-3</v>
      </c>
      <c r="T1140" s="7">
        <f t="shared" si="107"/>
        <v>31.25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4"/>
        <v>42005.347523148142</v>
      </c>
      <c r="K1141">
        <v>1417508426</v>
      </c>
      <c r="L1141" s="11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108"/>
        <v>games</v>
      </c>
      <c r="R1141" t="str">
        <f t="shared" si="109"/>
        <v>mobile games</v>
      </c>
      <c r="S1141" s="6">
        <f t="shared" si="106"/>
        <v>6.2500000000000001E-4</v>
      </c>
      <c r="T1141" s="7">
        <f t="shared" si="107"/>
        <v>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4"/>
        <v>42222.462048611109</v>
      </c>
      <c r="K1142">
        <v>1436267121</v>
      </c>
      <c r="L1142" s="11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108"/>
        <v>games</v>
      </c>
      <c r="R1142" t="str">
        <f t="shared" si="109"/>
        <v>mobile games</v>
      </c>
      <c r="S1142" s="6">
        <f t="shared" si="106"/>
        <v>0</v>
      </c>
      <c r="T1142" s="7">
        <f t="shared" si="107"/>
        <v>0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4"/>
        <v>42194.699652777781</v>
      </c>
      <c r="K1143">
        <v>1433868450</v>
      </c>
      <c r="L1143" s="11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108"/>
        <v>games</v>
      </c>
      <c r="R1143" t="str">
        <f t="shared" si="109"/>
        <v>mobile games</v>
      </c>
      <c r="S1143" s="6">
        <f t="shared" si="106"/>
        <v>0</v>
      </c>
      <c r="T1143" s="7">
        <f t="shared" si="107"/>
        <v>0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4"/>
        <v>42052.006099537044</v>
      </c>
      <c r="K1144">
        <v>1421539727</v>
      </c>
      <c r="L1144" s="11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108"/>
        <v>games</v>
      </c>
      <c r="R1144" t="str">
        <f t="shared" si="109"/>
        <v>mobile games</v>
      </c>
      <c r="S1144" s="6">
        <f t="shared" si="106"/>
        <v>0</v>
      </c>
      <c r="T1144" s="7">
        <f t="shared" si="107"/>
        <v>0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4"/>
        <v>42355.19358796296</v>
      </c>
      <c r="K1145">
        <v>1447735126</v>
      </c>
      <c r="L1145" s="11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108"/>
        <v>games</v>
      </c>
      <c r="R1145" t="str">
        <f t="shared" si="109"/>
        <v>mobile games</v>
      </c>
      <c r="S1145" s="6">
        <f t="shared" si="106"/>
        <v>4.1333333333333335E-3</v>
      </c>
      <c r="T1145" s="7">
        <f t="shared" si="107"/>
        <v>23.25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4"/>
        <v>42123.181944444441</v>
      </c>
      <c r="K1146">
        <v>1427689320</v>
      </c>
      <c r="L1146" s="11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108"/>
        <v>food</v>
      </c>
      <c r="R1146" t="str">
        <f t="shared" si="109"/>
        <v>food trucks</v>
      </c>
      <c r="S1146" s="6">
        <f t="shared" si="106"/>
        <v>0</v>
      </c>
      <c r="T1146" s="7">
        <f t="shared" si="107"/>
        <v>0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4"/>
        <v>41914.747592592597</v>
      </c>
      <c r="K1147">
        <v>1407088592</v>
      </c>
      <c r="L1147" s="11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108"/>
        <v>food</v>
      </c>
      <c r="R1147" t="str">
        <f t="shared" si="109"/>
        <v>food trucks</v>
      </c>
      <c r="S1147" s="6">
        <f t="shared" si="106"/>
        <v>1.25E-3</v>
      </c>
      <c r="T1147" s="7">
        <f t="shared" si="107"/>
        <v>100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4"/>
        <v>41761.9533912037</v>
      </c>
      <c r="K1148">
        <v>1395787973</v>
      </c>
      <c r="L1148" s="11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108"/>
        <v>food</v>
      </c>
      <c r="R1148" t="str">
        <f t="shared" si="109"/>
        <v>food trucks</v>
      </c>
      <c r="S1148" s="6">
        <f t="shared" si="106"/>
        <v>8.8333333333333333E-2</v>
      </c>
      <c r="T1148" s="7">
        <f t="shared" si="107"/>
        <v>44.166666666666664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4"/>
        <v>41931.972025462965</v>
      </c>
      <c r="K1149">
        <v>1408576783</v>
      </c>
      <c r="L1149" s="11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108"/>
        <v>food</v>
      </c>
      <c r="R1149" t="str">
        <f t="shared" si="109"/>
        <v>food trucks</v>
      </c>
      <c r="S1149" s="6">
        <f t="shared" si="106"/>
        <v>0</v>
      </c>
      <c r="T1149" s="7">
        <f t="shared" si="107"/>
        <v>0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4"/>
        <v>42705.212743055556</v>
      </c>
      <c r="K1150">
        <v>1477973181</v>
      </c>
      <c r="L1150" s="11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108"/>
        <v>food</v>
      </c>
      <c r="R1150" t="str">
        <f t="shared" si="109"/>
        <v>food trucks</v>
      </c>
      <c r="S1150" s="6">
        <f t="shared" si="106"/>
        <v>4.8666666666666667E-3</v>
      </c>
      <c r="T1150" s="7">
        <f t="shared" si="107"/>
        <v>24.333333333333332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4"/>
        <v>42537.71025462963</v>
      </c>
      <c r="K1151">
        <v>1463504566</v>
      </c>
      <c r="L1151" s="11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108"/>
        <v>food</v>
      </c>
      <c r="R1151" t="str">
        <f t="shared" si="109"/>
        <v>food trucks</v>
      </c>
      <c r="S1151" s="6">
        <f t="shared" si="106"/>
        <v>1.5E-3</v>
      </c>
      <c r="T1151" s="7">
        <f t="shared" si="107"/>
        <v>37.5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4"/>
        <v>42377.954571759255</v>
      </c>
      <c r="K1152">
        <v>1447109675</v>
      </c>
      <c r="L1152" s="11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108"/>
        <v>food</v>
      </c>
      <c r="R1152" t="str">
        <f t="shared" si="109"/>
        <v>food trucks</v>
      </c>
      <c r="S1152" s="6">
        <f t="shared" si="106"/>
        <v>0.1008</v>
      </c>
      <c r="T1152" s="7">
        <f t="shared" si="107"/>
        <v>42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4"/>
        <v>42254.102581018517</v>
      </c>
      <c r="K1153">
        <v>1439000863</v>
      </c>
      <c r="L1153" s="11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108"/>
        <v>food</v>
      </c>
      <c r="R1153" t="str">
        <f t="shared" si="109"/>
        <v>food trucks</v>
      </c>
      <c r="S1153" s="6">
        <f t="shared" si="106"/>
        <v>0</v>
      </c>
      <c r="T1153" s="7">
        <f t="shared" si="107"/>
        <v>0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4"/>
        <v>42139.709629629629</v>
      </c>
      <c r="K1154">
        <v>1429117312</v>
      </c>
      <c r="L1154" s="11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108"/>
        <v>food</v>
      </c>
      <c r="R1154" t="str">
        <f t="shared" si="109"/>
        <v>food trucks</v>
      </c>
      <c r="S1154" s="6">
        <f t="shared" si="106"/>
        <v>5.6937500000000002E-2</v>
      </c>
      <c r="T1154" s="7">
        <f t="shared" si="107"/>
        <v>60.733333333333334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10">(((I1155/60)/60)/24)+DATE(1970,1,1)</f>
        <v>42173.714178240742</v>
      </c>
      <c r="K1155">
        <v>1432055305</v>
      </c>
      <c r="L1155" s="11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t="str">
        <f t="shared" si="108"/>
        <v>food</v>
      </c>
      <c r="R1155" t="str">
        <f t="shared" si="109"/>
        <v>food trucks</v>
      </c>
      <c r="S1155" s="6">
        <f t="shared" ref="S1155:S1218" si="112">E1155/D1155</f>
        <v>6.2500000000000003E-3</v>
      </c>
      <c r="T1155" s="7">
        <f t="shared" ref="T1155:T1218" si="113">IF(E1155=0,0,E1155/N1155)</f>
        <v>50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10"/>
        <v>42253.108865740738</v>
      </c>
      <c r="K1156">
        <v>1438915006</v>
      </c>
      <c r="L1156" s="11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108"/>
        <v>food</v>
      </c>
      <c r="R1156" t="str">
        <f t="shared" si="109"/>
        <v>food trucks</v>
      </c>
      <c r="S1156" s="6">
        <f t="shared" si="112"/>
        <v>6.5000000000000002E-2</v>
      </c>
      <c r="T1156" s="7">
        <f t="shared" si="113"/>
        <v>108.33333333333333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10"/>
        <v>41865.763981481483</v>
      </c>
      <c r="K1157">
        <v>1405448408</v>
      </c>
      <c r="L1157" s="11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108"/>
        <v>food</v>
      </c>
      <c r="R1157" t="str">
        <f t="shared" si="109"/>
        <v>food trucks</v>
      </c>
      <c r="S1157" s="6">
        <f t="shared" si="112"/>
        <v>7.5199999999999998E-3</v>
      </c>
      <c r="T1157" s="7">
        <f t="shared" si="113"/>
        <v>23.5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10"/>
        <v>42059.07131944444</v>
      </c>
      <c r="K1158">
        <v>1422150162</v>
      </c>
      <c r="L1158" s="11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108"/>
        <v>food</v>
      </c>
      <c r="R1158" t="str">
        <f t="shared" si="109"/>
        <v>food trucks</v>
      </c>
      <c r="S1158" s="6">
        <f t="shared" si="112"/>
        <v>0</v>
      </c>
      <c r="T1158" s="7">
        <f t="shared" si="113"/>
        <v>0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10"/>
        <v>41978.669907407413</v>
      </c>
      <c r="K1159">
        <v>1412607880</v>
      </c>
      <c r="L1159" s="11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108"/>
        <v>food</v>
      </c>
      <c r="R1159" t="str">
        <f t="shared" si="109"/>
        <v>food trucks</v>
      </c>
      <c r="S1159" s="6">
        <f t="shared" si="112"/>
        <v>1.5100000000000001E-2</v>
      </c>
      <c r="T1159" s="7">
        <f t="shared" si="113"/>
        <v>50.333333333333336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10"/>
        <v>41982.09175925926</v>
      </c>
      <c r="K1160">
        <v>1415499128</v>
      </c>
      <c r="L1160" s="11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108"/>
        <v>food</v>
      </c>
      <c r="R1160" t="str">
        <f t="shared" si="109"/>
        <v>food trucks</v>
      </c>
      <c r="S1160" s="6">
        <f t="shared" si="112"/>
        <v>4.6666666666666671E-3</v>
      </c>
      <c r="T1160" s="7">
        <f t="shared" si="113"/>
        <v>11.666666666666666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10"/>
        <v>42185.65625</v>
      </c>
      <c r="K1161">
        <v>1433006765</v>
      </c>
      <c r="L1161" s="11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108"/>
        <v>food</v>
      </c>
      <c r="R1161" t="str">
        <f t="shared" si="109"/>
        <v>food trucks</v>
      </c>
      <c r="S1161" s="6">
        <f t="shared" si="112"/>
        <v>0</v>
      </c>
      <c r="T1161" s="7">
        <f t="shared" si="113"/>
        <v>0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10"/>
        <v>42091.113263888896</v>
      </c>
      <c r="K1162">
        <v>1424922186</v>
      </c>
      <c r="L1162" s="11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108"/>
        <v>food</v>
      </c>
      <c r="R1162" t="str">
        <f t="shared" si="109"/>
        <v>food trucks</v>
      </c>
      <c r="S1162" s="6">
        <f t="shared" si="112"/>
        <v>3.85E-2</v>
      </c>
      <c r="T1162" s="7">
        <f t="shared" si="113"/>
        <v>60.789473684210527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10"/>
        <v>42143.629502314812</v>
      </c>
      <c r="K1163">
        <v>1430233589</v>
      </c>
      <c r="L1163" s="11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t="str">
        <f t="shared" ref="Q1163:Q1226" si="114">LEFT(P1163, FIND("/",P1163)-1)</f>
        <v>food</v>
      </c>
      <c r="R1163" t="str">
        <f t="shared" ref="R1163:R1226" si="115">RIGHT(P1163,LEN(P1163)-FIND("/",P1163))</f>
        <v>food trucks</v>
      </c>
      <c r="S1163" s="6">
        <f t="shared" si="112"/>
        <v>0</v>
      </c>
      <c r="T1163" s="7">
        <f t="shared" si="113"/>
        <v>0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10"/>
        <v>41907.683611111112</v>
      </c>
      <c r="K1164">
        <v>1408983864</v>
      </c>
      <c r="L1164" s="11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114"/>
        <v>food</v>
      </c>
      <c r="R1164" t="str">
        <f t="shared" si="115"/>
        <v>food trucks</v>
      </c>
      <c r="S1164" s="6">
        <f t="shared" si="112"/>
        <v>5.8333333333333338E-4</v>
      </c>
      <c r="T1164" s="7">
        <f t="shared" si="113"/>
        <v>17.5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10"/>
        <v>41860.723611111112</v>
      </c>
      <c r="K1165">
        <v>1405012920</v>
      </c>
      <c r="L1165" s="11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114"/>
        <v>food</v>
      </c>
      <c r="R1165" t="str">
        <f t="shared" si="115"/>
        <v>food trucks</v>
      </c>
      <c r="S1165" s="6">
        <f t="shared" si="112"/>
        <v>0</v>
      </c>
      <c r="T1165" s="7">
        <f t="shared" si="113"/>
        <v>0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10"/>
        <v>42539.724328703705</v>
      </c>
      <c r="K1166">
        <v>1463678582</v>
      </c>
      <c r="L1166" s="11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114"/>
        <v>food</v>
      </c>
      <c r="R1166" t="str">
        <f t="shared" si="115"/>
        <v>food trucks</v>
      </c>
      <c r="S1166" s="6">
        <f t="shared" si="112"/>
        <v>0</v>
      </c>
      <c r="T1166" s="7">
        <f t="shared" si="113"/>
        <v>0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10"/>
        <v>41826.214467592588</v>
      </c>
      <c r="K1167">
        <v>1401685730</v>
      </c>
      <c r="L1167" s="11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114"/>
        <v>food</v>
      </c>
      <c r="R1167" t="str">
        <f t="shared" si="115"/>
        <v>food trucks</v>
      </c>
      <c r="S1167" s="6">
        <f t="shared" si="112"/>
        <v>0.20705000000000001</v>
      </c>
      <c r="T1167" s="7">
        <f t="shared" si="113"/>
        <v>82.82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10"/>
        <v>42181.166666666672</v>
      </c>
      <c r="K1168">
        <v>1432640342</v>
      </c>
      <c r="L1168" s="11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114"/>
        <v>food</v>
      </c>
      <c r="R1168" t="str">
        <f t="shared" si="115"/>
        <v>food trucks</v>
      </c>
      <c r="S1168" s="6">
        <f t="shared" si="112"/>
        <v>0.19139999999999999</v>
      </c>
      <c r="T1168" s="7">
        <f t="shared" si="113"/>
        <v>358.875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10"/>
        <v>41894.734895833331</v>
      </c>
      <c r="K1169">
        <v>1407865095</v>
      </c>
      <c r="L1169" s="11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114"/>
        <v>food</v>
      </c>
      <c r="R1169" t="str">
        <f t="shared" si="115"/>
        <v>food trucks</v>
      </c>
      <c r="S1169" s="6">
        <f t="shared" si="112"/>
        <v>1.6316666666666667E-2</v>
      </c>
      <c r="T1169" s="7">
        <f t="shared" si="113"/>
        <v>61.1875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10"/>
        <v>42635.053993055553</v>
      </c>
      <c r="K1170">
        <v>1471915065</v>
      </c>
      <c r="L1170" s="11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114"/>
        <v>food</v>
      </c>
      <c r="R1170" t="str">
        <f t="shared" si="115"/>
        <v>food trucks</v>
      </c>
      <c r="S1170" s="6">
        <f t="shared" si="112"/>
        <v>5.6666666666666664E-2</v>
      </c>
      <c r="T1170" s="7">
        <f t="shared" si="113"/>
        <v>340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10"/>
        <v>42057.353738425925</v>
      </c>
      <c r="K1171">
        <v>1422001763</v>
      </c>
      <c r="L1171" s="11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114"/>
        <v>food</v>
      </c>
      <c r="R1171" t="str">
        <f t="shared" si="115"/>
        <v>food trucks</v>
      </c>
      <c r="S1171" s="6">
        <f t="shared" si="112"/>
        <v>1.6999999999999999E-3</v>
      </c>
      <c r="T1171" s="7">
        <f t="shared" si="113"/>
        <v>5.666666666666667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10"/>
        <v>42154.893182870372</v>
      </c>
      <c r="K1172">
        <v>1430429171</v>
      </c>
      <c r="L1172" s="11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114"/>
        <v>food</v>
      </c>
      <c r="R1172" t="str">
        <f t="shared" si="115"/>
        <v>food trucks</v>
      </c>
      <c r="S1172" s="6">
        <f t="shared" si="112"/>
        <v>4.0000000000000001E-3</v>
      </c>
      <c r="T1172" s="7">
        <f t="shared" si="113"/>
        <v>50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10"/>
        <v>41956.846377314811</v>
      </c>
      <c r="K1173">
        <v>1414351127</v>
      </c>
      <c r="L1173" s="11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114"/>
        <v>food</v>
      </c>
      <c r="R1173" t="str">
        <f t="shared" si="115"/>
        <v>food trucks</v>
      </c>
      <c r="S1173" s="6">
        <f t="shared" si="112"/>
        <v>1E-3</v>
      </c>
      <c r="T1173" s="7">
        <f t="shared" si="113"/>
        <v>25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10"/>
        <v>41871.682314814818</v>
      </c>
      <c r="K1174">
        <v>1405959752</v>
      </c>
      <c r="L1174" s="11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114"/>
        <v>food</v>
      </c>
      <c r="R1174" t="str">
        <f t="shared" si="115"/>
        <v>food trucks</v>
      </c>
      <c r="S1174" s="6">
        <f t="shared" si="112"/>
        <v>0</v>
      </c>
      <c r="T1174" s="7">
        <f t="shared" si="113"/>
        <v>0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10"/>
        <v>42219.185844907406</v>
      </c>
      <c r="K1175">
        <v>1435552057</v>
      </c>
      <c r="L1175" s="11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114"/>
        <v>food</v>
      </c>
      <c r="R1175" t="str">
        <f t="shared" si="115"/>
        <v>food trucks</v>
      </c>
      <c r="S1175" s="6">
        <f t="shared" si="112"/>
        <v>2.4000000000000001E-4</v>
      </c>
      <c r="T1175" s="7">
        <f t="shared" si="113"/>
        <v>30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10"/>
        <v>42498.84174768519</v>
      </c>
      <c r="K1176">
        <v>1460146327</v>
      </c>
      <c r="L1176" s="11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114"/>
        <v>food</v>
      </c>
      <c r="R1176" t="str">
        <f t="shared" si="115"/>
        <v>food trucks</v>
      </c>
      <c r="S1176" s="6">
        <f t="shared" si="112"/>
        <v>5.906666666666667E-2</v>
      </c>
      <c r="T1176" s="7">
        <f t="shared" si="113"/>
        <v>46.631578947368418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10"/>
        <v>42200.728460648148</v>
      </c>
      <c r="K1177">
        <v>1434389339</v>
      </c>
      <c r="L1177" s="11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114"/>
        <v>food</v>
      </c>
      <c r="R1177" t="str">
        <f t="shared" si="115"/>
        <v>food trucks</v>
      </c>
      <c r="S1177" s="6">
        <f t="shared" si="112"/>
        <v>2.9250000000000002E-2</v>
      </c>
      <c r="T1177" s="7">
        <f t="shared" si="113"/>
        <v>65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10"/>
        <v>42800.541666666672</v>
      </c>
      <c r="K1178">
        <v>1484094498</v>
      </c>
      <c r="L1178" s="11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114"/>
        <v>food</v>
      </c>
      <c r="R1178" t="str">
        <f t="shared" si="115"/>
        <v>food trucks</v>
      </c>
      <c r="S1178" s="6">
        <f t="shared" si="112"/>
        <v>5.7142857142857142E-5</v>
      </c>
      <c r="T1178" s="7">
        <f t="shared" si="113"/>
        <v>10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10"/>
        <v>41927.660833333335</v>
      </c>
      <c r="K1179">
        <v>1410796296</v>
      </c>
      <c r="L1179" s="11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114"/>
        <v>food</v>
      </c>
      <c r="R1179" t="str">
        <f t="shared" si="115"/>
        <v>food trucks</v>
      </c>
      <c r="S1179" s="6">
        <f t="shared" si="112"/>
        <v>0</v>
      </c>
      <c r="T1179" s="7">
        <f t="shared" si="113"/>
        <v>0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10"/>
        <v>41867.905694444446</v>
      </c>
      <c r="K1180">
        <v>1405633452</v>
      </c>
      <c r="L1180" s="11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114"/>
        <v>food</v>
      </c>
      <c r="R1180" t="str">
        <f t="shared" si="115"/>
        <v>food trucks</v>
      </c>
      <c r="S1180" s="6">
        <f t="shared" si="112"/>
        <v>6.666666666666667E-5</v>
      </c>
      <c r="T1180" s="7">
        <f t="shared" si="113"/>
        <v>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10"/>
        <v>42305.720219907409</v>
      </c>
      <c r="K1181">
        <v>1443460627</v>
      </c>
      <c r="L1181" s="11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114"/>
        <v>food</v>
      </c>
      <c r="R1181" t="str">
        <f t="shared" si="115"/>
        <v>food trucks</v>
      </c>
      <c r="S1181" s="6">
        <f t="shared" si="112"/>
        <v>5.3333333333333337E-2</v>
      </c>
      <c r="T1181" s="7">
        <f t="shared" si="113"/>
        <v>640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10"/>
        <v>41818.806875000002</v>
      </c>
      <c r="K1182">
        <v>1400786514</v>
      </c>
      <c r="L1182" s="11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114"/>
        <v>food</v>
      </c>
      <c r="R1182" t="str">
        <f t="shared" si="115"/>
        <v>food trucks</v>
      </c>
      <c r="S1182" s="6">
        <f t="shared" si="112"/>
        <v>0.11749999999999999</v>
      </c>
      <c r="T1182" s="7">
        <f t="shared" si="113"/>
        <v>69.117647058823536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10"/>
        <v>42064.339363425926</v>
      </c>
      <c r="K1183">
        <v>1422605321</v>
      </c>
      <c r="L1183" s="11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114"/>
        <v>food</v>
      </c>
      <c r="R1183" t="str">
        <f t="shared" si="115"/>
        <v>food trucks</v>
      </c>
      <c r="S1183" s="6">
        <f t="shared" si="112"/>
        <v>8.0000000000000007E-5</v>
      </c>
      <c r="T1183" s="7">
        <f t="shared" si="113"/>
        <v>1.3333333333333333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10"/>
        <v>42747.695833333331</v>
      </c>
      <c r="K1184">
        <v>1482609088</v>
      </c>
      <c r="L1184" s="11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114"/>
        <v>food</v>
      </c>
      <c r="R1184" t="str">
        <f t="shared" si="115"/>
        <v>food trucks</v>
      </c>
      <c r="S1184" s="6">
        <f t="shared" si="112"/>
        <v>4.2000000000000003E-2</v>
      </c>
      <c r="T1184" s="7">
        <f t="shared" si="113"/>
        <v>10.5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10"/>
        <v>42676.165972222225</v>
      </c>
      <c r="K1185">
        <v>1476391223</v>
      </c>
      <c r="L1185" s="11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114"/>
        <v>food</v>
      </c>
      <c r="R1185" t="str">
        <f t="shared" si="115"/>
        <v>food trucks</v>
      </c>
      <c r="S1185" s="6">
        <f t="shared" si="112"/>
        <v>0.04</v>
      </c>
      <c r="T1185" s="7">
        <f t="shared" si="113"/>
        <v>33.333333333333336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10"/>
        <v>42772.599664351852</v>
      </c>
      <c r="K1186">
        <v>1483712611</v>
      </c>
      <c r="L1186" s="11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114"/>
        <v>photography</v>
      </c>
      <c r="R1186" t="str">
        <f t="shared" si="115"/>
        <v>photobooks</v>
      </c>
      <c r="S1186" s="6">
        <f t="shared" si="112"/>
        <v>1.0493636363636363</v>
      </c>
      <c r="T1186" s="7">
        <f t="shared" si="113"/>
        <v>61.562666666666665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10"/>
        <v>42163.166666666672</v>
      </c>
      <c r="K1187">
        <v>1430945149</v>
      </c>
      <c r="L1187" s="11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114"/>
        <v>photography</v>
      </c>
      <c r="R1187" t="str">
        <f t="shared" si="115"/>
        <v>photobooks</v>
      </c>
      <c r="S1187" s="6">
        <f t="shared" si="112"/>
        <v>1.0544</v>
      </c>
      <c r="T1187" s="7">
        <f t="shared" si="113"/>
        <v>118.73873873873873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10"/>
        <v>42156.945833333331</v>
      </c>
      <c r="K1188">
        <v>1430340195</v>
      </c>
      <c r="L1188" s="11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114"/>
        <v>photography</v>
      </c>
      <c r="R1188" t="str">
        <f t="shared" si="115"/>
        <v>photobooks</v>
      </c>
      <c r="S1188" s="6">
        <f t="shared" si="112"/>
        <v>1.0673333333333332</v>
      </c>
      <c r="T1188" s="7">
        <f t="shared" si="113"/>
        <v>65.081300813008127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10"/>
        <v>42141.75</v>
      </c>
      <c r="K1189">
        <v>1429133323</v>
      </c>
      <c r="L1189" s="11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114"/>
        <v>photography</v>
      </c>
      <c r="R1189" t="str">
        <f t="shared" si="115"/>
        <v>photobooks</v>
      </c>
      <c r="S1189" s="6">
        <f t="shared" si="112"/>
        <v>1.0412571428571429</v>
      </c>
      <c r="T1189" s="7">
        <f t="shared" si="113"/>
        <v>130.15714285714284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10"/>
        <v>42732.700694444444</v>
      </c>
      <c r="K1190">
        <v>1481129340</v>
      </c>
      <c r="L1190" s="11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114"/>
        <v>photography</v>
      </c>
      <c r="R1190" t="str">
        <f t="shared" si="115"/>
        <v>photobooks</v>
      </c>
      <c r="S1190" s="6">
        <f t="shared" si="112"/>
        <v>1.6054999999999999</v>
      </c>
      <c r="T1190" s="7">
        <f t="shared" si="113"/>
        <v>37.776470588235291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10"/>
        <v>42550.979108796295</v>
      </c>
      <c r="K1191">
        <v>1465428595</v>
      </c>
      <c r="L1191" s="11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114"/>
        <v>photography</v>
      </c>
      <c r="R1191" t="str">
        <f t="shared" si="115"/>
        <v>photobooks</v>
      </c>
      <c r="S1191" s="6">
        <f t="shared" si="112"/>
        <v>1.0777777777777777</v>
      </c>
      <c r="T1191" s="7">
        <f t="shared" si="113"/>
        <v>112.79069767441861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10"/>
        <v>41882.665798611109</v>
      </c>
      <c r="K1192">
        <v>1406908725</v>
      </c>
      <c r="L1192" s="11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114"/>
        <v>photography</v>
      </c>
      <c r="R1192" t="str">
        <f t="shared" si="115"/>
        <v>photobooks</v>
      </c>
      <c r="S1192" s="6">
        <f t="shared" si="112"/>
        <v>1.35</v>
      </c>
      <c r="T1192" s="7">
        <f t="shared" si="113"/>
        <v>51.92307692307692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10"/>
        <v>42449.562037037031</v>
      </c>
      <c r="K1193">
        <v>1455892160</v>
      </c>
      <c r="L1193" s="11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114"/>
        <v>photography</v>
      </c>
      <c r="R1193" t="str">
        <f t="shared" si="115"/>
        <v>photobooks</v>
      </c>
      <c r="S1193" s="6">
        <f t="shared" si="112"/>
        <v>1.0907407407407408</v>
      </c>
      <c r="T1193" s="7">
        <f t="shared" si="113"/>
        <v>89.242424242424249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10"/>
        <v>42777.506689814814</v>
      </c>
      <c r="K1194">
        <v>1484222978</v>
      </c>
      <c r="L1194" s="11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114"/>
        <v>photography</v>
      </c>
      <c r="R1194" t="str">
        <f t="shared" si="115"/>
        <v>photobooks</v>
      </c>
      <c r="S1194" s="6">
        <f t="shared" si="112"/>
        <v>2.9</v>
      </c>
      <c r="T1194" s="7">
        <f t="shared" si="113"/>
        <v>19.333333333333332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10"/>
        <v>42469.734409722223</v>
      </c>
      <c r="K1195">
        <v>1455043053</v>
      </c>
      <c r="L1195" s="11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114"/>
        <v>photography</v>
      </c>
      <c r="R1195" t="str">
        <f t="shared" si="115"/>
        <v>photobooks</v>
      </c>
      <c r="S1195" s="6">
        <f t="shared" si="112"/>
        <v>1.0395714285714286</v>
      </c>
      <c r="T1195" s="7">
        <f t="shared" si="113"/>
        <v>79.967032967032964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10"/>
        <v>42102.488182870366</v>
      </c>
      <c r="K1196">
        <v>1425901379</v>
      </c>
      <c r="L1196" s="11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114"/>
        <v>photography</v>
      </c>
      <c r="R1196" t="str">
        <f t="shared" si="115"/>
        <v>photobooks</v>
      </c>
      <c r="S1196" s="6">
        <f t="shared" si="112"/>
        <v>3.2223999999999999</v>
      </c>
      <c r="T1196" s="7">
        <f t="shared" si="113"/>
        <v>56.414565826330531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10"/>
        <v>42358.375</v>
      </c>
      <c r="K1197">
        <v>1445415653</v>
      </c>
      <c r="L1197" s="11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114"/>
        <v>photography</v>
      </c>
      <c r="R1197" t="str">
        <f t="shared" si="115"/>
        <v>photobooks</v>
      </c>
      <c r="S1197" s="6">
        <f t="shared" si="112"/>
        <v>1.35</v>
      </c>
      <c r="T1197" s="7">
        <f t="shared" si="113"/>
        <v>79.411764705882348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10"/>
        <v>42356.818738425922</v>
      </c>
      <c r="K1198">
        <v>1447875539</v>
      </c>
      <c r="L1198" s="11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114"/>
        <v>photography</v>
      </c>
      <c r="R1198" t="str">
        <f t="shared" si="115"/>
        <v>photobooks</v>
      </c>
      <c r="S1198" s="6">
        <f t="shared" si="112"/>
        <v>2.6991034482758622</v>
      </c>
      <c r="T1198" s="7">
        <f t="shared" si="113"/>
        <v>76.439453125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10"/>
        <v>42534.249305555553</v>
      </c>
      <c r="K1199">
        <v>1463155034</v>
      </c>
      <c r="L1199" s="11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114"/>
        <v>photography</v>
      </c>
      <c r="R1199" t="str">
        <f t="shared" si="115"/>
        <v>photobooks</v>
      </c>
      <c r="S1199" s="6">
        <f t="shared" si="112"/>
        <v>2.5329333333333333</v>
      </c>
      <c r="T1199" s="7">
        <f t="shared" si="113"/>
        <v>121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10"/>
        <v>42369.125</v>
      </c>
      <c r="K1200">
        <v>1448463086</v>
      </c>
      <c r="L1200" s="11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114"/>
        <v>photography</v>
      </c>
      <c r="R1200" t="str">
        <f t="shared" si="115"/>
        <v>photobooks</v>
      </c>
      <c r="S1200" s="6">
        <f t="shared" si="112"/>
        <v>2.6059999999999999</v>
      </c>
      <c r="T1200" s="7">
        <f t="shared" si="113"/>
        <v>54.616766467065865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10"/>
        <v>42193.770833333328</v>
      </c>
      <c r="K1201">
        <v>1433615400</v>
      </c>
      <c r="L1201" s="11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114"/>
        <v>photography</v>
      </c>
      <c r="R1201" t="str">
        <f t="shared" si="115"/>
        <v>photobooks</v>
      </c>
      <c r="S1201" s="6">
        <f t="shared" si="112"/>
        <v>1.0131677953348381</v>
      </c>
      <c r="T1201" s="7">
        <f t="shared" si="113"/>
        <v>299.22222222222223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10"/>
        <v>42110.477500000001</v>
      </c>
      <c r="K1202">
        <v>1427369256</v>
      </c>
      <c r="L1202" s="11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114"/>
        <v>photography</v>
      </c>
      <c r="R1202" t="str">
        <f t="shared" si="115"/>
        <v>photobooks</v>
      </c>
      <c r="S1202" s="6">
        <f t="shared" si="112"/>
        <v>1.2560416666666667</v>
      </c>
      <c r="T1202" s="7">
        <f t="shared" si="113"/>
        <v>58.533980582524272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10"/>
        <v>42566.60701388889</v>
      </c>
      <c r="K1203">
        <v>1466001246</v>
      </c>
      <c r="L1203" s="11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114"/>
        <v>photography</v>
      </c>
      <c r="R1203" t="str">
        <f t="shared" si="115"/>
        <v>photobooks</v>
      </c>
      <c r="S1203" s="6">
        <f t="shared" si="112"/>
        <v>1.0243783333333334</v>
      </c>
      <c r="T1203" s="7">
        <f t="shared" si="113"/>
        <v>55.371801801801809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10"/>
        <v>42182.288819444439</v>
      </c>
      <c r="K1204">
        <v>1432796154</v>
      </c>
      <c r="L1204" s="11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114"/>
        <v>photography</v>
      </c>
      <c r="R1204" t="str">
        <f t="shared" si="115"/>
        <v>photobooks</v>
      </c>
      <c r="S1204" s="6">
        <f t="shared" si="112"/>
        <v>1.99244</v>
      </c>
      <c r="T1204" s="7">
        <f t="shared" si="113"/>
        <v>183.80442804428046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10"/>
        <v>42155.614895833336</v>
      </c>
      <c r="K1205">
        <v>1430491527</v>
      </c>
      <c r="L1205" s="11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114"/>
        <v>photography</v>
      </c>
      <c r="R1205" t="str">
        <f t="shared" si="115"/>
        <v>photobooks</v>
      </c>
      <c r="S1205" s="6">
        <f t="shared" si="112"/>
        <v>1.0245398773006136</v>
      </c>
      <c r="T1205" s="7">
        <f t="shared" si="113"/>
        <v>165.34653465346534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10"/>
        <v>42342.208333333328</v>
      </c>
      <c r="K1206">
        <v>1445363833</v>
      </c>
      <c r="L1206" s="11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114"/>
        <v>photography</v>
      </c>
      <c r="R1206" t="str">
        <f t="shared" si="115"/>
        <v>photobooks</v>
      </c>
      <c r="S1206" s="6">
        <f t="shared" si="112"/>
        <v>1.0294615384615384</v>
      </c>
      <c r="T1206" s="7">
        <f t="shared" si="113"/>
        <v>234.78947368421052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10"/>
        <v>42168.506377314814</v>
      </c>
      <c r="K1207">
        <v>1431605351</v>
      </c>
      <c r="L1207" s="11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114"/>
        <v>photography</v>
      </c>
      <c r="R1207" t="str">
        <f t="shared" si="115"/>
        <v>photobooks</v>
      </c>
      <c r="S1207" s="6">
        <f t="shared" si="112"/>
        <v>1.0086153846153847</v>
      </c>
      <c r="T1207" s="7">
        <f t="shared" si="113"/>
        <v>211.48387096774192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10"/>
        <v>42805.561805555553</v>
      </c>
      <c r="K1208">
        <v>1486406253</v>
      </c>
      <c r="L1208" s="11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114"/>
        <v>photography</v>
      </c>
      <c r="R1208" t="str">
        <f t="shared" si="115"/>
        <v>photobooks</v>
      </c>
      <c r="S1208" s="6">
        <f t="shared" si="112"/>
        <v>1.1499999999999999</v>
      </c>
      <c r="T1208" s="7">
        <f t="shared" si="113"/>
        <v>32.34375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10"/>
        <v>42460.416666666672</v>
      </c>
      <c r="K1209">
        <v>1456827573</v>
      </c>
      <c r="L1209" s="11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114"/>
        <v>photography</v>
      </c>
      <c r="R1209" t="str">
        <f t="shared" si="115"/>
        <v>photobooks</v>
      </c>
      <c r="S1209" s="6">
        <f t="shared" si="112"/>
        <v>1.0416766467065868</v>
      </c>
      <c r="T1209" s="7">
        <f t="shared" si="113"/>
        <v>123.37588652482269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10"/>
        <v>42453.667407407411</v>
      </c>
      <c r="K1210">
        <v>1456246864</v>
      </c>
      <c r="L1210" s="11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114"/>
        <v>photography</v>
      </c>
      <c r="R1210" t="str">
        <f t="shared" si="115"/>
        <v>photobooks</v>
      </c>
      <c r="S1210" s="6">
        <f t="shared" si="112"/>
        <v>1.5529999999999999</v>
      </c>
      <c r="T1210" s="7">
        <f t="shared" si="113"/>
        <v>207.06666666666666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10"/>
        <v>42791.846122685187</v>
      </c>
      <c r="K1211">
        <v>1485461905</v>
      </c>
      <c r="L1211" s="11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114"/>
        <v>photography</v>
      </c>
      <c r="R1211" t="str">
        <f t="shared" si="115"/>
        <v>photobooks</v>
      </c>
      <c r="S1211" s="6">
        <f t="shared" si="112"/>
        <v>1.06</v>
      </c>
      <c r="T1211" s="7">
        <f t="shared" si="113"/>
        <v>138.2608695652174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10"/>
        <v>42155.875</v>
      </c>
      <c r="K1212">
        <v>1431124572</v>
      </c>
      <c r="L1212" s="11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114"/>
        <v>photography</v>
      </c>
      <c r="R1212" t="str">
        <f t="shared" si="115"/>
        <v>photobooks</v>
      </c>
      <c r="S1212" s="6">
        <f t="shared" si="112"/>
        <v>2.5431499999999998</v>
      </c>
      <c r="T1212" s="7">
        <f t="shared" si="113"/>
        <v>493.81553398058253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10"/>
        <v>42530.866446759261</v>
      </c>
      <c r="K1213">
        <v>1464209261</v>
      </c>
      <c r="L1213" s="11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114"/>
        <v>photography</v>
      </c>
      <c r="R1213" t="str">
        <f t="shared" si="115"/>
        <v>photobooks</v>
      </c>
      <c r="S1213" s="6">
        <f t="shared" si="112"/>
        <v>1.0109999999999999</v>
      </c>
      <c r="T1213" s="7">
        <f t="shared" si="113"/>
        <v>168.5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10"/>
        <v>42335.041666666672</v>
      </c>
      <c r="K1214">
        <v>1447195695</v>
      </c>
      <c r="L1214" s="11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114"/>
        <v>photography</v>
      </c>
      <c r="R1214" t="str">
        <f t="shared" si="115"/>
        <v>photobooks</v>
      </c>
      <c r="S1214" s="6">
        <f t="shared" si="112"/>
        <v>1.2904</v>
      </c>
      <c r="T1214" s="7">
        <f t="shared" si="113"/>
        <v>38.867469879518069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10"/>
        <v>42766.755787037036</v>
      </c>
      <c r="K1215">
        <v>1482862100</v>
      </c>
      <c r="L1215" s="11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114"/>
        <v>photography</v>
      </c>
      <c r="R1215" t="str">
        <f t="shared" si="115"/>
        <v>photobooks</v>
      </c>
      <c r="S1215" s="6">
        <f t="shared" si="112"/>
        <v>1.0223076923076924</v>
      </c>
      <c r="T1215" s="7">
        <f t="shared" si="113"/>
        <v>61.527777777777779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10"/>
        <v>42164.840335648143</v>
      </c>
      <c r="K1216">
        <v>1428696605</v>
      </c>
      <c r="L1216" s="11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114"/>
        <v>photography</v>
      </c>
      <c r="R1216" t="str">
        <f t="shared" si="115"/>
        <v>photobooks</v>
      </c>
      <c r="S1216" s="6">
        <f t="shared" si="112"/>
        <v>1.3180000000000001</v>
      </c>
      <c r="T1216" s="7">
        <f t="shared" si="113"/>
        <v>105.44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10"/>
        <v>41789.923101851848</v>
      </c>
      <c r="K1217">
        <v>1398895756</v>
      </c>
      <c r="L1217" s="11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114"/>
        <v>photography</v>
      </c>
      <c r="R1217" t="str">
        <f t="shared" si="115"/>
        <v>photobooks</v>
      </c>
      <c r="S1217" s="6">
        <f t="shared" si="112"/>
        <v>7.8608020000000005</v>
      </c>
      <c r="T1217" s="7">
        <f t="shared" si="113"/>
        <v>71.592003642987251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10"/>
        <v>42279.960416666669</v>
      </c>
      <c r="K1218">
        <v>1441032457</v>
      </c>
      <c r="L1218" s="11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114"/>
        <v>photography</v>
      </c>
      <c r="R1218" t="str">
        <f t="shared" si="115"/>
        <v>photobooks</v>
      </c>
      <c r="S1218" s="6">
        <f t="shared" si="112"/>
        <v>1.4570000000000001</v>
      </c>
      <c r="T1218" s="7">
        <f t="shared" si="113"/>
        <v>91.882882882882882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6">(((I1219/60)/60)/24)+DATE(1970,1,1)</f>
        <v>42565.809490740736</v>
      </c>
      <c r="K1219">
        <v>1465932340</v>
      </c>
      <c r="L1219" s="11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si="114"/>
        <v>photography</v>
      </c>
      <c r="R1219" t="str">
        <f t="shared" si="115"/>
        <v>photobooks</v>
      </c>
      <c r="S1219" s="6">
        <f t="shared" ref="S1219:S1282" si="118">E1219/D1219</f>
        <v>1.026</v>
      </c>
      <c r="T1219" s="7">
        <f t="shared" ref="T1219:T1282" si="119">IF(E1219=0,0,E1219/N1219)</f>
        <v>148.57377049180329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6"/>
        <v>42309.125</v>
      </c>
      <c r="K1220">
        <v>1443714800</v>
      </c>
      <c r="L1220" s="11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114"/>
        <v>photography</v>
      </c>
      <c r="R1220" t="str">
        <f t="shared" si="115"/>
        <v>photobooks</v>
      </c>
      <c r="S1220" s="6">
        <f t="shared" si="118"/>
        <v>1.7227777777777777</v>
      </c>
      <c r="T1220" s="7">
        <f t="shared" si="119"/>
        <v>174.2134831460674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6"/>
        <v>42663.461956018517</v>
      </c>
      <c r="K1221">
        <v>1474369513</v>
      </c>
      <c r="L1221" s="11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114"/>
        <v>photography</v>
      </c>
      <c r="R1221" t="str">
        <f t="shared" si="115"/>
        <v>photobooks</v>
      </c>
      <c r="S1221" s="6">
        <f t="shared" si="118"/>
        <v>1.5916819571865444</v>
      </c>
      <c r="T1221" s="7">
        <f t="shared" si="119"/>
        <v>102.86166007905139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6"/>
        <v>42241.628611111111</v>
      </c>
      <c r="K1222">
        <v>1437923112</v>
      </c>
      <c r="L1222" s="11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114"/>
        <v>photography</v>
      </c>
      <c r="R1222" t="str">
        <f t="shared" si="115"/>
        <v>photobooks</v>
      </c>
      <c r="S1222" s="6">
        <f t="shared" si="118"/>
        <v>1.0376666666666667</v>
      </c>
      <c r="T1222" s="7">
        <f t="shared" si="119"/>
        <v>111.17857142857143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6"/>
        <v>42708</v>
      </c>
      <c r="K1223">
        <v>1478431488</v>
      </c>
      <c r="L1223" s="11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114"/>
        <v>photography</v>
      </c>
      <c r="R1223" t="str">
        <f t="shared" si="115"/>
        <v>photobooks</v>
      </c>
      <c r="S1223" s="6">
        <f t="shared" si="118"/>
        <v>1.1140954545454547</v>
      </c>
      <c r="T1223" s="7">
        <f t="shared" si="119"/>
        <v>23.796213592233013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6"/>
        <v>42461.166666666672</v>
      </c>
      <c r="K1224">
        <v>1456852647</v>
      </c>
      <c r="L1224" s="11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114"/>
        <v>photography</v>
      </c>
      <c r="R1224" t="str">
        <f t="shared" si="115"/>
        <v>photobooks</v>
      </c>
      <c r="S1224" s="6">
        <f t="shared" si="118"/>
        <v>2.80375</v>
      </c>
      <c r="T1224" s="7">
        <f t="shared" si="119"/>
        <v>81.268115942028984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6"/>
        <v>42684.218854166669</v>
      </c>
      <c r="K1225">
        <v>1476159309</v>
      </c>
      <c r="L1225" s="11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114"/>
        <v>photography</v>
      </c>
      <c r="R1225" t="str">
        <f t="shared" si="115"/>
        <v>photobooks</v>
      </c>
      <c r="S1225" s="6">
        <f t="shared" si="118"/>
        <v>1.1210606060606061</v>
      </c>
      <c r="T1225" s="7">
        <f t="shared" si="119"/>
        <v>116.21465968586388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6"/>
        <v>41796.549791666665</v>
      </c>
      <c r="K1226">
        <v>1396876302</v>
      </c>
      <c r="L1226" s="11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114"/>
        <v>music</v>
      </c>
      <c r="R1226" t="str">
        <f t="shared" si="115"/>
        <v>world music</v>
      </c>
      <c r="S1226" s="6">
        <f t="shared" si="118"/>
        <v>7.0666666666666669E-2</v>
      </c>
      <c r="T1226" s="7">
        <f t="shared" si="119"/>
        <v>58.888888888888886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6"/>
        <v>41569.905995370369</v>
      </c>
      <c r="K1227">
        <v>1377294278</v>
      </c>
      <c r="L1227" s="11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t="str">
        <f t="shared" ref="Q1227:Q1290" si="120">LEFT(P1227, FIND("/",P1227)-1)</f>
        <v>music</v>
      </c>
      <c r="R1227" t="str">
        <f t="shared" ref="R1227:R1290" si="121">RIGHT(P1227,LEN(P1227)-FIND("/",P1227))</f>
        <v>world music</v>
      </c>
      <c r="S1227" s="6">
        <f t="shared" si="118"/>
        <v>4.3999999999999997E-2</v>
      </c>
      <c r="T1227" s="7">
        <f t="shared" si="119"/>
        <v>44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6"/>
        <v>41750.041666666664</v>
      </c>
      <c r="K1228">
        <v>1395089981</v>
      </c>
      <c r="L1228" s="11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120"/>
        <v>music</v>
      </c>
      <c r="R1228" t="str">
        <f t="shared" si="121"/>
        <v>world music</v>
      </c>
      <c r="S1228" s="6">
        <f t="shared" si="118"/>
        <v>3.8739999999999997E-2</v>
      </c>
      <c r="T1228" s="7">
        <f t="shared" si="119"/>
        <v>48.424999999999997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6"/>
        <v>41858.291666666664</v>
      </c>
      <c r="K1229">
        <v>1404770616</v>
      </c>
      <c r="L1229" s="11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120"/>
        <v>music</v>
      </c>
      <c r="R1229" t="str">
        <f t="shared" si="121"/>
        <v>world music</v>
      </c>
      <c r="S1229" s="6">
        <f t="shared" si="118"/>
        <v>0</v>
      </c>
      <c r="T1229" s="7">
        <f t="shared" si="119"/>
        <v>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6"/>
        <v>40814.729259259257</v>
      </c>
      <c r="K1230">
        <v>1312047008</v>
      </c>
      <c r="L1230" s="11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120"/>
        <v>music</v>
      </c>
      <c r="R1230" t="str">
        <f t="shared" si="121"/>
        <v>world music</v>
      </c>
      <c r="S1230" s="6">
        <f t="shared" si="118"/>
        <v>0.29299999999999998</v>
      </c>
      <c r="T1230" s="7">
        <f t="shared" si="119"/>
        <v>61.041666666666664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6"/>
        <v>41015.666666666664</v>
      </c>
      <c r="K1231">
        <v>1331982127</v>
      </c>
      <c r="L1231" s="11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120"/>
        <v>music</v>
      </c>
      <c r="R1231" t="str">
        <f t="shared" si="121"/>
        <v>world music</v>
      </c>
      <c r="S1231" s="6">
        <f t="shared" si="118"/>
        <v>9.0909090909090905E-3</v>
      </c>
      <c r="T1231" s="7">
        <f t="shared" si="119"/>
        <v>25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6"/>
        <v>40598.972569444442</v>
      </c>
      <c r="K1232">
        <v>1295997630</v>
      </c>
      <c r="L1232" s="11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120"/>
        <v>music</v>
      </c>
      <c r="R1232" t="str">
        <f t="shared" si="121"/>
        <v>world music</v>
      </c>
      <c r="S1232" s="6">
        <f t="shared" si="118"/>
        <v>0</v>
      </c>
      <c r="T1232" s="7">
        <f t="shared" si="119"/>
        <v>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6"/>
        <v>42244.041666666672</v>
      </c>
      <c r="K1233">
        <v>1436394968</v>
      </c>
      <c r="L1233" s="11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120"/>
        <v>music</v>
      </c>
      <c r="R1233" t="str">
        <f t="shared" si="121"/>
        <v>world music</v>
      </c>
      <c r="S1233" s="6">
        <f t="shared" si="118"/>
        <v>0</v>
      </c>
      <c r="T1233" s="7">
        <f t="shared" si="119"/>
        <v>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6"/>
        <v>41553.848032407412</v>
      </c>
      <c r="K1234">
        <v>1377030070</v>
      </c>
      <c r="L1234" s="11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120"/>
        <v>music</v>
      </c>
      <c r="R1234" t="str">
        <f t="shared" si="121"/>
        <v>world music</v>
      </c>
      <c r="S1234" s="6">
        <f t="shared" si="118"/>
        <v>8.0000000000000002E-3</v>
      </c>
      <c r="T1234" s="7">
        <f t="shared" si="119"/>
        <v>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6"/>
        <v>40960.948773148149</v>
      </c>
      <c r="K1235">
        <v>1328049974</v>
      </c>
      <c r="L1235" s="11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120"/>
        <v>music</v>
      </c>
      <c r="R1235" t="str">
        <f t="shared" si="121"/>
        <v>world music</v>
      </c>
      <c r="S1235" s="6">
        <f t="shared" si="118"/>
        <v>0.11600000000000001</v>
      </c>
      <c r="T1235" s="7">
        <f t="shared" si="119"/>
        <v>19.333333333333332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6"/>
        <v>42037.788680555561</v>
      </c>
      <c r="K1236">
        <v>1420311342</v>
      </c>
      <c r="L1236" s="11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120"/>
        <v>music</v>
      </c>
      <c r="R1236" t="str">
        <f t="shared" si="121"/>
        <v>world music</v>
      </c>
      <c r="S1236" s="6">
        <f t="shared" si="118"/>
        <v>0</v>
      </c>
      <c r="T1236" s="7">
        <f t="shared" si="119"/>
        <v>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6"/>
        <v>41623.135405092595</v>
      </c>
      <c r="K1237">
        <v>1383621299</v>
      </c>
      <c r="L1237" s="11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120"/>
        <v>music</v>
      </c>
      <c r="R1237" t="str">
        <f t="shared" si="121"/>
        <v>world music</v>
      </c>
      <c r="S1237" s="6">
        <f t="shared" si="118"/>
        <v>2.787363950092912E-2</v>
      </c>
      <c r="T1237" s="7">
        <f t="shared" si="119"/>
        <v>35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6"/>
        <v>41118.666666666664</v>
      </c>
      <c r="K1238">
        <v>1342801164</v>
      </c>
      <c r="L1238" s="11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120"/>
        <v>music</v>
      </c>
      <c r="R1238" t="str">
        <f t="shared" si="121"/>
        <v>world music</v>
      </c>
      <c r="S1238" s="6">
        <f t="shared" si="118"/>
        <v>0</v>
      </c>
      <c r="T1238" s="7">
        <f t="shared" si="119"/>
        <v>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6"/>
        <v>41145.283159722225</v>
      </c>
      <c r="K1239">
        <v>1344062865</v>
      </c>
      <c r="L1239" s="11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120"/>
        <v>music</v>
      </c>
      <c r="R1239" t="str">
        <f t="shared" si="121"/>
        <v>world music</v>
      </c>
      <c r="S1239" s="6">
        <f t="shared" si="118"/>
        <v>0</v>
      </c>
      <c r="T1239" s="7">
        <f t="shared" si="119"/>
        <v>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6"/>
        <v>40761.61037037037</v>
      </c>
      <c r="K1240">
        <v>1310049536</v>
      </c>
      <c r="L1240" s="11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120"/>
        <v>music</v>
      </c>
      <c r="R1240" t="str">
        <f t="shared" si="121"/>
        <v>world music</v>
      </c>
      <c r="S1240" s="6">
        <f t="shared" si="118"/>
        <v>0.17799999999999999</v>
      </c>
      <c r="T1240" s="7">
        <f t="shared" si="119"/>
        <v>59.333333333333336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6"/>
        <v>40913.962581018517</v>
      </c>
      <c r="K1241">
        <v>1323212767</v>
      </c>
      <c r="L1241" s="11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120"/>
        <v>music</v>
      </c>
      <c r="R1241" t="str">
        <f t="shared" si="121"/>
        <v>world music</v>
      </c>
      <c r="S1241" s="6">
        <f t="shared" si="118"/>
        <v>0</v>
      </c>
      <c r="T1241" s="7">
        <f t="shared" si="119"/>
        <v>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6"/>
        <v>41467.910416666666</v>
      </c>
      <c r="K1242">
        <v>1368579457</v>
      </c>
      <c r="L1242" s="11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120"/>
        <v>music</v>
      </c>
      <c r="R1242" t="str">
        <f t="shared" si="121"/>
        <v>world music</v>
      </c>
      <c r="S1242" s="6">
        <f t="shared" si="118"/>
        <v>3.0124999999999999E-2</v>
      </c>
      <c r="T1242" s="7">
        <f t="shared" si="119"/>
        <v>30.125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6"/>
        <v>41946.249305555553</v>
      </c>
      <c r="K1243">
        <v>1413057980</v>
      </c>
      <c r="L1243" s="11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120"/>
        <v>music</v>
      </c>
      <c r="R1243" t="str">
        <f t="shared" si="121"/>
        <v>world music</v>
      </c>
      <c r="S1243" s="6">
        <f t="shared" si="118"/>
        <v>0.50739999999999996</v>
      </c>
      <c r="T1243" s="7">
        <f t="shared" si="119"/>
        <v>74.617647058823536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6"/>
        <v>40797.554166666669</v>
      </c>
      <c r="K1244">
        <v>1314417502</v>
      </c>
      <c r="L1244" s="11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120"/>
        <v>music</v>
      </c>
      <c r="R1244" t="str">
        <f t="shared" si="121"/>
        <v>world music</v>
      </c>
      <c r="S1244" s="6">
        <f t="shared" si="118"/>
        <v>5.4884742041712408E-3</v>
      </c>
      <c r="T1244" s="7">
        <f t="shared" si="119"/>
        <v>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6"/>
        <v>40732.875</v>
      </c>
      <c r="K1245">
        <v>1304888771</v>
      </c>
      <c r="L1245" s="11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120"/>
        <v>music</v>
      </c>
      <c r="R1245" t="str">
        <f t="shared" si="121"/>
        <v>world music</v>
      </c>
      <c r="S1245" s="6">
        <f t="shared" si="118"/>
        <v>0.14091666666666666</v>
      </c>
      <c r="T1245" s="7">
        <f t="shared" si="119"/>
        <v>44.5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6"/>
        <v>41386.875</v>
      </c>
      <c r="K1246">
        <v>1363981723</v>
      </c>
      <c r="L1246" s="11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120"/>
        <v>music</v>
      </c>
      <c r="R1246" t="str">
        <f t="shared" si="121"/>
        <v>rock</v>
      </c>
      <c r="S1246" s="6">
        <f t="shared" si="118"/>
        <v>1.038</v>
      </c>
      <c r="T1246" s="7">
        <f t="shared" si="119"/>
        <v>46.133333333333333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6"/>
        <v>41804.599930555552</v>
      </c>
      <c r="K1247">
        <v>1400163834</v>
      </c>
      <c r="L1247" s="11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120"/>
        <v>music</v>
      </c>
      <c r="R1247" t="str">
        <f t="shared" si="121"/>
        <v>rock</v>
      </c>
      <c r="S1247" s="6">
        <f t="shared" si="118"/>
        <v>1.2024999999999999</v>
      </c>
      <c r="T1247" s="7">
        <f t="shared" si="119"/>
        <v>141.47058823529412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6"/>
        <v>40883.085057870368</v>
      </c>
      <c r="K1248">
        <v>1319245349</v>
      </c>
      <c r="L1248" s="11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120"/>
        <v>music</v>
      </c>
      <c r="R1248" t="str">
        <f t="shared" si="121"/>
        <v>rock</v>
      </c>
      <c r="S1248" s="6">
        <f t="shared" si="118"/>
        <v>1.17</v>
      </c>
      <c r="T1248" s="7">
        <f t="shared" si="119"/>
        <v>75.483870967741936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6"/>
        <v>41400.292303240742</v>
      </c>
      <c r="K1249">
        <v>1365231655</v>
      </c>
      <c r="L1249" s="11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120"/>
        <v>music</v>
      </c>
      <c r="R1249" t="str">
        <f t="shared" si="121"/>
        <v>rock</v>
      </c>
      <c r="S1249" s="6">
        <f t="shared" si="118"/>
        <v>1.2214285714285715</v>
      </c>
      <c r="T1249" s="7">
        <f t="shared" si="119"/>
        <v>85.5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6"/>
        <v>41803.290972222225</v>
      </c>
      <c r="K1250">
        <v>1399563953</v>
      </c>
      <c r="L1250" s="11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120"/>
        <v>music</v>
      </c>
      <c r="R1250" t="str">
        <f t="shared" si="121"/>
        <v>rock</v>
      </c>
      <c r="S1250" s="6">
        <f t="shared" si="118"/>
        <v>1.5164</v>
      </c>
      <c r="T1250" s="7">
        <f t="shared" si="119"/>
        <v>64.254237288135599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6"/>
        <v>41097.74086805556</v>
      </c>
      <c r="K1251">
        <v>1339091211</v>
      </c>
      <c r="L1251" s="11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120"/>
        <v>music</v>
      </c>
      <c r="R1251" t="str">
        <f t="shared" si="121"/>
        <v>rock</v>
      </c>
      <c r="S1251" s="6">
        <f t="shared" si="118"/>
        <v>1.0444</v>
      </c>
      <c r="T1251" s="7">
        <f t="shared" si="119"/>
        <v>64.46913580246914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6"/>
        <v>41888.64271990741</v>
      </c>
      <c r="K1252">
        <v>1406129131</v>
      </c>
      <c r="L1252" s="11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120"/>
        <v>music</v>
      </c>
      <c r="R1252" t="str">
        <f t="shared" si="121"/>
        <v>rock</v>
      </c>
      <c r="S1252" s="6">
        <f t="shared" si="118"/>
        <v>2.0015333333333332</v>
      </c>
      <c r="T1252" s="7">
        <f t="shared" si="119"/>
        <v>118.2007874015748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6"/>
        <v>40811.814432870371</v>
      </c>
      <c r="K1253">
        <v>1311795167</v>
      </c>
      <c r="L1253" s="11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120"/>
        <v>music</v>
      </c>
      <c r="R1253" t="str">
        <f t="shared" si="121"/>
        <v>rock</v>
      </c>
      <c r="S1253" s="6">
        <f t="shared" si="118"/>
        <v>1.018</v>
      </c>
      <c r="T1253" s="7">
        <f t="shared" si="119"/>
        <v>82.540540540540547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6"/>
        <v>41571.988067129627</v>
      </c>
      <c r="K1254">
        <v>1380238969</v>
      </c>
      <c r="L1254" s="11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120"/>
        <v>music</v>
      </c>
      <c r="R1254" t="str">
        <f t="shared" si="121"/>
        <v>rock</v>
      </c>
      <c r="S1254" s="6">
        <f t="shared" si="118"/>
        <v>1.3765714285714286</v>
      </c>
      <c r="T1254" s="7">
        <f t="shared" si="119"/>
        <v>34.170212765957444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6"/>
        <v>41885.783645833333</v>
      </c>
      <c r="K1255">
        <v>1407178107</v>
      </c>
      <c r="L1255" s="11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120"/>
        <v>music</v>
      </c>
      <c r="R1255" t="str">
        <f t="shared" si="121"/>
        <v>rock</v>
      </c>
      <c r="S1255" s="6">
        <f t="shared" si="118"/>
        <v>3038.3319999999999</v>
      </c>
      <c r="T1255" s="7">
        <f t="shared" si="119"/>
        <v>42.73322081575246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6"/>
        <v>40544.207638888889</v>
      </c>
      <c r="K1256">
        <v>1288968886</v>
      </c>
      <c r="L1256" s="11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120"/>
        <v>music</v>
      </c>
      <c r="R1256" t="str">
        <f t="shared" si="121"/>
        <v>rock</v>
      </c>
      <c r="S1256" s="6">
        <f t="shared" si="118"/>
        <v>1.9885074626865671</v>
      </c>
      <c r="T1256" s="7">
        <f t="shared" si="119"/>
        <v>94.489361702127653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6"/>
        <v>41609.887175925927</v>
      </c>
      <c r="K1257">
        <v>1383337052</v>
      </c>
      <c r="L1257" s="11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120"/>
        <v>music</v>
      </c>
      <c r="R1257" t="str">
        <f t="shared" si="121"/>
        <v>rock</v>
      </c>
      <c r="S1257" s="6">
        <f t="shared" si="118"/>
        <v>2.0236666666666667</v>
      </c>
      <c r="T1257" s="7">
        <f t="shared" si="119"/>
        <v>55.697247706422019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6"/>
        <v>40951.919340277782</v>
      </c>
      <c r="K1258">
        <v>1326492231</v>
      </c>
      <c r="L1258" s="11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120"/>
        <v>music</v>
      </c>
      <c r="R1258" t="str">
        <f t="shared" si="121"/>
        <v>rock</v>
      </c>
      <c r="S1258" s="6">
        <f t="shared" si="118"/>
        <v>1.1796376666666666</v>
      </c>
      <c r="T1258" s="7">
        <f t="shared" si="119"/>
        <v>98.030831024930734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6"/>
        <v>40636.043865740743</v>
      </c>
      <c r="K1259">
        <v>1297562590</v>
      </c>
      <c r="L1259" s="11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120"/>
        <v>music</v>
      </c>
      <c r="R1259" t="str">
        <f t="shared" si="121"/>
        <v>rock</v>
      </c>
      <c r="S1259" s="6">
        <f t="shared" si="118"/>
        <v>2.9472727272727273</v>
      </c>
      <c r="T1259" s="7">
        <f t="shared" si="119"/>
        <v>92.102272727272734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6"/>
        <v>41517.611250000002</v>
      </c>
      <c r="K1260">
        <v>1375368012</v>
      </c>
      <c r="L1260" s="11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120"/>
        <v>music</v>
      </c>
      <c r="R1260" t="str">
        <f t="shared" si="121"/>
        <v>rock</v>
      </c>
      <c r="S1260" s="6">
        <f t="shared" si="118"/>
        <v>2.1314633333333335</v>
      </c>
      <c r="T1260" s="7">
        <f t="shared" si="119"/>
        <v>38.175462686567165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6"/>
        <v>41799.165972222225</v>
      </c>
      <c r="K1261">
        <v>1399504664</v>
      </c>
      <c r="L1261" s="11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120"/>
        <v>music</v>
      </c>
      <c r="R1261" t="str">
        <f t="shared" si="121"/>
        <v>rock</v>
      </c>
      <c r="S1261" s="6">
        <f t="shared" si="118"/>
        <v>1.0424</v>
      </c>
      <c r="T1261" s="7">
        <f t="shared" si="119"/>
        <v>27.145833333333332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6"/>
        <v>41696.842824074076</v>
      </c>
      <c r="K1262">
        <v>1390853620</v>
      </c>
      <c r="L1262" s="11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120"/>
        <v>music</v>
      </c>
      <c r="R1262" t="str">
        <f t="shared" si="121"/>
        <v>rock</v>
      </c>
      <c r="S1262" s="6">
        <f t="shared" si="118"/>
        <v>1.1366666666666667</v>
      </c>
      <c r="T1262" s="7">
        <f t="shared" si="119"/>
        <v>50.689189189189186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6"/>
        <v>41668.342905092592</v>
      </c>
      <c r="K1263">
        <v>1388391227</v>
      </c>
      <c r="L1263" s="11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120"/>
        <v>music</v>
      </c>
      <c r="R1263" t="str">
        <f t="shared" si="121"/>
        <v>rock</v>
      </c>
      <c r="S1263" s="6">
        <f t="shared" si="118"/>
        <v>1.0125</v>
      </c>
      <c r="T1263" s="7">
        <f t="shared" si="119"/>
        <v>38.942307692307693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6"/>
        <v>41686.762638888889</v>
      </c>
      <c r="K1264">
        <v>1389982692</v>
      </c>
      <c r="L1264" s="11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120"/>
        <v>music</v>
      </c>
      <c r="R1264" t="str">
        <f t="shared" si="121"/>
        <v>rock</v>
      </c>
      <c r="S1264" s="6">
        <f t="shared" si="118"/>
        <v>1.2541538461538462</v>
      </c>
      <c r="T1264" s="7">
        <f t="shared" si="119"/>
        <v>77.638095238095232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6"/>
        <v>41727.041666666664</v>
      </c>
      <c r="K1265">
        <v>1393034470</v>
      </c>
      <c r="L1265" s="11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120"/>
        <v>music</v>
      </c>
      <c r="R1265" t="str">
        <f t="shared" si="121"/>
        <v>rock</v>
      </c>
      <c r="S1265" s="6">
        <f t="shared" si="118"/>
        <v>1.19</v>
      </c>
      <c r="T1265" s="7">
        <f t="shared" si="119"/>
        <v>43.536585365853661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6"/>
        <v>41576.662997685184</v>
      </c>
      <c r="K1266">
        <v>1380556483</v>
      </c>
      <c r="L1266" s="11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120"/>
        <v>music</v>
      </c>
      <c r="R1266" t="str">
        <f t="shared" si="121"/>
        <v>rock</v>
      </c>
      <c r="S1266" s="6">
        <f t="shared" si="118"/>
        <v>1.6646153846153846</v>
      </c>
      <c r="T1266" s="7">
        <f t="shared" si="119"/>
        <v>31.823529411764707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6"/>
        <v>40512.655266203699</v>
      </c>
      <c r="K1267">
        <v>1287071015</v>
      </c>
      <c r="L1267" s="11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120"/>
        <v>music</v>
      </c>
      <c r="R1267" t="str">
        <f t="shared" si="121"/>
        <v>rock</v>
      </c>
      <c r="S1267" s="6">
        <f t="shared" si="118"/>
        <v>1.1914771428571429</v>
      </c>
      <c r="T1267" s="7">
        <f t="shared" si="119"/>
        <v>63.184393939393942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6"/>
        <v>41650.87667824074</v>
      </c>
      <c r="K1268">
        <v>1386882145</v>
      </c>
      <c r="L1268" s="11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120"/>
        <v>music</v>
      </c>
      <c r="R1268" t="str">
        <f t="shared" si="121"/>
        <v>rock</v>
      </c>
      <c r="S1268" s="6">
        <f t="shared" si="118"/>
        <v>1.0047368421052632</v>
      </c>
      <c r="T1268" s="7">
        <f t="shared" si="119"/>
        <v>190.9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6"/>
        <v>41479.585162037038</v>
      </c>
      <c r="K1269">
        <v>1372082558</v>
      </c>
      <c r="L1269" s="11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120"/>
        <v>music</v>
      </c>
      <c r="R1269" t="str">
        <f t="shared" si="121"/>
        <v>rock</v>
      </c>
      <c r="S1269" s="6">
        <f t="shared" si="118"/>
        <v>1.018</v>
      </c>
      <c r="T1269" s="7">
        <f t="shared" si="119"/>
        <v>140.85534591194968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6"/>
        <v>41537.845451388886</v>
      </c>
      <c r="K1270">
        <v>1377116247</v>
      </c>
      <c r="L1270" s="11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120"/>
        <v>music</v>
      </c>
      <c r="R1270" t="str">
        <f t="shared" si="121"/>
        <v>rock</v>
      </c>
      <c r="S1270" s="6">
        <f t="shared" si="118"/>
        <v>1.1666666666666667</v>
      </c>
      <c r="T1270" s="7">
        <f t="shared" si="119"/>
        <v>76.92307692307692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6"/>
        <v>42476</v>
      </c>
      <c r="K1271">
        <v>1458157512</v>
      </c>
      <c r="L1271" s="11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120"/>
        <v>music</v>
      </c>
      <c r="R1271" t="str">
        <f t="shared" si="121"/>
        <v>rock</v>
      </c>
      <c r="S1271" s="6">
        <f t="shared" si="118"/>
        <v>1.0864893617021276</v>
      </c>
      <c r="T1271" s="7">
        <f t="shared" si="119"/>
        <v>99.15533980582525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6"/>
        <v>40993.815300925926</v>
      </c>
      <c r="K1272">
        <v>1327523642</v>
      </c>
      <c r="L1272" s="11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120"/>
        <v>music</v>
      </c>
      <c r="R1272" t="str">
        <f t="shared" si="121"/>
        <v>rock</v>
      </c>
      <c r="S1272" s="6">
        <f t="shared" si="118"/>
        <v>1.1472</v>
      </c>
      <c r="T1272" s="7">
        <f t="shared" si="119"/>
        <v>67.881656804733723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6"/>
        <v>41591.725219907406</v>
      </c>
      <c r="K1273">
        <v>1381767859</v>
      </c>
      <c r="L1273" s="11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120"/>
        <v>music</v>
      </c>
      <c r="R1273" t="str">
        <f t="shared" si="121"/>
        <v>rock</v>
      </c>
      <c r="S1273" s="6">
        <f t="shared" si="118"/>
        <v>1.018</v>
      </c>
      <c r="T1273" s="7">
        <f t="shared" si="119"/>
        <v>246.29032258064515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6"/>
        <v>40344.166666666664</v>
      </c>
      <c r="K1274">
        <v>1270576379</v>
      </c>
      <c r="L1274" s="11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120"/>
        <v>music</v>
      </c>
      <c r="R1274" t="str">
        <f t="shared" si="121"/>
        <v>rock</v>
      </c>
      <c r="S1274" s="6">
        <f t="shared" si="118"/>
        <v>1.06</v>
      </c>
      <c r="T1274" s="7">
        <f t="shared" si="119"/>
        <v>189.28571428571428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6"/>
        <v>41882.730219907404</v>
      </c>
      <c r="K1275">
        <v>1406914291</v>
      </c>
      <c r="L1275" s="11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120"/>
        <v>music</v>
      </c>
      <c r="R1275" t="str">
        <f t="shared" si="121"/>
        <v>rock</v>
      </c>
      <c r="S1275" s="6">
        <f t="shared" si="118"/>
        <v>1.0349999999999999</v>
      </c>
      <c r="T1275" s="7">
        <f t="shared" si="119"/>
        <v>76.666666666666671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6"/>
        <v>41151.690104166664</v>
      </c>
      <c r="K1276">
        <v>1343320425</v>
      </c>
      <c r="L1276" s="11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120"/>
        <v>music</v>
      </c>
      <c r="R1276" t="str">
        <f t="shared" si="121"/>
        <v>rock</v>
      </c>
      <c r="S1276" s="6">
        <f t="shared" si="118"/>
        <v>1.5497535999999998</v>
      </c>
      <c r="T1276" s="7">
        <f t="shared" si="119"/>
        <v>82.963254817987149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6"/>
        <v>41493.867905092593</v>
      </c>
      <c r="K1277">
        <v>1372884587</v>
      </c>
      <c r="L1277" s="11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120"/>
        <v>music</v>
      </c>
      <c r="R1277" t="str">
        <f t="shared" si="121"/>
        <v>rock</v>
      </c>
      <c r="S1277" s="6">
        <f t="shared" si="118"/>
        <v>1.6214066666666667</v>
      </c>
      <c r="T1277" s="7">
        <f t="shared" si="119"/>
        <v>62.522107969151669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6"/>
        <v>40057.166666666664</v>
      </c>
      <c r="K1278">
        <v>1247504047</v>
      </c>
      <c r="L1278" s="11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120"/>
        <v>music</v>
      </c>
      <c r="R1278" t="str">
        <f t="shared" si="121"/>
        <v>rock</v>
      </c>
      <c r="S1278" s="6">
        <f t="shared" si="118"/>
        <v>1.0442100000000001</v>
      </c>
      <c r="T1278" s="7">
        <f t="shared" si="119"/>
        <v>46.06808823529412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6"/>
        <v>41156.561886574076</v>
      </c>
      <c r="K1279">
        <v>1343741347</v>
      </c>
      <c r="L1279" s="11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120"/>
        <v>music</v>
      </c>
      <c r="R1279" t="str">
        <f t="shared" si="121"/>
        <v>rock</v>
      </c>
      <c r="S1279" s="6">
        <f t="shared" si="118"/>
        <v>1.0612433333333333</v>
      </c>
      <c r="T1279" s="7">
        <f t="shared" si="119"/>
        <v>38.543946731234868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6"/>
        <v>41815.083333333336</v>
      </c>
      <c r="K1280">
        <v>1401196766</v>
      </c>
      <c r="L1280" s="11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120"/>
        <v>music</v>
      </c>
      <c r="R1280" t="str">
        <f t="shared" si="121"/>
        <v>rock</v>
      </c>
      <c r="S1280" s="6">
        <f t="shared" si="118"/>
        <v>1.5493846153846154</v>
      </c>
      <c r="T1280" s="7">
        <f t="shared" si="119"/>
        <v>53.005263157894738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6"/>
        <v>41722.057523148149</v>
      </c>
      <c r="K1281">
        <v>1392171770</v>
      </c>
      <c r="L1281" s="11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120"/>
        <v>music</v>
      </c>
      <c r="R1281" t="str">
        <f t="shared" si="121"/>
        <v>rock</v>
      </c>
      <c r="S1281" s="6">
        <f t="shared" si="118"/>
        <v>1.1077157238734421</v>
      </c>
      <c r="T1281" s="7">
        <f t="shared" si="119"/>
        <v>73.355396825396824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6"/>
        <v>40603.757569444446</v>
      </c>
      <c r="K1282">
        <v>1291227054</v>
      </c>
      <c r="L1282" s="11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120"/>
        <v>music</v>
      </c>
      <c r="R1282" t="str">
        <f t="shared" si="121"/>
        <v>rock</v>
      </c>
      <c r="S1282" s="6">
        <f t="shared" si="118"/>
        <v>1.1091186666666666</v>
      </c>
      <c r="T1282" s="7">
        <f t="shared" si="119"/>
        <v>127.97523076923076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2">(((I1283/60)/60)/24)+DATE(1970,1,1)</f>
        <v>41483.743472222224</v>
      </c>
      <c r="K1283">
        <v>1373305836</v>
      </c>
      <c r="L1283" s="11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si="120"/>
        <v>music</v>
      </c>
      <c r="R1283" t="str">
        <f t="shared" si="121"/>
        <v>rock</v>
      </c>
      <c r="S1283" s="6">
        <f t="shared" ref="S1283:S1346" si="124">E1283/D1283</f>
        <v>1.1071428571428572</v>
      </c>
      <c r="T1283" s="7">
        <f t="shared" ref="T1283:T1346" si="125">IF(E1283=0,0,E1283/N1283)</f>
        <v>104.72972972972973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2"/>
        <v>41617.207638888889</v>
      </c>
      <c r="K1284">
        <v>1383909855</v>
      </c>
      <c r="L1284" s="11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120"/>
        <v>music</v>
      </c>
      <c r="R1284" t="str">
        <f t="shared" si="121"/>
        <v>rock</v>
      </c>
      <c r="S1284" s="6">
        <f t="shared" si="124"/>
        <v>1.2361333333333333</v>
      </c>
      <c r="T1284" s="7">
        <f t="shared" si="125"/>
        <v>67.671532846715323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2"/>
        <v>41344.166666666664</v>
      </c>
      <c r="K1285">
        <v>1360948389</v>
      </c>
      <c r="L1285" s="11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120"/>
        <v>music</v>
      </c>
      <c r="R1285" t="str">
        <f t="shared" si="121"/>
        <v>rock</v>
      </c>
      <c r="S1285" s="6">
        <f t="shared" si="124"/>
        <v>2.1105</v>
      </c>
      <c r="T1285" s="7">
        <f t="shared" si="125"/>
        <v>95.931818181818187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2"/>
        <v>42735.707638888889</v>
      </c>
      <c r="K1286">
        <v>1481175482</v>
      </c>
      <c r="L1286" s="11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120"/>
        <v>theater</v>
      </c>
      <c r="R1286" t="str">
        <f t="shared" si="121"/>
        <v>plays</v>
      </c>
      <c r="S1286" s="6">
        <f t="shared" si="124"/>
        <v>1.01</v>
      </c>
      <c r="T1286" s="7">
        <f t="shared" si="125"/>
        <v>65.161290322580641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2"/>
        <v>42175.583043981482</v>
      </c>
      <c r="K1287">
        <v>1433512775</v>
      </c>
      <c r="L1287" s="11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120"/>
        <v>theater</v>
      </c>
      <c r="R1287" t="str">
        <f t="shared" si="121"/>
        <v>plays</v>
      </c>
      <c r="S1287" s="6">
        <f t="shared" si="124"/>
        <v>1.0165</v>
      </c>
      <c r="T1287" s="7">
        <f t="shared" si="125"/>
        <v>32.269841269841272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2"/>
        <v>42052.583333333328</v>
      </c>
      <c r="K1288">
        <v>1423041227</v>
      </c>
      <c r="L1288" s="11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120"/>
        <v>theater</v>
      </c>
      <c r="R1288" t="str">
        <f t="shared" si="121"/>
        <v>plays</v>
      </c>
      <c r="S1288" s="6">
        <f t="shared" si="124"/>
        <v>1.0833333333333333</v>
      </c>
      <c r="T1288" s="7">
        <f t="shared" si="125"/>
        <v>81.25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2"/>
        <v>42167.621018518519</v>
      </c>
      <c r="K1289">
        <v>1428936856</v>
      </c>
      <c r="L1289" s="11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120"/>
        <v>theater</v>
      </c>
      <c r="R1289" t="str">
        <f t="shared" si="121"/>
        <v>plays</v>
      </c>
      <c r="S1289" s="6">
        <f t="shared" si="124"/>
        <v>2.42</v>
      </c>
      <c r="T1289" s="7">
        <f t="shared" si="125"/>
        <v>24.2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2"/>
        <v>42592.166666666672</v>
      </c>
      <c r="K1290">
        <v>1468122163</v>
      </c>
      <c r="L1290" s="11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120"/>
        <v>theater</v>
      </c>
      <c r="R1290" t="str">
        <f t="shared" si="121"/>
        <v>plays</v>
      </c>
      <c r="S1290" s="6">
        <f t="shared" si="124"/>
        <v>1.0044999999999999</v>
      </c>
      <c r="T1290" s="7">
        <f t="shared" si="125"/>
        <v>65.868852459016395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2"/>
        <v>42739.134780092587</v>
      </c>
      <c r="K1291">
        <v>1480907645</v>
      </c>
      <c r="L1291" s="11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ref="Q1291:Q1354" si="126">LEFT(P1291, FIND("/",P1291)-1)</f>
        <v>theater</v>
      </c>
      <c r="R1291" t="str">
        <f t="shared" ref="R1291:R1354" si="127">RIGHT(P1291,LEN(P1291)-FIND("/",P1291))</f>
        <v>plays</v>
      </c>
      <c r="S1291" s="6">
        <f t="shared" si="124"/>
        <v>1.2506666666666666</v>
      </c>
      <c r="T1291" s="7">
        <f t="shared" si="125"/>
        <v>36.07692307692308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2"/>
        <v>42117.290972222225</v>
      </c>
      <c r="K1292">
        <v>1427121931</v>
      </c>
      <c r="L1292" s="11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126"/>
        <v>theater</v>
      </c>
      <c r="R1292" t="str">
        <f t="shared" si="127"/>
        <v>plays</v>
      </c>
      <c r="S1292" s="6">
        <f t="shared" si="124"/>
        <v>1.0857142857142856</v>
      </c>
      <c r="T1292" s="7">
        <f t="shared" si="125"/>
        <v>44.186046511627907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2"/>
        <v>42101.291666666672</v>
      </c>
      <c r="K1293">
        <v>1425224391</v>
      </c>
      <c r="L1293" s="11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126"/>
        <v>theater</v>
      </c>
      <c r="R1293" t="str">
        <f t="shared" si="127"/>
        <v>plays</v>
      </c>
      <c r="S1293" s="6">
        <f t="shared" si="124"/>
        <v>1.4570000000000001</v>
      </c>
      <c r="T1293" s="7">
        <f t="shared" si="125"/>
        <v>104.07142857142857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2"/>
        <v>42283.957638888889</v>
      </c>
      <c r="K1294">
        <v>1441822828</v>
      </c>
      <c r="L1294" s="11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126"/>
        <v>theater</v>
      </c>
      <c r="R1294" t="str">
        <f t="shared" si="127"/>
        <v>plays</v>
      </c>
      <c r="S1294" s="6">
        <f t="shared" si="124"/>
        <v>1.1000000000000001</v>
      </c>
      <c r="T1294" s="7">
        <f t="shared" si="125"/>
        <v>35.96153846153846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2"/>
        <v>42322.742719907401</v>
      </c>
      <c r="K1295">
        <v>1444927771</v>
      </c>
      <c r="L1295" s="11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126"/>
        <v>theater</v>
      </c>
      <c r="R1295" t="str">
        <f t="shared" si="127"/>
        <v>plays</v>
      </c>
      <c r="S1295" s="6">
        <f t="shared" si="124"/>
        <v>1.0223333333333333</v>
      </c>
      <c r="T1295" s="7">
        <f t="shared" si="125"/>
        <v>127.79166666666667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2"/>
        <v>42296.458333333328</v>
      </c>
      <c r="K1296">
        <v>1443696797</v>
      </c>
      <c r="L1296" s="11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126"/>
        <v>theater</v>
      </c>
      <c r="R1296" t="str">
        <f t="shared" si="127"/>
        <v>plays</v>
      </c>
      <c r="S1296" s="6">
        <f t="shared" si="124"/>
        <v>1.22</v>
      </c>
      <c r="T1296" s="7">
        <f t="shared" si="125"/>
        <v>27.727272727272727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2"/>
        <v>42214.708333333328</v>
      </c>
      <c r="K1297">
        <v>1435585497</v>
      </c>
      <c r="L1297" s="11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126"/>
        <v>theater</v>
      </c>
      <c r="R1297" t="str">
        <f t="shared" si="127"/>
        <v>plays</v>
      </c>
      <c r="S1297" s="6">
        <f t="shared" si="124"/>
        <v>1.0196000000000001</v>
      </c>
      <c r="T1297" s="7">
        <f t="shared" si="125"/>
        <v>39.828125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2"/>
        <v>42443.008946759262</v>
      </c>
      <c r="K1298">
        <v>1456189973</v>
      </c>
      <c r="L1298" s="11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126"/>
        <v>theater</v>
      </c>
      <c r="R1298" t="str">
        <f t="shared" si="127"/>
        <v>plays</v>
      </c>
      <c r="S1298" s="6">
        <f t="shared" si="124"/>
        <v>1.411764705882353</v>
      </c>
      <c r="T1298" s="7">
        <f t="shared" si="125"/>
        <v>52.173913043478258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2"/>
        <v>42491.747199074074</v>
      </c>
      <c r="K1299">
        <v>1459533358</v>
      </c>
      <c r="L1299" s="11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126"/>
        <v>theater</v>
      </c>
      <c r="R1299" t="str">
        <f t="shared" si="127"/>
        <v>plays</v>
      </c>
      <c r="S1299" s="6">
        <f t="shared" si="124"/>
        <v>1.0952500000000001</v>
      </c>
      <c r="T1299" s="7">
        <f t="shared" si="125"/>
        <v>92.037815126050418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2"/>
        <v>42488.680925925932</v>
      </c>
      <c r="K1300">
        <v>1459268432</v>
      </c>
      <c r="L1300" s="11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126"/>
        <v>theater</v>
      </c>
      <c r="R1300" t="str">
        <f t="shared" si="127"/>
        <v>plays</v>
      </c>
      <c r="S1300" s="6">
        <f t="shared" si="124"/>
        <v>1.0465</v>
      </c>
      <c r="T1300" s="7">
        <f t="shared" si="125"/>
        <v>63.424242424242422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2"/>
        <v>42199.814340277779</v>
      </c>
      <c r="K1301">
        <v>1434310359</v>
      </c>
      <c r="L1301" s="11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126"/>
        <v>theater</v>
      </c>
      <c r="R1301" t="str">
        <f t="shared" si="127"/>
        <v>plays</v>
      </c>
      <c r="S1301" s="6">
        <f t="shared" si="124"/>
        <v>1.24</v>
      </c>
      <c r="T1301" s="7">
        <f t="shared" si="125"/>
        <v>135.625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2"/>
        <v>42522.789583333331</v>
      </c>
      <c r="K1302">
        <v>1461427938</v>
      </c>
      <c r="L1302" s="11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126"/>
        <v>theater</v>
      </c>
      <c r="R1302" t="str">
        <f t="shared" si="127"/>
        <v>plays</v>
      </c>
      <c r="S1302" s="6">
        <f t="shared" si="124"/>
        <v>1.35</v>
      </c>
      <c r="T1302" s="7">
        <f t="shared" si="125"/>
        <v>168.75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2"/>
        <v>42206.125</v>
      </c>
      <c r="K1303">
        <v>1436551178</v>
      </c>
      <c r="L1303" s="11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126"/>
        <v>theater</v>
      </c>
      <c r="R1303" t="str">
        <f t="shared" si="127"/>
        <v>plays</v>
      </c>
      <c r="S1303" s="6">
        <f t="shared" si="124"/>
        <v>1.0275000000000001</v>
      </c>
      <c r="T1303" s="7">
        <f t="shared" si="125"/>
        <v>70.862068965517238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2"/>
        <v>42705.099664351852</v>
      </c>
      <c r="K1304">
        <v>1477963411</v>
      </c>
      <c r="L1304" s="11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126"/>
        <v>theater</v>
      </c>
      <c r="R1304" t="str">
        <f t="shared" si="127"/>
        <v>plays</v>
      </c>
      <c r="S1304" s="6">
        <f t="shared" si="124"/>
        <v>1</v>
      </c>
      <c r="T1304" s="7">
        <f t="shared" si="125"/>
        <v>50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2"/>
        <v>42582.458333333328</v>
      </c>
      <c r="K1305">
        <v>1468578920</v>
      </c>
      <c r="L1305" s="11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126"/>
        <v>theater</v>
      </c>
      <c r="R1305" t="str">
        <f t="shared" si="127"/>
        <v>plays</v>
      </c>
      <c r="S1305" s="6">
        <f t="shared" si="124"/>
        <v>1.3026085714285716</v>
      </c>
      <c r="T1305" s="7">
        <f t="shared" si="125"/>
        <v>42.214166666666671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2"/>
        <v>42807.152835648143</v>
      </c>
      <c r="K1306">
        <v>1484196005</v>
      </c>
      <c r="L1306" s="11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126"/>
        <v>technology</v>
      </c>
      <c r="R1306" t="str">
        <f t="shared" si="127"/>
        <v>wearables</v>
      </c>
      <c r="S1306" s="6">
        <f t="shared" si="124"/>
        <v>0.39627499999999999</v>
      </c>
      <c r="T1306" s="7">
        <f t="shared" si="125"/>
        <v>152.41346153846155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2"/>
        <v>42572.729166666672</v>
      </c>
      <c r="K1307">
        <v>1466611108</v>
      </c>
      <c r="L1307" s="11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126"/>
        <v>technology</v>
      </c>
      <c r="R1307" t="str">
        <f t="shared" si="127"/>
        <v>wearables</v>
      </c>
      <c r="S1307" s="6">
        <f t="shared" si="124"/>
        <v>0.25976666666666665</v>
      </c>
      <c r="T1307" s="7">
        <f t="shared" si="125"/>
        <v>90.616279069767444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2"/>
        <v>41977.457569444443</v>
      </c>
      <c r="K1308">
        <v>1415098734</v>
      </c>
      <c r="L1308" s="11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126"/>
        <v>technology</v>
      </c>
      <c r="R1308" t="str">
        <f t="shared" si="127"/>
        <v>wearables</v>
      </c>
      <c r="S1308" s="6">
        <f t="shared" si="124"/>
        <v>0.65246363636363636</v>
      </c>
      <c r="T1308" s="7">
        <f t="shared" si="125"/>
        <v>201.60393258426967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2"/>
        <v>42417.503229166665</v>
      </c>
      <c r="K1309">
        <v>1453118679</v>
      </c>
      <c r="L1309" s="11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126"/>
        <v>technology</v>
      </c>
      <c r="R1309" t="str">
        <f t="shared" si="127"/>
        <v>wearables</v>
      </c>
      <c r="S1309" s="6">
        <f t="shared" si="124"/>
        <v>0.11514000000000001</v>
      </c>
      <c r="T1309" s="7">
        <f t="shared" si="125"/>
        <v>127.93333333333334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2"/>
        <v>42651.613564814819</v>
      </c>
      <c r="K1310">
        <v>1472481812</v>
      </c>
      <c r="L1310" s="11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126"/>
        <v>technology</v>
      </c>
      <c r="R1310" t="str">
        <f t="shared" si="127"/>
        <v>wearables</v>
      </c>
      <c r="S1310" s="6">
        <f t="shared" si="124"/>
        <v>0.11360000000000001</v>
      </c>
      <c r="T1310" s="7">
        <f t="shared" si="125"/>
        <v>29.894736842105264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2"/>
        <v>42292.882731481484</v>
      </c>
      <c r="K1311">
        <v>1441919468</v>
      </c>
      <c r="L1311" s="11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126"/>
        <v>technology</v>
      </c>
      <c r="R1311" t="str">
        <f t="shared" si="127"/>
        <v>wearables</v>
      </c>
      <c r="S1311" s="6">
        <f t="shared" si="124"/>
        <v>1.1199130434782609</v>
      </c>
      <c r="T1311" s="7">
        <f t="shared" si="125"/>
        <v>367.97142857142859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2"/>
        <v>42601.667245370365</v>
      </c>
      <c r="K1312">
        <v>1467734450</v>
      </c>
      <c r="L1312" s="11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126"/>
        <v>technology</v>
      </c>
      <c r="R1312" t="str">
        <f t="shared" si="127"/>
        <v>wearables</v>
      </c>
      <c r="S1312" s="6">
        <f t="shared" si="124"/>
        <v>0.155</v>
      </c>
      <c r="T1312" s="7">
        <f t="shared" si="125"/>
        <v>129.16666666666666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2"/>
        <v>42704.843969907408</v>
      </c>
      <c r="K1313">
        <v>1477509319</v>
      </c>
      <c r="L1313" s="11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126"/>
        <v>technology</v>
      </c>
      <c r="R1313" t="str">
        <f t="shared" si="127"/>
        <v>wearables</v>
      </c>
      <c r="S1313" s="6">
        <f t="shared" si="124"/>
        <v>0.32028000000000001</v>
      </c>
      <c r="T1313" s="7">
        <f t="shared" si="125"/>
        <v>800.7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2"/>
        <v>42112.702800925923</v>
      </c>
      <c r="K1314">
        <v>1426783922</v>
      </c>
      <c r="L1314" s="11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126"/>
        <v>technology</v>
      </c>
      <c r="R1314" t="str">
        <f t="shared" si="127"/>
        <v>wearables</v>
      </c>
      <c r="S1314" s="6">
        <f t="shared" si="124"/>
        <v>6.0869565217391303E-3</v>
      </c>
      <c r="T1314" s="7">
        <f t="shared" si="125"/>
        <v>28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2"/>
        <v>42432.709652777776</v>
      </c>
      <c r="K1315">
        <v>1454432514</v>
      </c>
      <c r="L1315" s="11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126"/>
        <v>technology</v>
      </c>
      <c r="R1315" t="str">
        <f t="shared" si="127"/>
        <v>wearables</v>
      </c>
      <c r="S1315" s="6">
        <f t="shared" si="124"/>
        <v>0.31114999999999998</v>
      </c>
      <c r="T1315" s="7">
        <f t="shared" si="125"/>
        <v>102.01639344262296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2"/>
        <v>42664.669675925921</v>
      </c>
      <c r="K1316">
        <v>1471881860</v>
      </c>
      <c r="L1316" s="11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126"/>
        <v>technology</v>
      </c>
      <c r="R1316" t="str">
        <f t="shared" si="127"/>
        <v>wearables</v>
      </c>
      <c r="S1316" s="6">
        <f t="shared" si="124"/>
        <v>1.1266666666666666E-2</v>
      </c>
      <c r="T1316" s="7">
        <f t="shared" si="125"/>
        <v>184.36363636363637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2"/>
        <v>42314.041666666672</v>
      </c>
      <c r="K1317">
        <v>1443700648</v>
      </c>
      <c r="L1317" s="11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126"/>
        <v>technology</v>
      </c>
      <c r="R1317" t="str">
        <f t="shared" si="127"/>
        <v>wearables</v>
      </c>
      <c r="S1317" s="6">
        <f t="shared" si="124"/>
        <v>0.40404000000000001</v>
      </c>
      <c r="T1317" s="7">
        <f t="shared" si="125"/>
        <v>162.91935483870967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2"/>
        <v>42428.961909722217</v>
      </c>
      <c r="K1318">
        <v>1453676709</v>
      </c>
      <c r="L1318" s="11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126"/>
        <v>technology</v>
      </c>
      <c r="R1318" t="str">
        <f t="shared" si="127"/>
        <v>wearables</v>
      </c>
      <c r="S1318" s="6">
        <f t="shared" si="124"/>
        <v>1.3333333333333333E-5</v>
      </c>
      <c r="T1318" s="7">
        <f t="shared" si="125"/>
        <v>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2"/>
        <v>42572.583333333328</v>
      </c>
      <c r="K1319">
        <v>1464586746</v>
      </c>
      <c r="L1319" s="11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126"/>
        <v>technology</v>
      </c>
      <c r="R1319" t="str">
        <f t="shared" si="127"/>
        <v>wearables</v>
      </c>
      <c r="S1319" s="6">
        <f t="shared" si="124"/>
        <v>5.7334999999999997E-2</v>
      </c>
      <c r="T1319" s="7">
        <f t="shared" si="125"/>
        <v>603.52631578947364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2"/>
        <v>42015.043657407412</v>
      </c>
      <c r="K1320">
        <v>1418346172</v>
      </c>
      <c r="L1320" s="11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126"/>
        <v>technology</v>
      </c>
      <c r="R1320" t="str">
        <f t="shared" si="127"/>
        <v>wearables</v>
      </c>
      <c r="S1320" s="6">
        <f t="shared" si="124"/>
        <v>0.15325</v>
      </c>
      <c r="T1320" s="7">
        <f t="shared" si="125"/>
        <v>45.407407407407405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2"/>
        <v>41831.666666666664</v>
      </c>
      <c r="K1321">
        <v>1403810965</v>
      </c>
      <c r="L1321" s="11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126"/>
        <v>technology</v>
      </c>
      <c r="R1321" t="str">
        <f t="shared" si="127"/>
        <v>wearables</v>
      </c>
      <c r="S1321" s="6">
        <f t="shared" si="124"/>
        <v>0.15103448275862069</v>
      </c>
      <c r="T1321" s="7">
        <f t="shared" si="125"/>
        <v>97.333333333333329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2"/>
        <v>42734.958333333328</v>
      </c>
      <c r="K1322">
        <v>1480610046</v>
      </c>
      <c r="L1322" s="11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126"/>
        <v>technology</v>
      </c>
      <c r="R1322" t="str">
        <f t="shared" si="127"/>
        <v>wearables</v>
      </c>
      <c r="S1322" s="6">
        <f t="shared" si="124"/>
        <v>5.0299999999999997E-3</v>
      </c>
      <c r="T1322" s="7">
        <f t="shared" si="125"/>
        <v>167.66666666666666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2"/>
        <v>42727.74927083333</v>
      </c>
      <c r="K1323">
        <v>1479923937</v>
      </c>
      <c r="L1323" s="11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126"/>
        <v>technology</v>
      </c>
      <c r="R1323" t="str">
        <f t="shared" si="127"/>
        <v>wearables</v>
      </c>
      <c r="S1323" s="6">
        <f t="shared" si="124"/>
        <v>1.3028138528138528E-2</v>
      </c>
      <c r="T1323" s="7">
        <f t="shared" si="125"/>
        <v>859.85714285714289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2"/>
        <v>42145.656539351854</v>
      </c>
      <c r="K1324">
        <v>1429631125</v>
      </c>
      <c r="L1324" s="11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126"/>
        <v>technology</v>
      </c>
      <c r="R1324" t="str">
        <f t="shared" si="127"/>
        <v>wearables</v>
      </c>
      <c r="S1324" s="6">
        <f t="shared" si="124"/>
        <v>3.0285714285714286E-3</v>
      </c>
      <c r="T1324" s="7">
        <f t="shared" si="125"/>
        <v>26.5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2"/>
        <v>42486.288194444445</v>
      </c>
      <c r="K1325">
        <v>1458665146</v>
      </c>
      <c r="L1325" s="11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126"/>
        <v>technology</v>
      </c>
      <c r="R1325" t="str">
        <f t="shared" si="127"/>
        <v>wearables</v>
      </c>
      <c r="S1325" s="6">
        <f t="shared" si="124"/>
        <v>8.8800000000000004E-2</v>
      </c>
      <c r="T1325" s="7">
        <f t="shared" si="125"/>
        <v>30.272727272727273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2"/>
        <v>42656.633703703701</v>
      </c>
      <c r="K1326">
        <v>1473779552</v>
      </c>
      <c r="L1326" s="11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126"/>
        <v>technology</v>
      </c>
      <c r="R1326" t="str">
        <f t="shared" si="127"/>
        <v>wearables</v>
      </c>
      <c r="S1326" s="6">
        <f t="shared" si="124"/>
        <v>9.8400000000000001E-2</v>
      </c>
      <c r="T1326" s="7">
        <f t="shared" si="125"/>
        <v>54.666666666666664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2"/>
        <v>42734.086053240739</v>
      </c>
      <c r="K1327">
        <v>1480471435</v>
      </c>
      <c r="L1327" s="11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126"/>
        <v>technology</v>
      </c>
      <c r="R1327" t="str">
        <f t="shared" si="127"/>
        <v>wearables</v>
      </c>
      <c r="S1327" s="6">
        <f t="shared" si="124"/>
        <v>2.4299999999999999E-2</v>
      </c>
      <c r="T1327" s="7">
        <f t="shared" si="125"/>
        <v>60.75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2"/>
        <v>42019.791990740734</v>
      </c>
      <c r="K1328">
        <v>1417460428</v>
      </c>
      <c r="L1328" s="11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126"/>
        <v>technology</v>
      </c>
      <c r="R1328" t="str">
        <f t="shared" si="127"/>
        <v>wearables</v>
      </c>
      <c r="S1328" s="6">
        <f t="shared" si="124"/>
        <v>1.1299999999999999E-2</v>
      </c>
      <c r="T1328" s="7">
        <f t="shared" si="125"/>
        <v>102.72727272727273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2"/>
        <v>42153.678645833337</v>
      </c>
      <c r="K1329">
        <v>1430324235</v>
      </c>
      <c r="L1329" s="11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126"/>
        <v>technology</v>
      </c>
      <c r="R1329" t="str">
        <f t="shared" si="127"/>
        <v>wearables</v>
      </c>
      <c r="S1329" s="6">
        <f t="shared" si="124"/>
        <v>3.5520833333333335E-2</v>
      </c>
      <c r="T1329" s="7">
        <f t="shared" si="125"/>
        <v>41.585365853658537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2"/>
        <v>42657.642754629633</v>
      </c>
      <c r="K1330">
        <v>1472570734</v>
      </c>
      <c r="L1330" s="11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126"/>
        <v>technology</v>
      </c>
      <c r="R1330" t="str">
        <f t="shared" si="127"/>
        <v>wearables</v>
      </c>
      <c r="S1330" s="6">
        <f t="shared" si="124"/>
        <v>2.3306666666666667E-2</v>
      </c>
      <c r="T1330" s="7">
        <f t="shared" si="125"/>
        <v>116.53333333333333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2"/>
        <v>41975.263252314813</v>
      </c>
      <c r="K1331">
        <v>1414041545</v>
      </c>
      <c r="L1331" s="11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126"/>
        <v>technology</v>
      </c>
      <c r="R1331" t="str">
        <f t="shared" si="127"/>
        <v>wearables</v>
      </c>
      <c r="S1331" s="6">
        <f t="shared" si="124"/>
        <v>8.1600000000000006E-3</v>
      </c>
      <c r="T1331" s="7">
        <f t="shared" si="125"/>
        <v>45.333333333333336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2"/>
        <v>42553.166666666672</v>
      </c>
      <c r="K1332">
        <v>1464763109</v>
      </c>
      <c r="L1332" s="11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126"/>
        <v>technology</v>
      </c>
      <c r="R1332" t="str">
        <f t="shared" si="127"/>
        <v>wearables</v>
      </c>
      <c r="S1332" s="6">
        <f t="shared" si="124"/>
        <v>0.22494285714285714</v>
      </c>
      <c r="T1332" s="7">
        <f t="shared" si="125"/>
        <v>157.46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2"/>
        <v>42599.50409722222</v>
      </c>
      <c r="K1333">
        <v>1468843554</v>
      </c>
      <c r="L1333" s="11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126"/>
        <v>technology</v>
      </c>
      <c r="R1333" t="str">
        <f t="shared" si="127"/>
        <v>wearables</v>
      </c>
      <c r="S1333" s="6">
        <f t="shared" si="124"/>
        <v>1.3668E-2</v>
      </c>
      <c r="T1333" s="7">
        <f t="shared" si="125"/>
        <v>100.5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2"/>
        <v>42762.060277777782</v>
      </c>
      <c r="K1334">
        <v>1482888408</v>
      </c>
      <c r="L1334" s="11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126"/>
        <v>technology</v>
      </c>
      <c r="R1334" t="str">
        <f t="shared" si="127"/>
        <v>wearables</v>
      </c>
      <c r="S1334" s="6">
        <f t="shared" si="124"/>
        <v>0</v>
      </c>
      <c r="T1334" s="7">
        <f t="shared" si="125"/>
        <v>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2"/>
        <v>41836.106770833336</v>
      </c>
      <c r="K1335">
        <v>1402886025</v>
      </c>
      <c r="L1335" s="11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126"/>
        <v>technology</v>
      </c>
      <c r="R1335" t="str">
        <f t="shared" si="127"/>
        <v>wearables</v>
      </c>
      <c r="S1335" s="6">
        <f t="shared" si="124"/>
        <v>0</v>
      </c>
      <c r="T1335" s="7">
        <f t="shared" si="125"/>
        <v>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2"/>
        <v>42440.774155092593</v>
      </c>
      <c r="K1336">
        <v>1455129287</v>
      </c>
      <c r="L1336" s="11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126"/>
        <v>technology</v>
      </c>
      <c r="R1336" t="str">
        <f t="shared" si="127"/>
        <v>wearables</v>
      </c>
      <c r="S1336" s="6">
        <f t="shared" si="124"/>
        <v>0.10754135338345865</v>
      </c>
      <c r="T1336" s="7">
        <f t="shared" si="125"/>
        <v>51.822463768115945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2"/>
        <v>42343.936365740738</v>
      </c>
      <c r="K1337">
        <v>1446762502</v>
      </c>
      <c r="L1337" s="11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126"/>
        <v>technology</v>
      </c>
      <c r="R1337" t="str">
        <f t="shared" si="127"/>
        <v>wearables</v>
      </c>
      <c r="S1337" s="6">
        <f t="shared" si="124"/>
        <v>0.1976</v>
      </c>
      <c r="T1337" s="7">
        <f t="shared" si="125"/>
        <v>308.75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2"/>
        <v>41990.863750000004</v>
      </c>
      <c r="K1338">
        <v>1415825028</v>
      </c>
      <c r="L1338" s="11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126"/>
        <v>technology</v>
      </c>
      <c r="R1338" t="str">
        <f t="shared" si="127"/>
        <v>wearables</v>
      </c>
      <c r="S1338" s="6">
        <f t="shared" si="124"/>
        <v>0.84946999999999995</v>
      </c>
      <c r="T1338" s="7">
        <f t="shared" si="125"/>
        <v>379.22767857142856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2"/>
        <v>42797.577303240745</v>
      </c>
      <c r="K1339">
        <v>1485957079</v>
      </c>
      <c r="L1339" s="11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126"/>
        <v>technology</v>
      </c>
      <c r="R1339" t="str">
        <f t="shared" si="127"/>
        <v>wearables</v>
      </c>
      <c r="S1339" s="6">
        <f t="shared" si="124"/>
        <v>0.49381999999999998</v>
      </c>
      <c r="T1339" s="7">
        <f t="shared" si="125"/>
        <v>176.36428571428573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2"/>
        <v>42218.803622685184</v>
      </c>
      <c r="K1340">
        <v>1435951033</v>
      </c>
      <c r="L1340" s="11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126"/>
        <v>technology</v>
      </c>
      <c r="R1340" t="str">
        <f t="shared" si="127"/>
        <v>wearables</v>
      </c>
      <c r="S1340" s="6">
        <f t="shared" si="124"/>
        <v>3.3033333333333331E-2</v>
      </c>
      <c r="T1340" s="7">
        <f t="shared" si="125"/>
        <v>66.066666666666663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2"/>
        <v>41981.688831018517</v>
      </c>
      <c r="K1341">
        <v>1414164715</v>
      </c>
      <c r="L1341" s="11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126"/>
        <v>technology</v>
      </c>
      <c r="R1341" t="str">
        <f t="shared" si="127"/>
        <v>wearables</v>
      </c>
      <c r="S1341" s="6">
        <f t="shared" si="124"/>
        <v>6.6339999999999996E-2</v>
      </c>
      <c r="T1341" s="7">
        <f t="shared" si="125"/>
        <v>89.648648648648646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2"/>
        <v>41866.595520833333</v>
      </c>
      <c r="K1342">
        <v>1405520253</v>
      </c>
      <c r="L1342" s="11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126"/>
        <v>technology</v>
      </c>
      <c r="R1342" t="str">
        <f t="shared" si="127"/>
        <v>wearables</v>
      </c>
      <c r="S1342" s="6">
        <f t="shared" si="124"/>
        <v>0</v>
      </c>
      <c r="T1342" s="7">
        <f t="shared" si="125"/>
        <v>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2"/>
        <v>42644.624039351853</v>
      </c>
      <c r="K1343">
        <v>1472569117</v>
      </c>
      <c r="L1343" s="11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126"/>
        <v>technology</v>
      </c>
      <c r="R1343" t="str">
        <f t="shared" si="127"/>
        <v>wearables</v>
      </c>
      <c r="S1343" s="6">
        <f t="shared" si="124"/>
        <v>0.7036</v>
      </c>
      <c r="T1343" s="7">
        <f t="shared" si="125"/>
        <v>382.39130434782606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2"/>
        <v>42202.816423611104</v>
      </c>
      <c r="K1344">
        <v>1434569739</v>
      </c>
      <c r="L1344" s="11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126"/>
        <v>technology</v>
      </c>
      <c r="R1344" t="str">
        <f t="shared" si="127"/>
        <v>wearables</v>
      </c>
      <c r="S1344" s="6">
        <f t="shared" si="124"/>
        <v>2E-3</v>
      </c>
      <c r="T1344" s="7">
        <f t="shared" si="125"/>
        <v>100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2"/>
        <v>42601.165972222225</v>
      </c>
      <c r="K1345">
        <v>1466512683</v>
      </c>
      <c r="L1345" s="11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126"/>
        <v>technology</v>
      </c>
      <c r="R1345" t="str">
        <f t="shared" si="127"/>
        <v>wearables</v>
      </c>
      <c r="S1345" s="6">
        <f t="shared" si="124"/>
        <v>1.02298</v>
      </c>
      <c r="T1345" s="7">
        <f t="shared" si="125"/>
        <v>158.35603715170279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2"/>
        <v>42551.789803240739</v>
      </c>
      <c r="K1346">
        <v>1464807439</v>
      </c>
      <c r="L1346" s="11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126"/>
        <v>publishing</v>
      </c>
      <c r="R1346" t="str">
        <f t="shared" si="127"/>
        <v>nonfiction</v>
      </c>
      <c r="S1346" s="6">
        <f t="shared" si="124"/>
        <v>3.7773333333333334</v>
      </c>
      <c r="T1346" s="7">
        <f t="shared" si="125"/>
        <v>40.762589928057551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8">(((I1347/60)/60)/24)+DATE(1970,1,1)</f>
        <v>41834.814340277779</v>
      </c>
      <c r="K1347">
        <v>1402342359</v>
      </c>
      <c r="L1347" s="11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si="126"/>
        <v>publishing</v>
      </c>
      <c r="R1347" t="str">
        <f t="shared" si="127"/>
        <v>nonfiction</v>
      </c>
      <c r="S1347" s="6">
        <f t="shared" ref="S1347:S1410" si="130">E1347/D1347</f>
        <v>1.25</v>
      </c>
      <c r="T1347" s="7">
        <f t="shared" ref="T1347:T1410" si="131">IF(E1347=0,0,E1347/N1347)</f>
        <v>53.571428571428569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8"/>
        <v>41452.075821759259</v>
      </c>
      <c r="K1348">
        <v>1369705751</v>
      </c>
      <c r="L1348" s="11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126"/>
        <v>publishing</v>
      </c>
      <c r="R1348" t="str">
        <f t="shared" si="127"/>
        <v>nonfiction</v>
      </c>
      <c r="S1348" s="6">
        <f t="shared" si="130"/>
        <v>1.473265306122449</v>
      </c>
      <c r="T1348" s="7">
        <f t="shared" si="131"/>
        <v>48.449664429530202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8"/>
        <v>42070.638020833328</v>
      </c>
      <c r="K1349">
        <v>1423149525</v>
      </c>
      <c r="L1349" s="11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126"/>
        <v>publishing</v>
      </c>
      <c r="R1349" t="str">
        <f t="shared" si="127"/>
        <v>nonfiction</v>
      </c>
      <c r="S1349" s="6">
        <f t="shared" si="130"/>
        <v>1.022</v>
      </c>
      <c r="T1349" s="7">
        <f t="shared" si="131"/>
        <v>82.41935483870968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8"/>
        <v>41991.506168981476</v>
      </c>
      <c r="K1350">
        <v>1416485333</v>
      </c>
      <c r="L1350" s="11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126"/>
        <v>publishing</v>
      </c>
      <c r="R1350" t="str">
        <f t="shared" si="127"/>
        <v>nonfiction</v>
      </c>
      <c r="S1350" s="6">
        <f t="shared" si="130"/>
        <v>1.018723404255319</v>
      </c>
      <c r="T1350" s="7">
        <f t="shared" si="131"/>
        <v>230.19230769230768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8"/>
        <v>42354.290972222225</v>
      </c>
      <c r="K1351">
        <v>1447055935</v>
      </c>
      <c r="L1351" s="11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126"/>
        <v>publishing</v>
      </c>
      <c r="R1351" t="str">
        <f t="shared" si="127"/>
        <v>nonfiction</v>
      </c>
      <c r="S1351" s="6">
        <f t="shared" si="130"/>
        <v>2.0419999999999998</v>
      </c>
      <c r="T1351" s="7">
        <f t="shared" si="131"/>
        <v>59.360465116279073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8"/>
        <v>42364.013124999998</v>
      </c>
      <c r="K1352">
        <v>1448497134</v>
      </c>
      <c r="L1352" s="11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126"/>
        <v>publishing</v>
      </c>
      <c r="R1352" t="str">
        <f t="shared" si="127"/>
        <v>nonfiction</v>
      </c>
      <c r="S1352" s="6">
        <f t="shared" si="130"/>
        <v>1.0405</v>
      </c>
      <c r="T1352" s="7">
        <f t="shared" si="131"/>
        <v>66.698717948717942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8"/>
        <v>42412.74009259259</v>
      </c>
      <c r="K1353">
        <v>1452707144</v>
      </c>
      <c r="L1353" s="11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126"/>
        <v>publishing</v>
      </c>
      <c r="R1353" t="str">
        <f t="shared" si="127"/>
        <v>nonfiction</v>
      </c>
      <c r="S1353" s="6">
        <f t="shared" si="130"/>
        <v>1.0126500000000001</v>
      </c>
      <c r="T1353" s="7">
        <f t="shared" si="131"/>
        <v>168.77500000000001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8"/>
        <v>42252.165972222225</v>
      </c>
      <c r="K1354">
        <v>1436968366</v>
      </c>
      <c r="L1354" s="11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126"/>
        <v>publishing</v>
      </c>
      <c r="R1354" t="str">
        <f t="shared" si="127"/>
        <v>nonfiction</v>
      </c>
      <c r="S1354" s="6">
        <f t="shared" si="130"/>
        <v>1.3613999999999999</v>
      </c>
      <c r="T1354" s="7">
        <f t="shared" si="131"/>
        <v>59.973568281938327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8"/>
        <v>41344</v>
      </c>
      <c r="K1355">
        <v>1359946188</v>
      </c>
      <c r="L1355" s="11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ref="Q1355:Q1418" si="132">LEFT(P1355, FIND("/",P1355)-1)</f>
        <v>publishing</v>
      </c>
      <c r="R1355" t="str">
        <f t="shared" ref="R1355:R1418" si="133">RIGHT(P1355,LEN(P1355)-FIND("/",P1355))</f>
        <v>nonfiction</v>
      </c>
      <c r="S1355" s="6">
        <f t="shared" si="130"/>
        <v>1.3360000000000001</v>
      </c>
      <c r="T1355" s="7">
        <f t="shared" si="131"/>
        <v>31.80952380952381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8"/>
        <v>42532.807627314818</v>
      </c>
      <c r="K1356">
        <v>1463080979</v>
      </c>
      <c r="L1356" s="11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132"/>
        <v>publishing</v>
      </c>
      <c r="R1356" t="str">
        <f t="shared" si="133"/>
        <v>nonfiction</v>
      </c>
      <c r="S1356" s="6">
        <f t="shared" si="130"/>
        <v>1.3025</v>
      </c>
      <c r="T1356" s="7">
        <f t="shared" si="131"/>
        <v>24.421875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8"/>
        <v>41243.416666666664</v>
      </c>
      <c r="K1357">
        <v>1351663605</v>
      </c>
      <c r="L1357" s="11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132"/>
        <v>publishing</v>
      </c>
      <c r="R1357" t="str">
        <f t="shared" si="133"/>
        <v>nonfiction</v>
      </c>
      <c r="S1357" s="6">
        <f t="shared" si="130"/>
        <v>1.2267999999999999</v>
      </c>
      <c r="T1357" s="7">
        <f t="shared" si="131"/>
        <v>25.347107438016529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8"/>
        <v>41460.038888888892</v>
      </c>
      <c r="K1358">
        <v>1370393760</v>
      </c>
      <c r="L1358" s="11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132"/>
        <v>publishing</v>
      </c>
      <c r="R1358" t="str">
        <f t="shared" si="133"/>
        <v>nonfiction</v>
      </c>
      <c r="S1358" s="6">
        <f t="shared" si="130"/>
        <v>1.8281058823529412</v>
      </c>
      <c r="T1358" s="7">
        <f t="shared" si="131"/>
        <v>71.443218390804603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8"/>
        <v>41334.249305555553</v>
      </c>
      <c r="K1359">
        <v>1359587137</v>
      </c>
      <c r="L1359" s="11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132"/>
        <v>publishing</v>
      </c>
      <c r="R1359" t="str">
        <f t="shared" si="133"/>
        <v>nonfiction</v>
      </c>
      <c r="S1359" s="6">
        <f t="shared" si="130"/>
        <v>1.2529999999999999</v>
      </c>
      <c r="T1359" s="7">
        <f t="shared" si="131"/>
        <v>38.553846153846152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8"/>
        <v>40719.570868055554</v>
      </c>
      <c r="K1360">
        <v>1306417323</v>
      </c>
      <c r="L1360" s="11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132"/>
        <v>publishing</v>
      </c>
      <c r="R1360" t="str">
        <f t="shared" si="133"/>
        <v>nonfiction</v>
      </c>
      <c r="S1360" s="6">
        <f t="shared" si="130"/>
        <v>1.1166666666666667</v>
      </c>
      <c r="T1360" s="7">
        <f t="shared" si="131"/>
        <v>68.367346938775512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8"/>
        <v>40730.814699074072</v>
      </c>
      <c r="K1361">
        <v>1304623990</v>
      </c>
      <c r="L1361" s="11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132"/>
        <v>publishing</v>
      </c>
      <c r="R1361" t="str">
        <f t="shared" si="133"/>
        <v>nonfiction</v>
      </c>
      <c r="S1361" s="6">
        <f t="shared" si="130"/>
        <v>1.1575757575757575</v>
      </c>
      <c r="T1361" s="7">
        <f t="shared" si="131"/>
        <v>40.210526315789473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8"/>
        <v>41123.900694444441</v>
      </c>
      <c r="K1362">
        <v>1341524220</v>
      </c>
      <c r="L1362" s="11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132"/>
        <v>publishing</v>
      </c>
      <c r="R1362" t="str">
        <f t="shared" si="133"/>
        <v>nonfiction</v>
      </c>
      <c r="S1362" s="6">
        <f t="shared" si="130"/>
        <v>1.732</v>
      </c>
      <c r="T1362" s="7">
        <f t="shared" si="131"/>
        <v>32.074074074074076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8"/>
        <v>41811.717268518521</v>
      </c>
      <c r="K1363">
        <v>1400778772</v>
      </c>
      <c r="L1363" s="11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132"/>
        <v>publishing</v>
      </c>
      <c r="R1363" t="str">
        <f t="shared" si="133"/>
        <v>nonfiction</v>
      </c>
      <c r="S1363" s="6">
        <f t="shared" si="130"/>
        <v>1.2598333333333334</v>
      </c>
      <c r="T1363" s="7">
        <f t="shared" si="131"/>
        <v>28.632575757575758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8"/>
        <v>41524.934386574074</v>
      </c>
      <c r="K1364">
        <v>1373408731</v>
      </c>
      <c r="L1364" s="11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132"/>
        <v>publishing</v>
      </c>
      <c r="R1364" t="str">
        <f t="shared" si="133"/>
        <v>nonfiction</v>
      </c>
      <c r="S1364" s="6">
        <f t="shared" si="130"/>
        <v>1.091</v>
      </c>
      <c r="T1364" s="7">
        <f t="shared" si="131"/>
        <v>43.64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8"/>
        <v>42415.332638888889</v>
      </c>
      <c r="K1365">
        <v>1453925727</v>
      </c>
      <c r="L1365" s="11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132"/>
        <v>publishing</v>
      </c>
      <c r="R1365" t="str">
        <f t="shared" si="133"/>
        <v>nonfiction</v>
      </c>
      <c r="S1365" s="6">
        <f t="shared" si="130"/>
        <v>1</v>
      </c>
      <c r="T1365" s="7">
        <f t="shared" si="131"/>
        <v>40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8"/>
        <v>42011.6956712963</v>
      </c>
      <c r="K1366">
        <v>1415464906</v>
      </c>
      <c r="L1366" s="11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132"/>
        <v>music</v>
      </c>
      <c r="R1366" t="str">
        <f t="shared" si="133"/>
        <v>rock</v>
      </c>
      <c r="S1366" s="6">
        <f t="shared" si="130"/>
        <v>1.1864285714285714</v>
      </c>
      <c r="T1366" s="7">
        <f t="shared" si="131"/>
        <v>346.04166666666669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8"/>
        <v>42079.691574074073</v>
      </c>
      <c r="K1367">
        <v>1423935352</v>
      </c>
      <c r="L1367" s="11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132"/>
        <v>music</v>
      </c>
      <c r="R1367" t="str">
        <f t="shared" si="133"/>
        <v>rock</v>
      </c>
      <c r="S1367" s="6">
        <f t="shared" si="130"/>
        <v>1.0026666666666666</v>
      </c>
      <c r="T1367" s="7">
        <f t="shared" si="131"/>
        <v>81.739130434782609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8"/>
        <v>41970.037766203706</v>
      </c>
      <c r="K1368">
        <v>1413158063</v>
      </c>
      <c r="L1368" s="11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132"/>
        <v>music</v>
      </c>
      <c r="R1368" t="str">
        <f t="shared" si="133"/>
        <v>rock</v>
      </c>
      <c r="S1368" s="6">
        <f t="shared" si="130"/>
        <v>1.2648920000000001</v>
      </c>
      <c r="T1368" s="7">
        <f t="shared" si="131"/>
        <v>64.535306122448986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8"/>
        <v>42322.044560185182</v>
      </c>
      <c r="K1369">
        <v>1444867450</v>
      </c>
      <c r="L1369" s="11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132"/>
        <v>music</v>
      </c>
      <c r="R1369" t="str">
        <f t="shared" si="133"/>
        <v>rock</v>
      </c>
      <c r="S1369" s="6">
        <f t="shared" si="130"/>
        <v>1.1426000000000001</v>
      </c>
      <c r="T1369" s="7">
        <f t="shared" si="131"/>
        <v>63.477777777777774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8"/>
        <v>42170.190902777773</v>
      </c>
      <c r="K1370">
        <v>1432269294</v>
      </c>
      <c r="L1370" s="11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132"/>
        <v>music</v>
      </c>
      <c r="R1370" t="str">
        <f t="shared" si="133"/>
        <v>rock</v>
      </c>
      <c r="S1370" s="6">
        <f t="shared" si="130"/>
        <v>1.107</v>
      </c>
      <c r="T1370" s="7">
        <f t="shared" si="131"/>
        <v>63.620689655172413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8"/>
        <v>41740.594282407408</v>
      </c>
      <c r="K1371">
        <v>1394633746</v>
      </c>
      <c r="L1371" s="11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132"/>
        <v>music</v>
      </c>
      <c r="R1371" t="str">
        <f t="shared" si="133"/>
        <v>rock</v>
      </c>
      <c r="S1371" s="6">
        <f t="shared" si="130"/>
        <v>1.0534805315203954</v>
      </c>
      <c r="T1371" s="7">
        <f t="shared" si="131"/>
        <v>83.967068965517228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8"/>
        <v>41563.00335648148</v>
      </c>
      <c r="K1372">
        <v>1380585890</v>
      </c>
      <c r="L1372" s="11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132"/>
        <v>music</v>
      </c>
      <c r="R1372" t="str">
        <f t="shared" si="133"/>
        <v>rock</v>
      </c>
      <c r="S1372" s="6">
        <f t="shared" si="130"/>
        <v>1.0366666666666666</v>
      </c>
      <c r="T1372" s="7">
        <f t="shared" si="131"/>
        <v>77.75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8"/>
        <v>42131.758587962962</v>
      </c>
      <c r="K1373">
        <v>1428430342</v>
      </c>
      <c r="L1373" s="11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132"/>
        <v>music</v>
      </c>
      <c r="R1373" t="str">
        <f t="shared" si="133"/>
        <v>rock</v>
      </c>
      <c r="S1373" s="6">
        <f t="shared" si="130"/>
        <v>1.0708672667523933</v>
      </c>
      <c r="T1373" s="7">
        <f t="shared" si="131"/>
        <v>107.07142857142857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8"/>
        <v>41102.739953703705</v>
      </c>
      <c r="K1374">
        <v>1339523132</v>
      </c>
      <c r="L1374" s="11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132"/>
        <v>music</v>
      </c>
      <c r="R1374" t="str">
        <f t="shared" si="133"/>
        <v>rock</v>
      </c>
      <c r="S1374" s="6">
        <f t="shared" si="130"/>
        <v>1.24</v>
      </c>
      <c r="T1374" s="7">
        <f t="shared" si="131"/>
        <v>38.75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8"/>
        <v>42734.95177083333</v>
      </c>
      <c r="K1375">
        <v>1480546233</v>
      </c>
      <c r="L1375" s="11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132"/>
        <v>music</v>
      </c>
      <c r="R1375" t="str">
        <f t="shared" si="133"/>
        <v>rock</v>
      </c>
      <c r="S1375" s="6">
        <f t="shared" si="130"/>
        <v>1.0501</v>
      </c>
      <c r="T1375" s="7">
        <f t="shared" si="131"/>
        <v>201.94230769230768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8"/>
        <v>42454.12023148148</v>
      </c>
      <c r="K1376">
        <v>1456285988</v>
      </c>
      <c r="L1376" s="11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132"/>
        <v>music</v>
      </c>
      <c r="R1376" t="str">
        <f t="shared" si="133"/>
        <v>rock</v>
      </c>
      <c r="S1376" s="6">
        <f t="shared" si="130"/>
        <v>1.8946666666666667</v>
      </c>
      <c r="T1376" s="7">
        <f t="shared" si="131"/>
        <v>43.060606060606062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8"/>
        <v>42750.066192129627</v>
      </c>
      <c r="K1377">
        <v>1481852119</v>
      </c>
      <c r="L1377" s="11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132"/>
        <v>music</v>
      </c>
      <c r="R1377" t="str">
        <f t="shared" si="133"/>
        <v>rock</v>
      </c>
      <c r="S1377" s="6">
        <f t="shared" si="130"/>
        <v>1.7132499999999999</v>
      </c>
      <c r="T1377" s="7">
        <f t="shared" si="131"/>
        <v>62.871559633027523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8"/>
        <v>42707.710717592592</v>
      </c>
      <c r="K1378">
        <v>1478189006</v>
      </c>
      <c r="L1378" s="11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132"/>
        <v>music</v>
      </c>
      <c r="R1378" t="str">
        <f t="shared" si="133"/>
        <v>rock</v>
      </c>
      <c r="S1378" s="6">
        <f t="shared" si="130"/>
        <v>2.5248648648648651</v>
      </c>
      <c r="T1378" s="7">
        <f t="shared" si="131"/>
        <v>55.607142857142854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8"/>
        <v>42769.174305555556</v>
      </c>
      <c r="K1379">
        <v>1484198170</v>
      </c>
      <c r="L1379" s="11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132"/>
        <v>music</v>
      </c>
      <c r="R1379" t="str">
        <f t="shared" si="133"/>
        <v>rock</v>
      </c>
      <c r="S1379" s="6">
        <f t="shared" si="130"/>
        <v>1.1615384615384616</v>
      </c>
      <c r="T1379" s="7">
        <f t="shared" si="131"/>
        <v>48.70967741935484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8"/>
        <v>42583.759374999994</v>
      </c>
      <c r="K1380">
        <v>1468779210</v>
      </c>
      <c r="L1380" s="11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132"/>
        <v>music</v>
      </c>
      <c r="R1380" t="str">
        <f t="shared" si="133"/>
        <v>rock</v>
      </c>
      <c r="S1380" s="6">
        <f t="shared" si="130"/>
        <v>2.0335000000000001</v>
      </c>
      <c r="T1380" s="7">
        <f t="shared" si="131"/>
        <v>30.578947368421051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8"/>
        <v>42160.491620370376</v>
      </c>
      <c r="K1381">
        <v>1430912876</v>
      </c>
      <c r="L1381" s="11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132"/>
        <v>music</v>
      </c>
      <c r="R1381" t="str">
        <f t="shared" si="133"/>
        <v>rock</v>
      </c>
      <c r="S1381" s="6">
        <f t="shared" si="130"/>
        <v>1.1160000000000001</v>
      </c>
      <c r="T1381" s="7">
        <f t="shared" si="131"/>
        <v>73.907284768211923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8"/>
        <v>42164.083333333328</v>
      </c>
      <c r="K1382">
        <v>1431886706</v>
      </c>
      <c r="L1382" s="11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132"/>
        <v>music</v>
      </c>
      <c r="R1382" t="str">
        <f t="shared" si="133"/>
        <v>rock</v>
      </c>
      <c r="S1382" s="6">
        <f t="shared" si="130"/>
        <v>4.24</v>
      </c>
      <c r="T1382" s="7">
        <f t="shared" si="131"/>
        <v>21.2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8"/>
        <v>42733.214409722219</v>
      </c>
      <c r="K1383">
        <v>1480396125</v>
      </c>
      <c r="L1383" s="11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132"/>
        <v>music</v>
      </c>
      <c r="R1383" t="str">
        <f t="shared" si="133"/>
        <v>rock</v>
      </c>
      <c r="S1383" s="6">
        <f t="shared" si="130"/>
        <v>1.071</v>
      </c>
      <c r="T1383" s="7">
        <f t="shared" si="131"/>
        <v>73.356164383561648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8"/>
        <v>41400.800185185188</v>
      </c>
      <c r="K1384">
        <v>1365275536</v>
      </c>
      <c r="L1384" s="11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132"/>
        <v>music</v>
      </c>
      <c r="R1384" t="str">
        <f t="shared" si="133"/>
        <v>rock</v>
      </c>
      <c r="S1384" s="6">
        <f t="shared" si="130"/>
        <v>1.043625</v>
      </c>
      <c r="T1384" s="7">
        <f t="shared" si="131"/>
        <v>56.412162162162161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8"/>
        <v>42727.074976851851</v>
      </c>
      <c r="K1385">
        <v>1480729678</v>
      </c>
      <c r="L1385" s="11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132"/>
        <v>music</v>
      </c>
      <c r="R1385" t="str">
        <f t="shared" si="133"/>
        <v>rock</v>
      </c>
      <c r="S1385" s="6">
        <f t="shared" si="130"/>
        <v>2.124090909090909</v>
      </c>
      <c r="T1385" s="7">
        <f t="shared" si="131"/>
        <v>50.247311827956992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8"/>
        <v>42190.735208333332</v>
      </c>
      <c r="K1386">
        <v>1433525922</v>
      </c>
      <c r="L1386" s="11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132"/>
        <v>music</v>
      </c>
      <c r="R1386" t="str">
        <f t="shared" si="133"/>
        <v>rock</v>
      </c>
      <c r="S1386" s="6">
        <f t="shared" si="130"/>
        <v>1.2408571428571429</v>
      </c>
      <c r="T1386" s="7">
        <f t="shared" si="131"/>
        <v>68.936507936507937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8"/>
        <v>42489.507638888885</v>
      </c>
      <c r="K1387">
        <v>1457109121</v>
      </c>
      <c r="L1387" s="11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132"/>
        <v>music</v>
      </c>
      <c r="R1387" t="str">
        <f t="shared" si="133"/>
        <v>rock</v>
      </c>
      <c r="S1387" s="6">
        <f t="shared" si="130"/>
        <v>1.10406125</v>
      </c>
      <c r="T1387" s="7">
        <f t="shared" si="131"/>
        <v>65.914104477611943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8"/>
        <v>42214.646863425922</v>
      </c>
      <c r="K1388">
        <v>1435591889</v>
      </c>
      <c r="L1388" s="11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132"/>
        <v>music</v>
      </c>
      <c r="R1388" t="str">
        <f t="shared" si="133"/>
        <v>rock</v>
      </c>
      <c r="S1388" s="6">
        <f t="shared" si="130"/>
        <v>2.1875</v>
      </c>
      <c r="T1388" s="7">
        <f t="shared" si="131"/>
        <v>62.5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8"/>
        <v>42158.1875</v>
      </c>
      <c r="K1389">
        <v>1430604395</v>
      </c>
      <c r="L1389" s="11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132"/>
        <v>music</v>
      </c>
      <c r="R1389" t="str">
        <f t="shared" si="133"/>
        <v>rock</v>
      </c>
      <c r="S1389" s="6">
        <f t="shared" si="130"/>
        <v>1.36625</v>
      </c>
      <c r="T1389" s="7">
        <f t="shared" si="131"/>
        <v>70.064102564102569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8"/>
        <v>42660.676388888889</v>
      </c>
      <c r="K1390">
        <v>1474469117</v>
      </c>
      <c r="L1390" s="11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132"/>
        <v>music</v>
      </c>
      <c r="R1390" t="str">
        <f t="shared" si="133"/>
        <v>rock</v>
      </c>
      <c r="S1390" s="6">
        <f t="shared" si="130"/>
        <v>1.348074</v>
      </c>
      <c r="T1390" s="7">
        <f t="shared" si="131"/>
        <v>60.181874999999998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8"/>
        <v>42595.480983796297</v>
      </c>
      <c r="K1391">
        <v>1468495957</v>
      </c>
      <c r="L1391" s="11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132"/>
        <v>music</v>
      </c>
      <c r="R1391" t="str">
        <f t="shared" si="133"/>
        <v>rock</v>
      </c>
      <c r="S1391" s="6">
        <f t="shared" si="130"/>
        <v>1.454</v>
      </c>
      <c r="T1391" s="7">
        <f t="shared" si="131"/>
        <v>21.382352941176471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8"/>
        <v>42121.716666666667</v>
      </c>
      <c r="K1392">
        <v>1427224606</v>
      </c>
      <c r="L1392" s="11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132"/>
        <v>music</v>
      </c>
      <c r="R1392" t="str">
        <f t="shared" si="133"/>
        <v>rock</v>
      </c>
      <c r="S1392" s="6">
        <f t="shared" si="130"/>
        <v>1.0910714285714285</v>
      </c>
      <c r="T1392" s="7">
        <f t="shared" si="131"/>
        <v>160.78947368421052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8"/>
        <v>42238.207638888889</v>
      </c>
      <c r="K1393">
        <v>1436369818</v>
      </c>
      <c r="L1393" s="11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132"/>
        <v>music</v>
      </c>
      <c r="R1393" t="str">
        <f t="shared" si="133"/>
        <v>rock</v>
      </c>
      <c r="S1393" s="6">
        <f t="shared" si="130"/>
        <v>1.1020000000000001</v>
      </c>
      <c r="T1393" s="7">
        <f t="shared" si="131"/>
        <v>42.384615384615387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8"/>
        <v>42432.154930555553</v>
      </c>
      <c r="K1394">
        <v>1454298186</v>
      </c>
      <c r="L1394" s="11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132"/>
        <v>music</v>
      </c>
      <c r="R1394" t="str">
        <f t="shared" si="133"/>
        <v>rock</v>
      </c>
      <c r="S1394" s="6">
        <f t="shared" si="130"/>
        <v>1.1364000000000001</v>
      </c>
      <c r="T1394" s="7">
        <f t="shared" si="131"/>
        <v>27.317307692307693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8"/>
        <v>42583.681979166664</v>
      </c>
      <c r="K1395">
        <v>1467476523</v>
      </c>
      <c r="L1395" s="11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132"/>
        <v>music</v>
      </c>
      <c r="R1395" t="str">
        <f t="shared" si="133"/>
        <v>rock</v>
      </c>
      <c r="S1395" s="6">
        <f t="shared" si="130"/>
        <v>1.0235000000000001</v>
      </c>
      <c r="T1395" s="7">
        <f t="shared" si="131"/>
        <v>196.82692307692307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8"/>
        <v>42795.125</v>
      </c>
      <c r="K1396">
        <v>1484623726</v>
      </c>
      <c r="L1396" s="11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132"/>
        <v>music</v>
      </c>
      <c r="R1396" t="str">
        <f t="shared" si="133"/>
        <v>rock</v>
      </c>
      <c r="S1396" s="6">
        <f t="shared" si="130"/>
        <v>1.2213333333333334</v>
      </c>
      <c r="T1396" s="7">
        <f t="shared" si="131"/>
        <v>53.882352941176471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8"/>
        <v>42749.90834490741</v>
      </c>
      <c r="K1397">
        <v>1481838481</v>
      </c>
      <c r="L1397" s="11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132"/>
        <v>music</v>
      </c>
      <c r="R1397" t="str">
        <f t="shared" si="133"/>
        <v>rock</v>
      </c>
      <c r="S1397" s="6">
        <f t="shared" si="130"/>
        <v>1.1188571428571428</v>
      </c>
      <c r="T1397" s="7">
        <f t="shared" si="131"/>
        <v>47.756097560975611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8"/>
        <v>42048.99863425926</v>
      </c>
      <c r="K1398">
        <v>1421279882</v>
      </c>
      <c r="L1398" s="11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132"/>
        <v>music</v>
      </c>
      <c r="R1398" t="str">
        <f t="shared" si="133"/>
        <v>rock</v>
      </c>
      <c r="S1398" s="6">
        <f t="shared" si="130"/>
        <v>1.073</v>
      </c>
      <c r="T1398" s="7">
        <f t="shared" si="131"/>
        <v>88.191780821917803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8"/>
        <v>42670.888194444444</v>
      </c>
      <c r="K1399">
        <v>1475013710</v>
      </c>
      <c r="L1399" s="11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132"/>
        <v>music</v>
      </c>
      <c r="R1399" t="str">
        <f t="shared" si="133"/>
        <v>rock</v>
      </c>
      <c r="S1399" s="6">
        <f t="shared" si="130"/>
        <v>1.1385000000000001</v>
      </c>
      <c r="T1399" s="7">
        <f t="shared" si="131"/>
        <v>72.056962025316452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8"/>
        <v>42556.874236111107</v>
      </c>
      <c r="K1400">
        <v>1465160334</v>
      </c>
      <c r="L1400" s="11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132"/>
        <v>music</v>
      </c>
      <c r="R1400" t="str">
        <f t="shared" si="133"/>
        <v>rock</v>
      </c>
      <c r="S1400" s="6">
        <f t="shared" si="130"/>
        <v>1.0968181818181819</v>
      </c>
      <c r="T1400" s="7">
        <f t="shared" si="131"/>
        <v>74.246153846153845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8"/>
        <v>41919.004317129627</v>
      </c>
      <c r="K1401">
        <v>1410048373</v>
      </c>
      <c r="L1401" s="11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132"/>
        <v>music</v>
      </c>
      <c r="R1401" t="str">
        <f t="shared" si="133"/>
        <v>rock</v>
      </c>
      <c r="S1401" s="6">
        <f t="shared" si="130"/>
        <v>1.2614444444444444</v>
      </c>
      <c r="T1401" s="7">
        <f t="shared" si="131"/>
        <v>61.701086956521742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8"/>
        <v>42533.229166666672</v>
      </c>
      <c r="K1402">
        <v>1462695073</v>
      </c>
      <c r="L1402" s="11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132"/>
        <v>music</v>
      </c>
      <c r="R1402" t="str">
        <f t="shared" si="133"/>
        <v>rock</v>
      </c>
      <c r="S1402" s="6">
        <f t="shared" si="130"/>
        <v>1.6742857142857144</v>
      </c>
      <c r="T1402" s="7">
        <f t="shared" si="131"/>
        <v>17.235294117647058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8"/>
        <v>41420.99622685185</v>
      </c>
      <c r="K1403">
        <v>1367798074</v>
      </c>
      <c r="L1403" s="11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132"/>
        <v>music</v>
      </c>
      <c r="R1403" t="str">
        <f t="shared" si="133"/>
        <v>rock</v>
      </c>
      <c r="S1403" s="6">
        <f t="shared" si="130"/>
        <v>4.9652000000000003</v>
      </c>
      <c r="T1403" s="7">
        <f t="shared" si="131"/>
        <v>51.720833333333331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8"/>
        <v>42125.011701388896</v>
      </c>
      <c r="K1404">
        <v>1425259011</v>
      </c>
      <c r="L1404" s="11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132"/>
        <v>music</v>
      </c>
      <c r="R1404" t="str">
        <f t="shared" si="133"/>
        <v>rock</v>
      </c>
      <c r="S1404" s="6">
        <f t="shared" si="130"/>
        <v>1.0915999999999999</v>
      </c>
      <c r="T1404" s="7">
        <f t="shared" si="131"/>
        <v>24.150442477876105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8"/>
        <v>41481.062905092593</v>
      </c>
      <c r="K1405">
        <v>1372210235</v>
      </c>
      <c r="L1405" s="11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132"/>
        <v>music</v>
      </c>
      <c r="R1405" t="str">
        <f t="shared" si="133"/>
        <v>rock</v>
      </c>
      <c r="S1405" s="6">
        <f t="shared" si="130"/>
        <v>1.0257499999999999</v>
      </c>
      <c r="T1405" s="7">
        <f t="shared" si="131"/>
        <v>62.166666666666664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8"/>
        <v>42057.510243055556</v>
      </c>
      <c r="K1406">
        <v>1422447285</v>
      </c>
      <c r="L1406" s="11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132"/>
        <v>publishing</v>
      </c>
      <c r="R1406" t="str">
        <f t="shared" si="133"/>
        <v>translations</v>
      </c>
      <c r="S1406" s="6">
        <f t="shared" si="130"/>
        <v>1.6620689655172414E-2</v>
      </c>
      <c r="T1406" s="7">
        <f t="shared" si="131"/>
        <v>48.2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8"/>
        <v>41971.722233796296</v>
      </c>
      <c r="K1407">
        <v>1414599601</v>
      </c>
      <c r="L1407" s="11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132"/>
        <v>publishing</v>
      </c>
      <c r="R1407" t="str">
        <f t="shared" si="133"/>
        <v>translations</v>
      </c>
      <c r="S1407" s="6">
        <f t="shared" si="130"/>
        <v>4.1999999999999997E-3</v>
      </c>
      <c r="T1407" s="7">
        <f t="shared" si="131"/>
        <v>6.1764705882352944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8"/>
        <v>42350.416666666672</v>
      </c>
      <c r="K1408">
        <v>1445336607</v>
      </c>
      <c r="L1408" s="11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132"/>
        <v>publishing</v>
      </c>
      <c r="R1408" t="str">
        <f t="shared" si="133"/>
        <v>translations</v>
      </c>
      <c r="S1408" s="6">
        <f t="shared" si="130"/>
        <v>1.25E-3</v>
      </c>
      <c r="T1408" s="7">
        <f t="shared" si="131"/>
        <v>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8"/>
        <v>41863.536782407406</v>
      </c>
      <c r="K1409">
        <v>1405687978</v>
      </c>
      <c r="L1409" s="11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132"/>
        <v>publishing</v>
      </c>
      <c r="R1409" t="str">
        <f t="shared" si="133"/>
        <v>translations</v>
      </c>
      <c r="S1409" s="6">
        <f t="shared" si="130"/>
        <v>5.0000000000000001E-3</v>
      </c>
      <c r="T1409" s="7">
        <f t="shared" si="131"/>
        <v>7.5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8"/>
        <v>42321.913842592592</v>
      </c>
      <c r="K1410">
        <v>1444856156</v>
      </c>
      <c r="L1410" s="11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132"/>
        <v>publishing</v>
      </c>
      <c r="R1410" t="str">
        <f t="shared" si="133"/>
        <v>translations</v>
      </c>
      <c r="S1410" s="6">
        <f t="shared" si="130"/>
        <v>7.1999999999999995E-2</v>
      </c>
      <c r="T1410" s="7">
        <f t="shared" si="131"/>
        <v>12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4">(((I1411/60)/60)/24)+DATE(1970,1,1)</f>
        <v>42005.175173611111</v>
      </c>
      <c r="K1411">
        <v>1414897935</v>
      </c>
      <c r="L1411" s="11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t="str">
        <f t="shared" si="132"/>
        <v>publishing</v>
      </c>
      <c r="R1411" t="str">
        <f t="shared" si="133"/>
        <v>translations</v>
      </c>
      <c r="S1411" s="6">
        <f t="shared" ref="S1411:S1474" si="136">E1411/D1411</f>
        <v>0</v>
      </c>
      <c r="T1411" s="7">
        <f t="shared" ref="T1411:T1474" si="137">IF(E1411=0,0,E1411/N1411)</f>
        <v>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4"/>
        <v>42524.318518518514</v>
      </c>
      <c r="K1412">
        <v>1461051520</v>
      </c>
      <c r="L1412" s="11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132"/>
        <v>publishing</v>
      </c>
      <c r="R1412" t="str">
        <f t="shared" si="133"/>
        <v>translations</v>
      </c>
      <c r="S1412" s="6">
        <f t="shared" si="136"/>
        <v>1.6666666666666666E-4</v>
      </c>
      <c r="T1412" s="7">
        <f t="shared" si="137"/>
        <v>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4"/>
        <v>42041.059027777781</v>
      </c>
      <c r="K1413">
        <v>1420766700</v>
      </c>
      <c r="L1413" s="11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132"/>
        <v>publishing</v>
      </c>
      <c r="R1413" t="str">
        <f t="shared" si="133"/>
        <v>translations</v>
      </c>
      <c r="S1413" s="6">
        <f t="shared" si="136"/>
        <v>2.3333333333333335E-3</v>
      </c>
      <c r="T1413" s="7">
        <f t="shared" si="137"/>
        <v>2.3333333333333335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4"/>
        <v>41977.063645833332</v>
      </c>
      <c r="K1414">
        <v>1415064699</v>
      </c>
      <c r="L1414" s="11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132"/>
        <v>publishing</v>
      </c>
      <c r="R1414" t="str">
        <f t="shared" si="133"/>
        <v>translations</v>
      </c>
      <c r="S1414" s="6">
        <f t="shared" si="136"/>
        <v>4.5714285714285714E-2</v>
      </c>
      <c r="T1414" s="7">
        <f t="shared" si="137"/>
        <v>24.615384615384617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4"/>
        <v>42420.437152777777</v>
      </c>
      <c r="K1415">
        <v>1450780170</v>
      </c>
      <c r="L1415" s="11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132"/>
        <v>publishing</v>
      </c>
      <c r="R1415" t="str">
        <f t="shared" si="133"/>
        <v>translations</v>
      </c>
      <c r="S1415" s="6">
        <f t="shared" si="136"/>
        <v>0.05</v>
      </c>
      <c r="T1415" s="7">
        <f t="shared" si="137"/>
        <v>100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4"/>
        <v>42738.25309027778</v>
      </c>
      <c r="K1416">
        <v>1480831467</v>
      </c>
      <c r="L1416" s="11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132"/>
        <v>publishing</v>
      </c>
      <c r="R1416" t="str">
        <f t="shared" si="133"/>
        <v>translations</v>
      </c>
      <c r="S1416" s="6">
        <f t="shared" si="136"/>
        <v>2E-3</v>
      </c>
      <c r="T1416" s="7">
        <f t="shared" si="137"/>
        <v>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4"/>
        <v>42232.675821759258</v>
      </c>
      <c r="K1417">
        <v>1436285591</v>
      </c>
      <c r="L1417" s="11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132"/>
        <v>publishing</v>
      </c>
      <c r="R1417" t="str">
        <f t="shared" si="133"/>
        <v>translations</v>
      </c>
      <c r="S1417" s="6">
        <f t="shared" si="136"/>
        <v>0.18181818181818182</v>
      </c>
      <c r="T1417" s="7">
        <f t="shared" si="137"/>
        <v>88.888888888888886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4"/>
        <v>42329.967812499999</v>
      </c>
      <c r="K1418">
        <v>1445552019</v>
      </c>
      <c r="L1418" s="11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132"/>
        <v>publishing</v>
      </c>
      <c r="R1418" t="str">
        <f t="shared" si="133"/>
        <v>translations</v>
      </c>
      <c r="S1418" s="6">
        <f t="shared" si="136"/>
        <v>0</v>
      </c>
      <c r="T1418" s="7">
        <f t="shared" si="137"/>
        <v>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4"/>
        <v>42262.465972222228</v>
      </c>
      <c r="K1419">
        <v>1439696174</v>
      </c>
      <c r="L1419" s="11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t="str">
        <f t="shared" ref="Q1419:Q1462" si="138">LEFT(P1419, FIND("/",P1419)-1)</f>
        <v>publishing</v>
      </c>
      <c r="R1419" t="str">
        <f t="shared" ref="R1419:R1462" si="139">RIGHT(P1419,LEN(P1419)-FIND("/",P1419))</f>
        <v>translations</v>
      </c>
      <c r="S1419" s="6">
        <f t="shared" si="136"/>
        <v>1.2222222222222223E-2</v>
      </c>
      <c r="T1419" s="7">
        <f t="shared" si="137"/>
        <v>27.5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4"/>
        <v>42425.456412037034</v>
      </c>
      <c r="K1420">
        <v>1453805834</v>
      </c>
      <c r="L1420" s="11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138"/>
        <v>publishing</v>
      </c>
      <c r="R1420" t="str">
        <f t="shared" si="139"/>
        <v>translations</v>
      </c>
      <c r="S1420" s="6">
        <f t="shared" si="136"/>
        <v>2E-3</v>
      </c>
      <c r="T1420" s="7">
        <f t="shared" si="137"/>
        <v>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4"/>
        <v>42652.456238425926</v>
      </c>
      <c r="K1421">
        <v>1473418619</v>
      </c>
      <c r="L1421" s="11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138"/>
        <v>publishing</v>
      </c>
      <c r="R1421" t="str">
        <f t="shared" si="139"/>
        <v>translations</v>
      </c>
      <c r="S1421" s="6">
        <f t="shared" si="136"/>
        <v>7.0634920634920634E-2</v>
      </c>
      <c r="T1421" s="7">
        <f t="shared" si="137"/>
        <v>44.5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4"/>
        <v>42549.667662037042</v>
      </c>
      <c r="K1422">
        <v>1464969686</v>
      </c>
      <c r="L1422" s="11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138"/>
        <v>publishing</v>
      </c>
      <c r="R1422" t="str">
        <f t="shared" si="139"/>
        <v>translations</v>
      </c>
      <c r="S1422" s="6">
        <f t="shared" si="136"/>
        <v>2.7272727272727271E-2</v>
      </c>
      <c r="T1422" s="7">
        <f t="shared" si="137"/>
        <v>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4"/>
        <v>42043.915613425925</v>
      </c>
      <c r="K1423">
        <v>1420840709</v>
      </c>
      <c r="L1423" s="11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138"/>
        <v>publishing</v>
      </c>
      <c r="R1423" t="str">
        <f t="shared" si="139"/>
        <v>translations</v>
      </c>
      <c r="S1423" s="6">
        <f t="shared" si="136"/>
        <v>1E-3</v>
      </c>
      <c r="T1423" s="7">
        <f t="shared" si="137"/>
        <v>100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4"/>
        <v>42634.239629629628</v>
      </c>
      <c r="K1424">
        <v>1471844704</v>
      </c>
      <c r="L1424" s="11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138"/>
        <v>publishing</v>
      </c>
      <c r="R1424" t="str">
        <f t="shared" si="139"/>
        <v>translations</v>
      </c>
      <c r="S1424" s="6">
        <f t="shared" si="136"/>
        <v>1.0399999999999999E-3</v>
      </c>
      <c r="T1424" s="7">
        <f t="shared" si="137"/>
        <v>13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4"/>
        <v>42370.360312500001</v>
      </c>
      <c r="K1425">
        <v>1449045531</v>
      </c>
      <c r="L1425" s="11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138"/>
        <v>publishing</v>
      </c>
      <c r="R1425" t="str">
        <f t="shared" si="139"/>
        <v>translations</v>
      </c>
      <c r="S1425" s="6">
        <f t="shared" si="136"/>
        <v>3.3333333333333335E-3</v>
      </c>
      <c r="T1425" s="7">
        <f t="shared" si="137"/>
        <v>100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4"/>
        <v>42689.759282407409</v>
      </c>
      <c r="K1426">
        <v>1478106802</v>
      </c>
      <c r="L1426" s="11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138"/>
        <v>publishing</v>
      </c>
      <c r="R1426" t="str">
        <f t="shared" si="139"/>
        <v>translations</v>
      </c>
      <c r="S1426" s="6">
        <f t="shared" si="136"/>
        <v>0.2036</v>
      </c>
      <c r="T1426" s="7">
        <f t="shared" si="137"/>
        <v>109.07142857142857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4"/>
        <v>42123.131469907406</v>
      </c>
      <c r="K1427">
        <v>1427684959</v>
      </c>
      <c r="L1427" s="11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138"/>
        <v>publishing</v>
      </c>
      <c r="R1427" t="str">
        <f t="shared" si="139"/>
        <v>translations</v>
      </c>
      <c r="S1427" s="6">
        <f t="shared" si="136"/>
        <v>0</v>
      </c>
      <c r="T1427" s="7">
        <f t="shared" si="137"/>
        <v>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4"/>
        <v>42240.390277777777</v>
      </c>
      <c r="K1428">
        <v>1435224120</v>
      </c>
      <c r="L1428" s="11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138"/>
        <v>publishing</v>
      </c>
      <c r="R1428" t="str">
        <f t="shared" si="139"/>
        <v>translations</v>
      </c>
      <c r="S1428" s="6">
        <f t="shared" si="136"/>
        <v>0</v>
      </c>
      <c r="T1428" s="7">
        <f t="shared" si="137"/>
        <v>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4"/>
        <v>42631.851678240739</v>
      </c>
      <c r="K1429">
        <v>1471638385</v>
      </c>
      <c r="L1429" s="11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138"/>
        <v>publishing</v>
      </c>
      <c r="R1429" t="str">
        <f t="shared" si="139"/>
        <v>translations</v>
      </c>
      <c r="S1429" s="6">
        <f t="shared" si="136"/>
        <v>8.3799999999999999E-2</v>
      </c>
      <c r="T1429" s="7">
        <f t="shared" si="137"/>
        <v>104.75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4"/>
        <v>42462.338159722218</v>
      </c>
      <c r="K1430">
        <v>1456996017</v>
      </c>
      <c r="L1430" s="11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138"/>
        <v>publishing</v>
      </c>
      <c r="R1430" t="str">
        <f t="shared" si="139"/>
        <v>translations</v>
      </c>
      <c r="S1430" s="6">
        <f t="shared" si="136"/>
        <v>4.4999999999999998E-2</v>
      </c>
      <c r="T1430" s="7">
        <f t="shared" si="137"/>
        <v>15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4"/>
        <v>42104.060671296291</v>
      </c>
      <c r="K1431">
        <v>1426037242</v>
      </c>
      <c r="L1431" s="11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138"/>
        <v>publishing</v>
      </c>
      <c r="R1431" t="str">
        <f t="shared" si="139"/>
        <v>translations</v>
      </c>
      <c r="S1431" s="6">
        <f t="shared" si="136"/>
        <v>0</v>
      </c>
      <c r="T1431" s="7">
        <f t="shared" si="137"/>
        <v>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4"/>
        <v>41992.813518518517</v>
      </c>
      <c r="K1432">
        <v>1416339088</v>
      </c>
      <c r="L1432" s="11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138"/>
        <v>publishing</v>
      </c>
      <c r="R1432" t="str">
        <f t="shared" si="139"/>
        <v>translations</v>
      </c>
      <c r="S1432" s="6">
        <f t="shared" si="136"/>
        <v>8.0600000000000005E-2</v>
      </c>
      <c r="T1432" s="7">
        <f t="shared" si="137"/>
        <v>80.599999999999994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4"/>
        <v>42334.252500000002</v>
      </c>
      <c r="K1433">
        <v>1445922216</v>
      </c>
      <c r="L1433" s="11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138"/>
        <v>publishing</v>
      </c>
      <c r="R1433" t="str">
        <f t="shared" si="139"/>
        <v>translations</v>
      </c>
      <c r="S1433" s="6">
        <f t="shared" si="136"/>
        <v>0.31947058823529412</v>
      </c>
      <c r="T1433" s="7">
        <f t="shared" si="137"/>
        <v>115.55319148936171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4"/>
        <v>42205.780416666668</v>
      </c>
      <c r="K1434">
        <v>1434825828</v>
      </c>
      <c r="L1434" s="11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138"/>
        <v>publishing</v>
      </c>
      <c r="R1434" t="str">
        <f t="shared" si="139"/>
        <v>translations</v>
      </c>
      <c r="S1434" s="6">
        <f t="shared" si="136"/>
        <v>0</v>
      </c>
      <c r="T1434" s="7">
        <f t="shared" si="137"/>
        <v>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4"/>
        <v>42714.458333333328</v>
      </c>
      <c r="K1435">
        <v>1477839675</v>
      </c>
      <c r="L1435" s="11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138"/>
        <v>publishing</v>
      </c>
      <c r="R1435" t="str">
        <f t="shared" si="139"/>
        <v>translations</v>
      </c>
      <c r="S1435" s="6">
        <f t="shared" si="136"/>
        <v>6.7083333333333328E-2</v>
      </c>
      <c r="T1435" s="7">
        <f t="shared" si="137"/>
        <v>80.5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4"/>
        <v>42163.625</v>
      </c>
      <c r="K1436">
        <v>1431973478</v>
      </c>
      <c r="L1436" s="11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138"/>
        <v>publishing</v>
      </c>
      <c r="R1436" t="str">
        <f t="shared" si="139"/>
        <v>translations</v>
      </c>
      <c r="S1436" s="6">
        <f t="shared" si="136"/>
        <v>9.987804878048781E-2</v>
      </c>
      <c r="T1436" s="7">
        <f t="shared" si="137"/>
        <v>744.5454545454545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4"/>
        <v>42288.780324074076</v>
      </c>
      <c r="K1437">
        <v>1441997020</v>
      </c>
      <c r="L1437" s="11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138"/>
        <v>publishing</v>
      </c>
      <c r="R1437" t="str">
        <f t="shared" si="139"/>
        <v>translations</v>
      </c>
      <c r="S1437" s="6">
        <f t="shared" si="136"/>
        <v>1E-3</v>
      </c>
      <c r="T1437" s="7">
        <f t="shared" si="137"/>
        <v>7.5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4"/>
        <v>42421.35019675926</v>
      </c>
      <c r="K1438">
        <v>1453451057</v>
      </c>
      <c r="L1438" s="11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138"/>
        <v>publishing</v>
      </c>
      <c r="R1438" t="str">
        <f t="shared" si="139"/>
        <v>translations</v>
      </c>
      <c r="S1438" s="6">
        <f t="shared" si="136"/>
        <v>7.7000000000000002E-3</v>
      </c>
      <c r="T1438" s="7">
        <f t="shared" si="137"/>
        <v>38.5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4"/>
        <v>41833.207638888889</v>
      </c>
      <c r="K1439">
        <v>1402058739</v>
      </c>
      <c r="L1439" s="11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138"/>
        <v>publishing</v>
      </c>
      <c r="R1439" t="str">
        <f t="shared" si="139"/>
        <v>translations</v>
      </c>
      <c r="S1439" s="6">
        <f t="shared" si="136"/>
        <v>0.26900000000000002</v>
      </c>
      <c r="T1439" s="7">
        <f t="shared" si="137"/>
        <v>36.68181818181818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4"/>
        <v>42487.579861111109</v>
      </c>
      <c r="K1440">
        <v>1459198499</v>
      </c>
      <c r="L1440" s="11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138"/>
        <v>publishing</v>
      </c>
      <c r="R1440" t="str">
        <f t="shared" si="139"/>
        <v>translations</v>
      </c>
      <c r="S1440" s="6">
        <f t="shared" si="136"/>
        <v>0.03</v>
      </c>
      <c r="T1440" s="7">
        <f t="shared" si="137"/>
        <v>75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4"/>
        <v>42070.829872685179</v>
      </c>
      <c r="K1441">
        <v>1423166101</v>
      </c>
      <c r="L1441" s="11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138"/>
        <v>publishing</v>
      </c>
      <c r="R1441" t="str">
        <f t="shared" si="139"/>
        <v>translations</v>
      </c>
      <c r="S1441" s="6">
        <f t="shared" si="136"/>
        <v>6.6055045871559637E-2</v>
      </c>
      <c r="T1441" s="7">
        <f t="shared" si="137"/>
        <v>30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4"/>
        <v>42516.748414351852</v>
      </c>
      <c r="K1442">
        <v>1461693463</v>
      </c>
      <c r="L1442" s="11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138"/>
        <v>publishing</v>
      </c>
      <c r="R1442" t="str">
        <f t="shared" si="139"/>
        <v>translations</v>
      </c>
      <c r="S1442" s="6">
        <f t="shared" si="136"/>
        <v>7.6923076923076926E-5</v>
      </c>
      <c r="T1442" s="7">
        <f t="shared" si="137"/>
        <v>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4"/>
        <v>42258.765844907408</v>
      </c>
      <c r="K1443">
        <v>1436811769</v>
      </c>
      <c r="L1443" s="11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138"/>
        <v>publishing</v>
      </c>
      <c r="R1443" t="str">
        <f t="shared" si="139"/>
        <v>translations</v>
      </c>
      <c r="S1443" s="6">
        <f t="shared" si="136"/>
        <v>1.1222222222222222E-2</v>
      </c>
      <c r="T1443" s="7">
        <f t="shared" si="137"/>
        <v>673.33333333333337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4"/>
        <v>42515.64534722222</v>
      </c>
      <c r="K1444">
        <v>1461598158</v>
      </c>
      <c r="L1444" s="11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138"/>
        <v>publishing</v>
      </c>
      <c r="R1444" t="str">
        <f t="shared" si="139"/>
        <v>translations</v>
      </c>
      <c r="S1444" s="6">
        <f t="shared" si="136"/>
        <v>0</v>
      </c>
      <c r="T1444" s="7">
        <f t="shared" si="137"/>
        <v>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4"/>
        <v>42737.926030092596</v>
      </c>
      <c r="K1445">
        <v>1480803209</v>
      </c>
      <c r="L1445" s="11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138"/>
        <v>publishing</v>
      </c>
      <c r="R1445" t="str">
        <f t="shared" si="139"/>
        <v>translations</v>
      </c>
      <c r="S1445" s="6">
        <f t="shared" si="136"/>
        <v>0</v>
      </c>
      <c r="T1445" s="7">
        <f t="shared" si="137"/>
        <v>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4"/>
        <v>42259.873402777783</v>
      </c>
      <c r="K1446">
        <v>1436907462</v>
      </c>
      <c r="L1446" s="11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138"/>
        <v>publishing</v>
      </c>
      <c r="R1446" t="str">
        <f t="shared" si="139"/>
        <v>translations</v>
      </c>
      <c r="S1446" s="6">
        <f t="shared" si="136"/>
        <v>0</v>
      </c>
      <c r="T1446" s="7">
        <f t="shared" si="137"/>
        <v>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4"/>
        <v>42169.542303240742</v>
      </c>
      <c r="K1447">
        <v>1431694855</v>
      </c>
      <c r="L1447" s="11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138"/>
        <v>publishing</v>
      </c>
      <c r="R1447" t="str">
        <f t="shared" si="139"/>
        <v>translations</v>
      </c>
      <c r="S1447" s="6">
        <f t="shared" si="136"/>
        <v>0</v>
      </c>
      <c r="T1447" s="7">
        <f t="shared" si="137"/>
        <v>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4"/>
        <v>42481.447662037041</v>
      </c>
      <c r="K1448">
        <v>1459507478</v>
      </c>
      <c r="L1448" s="11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138"/>
        <v>publishing</v>
      </c>
      <c r="R1448" t="str">
        <f t="shared" si="139"/>
        <v>translations</v>
      </c>
      <c r="S1448" s="6">
        <f t="shared" si="136"/>
        <v>0</v>
      </c>
      <c r="T1448" s="7">
        <f t="shared" si="137"/>
        <v>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4"/>
        <v>42559.730717592596</v>
      </c>
      <c r="K1449">
        <v>1465407134</v>
      </c>
      <c r="L1449" s="11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138"/>
        <v>publishing</v>
      </c>
      <c r="R1449" t="str">
        <f t="shared" si="139"/>
        <v>translations</v>
      </c>
      <c r="S1449" s="6">
        <f t="shared" si="136"/>
        <v>1.4999999999999999E-4</v>
      </c>
      <c r="T1449" s="7">
        <f t="shared" si="137"/>
        <v>25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4"/>
        <v>42146.225694444445</v>
      </c>
      <c r="K1450">
        <v>1429655318</v>
      </c>
      <c r="L1450" s="11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138"/>
        <v>publishing</v>
      </c>
      <c r="R1450" t="str">
        <f t="shared" si="139"/>
        <v>translations</v>
      </c>
      <c r="S1450" s="6">
        <f t="shared" si="136"/>
        <v>0</v>
      </c>
      <c r="T1450" s="7">
        <f t="shared" si="137"/>
        <v>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4"/>
        <v>42134.811400462961</v>
      </c>
      <c r="K1451">
        <v>1427138905</v>
      </c>
      <c r="L1451" s="11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138"/>
        <v>publishing</v>
      </c>
      <c r="R1451" t="str">
        <f t="shared" si="139"/>
        <v>translations</v>
      </c>
      <c r="S1451" s="6">
        <f t="shared" si="136"/>
        <v>0</v>
      </c>
      <c r="T1451" s="7">
        <f t="shared" si="137"/>
        <v>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4"/>
        <v>42420.171261574069</v>
      </c>
      <c r="K1452">
        <v>1453349197</v>
      </c>
      <c r="L1452" s="11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138"/>
        <v>publishing</v>
      </c>
      <c r="R1452" t="str">
        <f t="shared" si="139"/>
        <v>translations</v>
      </c>
      <c r="S1452" s="6">
        <f t="shared" si="136"/>
        <v>1.0000000000000001E-5</v>
      </c>
      <c r="T1452" s="7">
        <f t="shared" si="137"/>
        <v>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4"/>
        <v>41962.00068287037</v>
      </c>
      <c r="K1453">
        <v>1413759659</v>
      </c>
      <c r="L1453" s="11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138"/>
        <v>publishing</v>
      </c>
      <c r="R1453" t="str">
        <f t="shared" si="139"/>
        <v>translations</v>
      </c>
      <c r="S1453" s="6">
        <f t="shared" si="136"/>
        <v>1.0554089709762533E-4</v>
      </c>
      <c r="T1453" s="7">
        <f t="shared" si="137"/>
        <v>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4"/>
        <v>41848.703275462962</v>
      </c>
      <c r="K1454">
        <v>1403974363</v>
      </c>
      <c r="L1454" s="11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138"/>
        <v>publishing</v>
      </c>
      <c r="R1454" t="str">
        <f t="shared" si="139"/>
        <v>translations</v>
      </c>
      <c r="S1454" s="6">
        <f t="shared" si="136"/>
        <v>0</v>
      </c>
      <c r="T1454" s="7">
        <f t="shared" si="137"/>
        <v>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4"/>
        <v>42840.654479166667</v>
      </c>
      <c r="K1455">
        <v>1488386547</v>
      </c>
      <c r="L1455" s="11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138"/>
        <v>publishing</v>
      </c>
      <c r="R1455" t="str">
        <f t="shared" si="139"/>
        <v>translations</v>
      </c>
      <c r="S1455" s="6">
        <f t="shared" si="136"/>
        <v>0</v>
      </c>
      <c r="T1455" s="7">
        <f t="shared" si="137"/>
        <v>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4"/>
        <v>42484.915972222225</v>
      </c>
      <c r="K1456">
        <v>1459716480</v>
      </c>
      <c r="L1456" s="11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138"/>
        <v>publishing</v>
      </c>
      <c r="R1456" t="str">
        <f t="shared" si="139"/>
        <v>translations</v>
      </c>
      <c r="S1456" s="6">
        <f t="shared" si="136"/>
        <v>8.5714285714285719E-3</v>
      </c>
      <c r="T1456" s="7">
        <f t="shared" si="137"/>
        <v>15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4"/>
        <v>41887.568749999999</v>
      </c>
      <c r="K1457">
        <v>1405181320</v>
      </c>
      <c r="L1457" s="11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138"/>
        <v>publishing</v>
      </c>
      <c r="R1457" t="str">
        <f t="shared" si="139"/>
        <v>translations</v>
      </c>
      <c r="S1457" s="6">
        <f t="shared" si="136"/>
        <v>0.105</v>
      </c>
      <c r="T1457" s="7">
        <f t="shared" si="137"/>
        <v>225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4"/>
        <v>42738.668576388889</v>
      </c>
      <c r="K1458">
        <v>1480867365</v>
      </c>
      <c r="L1458" s="11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138"/>
        <v>publishing</v>
      </c>
      <c r="R1458" t="str">
        <f t="shared" si="139"/>
        <v>translations</v>
      </c>
      <c r="S1458" s="6">
        <f t="shared" si="136"/>
        <v>2.9000000000000001E-2</v>
      </c>
      <c r="T1458" s="7">
        <f t="shared" si="137"/>
        <v>48.333333333333336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4"/>
        <v>42319.938009259262</v>
      </c>
      <c r="K1459">
        <v>1444685444</v>
      </c>
      <c r="L1459" s="11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138"/>
        <v>publishing</v>
      </c>
      <c r="R1459" t="str">
        <f t="shared" si="139"/>
        <v>translations</v>
      </c>
      <c r="S1459" s="6">
        <f t="shared" si="136"/>
        <v>0</v>
      </c>
      <c r="T1459" s="7">
        <f t="shared" si="137"/>
        <v>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4"/>
        <v>41862.166666666664</v>
      </c>
      <c r="K1460">
        <v>1405097760</v>
      </c>
      <c r="L1460" s="11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138"/>
        <v>publishing</v>
      </c>
      <c r="R1460" t="str">
        <f t="shared" si="139"/>
        <v>translations</v>
      </c>
      <c r="S1460" s="6">
        <f t="shared" si="136"/>
        <v>0</v>
      </c>
      <c r="T1460" s="7">
        <f t="shared" si="137"/>
        <v>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4"/>
        <v>42340.725694444445</v>
      </c>
      <c r="K1461">
        <v>1446612896</v>
      </c>
      <c r="L1461" s="11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138"/>
        <v>publishing</v>
      </c>
      <c r="R1461" t="str">
        <f t="shared" si="139"/>
        <v>translations</v>
      </c>
      <c r="S1461" s="6">
        <f t="shared" si="136"/>
        <v>0</v>
      </c>
      <c r="T1461" s="7">
        <f t="shared" si="137"/>
        <v>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4"/>
        <v>41973.989583333328</v>
      </c>
      <c r="K1462">
        <v>1412371898</v>
      </c>
      <c r="L1462" s="11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138"/>
        <v>publishing</v>
      </c>
      <c r="R1462" t="str">
        <f t="shared" si="139"/>
        <v>translations</v>
      </c>
      <c r="S1462" s="6">
        <f t="shared" si="136"/>
        <v>0</v>
      </c>
      <c r="T1462" s="7">
        <f t="shared" si="137"/>
        <v>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4"/>
        <v>41933</v>
      </c>
      <c r="K1463">
        <v>1410967754</v>
      </c>
      <c r="L1463" s="11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ref="Q1411:Q1474" si="140">LEFT(P1463, FIND("&amp;",P1463)-2)</f>
        <v>publishing/radio</v>
      </c>
      <c r="S1463" s="6">
        <f t="shared" si="136"/>
        <v>1.012446</v>
      </c>
      <c r="T1463" s="7">
        <f t="shared" si="137"/>
        <v>44.66673529411765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4"/>
        <v>41374.662858796299</v>
      </c>
      <c r="K1464">
        <v>1363017271</v>
      </c>
      <c r="L1464" s="11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140"/>
        <v>publishing/radio</v>
      </c>
      <c r="S1464" s="6">
        <f t="shared" si="136"/>
        <v>1.085175</v>
      </c>
      <c r="T1464" s="7">
        <f t="shared" si="137"/>
        <v>28.937999999999999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4"/>
        <v>41371.869652777779</v>
      </c>
      <c r="K1465">
        <v>1361483538</v>
      </c>
      <c r="L1465" s="11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140"/>
        <v>publishing/radio</v>
      </c>
      <c r="S1465" s="6">
        <f t="shared" si="136"/>
        <v>1.4766666666666666</v>
      </c>
      <c r="T1465" s="7">
        <f t="shared" si="137"/>
        <v>35.44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4"/>
        <v>41321.661550925928</v>
      </c>
      <c r="K1466">
        <v>1358437958</v>
      </c>
      <c r="L1466" s="11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140"/>
        <v>publishing/radio</v>
      </c>
      <c r="S1466" s="6">
        <f t="shared" si="136"/>
        <v>1.6319999999999999</v>
      </c>
      <c r="T1466" s="7">
        <f t="shared" si="137"/>
        <v>34.871794871794869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4"/>
        <v>40990.125</v>
      </c>
      <c r="K1467">
        <v>1329759452</v>
      </c>
      <c r="L1467" s="11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140"/>
        <v>publishing/radio</v>
      </c>
      <c r="S1467" s="6">
        <f t="shared" si="136"/>
        <v>4.5641449999999999</v>
      </c>
      <c r="T1467" s="7">
        <f t="shared" si="137"/>
        <v>52.622732513451197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4"/>
        <v>42381.208333333328</v>
      </c>
      <c r="K1468">
        <v>1449029266</v>
      </c>
      <c r="L1468" s="11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140"/>
        <v>publishing/radio</v>
      </c>
      <c r="S1468" s="6">
        <f t="shared" si="136"/>
        <v>1.0787731249999999</v>
      </c>
      <c r="T1468" s="7">
        <f t="shared" si="137"/>
        <v>69.598266129032254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4"/>
        <v>40993.760243055556</v>
      </c>
      <c r="K1469">
        <v>1327518885</v>
      </c>
      <c r="L1469" s="11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140"/>
        <v>publishing/radio</v>
      </c>
      <c r="S1469" s="6">
        <f t="shared" si="136"/>
        <v>1.1508</v>
      </c>
      <c r="T1469" s="7">
        <f t="shared" si="137"/>
        <v>76.72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4"/>
        <v>40706.014456018522</v>
      </c>
      <c r="K1470">
        <v>1302654049</v>
      </c>
      <c r="L1470" s="11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140"/>
        <v>publishing/radio</v>
      </c>
      <c r="S1470" s="6">
        <f t="shared" si="136"/>
        <v>1.0236842105263158</v>
      </c>
      <c r="T1470" s="7">
        <f t="shared" si="137"/>
        <v>33.191126279863482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4"/>
        <v>41320.598483796297</v>
      </c>
      <c r="K1471">
        <v>1358346109</v>
      </c>
      <c r="L1471" s="11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140"/>
        <v>publishing/radio</v>
      </c>
      <c r="S1471" s="6">
        <f t="shared" si="136"/>
        <v>1.0842485875706214</v>
      </c>
      <c r="T1471" s="7">
        <f t="shared" si="137"/>
        <v>149.46417445482865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4"/>
        <v>41271.827118055553</v>
      </c>
      <c r="K1472">
        <v>1354909863</v>
      </c>
      <c r="L1472" s="11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140"/>
        <v>publishing/radio</v>
      </c>
      <c r="S1472" s="6">
        <f t="shared" si="136"/>
        <v>1.2513333333333334</v>
      </c>
      <c r="T1472" s="7">
        <f t="shared" si="137"/>
        <v>23.172839506172838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4"/>
        <v>42103.957569444443</v>
      </c>
      <c r="K1473">
        <v>1426028334</v>
      </c>
      <c r="L1473" s="11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140"/>
        <v>publishing/radio</v>
      </c>
      <c r="S1473" s="6">
        <f t="shared" si="136"/>
        <v>1.03840625</v>
      </c>
      <c r="T1473" s="7">
        <f t="shared" si="137"/>
        <v>96.877551020408163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4"/>
        <v>41563.542858796296</v>
      </c>
      <c r="K1474">
        <v>1379336503</v>
      </c>
      <c r="L1474" s="11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140"/>
        <v>publishing/radio</v>
      </c>
      <c r="S1474" s="6">
        <f t="shared" si="136"/>
        <v>1.3870400000000001</v>
      </c>
      <c r="T1474" s="7">
        <f t="shared" si="137"/>
        <v>103.20238095238095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41">(((I1475/60)/60)/24)+DATE(1970,1,1)</f>
        <v>40969.979618055557</v>
      </c>
      <c r="K1475">
        <v>1328052639</v>
      </c>
      <c r="L1475" s="11">
        <f t="shared" ref="L1475:L1538" si="142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143">LEFT(P1475, FIND("&amp;",P1475)-2)</f>
        <v>publishing/radio</v>
      </c>
      <c r="S1475" s="6">
        <f t="shared" ref="S1475:S1538" si="144">E1475/D1475</f>
        <v>1.20516</v>
      </c>
      <c r="T1475" s="7">
        <f t="shared" ref="T1475:T1538" si="145">IF(E1475=0,0,E1475/N1475)</f>
        <v>38.462553191489363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41"/>
        <v>41530.727916666663</v>
      </c>
      <c r="K1476">
        <v>1376501292</v>
      </c>
      <c r="L1476" s="11">
        <f t="shared" si="14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143"/>
        <v>publishing/radio</v>
      </c>
      <c r="S1476" s="6">
        <f t="shared" si="144"/>
        <v>1.1226666666666667</v>
      </c>
      <c r="T1476" s="7">
        <f t="shared" si="145"/>
        <v>44.315789473684212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41"/>
        <v>41993.207638888889</v>
      </c>
      <c r="K1477">
        <v>1416244863</v>
      </c>
      <c r="L1477" s="11">
        <f t="shared" si="14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143"/>
        <v>publishing/radio</v>
      </c>
      <c r="S1477" s="6">
        <f t="shared" si="144"/>
        <v>1.8866966666666667</v>
      </c>
      <c r="T1477" s="7">
        <f t="shared" si="145"/>
        <v>64.173356009070289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41"/>
        <v>40796.041921296295</v>
      </c>
      <c r="K1478">
        <v>1313024422</v>
      </c>
      <c r="L1478" s="11">
        <f t="shared" si="14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143"/>
        <v>publishing/radio</v>
      </c>
      <c r="S1478" s="6">
        <f t="shared" si="144"/>
        <v>6.6155466666666669</v>
      </c>
      <c r="T1478" s="7">
        <f t="shared" si="145"/>
        <v>43.333275109170302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41"/>
        <v>40900.125</v>
      </c>
      <c r="K1479">
        <v>1319467604</v>
      </c>
      <c r="L1479" s="11">
        <f t="shared" si="14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143"/>
        <v>publishing/radio</v>
      </c>
      <c r="S1479" s="6">
        <f t="shared" si="144"/>
        <v>1.1131</v>
      </c>
      <c r="T1479" s="7">
        <f t="shared" si="145"/>
        <v>90.495934959349597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41"/>
        <v>41408.871678240743</v>
      </c>
      <c r="K1480">
        <v>1367355313</v>
      </c>
      <c r="L1480" s="11">
        <f t="shared" si="142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143"/>
        <v>publishing/radio</v>
      </c>
      <c r="S1480" s="6">
        <f t="shared" si="144"/>
        <v>11.8161422</v>
      </c>
      <c r="T1480" s="7">
        <f t="shared" si="145"/>
        <v>29.187190495010373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41"/>
        <v>41769.165972222225</v>
      </c>
      <c r="K1481">
        <v>1398448389</v>
      </c>
      <c r="L1481" s="11">
        <f t="shared" si="142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143"/>
        <v>publishing/radio</v>
      </c>
      <c r="S1481" s="6">
        <f t="shared" si="144"/>
        <v>1.37375</v>
      </c>
      <c r="T1481" s="7">
        <f t="shared" si="145"/>
        <v>30.95774647887324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41"/>
        <v>41481.708333333336</v>
      </c>
      <c r="K1482">
        <v>1373408699</v>
      </c>
      <c r="L1482" s="11">
        <f t="shared" si="142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143"/>
        <v>publishing/radio</v>
      </c>
      <c r="S1482" s="6">
        <f t="shared" si="144"/>
        <v>1.170404</v>
      </c>
      <c r="T1482" s="7">
        <f t="shared" si="145"/>
        <v>92.157795275590544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41"/>
        <v>41580.922974537039</v>
      </c>
      <c r="K1483">
        <v>1380838145</v>
      </c>
      <c r="L1483" s="11">
        <f t="shared" si="142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t="str">
        <f t="shared" ref="Q1483:Q1546" si="146">LEFT(P1483, FIND("/",P1483)-1)</f>
        <v>publishing</v>
      </c>
      <c r="R1483" t="str">
        <f t="shared" ref="R1483:R1546" si="147">RIGHT(P1483,LEN(P1483)-FIND("/",P1483))</f>
        <v>fiction</v>
      </c>
      <c r="S1483" s="6">
        <f t="shared" si="144"/>
        <v>2.1000000000000001E-2</v>
      </c>
      <c r="T1483" s="7">
        <f t="shared" si="145"/>
        <v>17.5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41"/>
        <v>41159.32708333333</v>
      </c>
      <c r="K1484">
        <v>1345062936</v>
      </c>
      <c r="L1484" s="11">
        <f t="shared" si="142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146"/>
        <v>publishing</v>
      </c>
      <c r="R1484" t="str">
        <f t="shared" si="147"/>
        <v>fiction</v>
      </c>
      <c r="S1484" s="6">
        <f t="shared" si="144"/>
        <v>1E-3</v>
      </c>
      <c r="T1484" s="7">
        <f t="shared" si="145"/>
        <v>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41"/>
        <v>42573.192997685182</v>
      </c>
      <c r="K1485">
        <v>1467002275</v>
      </c>
      <c r="L1485" s="11">
        <f t="shared" si="142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146"/>
        <v>publishing</v>
      </c>
      <c r="R1485" t="str">
        <f t="shared" si="147"/>
        <v>fiction</v>
      </c>
      <c r="S1485" s="6">
        <f t="shared" si="144"/>
        <v>7.1428571428571426E-3</v>
      </c>
      <c r="T1485" s="7">
        <f t="shared" si="145"/>
        <v>25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41"/>
        <v>41111.618750000001</v>
      </c>
      <c r="K1486">
        <v>1337834963</v>
      </c>
      <c r="L1486" s="11">
        <f t="shared" si="142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146"/>
        <v>publishing</v>
      </c>
      <c r="R1486" t="str">
        <f t="shared" si="147"/>
        <v>fiction</v>
      </c>
      <c r="S1486" s="6">
        <f t="shared" si="144"/>
        <v>0</v>
      </c>
      <c r="T1486" s="7">
        <f t="shared" si="145"/>
        <v>0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41"/>
        <v>42175.795983796299</v>
      </c>
      <c r="K1487">
        <v>1430939173</v>
      </c>
      <c r="L1487" s="11">
        <f t="shared" si="142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146"/>
        <v>publishing</v>
      </c>
      <c r="R1487" t="str">
        <f t="shared" si="147"/>
        <v>fiction</v>
      </c>
      <c r="S1487" s="6">
        <f t="shared" si="144"/>
        <v>2.2388059701492536E-2</v>
      </c>
      <c r="T1487" s="7">
        <f t="shared" si="145"/>
        <v>50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41"/>
        <v>42062.168530092589</v>
      </c>
      <c r="K1488">
        <v>1422417761</v>
      </c>
      <c r="L1488" s="11">
        <f t="shared" si="142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146"/>
        <v>publishing</v>
      </c>
      <c r="R1488" t="str">
        <f t="shared" si="147"/>
        <v>fiction</v>
      </c>
      <c r="S1488" s="6">
        <f t="shared" si="144"/>
        <v>2.3999999999999998E-3</v>
      </c>
      <c r="T1488" s="7">
        <f t="shared" si="145"/>
        <v>16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41"/>
        <v>42584.917488425926</v>
      </c>
      <c r="K1489">
        <v>1467583271</v>
      </c>
      <c r="L1489" s="11">
        <f t="shared" si="142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146"/>
        <v>publishing</v>
      </c>
      <c r="R1489" t="str">
        <f t="shared" si="147"/>
        <v>fiction</v>
      </c>
      <c r="S1489" s="6">
        <f t="shared" si="144"/>
        <v>0</v>
      </c>
      <c r="T1489" s="7">
        <f t="shared" si="145"/>
        <v>0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41"/>
        <v>41644.563194444447</v>
      </c>
      <c r="K1490">
        <v>1386336660</v>
      </c>
      <c r="L1490" s="11">
        <f t="shared" si="142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146"/>
        <v>publishing</v>
      </c>
      <c r="R1490" t="str">
        <f t="shared" si="147"/>
        <v>fiction</v>
      </c>
      <c r="S1490" s="6">
        <f t="shared" si="144"/>
        <v>2.4E-2</v>
      </c>
      <c r="T1490" s="7">
        <f t="shared" si="145"/>
        <v>60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41"/>
        <v>41228.653379629628</v>
      </c>
      <c r="K1491">
        <v>1350398452</v>
      </c>
      <c r="L1491" s="11">
        <f t="shared" si="142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146"/>
        <v>publishing</v>
      </c>
      <c r="R1491" t="str">
        <f t="shared" si="147"/>
        <v>fiction</v>
      </c>
      <c r="S1491" s="6">
        <f t="shared" si="144"/>
        <v>0</v>
      </c>
      <c r="T1491" s="7">
        <f t="shared" si="145"/>
        <v>0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41"/>
        <v>41549.561041666668</v>
      </c>
      <c r="K1492">
        <v>1378214874</v>
      </c>
      <c r="L1492" s="11">
        <f t="shared" si="142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146"/>
        <v>publishing</v>
      </c>
      <c r="R1492" t="str">
        <f t="shared" si="147"/>
        <v>fiction</v>
      </c>
      <c r="S1492" s="6">
        <f t="shared" si="144"/>
        <v>0.30862068965517242</v>
      </c>
      <c r="T1492" s="7">
        <f t="shared" si="145"/>
        <v>47.10526315789474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41"/>
        <v>42050.651388888888</v>
      </c>
      <c r="K1493">
        <v>1418922443</v>
      </c>
      <c r="L1493" s="11">
        <f t="shared" si="142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146"/>
        <v>publishing</v>
      </c>
      <c r="R1493" t="str">
        <f t="shared" si="147"/>
        <v>fiction</v>
      </c>
      <c r="S1493" s="6">
        <f t="shared" si="144"/>
        <v>8.3333333333333329E-2</v>
      </c>
      <c r="T1493" s="7">
        <f t="shared" si="145"/>
        <v>100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41"/>
        <v>40712.884791666671</v>
      </c>
      <c r="K1494">
        <v>1305839646</v>
      </c>
      <c r="L1494" s="11">
        <f t="shared" si="142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146"/>
        <v>publishing</v>
      </c>
      <c r="R1494" t="str">
        <f t="shared" si="147"/>
        <v>fiction</v>
      </c>
      <c r="S1494" s="6">
        <f t="shared" si="144"/>
        <v>7.4999999999999997E-3</v>
      </c>
      <c r="T1494" s="7">
        <f t="shared" si="145"/>
        <v>15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41"/>
        <v>41441.866608796299</v>
      </c>
      <c r="K1495">
        <v>1368823675</v>
      </c>
      <c r="L1495" s="11">
        <f t="shared" si="142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146"/>
        <v>publishing</v>
      </c>
      <c r="R1495" t="str">
        <f t="shared" si="147"/>
        <v>fiction</v>
      </c>
      <c r="S1495" s="6">
        <f t="shared" si="144"/>
        <v>0</v>
      </c>
      <c r="T1495" s="7">
        <f t="shared" si="145"/>
        <v>0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41"/>
        <v>42097.651388888888</v>
      </c>
      <c r="K1496">
        <v>1425489613</v>
      </c>
      <c r="L1496" s="11">
        <f t="shared" si="142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146"/>
        <v>publishing</v>
      </c>
      <c r="R1496" t="str">
        <f t="shared" si="147"/>
        <v>fiction</v>
      </c>
      <c r="S1496" s="6">
        <f t="shared" si="144"/>
        <v>8.8999999999999996E-2</v>
      </c>
      <c r="T1496" s="7">
        <f t="shared" si="145"/>
        <v>40.454545454545453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41"/>
        <v>40782.789710648147</v>
      </c>
      <c r="K1497">
        <v>1311879431</v>
      </c>
      <c r="L1497" s="11">
        <f t="shared" si="142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146"/>
        <v>publishing</v>
      </c>
      <c r="R1497" t="str">
        <f t="shared" si="147"/>
        <v>fiction</v>
      </c>
      <c r="S1497" s="6">
        <f t="shared" si="144"/>
        <v>0</v>
      </c>
      <c r="T1497" s="7">
        <f t="shared" si="145"/>
        <v>0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41"/>
        <v>41898.475219907406</v>
      </c>
      <c r="K1498">
        <v>1405682659</v>
      </c>
      <c r="L1498" s="11">
        <f t="shared" si="142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146"/>
        <v>publishing</v>
      </c>
      <c r="R1498" t="str">
        <f t="shared" si="147"/>
        <v>fiction</v>
      </c>
      <c r="S1498" s="6">
        <f t="shared" si="144"/>
        <v>0</v>
      </c>
      <c r="T1498" s="7">
        <f t="shared" si="145"/>
        <v>0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41"/>
        <v>41486.821527777778</v>
      </c>
      <c r="K1499">
        <v>1371655522</v>
      </c>
      <c r="L1499" s="11">
        <f t="shared" si="142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146"/>
        <v>publishing</v>
      </c>
      <c r="R1499" t="str">
        <f t="shared" si="147"/>
        <v>fiction</v>
      </c>
      <c r="S1499" s="6">
        <f t="shared" si="144"/>
        <v>6.666666666666667E-5</v>
      </c>
      <c r="T1499" s="7">
        <f t="shared" si="145"/>
        <v>1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41"/>
        <v>41885.983541666668</v>
      </c>
      <c r="K1500">
        <v>1405899378</v>
      </c>
      <c r="L1500" s="11">
        <f t="shared" si="142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146"/>
        <v>publishing</v>
      </c>
      <c r="R1500" t="str">
        <f t="shared" si="147"/>
        <v>fiction</v>
      </c>
      <c r="S1500" s="6">
        <f t="shared" si="144"/>
        <v>1.9E-2</v>
      </c>
      <c r="T1500" s="7">
        <f t="shared" si="145"/>
        <v>19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41"/>
        <v>42587.007326388892</v>
      </c>
      <c r="K1501">
        <v>1465171833</v>
      </c>
      <c r="L1501" s="11">
        <f t="shared" si="142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146"/>
        <v>publishing</v>
      </c>
      <c r="R1501" t="str">
        <f t="shared" si="147"/>
        <v>fiction</v>
      </c>
      <c r="S1501" s="6">
        <f t="shared" si="144"/>
        <v>2.5000000000000001E-3</v>
      </c>
      <c r="T1501" s="7">
        <f t="shared" si="145"/>
        <v>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41"/>
        <v>41395.904594907406</v>
      </c>
      <c r="K1502">
        <v>1364852557</v>
      </c>
      <c r="L1502" s="11">
        <f t="shared" si="142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146"/>
        <v>publishing</v>
      </c>
      <c r="R1502" t="str">
        <f t="shared" si="147"/>
        <v>fiction</v>
      </c>
      <c r="S1502" s="6">
        <f t="shared" si="144"/>
        <v>0.25035714285714283</v>
      </c>
      <c r="T1502" s="7">
        <f t="shared" si="145"/>
        <v>46.733333333333334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41"/>
        <v>42193.583599537036</v>
      </c>
      <c r="K1503">
        <v>1433772023</v>
      </c>
      <c r="L1503" s="11">
        <f t="shared" si="142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146"/>
        <v>photography</v>
      </c>
      <c r="R1503" t="str">
        <f t="shared" si="147"/>
        <v>photobooks</v>
      </c>
      <c r="S1503" s="6">
        <f t="shared" si="144"/>
        <v>1.6633076923076924</v>
      </c>
      <c r="T1503" s="7">
        <f t="shared" si="145"/>
        <v>97.731073446327684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41"/>
        <v>42454.916666666672</v>
      </c>
      <c r="K1504">
        <v>1456491680</v>
      </c>
      <c r="L1504" s="11">
        <f t="shared" si="142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146"/>
        <v>photography</v>
      </c>
      <c r="R1504" t="str">
        <f t="shared" si="147"/>
        <v>photobooks</v>
      </c>
      <c r="S1504" s="6">
        <f t="shared" si="144"/>
        <v>1.0144545454545455</v>
      </c>
      <c r="T1504" s="7">
        <f t="shared" si="145"/>
        <v>67.835866261398181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41"/>
        <v>42666.347233796296</v>
      </c>
      <c r="K1505">
        <v>1472026801</v>
      </c>
      <c r="L1505" s="11">
        <f t="shared" si="142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146"/>
        <v>photography</v>
      </c>
      <c r="R1505" t="str">
        <f t="shared" si="147"/>
        <v>photobooks</v>
      </c>
      <c r="S1505" s="6">
        <f t="shared" si="144"/>
        <v>1.0789146666666667</v>
      </c>
      <c r="T1505" s="7">
        <f t="shared" si="145"/>
        <v>56.98492957746479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41"/>
        <v>41800.356249999997</v>
      </c>
      <c r="K1506">
        <v>1399996024</v>
      </c>
      <c r="L1506" s="11">
        <f t="shared" si="142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146"/>
        <v>photography</v>
      </c>
      <c r="R1506" t="str">
        <f t="shared" si="147"/>
        <v>photobooks</v>
      </c>
      <c r="S1506" s="6">
        <f t="shared" si="144"/>
        <v>2.7793846153846156</v>
      </c>
      <c r="T1506" s="7">
        <f t="shared" si="145"/>
        <v>67.159851301115239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41"/>
        <v>42451.834027777775</v>
      </c>
      <c r="K1507">
        <v>1455446303</v>
      </c>
      <c r="L1507" s="11">
        <f t="shared" si="142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146"/>
        <v>photography</v>
      </c>
      <c r="R1507" t="str">
        <f t="shared" si="147"/>
        <v>photobooks</v>
      </c>
      <c r="S1507" s="6">
        <f t="shared" si="144"/>
        <v>1.0358125</v>
      </c>
      <c r="T1507" s="7">
        <f t="shared" si="145"/>
        <v>48.037681159420288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41"/>
        <v>41844.785925925928</v>
      </c>
      <c r="K1508">
        <v>1403635904</v>
      </c>
      <c r="L1508" s="11">
        <f t="shared" si="142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146"/>
        <v>photography</v>
      </c>
      <c r="R1508" t="str">
        <f t="shared" si="147"/>
        <v>photobooks</v>
      </c>
      <c r="S1508" s="6">
        <f t="shared" si="144"/>
        <v>1.1140000000000001</v>
      </c>
      <c r="T1508" s="7">
        <f t="shared" si="145"/>
        <v>38.860465116279073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41"/>
        <v>40313.340277777781</v>
      </c>
      <c r="K1509">
        <v>1268822909</v>
      </c>
      <c r="L1509" s="11">
        <f t="shared" si="142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146"/>
        <v>photography</v>
      </c>
      <c r="R1509" t="str">
        <f t="shared" si="147"/>
        <v>photobooks</v>
      </c>
      <c r="S1509" s="6">
        <f t="shared" si="144"/>
        <v>2.15</v>
      </c>
      <c r="T1509" s="7">
        <f t="shared" si="145"/>
        <v>78.181818181818187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41"/>
        <v>41817.614363425928</v>
      </c>
      <c r="K1510">
        <v>1401201881</v>
      </c>
      <c r="L1510" s="11">
        <f t="shared" si="142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146"/>
        <v>photography</v>
      </c>
      <c r="R1510" t="str">
        <f t="shared" si="147"/>
        <v>photobooks</v>
      </c>
      <c r="S1510" s="6">
        <f t="shared" si="144"/>
        <v>1.1076216216216217</v>
      </c>
      <c r="T1510" s="7">
        <f t="shared" si="145"/>
        <v>97.113744075829388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41"/>
        <v>42780.957638888889</v>
      </c>
      <c r="K1511">
        <v>1484570885</v>
      </c>
      <c r="L1511" s="11">
        <f t="shared" si="142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146"/>
        <v>photography</v>
      </c>
      <c r="R1511" t="str">
        <f t="shared" si="147"/>
        <v>photobooks</v>
      </c>
      <c r="S1511" s="6">
        <f t="shared" si="144"/>
        <v>1.2364125714285714</v>
      </c>
      <c r="T1511" s="7">
        <f t="shared" si="145"/>
        <v>110.39397959183674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41"/>
        <v>41839.385162037033</v>
      </c>
      <c r="K1512">
        <v>1403169278</v>
      </c>
      <c r="L1512" s="11">
        <f t="shared" si="142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146"/>
        <v>photography</v>
      </c>
      <c r="R1512" t="str">
        <f t="shared" si="147"/>
        <v>photobooks</v>
      </c>
      <c r="S1512" s="6">
        <f t="shared" si="144"/>
        <v>1.0103500000000001</v>
      </c>
      <c r="T1512" s="7">
        <f t="shared" si="145"/>
        <v>39.91506172839506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41"/>
        <v>42326.625046296293</v>
      </c>
      <c r="K1513">
        <v>1445263204</v>
      </c>
      <c r="L1513" s="11">
        <f t="shared" si="142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146"/>
        <v>photography</v>
      </c>
      <c r="R1513" t="str">
        <f t="shared" si="147"/>
        <v>photobooks</v>
      </c>
      <c r="S1513" s="6">
        <f t="shared" si="144"/>
        <v>1.1179285714285714</v>
      </c>
      <c r="T1513" s="7">
        <f t="shared" si="145"/>
        <v>75.975728155339809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41"/>
        <v>42771.684479166666</v>
      </c>
      <c r="K1514">
        <v>1483719939</v>
      </c>
      <c r="L1514" s="11">
        <f t="shared" si="142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146"/>
        <v>photography</v>
      </c>
      <c r="R1514" t="str">
        <f t="shared" si="147"/>
        <v>photobooks</v>
      </c>
      <c r="S1514" s="6">
        <f t="shared" si="144"/>
        <v>5.5877142857142861</v>
      </c>
      <c r="T1514" s="7">
        <f t="shared" si="145"/>
        <v>58.379104477611939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41"/>
        <v>41836.637337962966</v>
      </c>
      <c r="K1515">
        <v>1402931866</v>
      </c>
      <c r="L1515" s="11">
        <f t="shared" si="142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146"/>
        <v>photography</v>
      </c>
      <c r="R1515" t="str">
        <f t="shared" si="147"/>
        <v>photobooks</v>
      </c>
      <c r="S1515" s="6">
        <f t="shared" si="144"/>
        <v>1.5001875</v>
      </c>
      <c r="T1515" s="7">
        <f t="shared" si="145"/>
        <v>55.82093023255814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41"/>
        <v>42274.597685185188</v>
      </c>
      <c r="K1516">
        <v>1439907640</v>
      </c>
      <c r="L1516" s="11">
        <f t="shared" si="142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146"/>
        <v>photography</v>
      </c>
      <c r="R1516" t="str">
        <f t="shared" si="147"/>
        <v>photobooks</v>
      </c>
      <c r="S1516" s="6">
        <f t="shared" si="144"/>
        <v>1.0647599999999999</v>
      </c>
      <c r="T1516" s="7">
        <f t="shared" si="145"/>
        <v>151.24431818181819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41"/>
        <v>42445.211770833332</v>
      </c>
      <c r="K1517">
        <v>1455516297</v>
      </c>
      <c r="L1517" s="11">
        <f t="shared" si="142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146"/>
        <v>photography</v>
      </c>
      <c r="R1517" t="str">
        <f t="shared" si="147"/>
        <v>photobooks</v>
      </c>
      <c r="S1517" s="6">
        <f t="shared" si="144"/>
        <v>1.57189</v>
      </c>
      <c r="T1517" s="7">
        <f t="shared" si="145"/>
        <v>849.67027027027029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41"/>
        <v>42649.583333333328</v>
      </c>
      <c r="K1518">
        <v>1473160292</v>
      </c>
      <c r="L1518" s="11">
        <f t="shared" si="142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146"/>
        <v>photography</v>
      </c>
      <c r="R1518" t="str">
        <f t="shared" si="147"/>
        <v>photobooks</v>
      </c>
      <c r="S1518" s="6">
        <f t="shared" si="144"/>
        <v>1.0865882352941176</v>
      </c>
      <c r="T1518" s="7">
        <f t="shared" si="145"/>
        <v>159.24137931034483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41"/>
        <v>41979.25</v>
      </c>
      <c r="K1519">
        <v>1415194553</v>
      </c>
      <c r="L1519" s="11">
        <f t="shared" si="142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146"/>
        <v>photography</v>
      </c>
      <c r="R1519" t="str">
        <f t="shared" si="147"/>
        <v>photobooks</v>
      </c>
      <c r="S1519" s="6">
        <f t="shared" si="144"/>
        <v>1.6197999999999999</v>
      </c>
      <c r="T1519" s="7">
        <f t="shared" si="145"/>
        <v>39.507317073170732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41"/>
        <v>41790.8200462963</v>
      </c>
      <c r="K1520">
        <v>1398973252</v>
      </c>
      <c r="L1520" s="11">
        <f t="shared" si="142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146"/>
        <v>photography</v>
      </c>
      <c r="R1520" t="str">
        <f t="shared" si="147"/>
        <v>photobooks</v>
      </c>
      <c r="S1520" s="6">
        <f t="shared" si="144"/>
        <v>2.0536666666666665</v>
      </c>
      <c r="T1520" s="7">
        <f t="shared" si="145"/>
        <v>130.52966101694915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41"/>
        <v>41810.915972222225</v>
      </c>
      <c r="K1521">
        <v>1400867283</v>
      </c>
      <c r="L1521" s="11">
        <f t="shared" si="142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146"/>
        <v>photography</v>
      </c>
      <c r="R1521" t="str">
        <f t="shared" si="147"/>
        <v>photobooks</v>
      </c>
      <c r="S1521" s="6">
        <f t="shared" si="144"/>
        <v>1.033638888888889</v>
      </c>
      <c r="T1521" s="7">
        <f t="shared" si="145"/>
        <v>64.156896551724131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41"/>
        <v>41992.166666666672</v>
      </c>
      <c r="K1522">
        <v>1415824513</v>
      </c>
      <c r="L1522" s="11">
        <f t="shared" si="142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146"/>
        <v>photography</v>
      </c>
      <c r="R1522" t="str">
        <f t="shared" si="147"/>
        <v>photobooks</v>
      </c>
      <c r="S1522" s="6">
        <f t="shared" si="144"/>
        <v>1.0347222222222223</v>
      </c>
      <c r="T1522" s="7">
        <f t="shared" si="145"/>
        <v>111.52694610778443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41"/>
        <v>42528.167719907404</v>
      </c>
      <c r="K1523">
        <v>1462248091</v>
      </c>
      <c r="L1523" s="11">
        <f t="shared" si="142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146"/>
        <v>photography</v>
      </c>
      <c r="R1523" t="str">
        <f t="shared" si="147"/>
        <v>photobooks</v>
      </c>
      <c r="S1523" s="6">
        <f t="shared" si="144"/>
        <v>1.0681333333333334</v>
      </c>
      <c r="T1523" s="7">
        <f t="shared" si="145"/>
        <v>170.44680851063831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41"/>
        <v>41929.830312500002</v>
      </c>
      <c r="K1524">
        <v>1410983739</v>
      </c>
      <c r="L1524" s="11">
        <f t="shared" si="142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146"/>
        <v>photography</v>
      </c>
      <c r="R1524" t="str">
        <f t="shared" si="147"/>
        <v>photobooks</v>
      </c>
      <c r="S1524" s="6">
        <f t="shared" si="144"/>
        <v>1.3896574712643677</v>
      </c>
      <c r="T1524" s="7">
        <f t="shared" si="145"/>
        <v>133.7391592920354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41"/>
        <v>41996</v>
      </c>
      <c r="K1525">
        <v>1416592916</v>
      </c>
      <c r="L1525" s="11">
        <f t="shared" si="142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146"/>
        <v>photography</v>
      </c>
      <c r="R1525" t="str">
        <f t="shared" si="147"/>
        <v>photobooks</v>
      </c>
      <c r="S1525" s="6">
        <f t="shared" si="144"/>
        <v>1.2484324324324325</v>
      </c>
      <c r="T1525" s="7">
        <f t="shared" si="145"/>
        <v>95.834024896265561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41"/>
        <v>42786.501041666663</v>
      </c>
      <c r="K1526">
        <v>1485000090</v>
      </c>
      <c r="L1526" s="11">
        <f t="shared" si="142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146"/>
        <v>photography</v>
      </c>
      <c r="R1526" t="str">
        <f t="shared" si="147"/>
        <v>photobooks</v>
      </c>
      <c r="S1526" s="6">
        <f t="shared" si="144"/>
        <v>2.0699999999999998</v>
      </c>
      <c r="T1526" s="7">
        <f t="shared" si="145"/>
        <v>221.78571428571428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41"/>
        <v>42600.702986111108</v>
      </c>
      <c r="K1527">
        <v>1468947138</v>
      </c>
      <c r="L1527" s="11">
        <f t="shared" si="142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146"/>
        <v>photography</v>
      </c>
      <c r="R1527" t="str">
        <f t="shared" si="147"/>
        <v>photobooks</v>
      </c>
      <c r="S1527" s="6">
        <f t="shared" si="144"/>
        <v>1.7400576923076922</v>
      </c>
      <c r="T1527" s="7">
        <f t="shared" si="145"/>
        <v>32.315357142857138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41"/>
        <v>42388.276006944448</v>
      </c>
      <c r="K1528">
        <v>1448951847</v>
      </c>
      <c r="L1528" s="11">
        <f t="shared" si="142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146"/>
        <v>photography</v>
      </c>
      <c r="R1528" t="str">
        <f t="shared" si="147"/>
        <v>photobooks</v>
      </c>
      <c r="S1528" s="6">
        <f t="shared" si="144"/>
        <v>1.2032608695652174</v>
      </c>
      <c r="T1528" s="7">
        <f t="shared" si="145"/>
        <v>98.839285714285708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41"/>
        <v>42808.558865740735</v>
      </c>
      <c r="K1529">
        <v>1487082286</v>
      </c>
      <c r="L1529" s="11">
        <f t="shared" si="142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146"/>
        <v>photography</v>
      </c>
      <c r="R1529" t="str">
        <f t="shared" si="147"/>
        <v>photobooks</v>
      </c>
      <c r="S1529" s="6">
        <f t="shared" si="144"/>
        <v>1.1044428571428573</v>
      </c>
      <c r="T1529" s="7">
        <f t="shared" si="145"/>
        <v>55.222142857142863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41"/>
        <v>42767</v>
      </c>
      <c r="K1530">
        <v>1483292122</v>
      </c>
      <c r="L1530" s="11">
        <f t="shared" si="142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146"/>
        <v>photography</v>
      </c>
      <c r="R1530" t="str">
        <f t="shared" si="147"/>
        <v>photobooks</v>
      </c>
      <c r="S1530" s="6">
        <f t="shared" si="144"/>
        <v>2.8156666666666665</v>
      </c>
      <c r="T1530" s="7">
        <f t="shared" si="145"/>
        <v>52.793750000000003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41"/>
        <v>42082.587037037039</v>
      </c>
      <c r="K1531">
        <v>1424185520</v>
      </c>
      <c r="L1531" s="11">
        <f t="shared" si="142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146"/>
        <v>photography</v>
      </c>
      <c r="R1531" t="str">
        <f t="shared" si="147"/>
        <v>photobooks</v>
      </c>
      <c r="S1531" s="6">
        <f t="shared" si="144"/>
        <v>1.0067894736842105</v>
      </c>
      <c r="T1531" s="7">
        <f t="shared" si="145"/>
        <v>135.66666666666666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41"/>
        <v>42300.767303240747</v>
      </c>
      <c r="K1532">
        <v>1443464695</v>
      </c>
      <c r="L1532" s="11">
        <f t="shared" si="142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146"/>
        <v>photography</v>
      </c>
      <c r="R1532" t="str">
        <f t="shared" si="147"/>
        <v>photobooks</v>
      </c>
      <c r="S1532" s="6">
        <f t="shared" si="144"/>
        <v>1.3482571428571428</v>
      </c>
      <c r="T1532" s="7">
        <f t="shared" si="145"/>
        <v>53.991990846681922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41"/>
        <v>41974.125</v>
      </c>
      <c r="K1533">
        <v>1414610126</v>
      </c>
      <c r="L1533" s="11">
        <f t="shared" si="142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146"/>
        <v>photography</v>
      </c>
      <c r="R1533" t="str">
        <f t="shared" si="147"/>
        <v>photobooks</v>
      </c>
      <c r="S1533" s="6">
        <f t="shared" si="144"/>
        <v>1.7595744680851064</v>
      </c>
      <c r="T1533" s="7">
        <f t="shared" si="145"/>
        <v>56.643835616438359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41"/>
        <v>42415.625</v>
      </c>
      <c r="K1534">
        <v>1453461865</v>
      </c>
      <c r="L1534" s="11">
        <f t="shared" si="142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146"/>
        <v>photography</v>
      </c>
      <c r="R1534" t="str">
        <f t="shared" si="147"/>
        <v>photobooks</v>
      </c>
      <c r="S1534" s="6">
        <f t="shared" si="144"/>
        <v>4.8402000000000003</v>
      </c>
      <c r="T1534" s="7">
        <f t="shared" si="145"/>
        <v>82.316326530612244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41"/>
        <v>42492.165972222225</v>
      </c>
      <c r="K1535">
        <v>1457913777</v>
      </c>
      <c r="L1535" s="11">
        <f t="shared" si="142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146"/>
        <v>photography</v>
      </c>
      <c r="R1535" t="str">
        <f t="shared" si="147"/>
        <v>photobooks</v>
      </c>
      <c r="S1535" s="6">
        <f t="shared" si="144"/>
        <v>1.4514</v>
      </c>
      <c r="T1535" s="7">
        <f t="shared" si="145"/>
        <v>88.26081081081081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41"/>
        <v>42251.67432870371</v>
      </c>
      <c r="K1536">
        <v>1438791062</v>
      </c>
      <c r="L1536" s="11">
        <f t="shared" si="142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146"/>
        <v>photography</v>
      </c>
      <c r="R1536" t="str">
        <f t="shared" si="147"/>
        <v>photobooks</v>
      </c>
      <c r="S1536" s="6">
        <f t="shared" si="144"/>
        <v>4.1773333333333333</v>
      </c>
      <c r="T1536" s="7">
        <f t="shared" si="145"/>
        <v>84.905149051490511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41"/>
        <v>42513.916666666672</v>
      </c>
      <c r="K1537">
        <v>1461527631</v>
      </c>
      <c r="L1537" s="11">
        <f t="shared" si="142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146"/>
        <v>photography</v>
      </c>
      <c r="R1537" t="str">
        <f t="shared" si="147"/>
        <v>photobooks</v>
      </c>
      <c r="S1537" s="6">
        <f t="shared" si="144"/>
        <v>1.3242499999999999</v>
      </c>
      <c r="T1537" s="7">
        <f t="shared" si="145"/>
        <v>48.154545454545456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41"/>
        <v>42243.802199074074</v>
      </c>
      <c r="K1538">
        <v>1438110910</v>
      </c>
      <c r="L1538" s="11">
        <f t="shared" si="142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146"/>
        <v>photography</v>
      </c>
      <c r="R1538" t="str">
        <f t="shared" si="147"/>
        <v>photobooks</v>
      </c>
      <c r="S1538" s="6">
        <f t="shared" si="144"/>
        <v>2.5030841666666666</v>
      </c>
      <c r="T1538" s="7">
        <f t="shared" si="145"/>
        <v>66.015406593406595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8">(((I1539/60)/60)/24)+DATE(1970,1,1)</f>
        <v>42588.75</v>
      </c>
      <c r="K1539">
        <v>1467358427</v>
      </c>
      <c r="L1539" s="11">
        <f t="shared" ref="L1539:L1602" si="14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si="146"/>
        <v>photography</v>
      </c>
      <c r="R1539" t="str">
        <f t="shared" si="147"/>
        <v>photobooks</v>
      </c>
      <c r="S1539" s="6">
        <f t="shared" ref="S1539:S1602" si="150">E1539/D1539</f>
        <v>1.7989999999999999</v>
      </c>
      <c r="T1539" s="7">
        <f t="shared" ref="T1539:T1602" si="151">IF(E1539=0,0,E1539/N1539)</f>
        <v>96.375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8"/>
        <v>42026.782060185185</v>
      </c>
      <c r="K1540">
        <v>1418064370</v>
      </c>
      <c r="L1540" s="11">
        <f t="shared" si="1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146"/>
        <v>photography</v>
      </c>
      <c r="R1540" t="str">
        <f t="shared" si="147"/>
        <v>photobooks</v>
      </c>
      <c r="S1540" s="6">
        <f t="shared" si="150"/>
        <v>1.0262857142857142</v>
      </c>
      <c r="T1540" s="7">
        <f t="shared" si="151"/>
        <v>156.17391304347825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8"/>
        <v>42738.919201388882</v>
      </c>
      <c r="K1541">
        <v>1480629819</v>
      </c>
      <c r="L1541" s="11">
        <f t="shared" si="1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146"/>
        <v>photography</v>
      </c>
      <c r="R1541" t="str">
        <f t="shared" si="147"/>
        <v>photobooks</v>
      </c>
      <c r="S1541" s="6">
        <f t="shared" si="150"/>
        <v>1.359861</v>
      </c>
      <c r="T1541" s="7">
        <f t="shared" si="151"/>
        <v>95.764859154929582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8"/>
        <v>41969.052083333328</v>
      </c>
      <c r="K1542">
        <v>1414368616</v>
      </c>
      <c r="L1542" s="11">
        <f t="shared" si="1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146"/>
        <v>photography</v>
      </c>
      <c r="R1542" t="str">
        <f t="shared" si="147"/>
        <v>photobooks</v>
      </c>
      <c r="S1542" s="6">
        <f t="shared" si="150"/>
        <v>1.1786666666666668</v>
      </c>
      <c r="T1542" s="7">
        <f t="shared" si="151"/>
        <v>180.40816326530611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8"/>
        <v>42004.712245370371</v>
      </c>
      <c r="K1543">
        <v>1417453538</v>
      </c>
      <c r="L1543" s="11">
        <f t="shared" si="1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146"/>
        <v>photography</v>
      </c>
      <c r="R1543" t="str">
        <f t="shared" si="147"/>
        <v>nature</v>
      </c>
      <c r="S1543" s="6">
        <f t="shared" si="150"/>
        <v>3.3333333333333332E-4</v>
      </c>
      <c r="T1543" s="7">
        <f t="shared" si="151"/>
        <v>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8"/>
        <v>42185.996527777781</v>
      </c>
      <c r="K1544">
        <v>1434412500</v>
      </c>
      <c r="L1544" s="11">
        <f t="shared" si="1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146"/>
        <v>photography</v>
      </c>
      <c r="R1544" t="str">
        <f t="shared" si="147"/>
        <v>nature</v>
      </c>
      <c r="S1544" s="6">
        <f t="shared" si="150"/>
        <v>0.04</v>
      </c>
      <c r="T1544" s="7">
        <f t="shared" si="151"/>
        <v>20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8"/>
        <v>41965.551319444443</v>
      </c>
      <c r="K1545">
        <v>1414066434</v>
      </c>
      <c r="L1545" s="11">
        <f t="shared" si="1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146"/>
        <v>photography</v>
      </c>
      <c r="R1545" t="str">
        <f t="shared" si="147"/>
        <v>nature</v>
      </c>
      <c r="S1545" s="6">
        <f t="shared" si="150"/>
        <v>4.4444444444444444E-3</v>
      </c>
      <c r="T1545" s="7">
        <f t="shared" si="151"/>
        <v>10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8"/>
        <v>42095.012499999997</v>
      </c>
      <c r="K1546">
        <v>1424222024</v>
      </c>
      <c r="L1546" s="11">
        <f t="shared" si="1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146"/>
        <v>photography</v>
      </c>
      <c r="R1546" t="str">
        <f t="shared" si="147"/>
        <v>nature</v>
      </c>
      <c r="S1546" s="6">
        <f t="shared" si="150"/>
        <v>0</v>
      </c>
      <c r="T1546" s="7">
        <f t="shared" si="151"/>
        <v>0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8"/>
        <v>42065.886111111111</v>
      </c>
      <c r="K1547">
        <v>1422393234</v>
      </c>
      <c r="L1547" s="11">
        <f t="shared" si="1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t="str">
        <f t="shared" ref="Q1547:Q1610" si="152">LEFT(P1547, FIND("/",P1547)-1)</f>
        <v>photography</v>
      </c>
      <c r="R1547" t="str">
        <f t="shared" ref="R1547:R1610" si="153">RIGHT(P1547,LEN(P1547)-FIND("/",P1547))</f>
        <v>nature</v>
      </c>
      <c r="S1547" s="6">
        <f t="shared" si="150"/>
        <v>3.3333333333333332E-4</v>
      </c>
      <c r="T1547" s="7">
        <f t="shared" si="151"/>
        <v>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8"/>
        <v>41899.212951388887</v>
      </c>
      <c r="K1548">
        <v>1405746399</v>
      </c>
      <c r="L1548" s="11">
        <f t="shared" si="1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152"/>
        <v>photography</v>
      </c>
      <c r="R1548" t="str">
        <f t="shared" si="153"/>
        <v>nature</v>
      </c>
      <c r="S1548" s="6">
        <f t="shared" si="150"/>
        <v>0.28899999999999998</v>
      </c>
      <c r="T1548" s="7">
        <f t="shared" si="151"/>
        <v>26.272727272727273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8"/>
        <v>42789.426875000005</v>
      </c>
      <c r="K1549">
        <v>1487240082</v>
      </c>
      <c r="L1549" s="11">
        <f t="shared" si="1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152"/>
        <v>photography</v>
      </c>
      <c r="R1549" t="str">
        <f t="shared" si="153"/>
        <v>nature</v>
      </c>
      <c r="S1549" s="6">
        <f t="shared" si="150"/>
        <v>0</v>
      </c>
      <c r="T1549" s="7">
        <f t="shared" si="151"/>
        <v>0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8"/>
        <v>42316.923842592587</v>
      </c>
      <c r="K1550">
        <v>1444425020</v>
      </c>
      <c r="L1550" s="11">
        <f t="shared" si="1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152"/>
        <v>photography</v>
      </c>
      <c r="R1550" t="str">
        <f t="shared" si="153"/>
        <v>nature</v>
      </c>
      <c r="S1550" s="6">
        <f t="shared" si="150"/>
        <v>8.5714285714285715E-2</v>
      </c>
      <c r="T1550" s="7">
        <f t="shared" si="151"/>
        <v>60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8"/>
        <v>42311.177766203706</v>
      </c>
      <c r="K1551">
        <v>1443928559</v>
      </c>
      <c r="L1551" s="11">
        <f t="shared" si="1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152"/>
        <v>photography</v>
      </c>
      <c r="R1551" t="str">
        <f t="shared" si="153"/>
        <v>nature</v>
      </c>
      <c r="S1551" s="6">
        <f t="shared" si="150"/>
        <v>0.34</v>
      </c>
      <c r="T1551" s="7">
        <f t="shared" si="151"/>
        <v>28.333333333333332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8"/>
        <v>42502.449467592596</v>
      </c>
      <c r="K1552">
        <v>1460458034</v>
      </c>
      <c r="L1552" s="11">
        <f t="shared" si="1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152"/>
        <v>photography</v>
      </c>
      <c r="R1552" t="str">
        <f t="shared" si="153"/>
        <v>nature</v>
      </c>
      <c r="S1552" s="6">
        <f t="shared" si="150"/>
        <v>0.13466666666666666</v>
      </c>
      <c r="T1552" s="7">
        <f t="shared" si="151"/>
        <v>14.428571428571429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8"/>
        <v>42151.824525462958</v>
      </c>
      <c r="K1553">
        <v>1430164039</v>
      </c>
      <c r="L1553" s="11">
        <f t="shared" si="1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152"/>
        <v>photography</v>
      </c>
      <c r="R1553" t="str">
        <f t="shared" si="153"/>
        <v>nature</v>
      </c>
      <c r="S1553" s="6">
        <f t="shared" si="150"/>
        <v>0</v>
      </c>
      <c r="T1553" s="7">
        <f t="shared" si="151"/>
        <v>0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8"/>
        <v>41913.165972222225</v>
      </c>
      <c r="K1554">
        <v>1410366708</v>
      </c>
      <c r="L1554" s="11">
        <f t="shared" si="1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152"/>
        <v>photography</v>
      </c>
      <c r="R1554" t="str">
        <f t="shared" si="153"/>
        <v>nature</v>
      </c>
      <c r="S1554" s="6">
        <f t="shared" si="150"/>
        <v>0.49186046511627907</v>
      </c>
      <c r="T1554" s="7">
        <f t="shared" si="151"/>
        <v>132.1875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8"/>
        <v>42249.282951388886</v>
      </c>
      <c r="K1555">
        <v>1438584447</v>
      </c>
      <c r="L1555" s="11">
        <f t="shared" si="1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152"/>
        <v>photography</v>
      </c>
      <c r="R1555" t="str">
        <f t="shared" si="153"/>
        <v>nature</v>
      </c>
      <c r="S1555" s="6">
        <f t="shared" si="150"/>
        <v>0</v>
      </c>
      <c r="T1555" s="7">
        <f t="shared" si="151"/>
        <v>0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8"/>
        <v>42218.252199074079</v>
      </c>
      <c r="K1556">
        <v>1435903390</v>
      </c>
      <c r="L1556" s="11">
        <f t="shared" si="1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152"/>
        <v>photography</v>
      </c>
      <c r="R1556" t="str">
        <f t="shared" si="153"/>
        <v>nature</v>
      </c>
      <c r="S1556" s="6">
        <f t="shared" si="150"/>
        <v>0</v>
      </c>
      <c r="T1556" s="7">
        <f t="shared" si="151"/>
        <v>0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8"/>
        <v>42264.708333333328</v>
      </c>
      <c r="K1557">
        <v>1440513832</v>
      </c>
      <c r="L1557" s="11">
        <f t="shared" si="1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152"/>
        <v>photography</v>
      </c>
      <c r="R1557" t="str">
        <f t="shared" si="153"/>
        <v>nature</v>
      </c>
      <c r="S1557" s="6">
        <f t="shared" si="150"/>
        <v>0</v>
      </c>
      <c r="T1557" s="7">
        <f t="shared" si="151"/>
        <v>0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8"/>
        <v>42555.153055555551</v>
      </c>
      <c r="K1558">
        <v>1465011624</v>
      </c>
      <c r="L1558" s="11">
        <f t="shared" si="1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152"/>
        <v>photography</v>
      </c>
      <c r="R1558" t="str">
        <f t="shared" si="153"/>
        <v>nature</v>
      </c>
      <c r="S1558" s="6">
        <f t="shared" si="150"/>
        <v>0.45133333333333331</v>
      </c>
      <c r="T1558" s="7">
        <f t="shared" si="151"/>
        <v>56.416666666666664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8"/>
        <v>41902.65315972222</v>
      </c>
      <c r="K1559">
        <v>1408549233</v>
      </c>
      <c r="L1559" s="11">
        <f t="shared" si="1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152"/>
        <v>photography</v>
      </c>
      <c r="R1559" t="str">
        <f t="shared" si="153"/>
        <v>nature</v>
      </c>
      <c r="S1559" s="6">
        <f t="shared" si="150"/>
        <v>0.04</v>
      </c>
      <c r="T1559" s="7">
        <f t="shared" si="151"/>
        <v>100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8"/>
        <v>42244.508333333331</v>
      </c>
      <c r="K1560">
        <v>1435656759</v>
      </c>
      <c r="L1560" s="11">
        <f t="shared" si="1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152"/>
        <v>photography</v>
      </c>
      <c r="R1560" t="str">
        <f t="shared" si="153"/>
        <v>nature</v>
      </c>
      <c r="S1560" s="6">
        <f t="shared" si="150"/>
        <v>4.6666666666666669E-2</v>
      </c>
      <c r="T1560" s="7">
        <f t="shared" si="151"/>
        <v>11.666666666666666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8"/>
        <v>42123.05322916666</v>
      </c>
      <c r="K1561">
        <v>1428974199</v>
      </c>
      <c r="L1561" s="11">
        <f t="shared" si="1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152"/>
        <v>photography</v>
      </c>
      <c r="R1561" t="str">
        <f t="shared" si="153"/>
        <v>nature</v>
      </c>
      <c r="S1561" s="6">
        <f t="shared" si="150"/>
        <v>3.3333333333333335E-3</v>
      </c>
      <c r="T1561" s="7">
        <f t="shared" si="151"/>
        <v>50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8"/>
        <v>41956.062418981484</v>
      </c>
      <c r="K1562">
        <v>1414110593</v>
      </c>
      <c r="L1562" s="11">
        <f t="shared" si="1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152"/>
        <v>photography</v>
      </c>
      <c r="R1562" t="str">
        <f t="shared" si="153"/>
        <v>nature</v>
      </c>
      <c r="S1562" s="6">
        <f t="shared" si="150"/>
        <v>3.7600000000000001E-2</v>
      </c>
      <c r="T1562" s="7">
        <f t="shared" si="151"/>
        <v>23.5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8"/>
        <v>41585.083368055559</v>
      </c>
      <c r="K1563">
        <v>1381194003</v>
      </c>
      <c r="L1563" s="11">
        <f t="shared" si="1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152"/>
        <v>publishing</v>
      </c>
      <c r="R1563" t="str">
        <f t="shared" si="153"/>
        <v>art books</v>
      </c>
      <c r="S1563" s="6">
        <f t="shared" si="150"/>
        <v>6.7000000000000002E-3</v>
      </c>
      <c r="T1563" s="7">
        <f t="shared" si="151"/>
        <v>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8"/>
        <v>40149.034722222219</v>
      </c>
      <c r="K1564">
        <v>1253712916</v>
      </c>
      <c r="L1564" s="11">
        <f t="shared" si="1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152"/>
        <v>publishing</v>
      </c>
      <c r="R1564" t="str">
        <f t="shared" si="153"/>
        <v>art books</v>
      </c>
      <c r="S1564" s="6">
        <f t="shared" si="150"/>
        <v>0</v>
      </c>
      <c r="T1564" s="7">
        <f t="shared" si="151"/>
        <v>0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8"/>
        <v>41712.700821759259</v>
      </c>
      <c r="K1565">
        <v>1389635351</v>
      </c>
      <c r="L1565" s="11">
        <f t="shared" si="1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152"/>
        <v>publishing</v>
      </c>
      <c r="R1565" t="str">
        <f t="shared" si="153"/>
        <v>art books</v>
      </c>
      <c r="S1565" s="6">
        <f t="shared" si="150"/>
        <v>1.4166666666666666E-2</v>
      </c>
      <c r="T1565" s="7">
        <f t="shared" si="151"/>
        <v>42.5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8"/>
        <v>42152.836805555555</v>
      </c>
      <c r="K1566">
        <v>1430124509</v>
      </c>
      <c r="L1566" s="11">
        <f t="shared" si="1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152"/>
        <v>publishing</v>
      </c>
      <c r="R1566" t="str">
        <f t="shared" si="153"/>
        <v>art books</v>
      </c>
      <c r="S1566" s="6">
        <f t="shared" si="150"/>
        <v>1E-3</v>
      </c>
      <c r="T1566" s="7">
        <f t="shared" si="151"/>
        <v>10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8"/>
        <v>40702.729872685188</v>
      </c>
      <c r="K1567">
        <v>1304962261</v>
      </c>
      <c r="L1567" s="11">
        <f t="shared" si="1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152"/>
        <v>publishing</v>
      </c>
      <c r="R1567" t="str">
        <f t="shared" si="153"/>
        <v>art books</v>
      </c>
      <c r="S1567" s="6">
        <f t="shared" si="150"/>
        <v>2.5000000000000001E-2</v>
      </c>
      <c r="T1567" s="7">
        <f t="shared" si="151"/>
        <v>100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8"/>
        <v>42578.916666666672</v>
      </c>
      <c r="K1568">
        <v>1467151204</v>
      </c>
      <c r="L1568" s="11">
        <f t="shared" si="1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152"/>
        <v>publishing</v>
      </c>
      <c r="R1568" t="str">
        <f t="shared" si="153"/>
        <v>art books</v>
      </c>
      <c r="S1568" s="6">
        <f t="shared" si="150"/>
        <v>0.21249999999999999</v>
      </c>
      <c r="T1568" s="7">
        <f t="shared" si="151"/>
        <v>108.05084745762711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8"/>
        <v>41687</v>
      </c>
      <c r="K1569">
        <v>1391293745</v>
      </c>
      <c r="L1569" s="11">
        <f t="shared" si="1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152"/>
        <v>publishing</v>
      </c>
      <c r="R1569" t="str">
        <f t="shared" si="153"/>
        <v>art books</v>
      </c>
      <c r="S1569" s="6">
        <f t="shared" si="150"/>
        <v>4.1176470588235294E-2</v>
      </c>
      <c r="T1569" s="7">
        <f t="shared" si="151"/>
        <v>26.923076923076923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8"/>
        <v>41997.062326388885</v>
      </c>
      <c r="K1570">
        <v>1416360585</v>
      </c>
      <c r="L1570" s="11">
        <f t="shared" si="1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152"/>
        <v>publishing</v>
      </c>
      <c r="R1570" t="str">
        <f t="shared" si="153"/>
        <v>art books</v>
      </c>
      <c r="S1570" s="6">
        <f t="shared" si="150"/>
        <v>0.13639999999999999</v>
      </c>
      <c r="T1570" s="7">
        <f t="shared" si="151"/>
        <v>155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8"/>
        <v>41419.679560185185</v>
      </c>
      <c r="K1571">
        <v>1366906714</v>
      </c>
      <c r="L1571" s="11">
        <f t="shared" si="1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152"/>
        <v>publishing</v>
      </c>
      <c r="R1571" t="str">
        <f t="shared" si="153"/>
        <v>art books</v>
      </c>
      <c r="S1571" s="6">
        <f t="shared" si="150"/>
        <v>0</v>
      </c>
      <c r="T1571" s="7">
        <f t="shared" si="151"/>
        <v>0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8"/>
        <v>42468.771782407406</v>
      </c>
      <c r="K1572">
        <v>1457551882</v>
      </c>
      <c r="L1572" s="11">
        <f t="shared" si="1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152"/>
        <v>publishing</v>
      </c>
      <c r="R1572" t="str">
        <f t="shared" si="153"/>
        <v>art books</v>
      </c>
      <c r="S1572" s="6">
        <f t="shared" si="150"/>
        <v>0.41399999999999998</v>
      </c>
      <c r="T1572" s="7">
        <f t="shared" si="151"/>
        <v>47.769230769230766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8"/>
        <v>42174.769479166673</v>
      </c>
      <c r="K1573">
        <v>1432146483</v>
      </c>
      <c r="L1573" s="11">
        <f t="shared" si="1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152"/>
        <v>publishing</v>
      </c>
      <c r="R1573" t="str">
        <f t="shared" si="153"/>
        <v>art books</v>
      </c>
      <c r="S1573" s="6">
        <f t="shared" si="150"/>
        <v>6.6115702479338841E-3</v>
      </c>
      <c r="T1573" s="7">
        <f t="shared" si="151"/>
        <v>20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8"/>
        <v>42428.999305555553</v>
      </c>
      <c r="K1574">
        <v>1454546859</v>
      </c>
      <c r="L1574" s="11">
        <f t="shared" si="1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152"/>
        <v>publishing</v>
      </c>
      <c r="R1574" t="str">
        <f t="shared" si="153"/>
        <v>art books</v>
      </c>
      <c r="S1574" s="6">
        <f t="shared" si="150"/>
        <v>0.05</v>
      </c>
      <c r="T1574" s="7">
        <f t="shared" si="151"/>
        <v>41.666666666666664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8"/>
        <v>42826.165972222225</v>
      </c>
      <c r="K1575">
        <v>1487548802</v>
      </c>
      <c r="L1575" s="11">
        <f t="shared" si="1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152"/>
        <v>publishing</v>
      </c>
      <c r="R1575" t="str">
        <f t="shared" si="153"/>
        <v>art books</v>
      </c>
      <c r="S1575" s="6">
        <f t="shared" si="150"/>
        <v>2.4777777777777777E-2</v>
      </c>
      <c r="T1575" s="7">
        <f t="shared" si="151"/>
        <v>74.333333333333329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8"/>
        <v>42052.927418981482</v>
      </c>
      <c r="K1576">
        <v>1421187329</v>
      </c>
      <c r="L1576" s="11">
        <f t="shared" si="1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152"/>
        <v>publishing</v>
      </c>
      <c r="R1576" t="str">
        <f t="shared" si="153"/>
        <v>art books</v>
      </c>
      <c r="S1576" s="6">
        <f t="shared" si="150"/>
        <v>5.0599999999999999E-2</v>
      </c>
      <c r="T1576" s="7">
        <f t="shared" si="151"/>
        <v>84.333333333333329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8"/>
        <v>41829.524259259262</v>
      </c>
      <c r="K1577">
        <v>1402317296</v>
      </c>
      <c r="L1577" s="11">
        <f t="shared" si="1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152"/>
        <v>publishing</v>
      </c>
      <c r="R1577" t="str">
        <f t="shared" si="153"/>
        <v>art books</v>
      </c>
      <c r="S1577" s="6">
        <f t="shared" si="150"/>
        <v>0.2291</v>
      </c>
      <c r="T1577" s="7">
        <f t="shared" si="151"/>
        <v>65.457142857142856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8"/>
        <v>42185.879259259258</v>
      </c>
      <c r="K1578">
        <v>1431810368</v>
      </c>
      <c r="L1578" s="11">
        <f t="shared" si="1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152"/>
        <v>publishing</v>
      </c>
      <c r="R1578" t="str">
        <f t="shared" si="153"/>
        <v>art books</v>
      </c>
      <c r="S1578" s="6">
        <f t="shared" si="150"/>
        <v>0.13</v>
      </c>
      <c r="T1578" s="7">
        <f t="shared" si="151"/>
        <v>65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8"/>
        <v>41114.847777777781</v>
      </c>
      <c r="K1579">
        <v>1337977248</v>
      </c>
      <c r="L1579" s="11">
        <f t="shared" si="1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152"/>
        <v>publishing</v>
      </c>
      <c r="R1579" t="str">
        <f t="shared" si="153"/>
        <v>art books</v>
      </c>
      <c r="S1579" s="6">
        <f t="shared" si="150"/>
        <v>5.4999999999999997E-3</v>
      </c>
      <c r="T1579" s="7">
        <f t="shared" si="151"/>
        <v>27.5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8"/>
        <v>40423.083333333336</v>
      </c>
      <c r="K1580">
        <v>1281317691</v>
      </c>
      <c r="L1580" s="11">
        <f t="shared" si="1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152"/>
        <v>publishing</v>
      </c>
      <c r="R1580" t="str">
        <f t="shared" si="153"/>
        <v>art books</v>
      </c>
      <c r="S1580" s="6">
        <f t="shared" si="150"/>
        <v>0.10806536636794939</v>
      </c>
      <c r="T1580" s="7">
        <f t="shared" si="151"/>
        <v>51.25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8"/>
        <v>41514.996423611112</v>
      </c>
      <c r="K1581">
        <v>1374882891</v>
      </c>
      <c r="L1581" s="11">
        <f t="shared" si="1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152"/>
        <v>publishing</v>
      </c>
      <c r="R1581" t="str">
        <f t="shared" si="153"/>
        <v>art books</v>
      </c>
      <c r="S1581" s="6">
        <f t="shared" si="150"/>
        <v>8.4008400840084006E-3</v>
      </c>
      <c r="T1581" s="7">
        <f t="shared" si="151"/>
        <v>14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8"/>
        <v>41050.050069444449</v>
      </c>
      <c r="K1582">
        <v>1332378726</v>
      </c>
      <c r="L1582" s="11">
        <f t="shared" si="1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152"/>
        <v>publishing</v>
      </c>
      <c r="R1582" t="str">
        <f t="shared" si="153"/>
        <v>art books</v>
      </c>
      <c r="S1582" s="6">
        <f t="shared" si="150"/>
        <v>0</v>
      </c>
      <c r="T1582" s="7">
        <f t="shared" si="151"/>
        <v>0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8"/>
        <v>42357.448958333334</v>
      </c>
      <c r="K1583">
        <v>1447757190</v>
      </c>
      <c r="L1583" s="11">
        <f t="shared" si="1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152"/>
        <v>photography</v>
      </c>
      <c r="R1583" t="str">
        <f t="shared" si="153"/>
        <v>places</v>
      </c>
      <c r="S1583" s="6">
        <f t="shared" si="150"/>
        <v>5.0000000000000001E-3</v>
      </c>
      <c r="T1583" s="7">
        <f t="shared" si="151"/>
        <v>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8"/>
        <v>42303.888888888891</v>
      </c>
      <c r="K1584">
        <v>1440961053</v>
      </c>
      <c r="L1584" s="11">
        <f t="shared" si="1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152"/>
        <v>photography</v>
      </c>
      <c r="R1584" t="str">
        <f t="shared" si="153"/>
        <v>places</v>
      </c>
      <c r="S1584" s="6">
        <f t="shared" si="150"/>
        <v>9.2999999999999999E-2</v>
      </c>
      <c r="T1584" s="7">
        <f t="shared" si="151"/>
        <v>31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8"/>
        <v>41907.904988425929</v>
      </c>
      <c r="K1585">
        <v>1409089391</v>
      </c>
      <c r="L1585" s="11">
        <f t="shared" si="1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152"/>
        <v>photography</v>
      </c>
      <c r="R1585" t="str">
        <f t="shared" si="153"/>
        <v>places</v>
      </c>
      <c r="S1585" s="6">
        <f t="shared" si="150"/>
        <v>7.5000000000000002E-4</v>
      </c>
      <c r="T1585" s="7">
        <f t="shared" si="151"/>
        <v>15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8"/>
        <v>41789.649317129632</v>
      </c>
      <c r="K1586">
        <v>1400600101</v>
      </c>
      <c r="L1586" s="11">
        <f t="shared" si="1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152"/>
        <v>photography</v>
      </c>
      <c r="R1586" t="str">
        <f t="shared" si="153"/>
        <v>places</v>
      </c>
      <c r="S1586" s="6">
        <f t="shared" si="150"/>
        <v>0</v>
      </c>
      <c r="T1586" s="7">
        <f t="shared" si="151"/>
        <v>0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8"/>
        <v>42729.458333333328</v>
      </c>
      <c r="K1587">
        <v>1480800568</v>
      </c>
      <c r="L1587" s="11">
        <f t="shared" si="1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152"/>
        <v>photography</v>
      </c>
      <c r="R1587" t="str">
        <f t="shared" si="153"/>
        <v>places</v>
      </c>
      <c r="S1587" s="6">
        <f t="shared" si="150"/>
        <v>0.79</v>
      </c>
      <c r="T1587" s="7">
        <f t="shared" si="151"/>
        <v>131.66666666666666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8"/>
        <v>42099.062754629631</v>
      </c>
      <c r="K1588">
        <v>1425609022</v>
      </c>
      <c r="L1588" s="11">
        <f t="shared" si="1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152"/>
        <v>photography</v>
      </c>
      <c r="R1588" t="str">
        <f t="shared" si="153"/>
        <v>places</v>
      </c>
      <c r="S1588" s="6">
        <f t="shared" si="150"/>
        <v>0</v>
      </c>
      <c r="T1588" s="7">
        <f t="shared" si="151"/>
        <v>0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8"/>
        <v>41986.950983796298</v>
      </c>
      <c r="K1589">
        <v>1415918965</v>
      </c>
      <c r="L1589" s="11">
        <f t="shared" si="1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152"/>
        <v>photography</v>
      </c>
      <c r="R1589" t="str">
        <f t="shared" si="153"/>
        <v>places</v>
      </c>
      <c r="S1589" s="6">
        <f t="shared" si="150"/>
        <v>1.3333333333333334E-4</v>
      </c>
      <c r="T1589" s="7">
        <f t="shared" si="151"/>
        <v>1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8"/>
        <v>42035.841666666667</v>
      </c>
      <c r="K1590">
        <v>1420091999</v>
      </c>
      <c r="L1590" s="11">
        <f t="shared" si="1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152"/>
        <v>photography</v>
      </c>
      <c r="R1590" t="str">
        <f t="shared" si="153"/>
        <v>places</v>
      </c>
      <c r="S1590" s="6">
        <f t="shared" si="150"/>
        <v>0</v>
      </c>
      <c r="T1590" s="7">
        <f t="shared" si="151"/>
        <v>0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8"/>
        <v>42286.984791666662</v>
      </c>
      <c r="K1591">
        <v>1441841886</v>
      </c>
      <c r="L1591" s="11">
        <f t="shared" si="1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152"/>
        <v>photography</v>
      </c>
      <c r="R1591" t="str">
        <f t="shared" si="153"/>
        <v>places</v>
      </c>
      <c r="S1591" s="6">
        <f t="shared" si="150"/>
        <v>0</v>
      </c>
      <c r="T1591" s="7">
        <f t="shared" si="151"/>
        <v>0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8"/>
        <v>42270.857222222221</v>
      </c>
      <c r="K1592">
        <v>1440448464</v>
      </c>
      <c r="L1592" s="11">
        <f t="shared" si="1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152"/>
        <v>photography</v>
      </c>
      <c r="R1592" t="str">
        <f t="shared" si="153"/>
        <v>places</v>
      </c>
      <c r="S1592" s="6">
        <f t="shared" si="150"/>
        <v>1.7000000000000001E-2</v>
      </c>
      <c r="T1592" s="7">
        <f t="shared" si="151"/>
        <v>510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8"/>
        <v>42463.68450231482</v>
      </c>
      <c r="K1593">
        <v>1457112341</v>
      </c>
      <c r="L1593" s="11">
        <f t="shared" si="1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152"/>
        <v>photography</v>
      </c>
      <c r="R1593" t="str">
        <f t="shared" si="153"/>
        <v>places</v>
      </c>
      <c r="S1593" s="6">
        <f t="shared" si="150"/>
        <v>0.29228571428571426</v>
      </c>
      <c r="T1593" s="7">
        <f t="shared" si="151"/>
        <v>44.478260869565219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8"/>
        <v>42091.031076388885</v>
      </c>
      <c r="K1594">
        <v>1423619085</v>
      </c>
      <c r="L1594" s="11">
        <f t="shared" si="1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152"/>
        <v>photography</v>
      </c>
      <c r="R1594" t="str">
        <f t="shared" si="153"/>
        <v>places</v>
      </c>
      <c r="S1594" s="6">
        <f t="shared" si="150"/>
        <v>0</v>
      </c>
      <c r="T1594" s="7">
        <f t="shared" si="151"/>
        <v>0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8"/>
        <v>42063.845543981486</v>
      </c>
      <c r="K1595">
        <v>1422562655</v>
      </c>
      <c r="L1595" s="11">
        <f t="shared" si="1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152"/>
        <v>photography</v>
      </c>
      <c r="R1595" t="str">
        <f t="shared" si="153"/>
        <v>places</v>
      </c>
      <c r="S1595" s="6">
        <f t="shared" si="150"/>
        <v>1.3636363636363637E-4</v>
      </c>
      <c r="T1595" s="7">
        <f t="shared" si="151"/>
        <v>1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8"/>
        <v>42505.681249999994</v>
      </c>
      <c r="K1596">
        <v>1458147982</v>
      </c>
      <c r="L1596" s="11">
        <f t="shared" si="1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152"/>
        <v>photography</v>
      </c>
      <c r="R1596" t="str">
        <f t="shared" si="153"/>
        <v>places</v>
      </c>
      <c r="S1596" s="6">
        <f t="shared" si="150"/>
        <v>0.20499999999999999</v>
      </c>
      <c r="T1596" s="7">
        <f t="shared" si="151"/>
        <v>20.5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8"/>
        <v>41808.842361111114</v>
      </c>
      <c r="K1597">
        <v>1400634728</v>
      </c>
      <c r="L1597" s="11">
        <f t="shared" si="1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152"/>
        <v>photography</v>
      </c>
      <c r="R1597" t="str">
        <f t="shared" si="153"/>
        <v>places</v>
      </c>
      <c r="S1597" s="6">
        <f t="shared" si="150"/>
        <v>2.8E-3</v>
      </c>
      <c r="T1597" s="7">
        <f t="shared" si="151"/>
        <v>40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8"/>
        <v>41986.471863425926</v>
      </c>
      <c r="K1598">
        <v>1414577969</v>
      </c>
      <c r="L1598" s="11">
        <f t="shared" si="1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152"/>
        <v>photography</v>
      </c>
      <c r="R1598" t="str">
        <f t="shared" si="153"/>
        <v>places</v>
      </c>
      <c r="S1598" s="6">
        <f t="shared" si="150"/>
        <v>2.3076923076923078E-2</v>
      </c>
      <c r="T1598" s="7">
        <f t="shared" si="151"/>
        <v>25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8"/>
        <v>42633.354131944448</v>
      </c>
      <c r="K1599">
        <v>1471768197</v>
      </c>
      <c r="L1599" s="11">
        <f t="shared" si="1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152"/>
        <v>photography</v>
      </c>
      <c r="R1599" t="str">
        <f t="shared" si="153"/>
        <v>places</v>
      </c>
      <c r="S1599" s="6">
        <f t="shared" si="150"/>
        <v>0</v>
      </c>
      <c r="T1599" s="7">
        <f t="shared" si="151"/>
        <v>0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8"/>
        <v>42211.667337962965</v>
      </c>
      <c r="K1600">
        <v>1432742458</v>
      </c>
      <c r="L1600" s="11">
        <f t="shared" si="1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152"/>
        <v>photography</v>
      </c>
      <c r="R1600" t="str">
        <f t="shared" si="153"/>
        <v>places</v>
      </c>
      <c r="S1600" s="6">
        <f t="shared" si="150"/>
        <v>1.25E-3</v>
      </c>
      <c r="T1600" s="7">
        <f t="shared" si="151"/>
        <v>1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8"/>
        <v>42468.497407407413</v>
      </c>
      <c r="K1601">
        <v>1457528176</v>
      </c>
      <c r="L1601" s="11">
        <f t="shared" si="1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152"/>
        <v>photography</v>
      </c>
      <c r="R1601" t="str">
        <f t="shared" si="153"/>
        <v>places</v>
      </c>
      <c r="S1601" s="6">
        <f t="shared" si="150"/>
        <v>0</v>
      </c>
      <c r="T1601" s="7">
        <f t="shared" si="151"/>
        <v>0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8"/>
        <v>41835.21597222222</v>
      </c>
      <c r="K1602">
        <v>1401585752</v>
      </c>
      <c r="L1602" s="11">
        <f t="shared" si="1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152"/>
        <v>photography</v>
      </c>
      <c r="R1602" t="str">
        <f t="shared" si="153"/>
        <v>places</v>
      </c>
      <c r="S1602" s="6">
        <f t="shared" si="150"/>
        <v>7.3400000000000007E-2</v>
      </c>
      <c r="T1602" s="7">
        <f t="shared" si="151"/>
        <v>40.777777777777779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4">(((I1603/60)/60)/24)+DATE(1970,1,1)</f>
        <v>40668.092974537038</v>
      </c>
      <c r="K1603">
        <v>1301969633</v>
      </c>
      <c r="L1603" s="11">
        <f t="shared" ref="L1603:L1666" si="155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si="152"/>
        <v>music</v>
      </c>
      <c r="R1603" t="str">
        <f t="shared" si="153"/>
        <v>rock</v>
      </c>
      <c r="S1603" s="6">
        <f t="shared" ref="S1603:S1666" si="156">E1603/D1603</f>
        <v>1.082492</v>
      </c>
      <c r="T1603" s="7">
        <f t="shared" ref="T1603:T1666" si="157">IF(E1603=0,0,E1603/N1603)</f>
        <v>48.325535714285714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4"/>
        <v>40830.958333333336</v>
      </c>
      <c r="K1604">
        <v>1314947317</v>
      </c>
      <c r="L1604" s="11">
        <f t="shared" si="155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52"/>
        <v>music</v>
      </c>
      <c r="R1604" t="str">
        <f t="shared" si="153"/>
        <v>rock</v>
      </c>
      <c r="S1604" s="6">
        <f t="shared" si="156"/>
        <v>1.0016666666666667</v>
      </c>
      <c r="T1604" s="7">
        <f t="shared" si="157"/>
        <v>46.953125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4"/>
        <v>40936.169664351852</v>
      </c>
      <c r="K1605">
        <v>1322539459</v>
      </c>
      <c r="L1605" s="11">
        <f t="shared" si="155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52"/>
        <v>music</v>
      </c>
      <c r="R1605" t="str">
        <f t="shared" si="153"/>
        <v>rock</v>
      </c>
      <c r="S1605" s="6">
        <f t="shared" si="156"/>
        <v>1.0003299999999999</v>
      </c>
      <c r="T1605" s="7">
        <f t="shared" si="157"/>
        <v>66.688666666666663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4"/>
        <v>40985.80364583333</v>
      </c>
      <c r="K1606">
        <v>1328559435</v>
      </c>
      <c r="L1606" s="11">
        <f t="shared" si="155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52"/>
        <v>music</v>
      </c>
      <c r="R1606" t="str">
        <f t="shared" si="153"/>
        <v>rock</v>
      </c>
      <c r="S1606" s="6">
        <f t="shared" si="156"/>
        <v>1.2210714285714286</v>
      </c>
      <c r="T1606" s="7">
        <f t="shared" si="157"/>
        <v>48.842857142857142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4"/>
        <v>40756.291666666664</v>
      </c>
      <c r="K1607">
        <v>1311380313</v>
      </c>
      <c r="L1607" s="11">
        <f t="shared" si="155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52"/>
        <v>music</v>
      </c>
      <c r="R1607" t="str">
        <f t="shared" si="153"/>
        <v>rock</v>
      </c>
      <c r="S1607" s="6">
        <f t="shared" si="156"/>
        <v>1.0069333333333335</v>
      </c>
      <c r="T1607" s="7">
        <f t="shared" si="157"/>
        <v>137.30909090909091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4"/>
        <v>40626.069884259261</v>
      </c>
      <c r="K1608">
        <v>1293158438</v>
      </c>
      <c r="L1608" s="11">
        <f t="shared" si="155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52"/>
        <v>music</v>
      </c>
      <c r="R1608" t="str">
        <f t="shared" si="153"/>
        <v>rock</v>
      </c>
      <c r="S1608" s="6">
        <f t="shared" si="156"/>
        <v>1.01004125</v>
      </c>
      <c r="T1608" s="7">
        <f t="shared" si="157"/>
        <v>87.829673913043479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4"/>
        <v>41074.80846064815</v>
      </c>
      <c r="K1609">
        <v>1337887451</v>
      </c>
      <c r="L1609" s="11">
        <f t="shared" si="155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52"/>
        <v>music</v>
      </c>
      <c r="R1609" t="str">
        <f t="shared" si="153"/>
        <v>rock</v>
      </c>
      <c r="S1609" s="6">
        <f t="shared" si="156"/>
        <v>1.4511000000000001</v>
      </c>
      <c r="T1609" s="7">
        <f t="shared" si="157"/>
        <v>70.785365853658533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4"/>
        <v>41640.226388888892</v>
      </c>
      <c r="K1610">
        <v>1385754986</v>
      </c>
      <c r="L1610" s="11">
        <f t="shared" si="155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52"/>
        <v>music</v>
      </c>
      <c r="R1610" t="str">
        <f t="shared" si="153"/>
        <v>rock</v>
      </c>
      <c r="S1610" s="6">
        <f t="shared" si="156"/>
        <v>1.0125</v>
      </c>
      <c r="T1610" s="7">
        <f t="shared" si="157"/>
        <v>52.826086956521742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4"/>
        <v>40849.333333333336</v>
      </c>
      <c r="K1611">
        <v>1315612909</v>
      </c>
      <c r="L1611" s="11">
        <f t="shared" si="155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t="str">
        <f t="shared" ref="Q1611:Q1674" si="158">LEFT(P1611, FIND("/",P1611)-1)</f>
        <v>music</v>
      </c>
      <c r="R1611" t="str">
        <f t="shared" ref="R1611:R1674" si="159">RIGHT(P1611,LEN(P1611)-FIND("/",P1611))</f>
        <v>rock</v>
      </c>
      <c r="S1611" s="6">
        <f t="shared" si="156"/>
        <v>1.1833333333333333</v>
      </c>
      <c r="T1611" s="7">
        <f t="shared" si="157"/>
        <v>443.75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4"/>
        <v>41258.924884259257</v>
      </c>
      <c r="K1612">
        <v>1353017510</v>
      </c>
      <c r="L1612" s="11">
        <f t="shared" si="155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58"/>
        <v>music</v>
      </c>
      <c r="R1612" t="str">
        <f t="shared" si="159"/>
        <v>rock</v>
      </c>
      <c r="S1612" s="6">
        <f t="shared" si="156"/>
        <v>2.7185000000000001</v>
      </c>
      <c r="T1612" s="7">
        <f t="shared" si="157"/>
        <v>48.544642857142854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4"/>
        <v>41430.00037037037</v>
      </c>
      <c r="K1613">
        <v>1368576032</v>
      </c>
      <c r="L1613" s="11">
        <f t="shared" si="155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58"/>
        <v>music</v>
      </c>
      <c r="R1613" t="str">
        <f t="shared" si="159"/>
        <v>rock</v>
      </c>
      <c r="S1613" s="6">
        <f t="shared" si="156"/>
        <v>1.25125</v>
      </c>
      <c r="T1613" s="7">
        <f t="shared" si="157"/>
        <v>37.074074074074076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4"/>
        <v>41276.874814814815</v>
      </c>
      <c r="K1614">
        <v>1354568384</v>
      </c>
      <c r="L1614" s="11">
        <f t="shared" si="155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58"/>
        <v>music</v>
      </c>
      <c r="R1614" t="str">
        <f t="shared" si="159"/>
        <v>rock</v>
      </c>
      <c r="S1614" s="6">
        <f t="shared" si="156"/>
        <v>1.1000000000000001</v>
      </c>
      <c r="T1614" s="7">
        <f t="shared" si="157"/>
        <v>50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4"/>
        <v>41112.069467592592</v>
      </c>
      <c r="K1615">
        <v>1340329202</v>
      </c>
      <c r="L1615" s="11">
        <f t="shared" si="155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58"/>
        <v>music</v>
      </c>
      <c r="R1615" t="str">
        <f t="shared" si="159"/>
        <v>rock</v>
      </c>
      <c r="S1615" s="6">
        <f t="shared" si="156"/>
        <v>1.0149999999999999</v>
      </c>
      <c r="T1615" s="7">
        <f t="shared" si="157"/>
        <v>39.03846153846154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4"/>
        <v>41854.708333333336</v>
      </c>
      <c r="K1616">
        <v>1401924769</v>
      </c>
      <c r="L1616" s="11">
        <f t="shared" si="155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58"/>
        <v>music</v>
      </c>
      <c r="R1616" t="str">
        <f t="shared" si="159"/>
        <v>rock</v>
      </c>
      <c r="S1616" s="6">
        <f t="shared" si="156"/>
        <v>1.0269999999999999</v>
      </c>
      <c r="T1616" s="7">
        <f t="shared" si="157"/>
        <v>66.688311688311686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4"/>
        <v>40890.092546296299</v>
      </c>
      <c r="K1617">
        <v>1319850796</v>
      </c>
      <c r="L1617" s="11">
        <f t="shared" si="155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58"/>
        <v>music</v>
      </c>
      <c r="R1617" t="str">
        <f t="shared" si="159"/>
        <v>rock</v>
      </c>
      <c r="S1617" s="6">
        <f t="shared" si="156"/>
        <v>1.1412500000000001</v>
      </c>
      <c r="T1617" s="7">
        <f t="shared" si="157"/>
        <v>67.132352941176464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4"/>
        <v>41235.916666666664</v>
      </c>
      <c r="K1618">
        <v>1350061821</v>
      </c>
      <c r="L1618" s="11">
        <f t="shared" si="155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58"/>
        <v>music</v>
      </c>
      <c r="R1618" t="str">
        <f t="shared" si="159"/>
        <v>rock</v>
      </c>
      <c r="S1618" s="6">
        <f t="shared" si="156"/>
        <v>1.042</v>
      </c>
      <c r="T1618" s="7">
        <f t="shared" si="157"/>
        <v>66.369426751592357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4"/>
        <v>41579.791666666664</v>
      </c>
      <c r="K1619">
        <v>1380470188</v>
      </c>
      <c r="L1619" s="11">
        <f t="shared" si="155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58"/>
        <v>music</v>
      </c>
      <c r="R1619" t="str">
        <f t="shared" si="159"/>
        <v>rock</v>
      </c>
      <c r="S1619" s="6">
        <f t="shared" si="156"/>
        <v>1.4585714285714286</v>
      </c>
      <c r="T1619" s="7">
        <f t="shared" si="157"/>
        <v>64.620253164556956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4"/>
        <v>41341.654340277775</v>
      </c>
      <c r="K1620">
        <v>1359301335</v>
      </c>
      <c r="L1620" s="11">
        <f t="shared" si="155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58"/>
        <v>music</v>
      </c>
      <c r="R1620" t="str">
        <f t="shared" si="159"/>
        <v>rock</v>
      </c>
      <c r="S1620" s="6">
        <f t="shared" si="156"/>
        <v>1.0506666666666666</v>
      </c>
      <c r="T1620" s="7">
        <f t="shared" si="157"/>
        <v>58.370370370370374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4"/>
        <v>41897.18618055556</v>
      </c>
      <c r="K1621">
        <v>1408940886</v>
      </c>
      <c r="L1621" s="11">
        <f t="shared" si="155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58"/>
        <v>music</v>
      </c>
      <c r="R1621" t="str">
        <f t="shared" si="159"/>
        <v>rock</v>
      </c>
      <c r="S1621" s="6">
        <f t="shared" si="156"/>
        <v>1.3333333333333333</v>
      </c>
      <c r="T1621" s="7">
        <f t="shared" si="157"/>
        <v>86.956521739130437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4"/>
        <v>41328.339583333334</v>
      </c>
      <c r="K1622">
        <v>1361002140</v>
      </c>
      <c r="L1622" s="11">
        <f t="shared" si="155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58"/>
        <v>music</v>
      </c>
      <c r="R1622" t="str">
        <f t="shared" si="159"/>
        <v>rock</v>
      </c>
      <c r="S1622" s="6">
        <f t="shared" si="156"/>
        <v>1.1299999999999999</v>
      </c>
      <c r="T1622" s="7">
        <f t="shared" si="157"/>
        <v>66.470588235294116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4"/>
        <v>41057.165972222225</v>
      </c>
      <c r="K1623">
        <v>1333550015</v>
      </c>
      <c r="L1623" s="11">
        <f t="shared" si="155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58"/>
        <v>music</v>
      </c>
      <c r="R1623" t="str">
        <f t="shared" si="159"/>
        <v>rock</v>
      </c>
      <c r="S1623" s="6">
        <f t="shared" si="156"/>
        <v>1.212</v>
      </c>
      <c r="T1623" s="7">
        <f t="shared" si="157"/>
        <v>163.78378378378378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4"/>
        <v>41990.332638888889</v>
      </c>
      <c r="K1624">
        <v>1415343874</v>
      </c>
      <c r="L1624" s="11">
        <f t="shared" si="155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58"/>
        <v>music</v>
      </c>
      <c r="R1624" t="str">
        <f t="shared" si="159"/>
        <v>rock</v>
      </c>
      <c r="S1624" s="6">
        <f t="shared" si="156"/>
        <v>1.0172463768115942</v>
      </c>
      <c r="T1624" s="7">
        <f t="shared" si="157"/>
        <v>107.98461538461538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4"/>
        <v>41513.688530092593</v>
      </c>
      <c r="K1625">
        <v>1372437089</v>
      </c>
      <c r="L1625" s="11">
        <f t="shared" si="155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58"/>
        <v>music</v>
      </c>
      <c r="R1625" t="str">
        <f t="shared" si="159"/>
        <v>rock</v>
      </c>
      <c r="S1625" s="6">
        <f t="shared" si="156"/>
        <v>1.0106666666666666</v>
      </c>
      <c r="T1625" s="7">
        <f t="shared" si="157"/>
        <v>42.111111111111114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4"/>
        <v>41283.367303240739</v>
      </c>
      <c r="K1626">
        <v>1354265335</v>
      </c>
      <c r="L1626" s="11">
        <f t="shared" si="155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58"/>
        <v>music</v>
      </c>
      <c r="R1626" t="str">
        <f t="shared" si="159"/>
        <v>rock</v>
      </c>
      <c r="S1626" s="6">
        <f t="shared" si="156"/>
        <v>1.18</v>
      </c>
      <c r="T1626" s="7">
        <f t="shared" si="157"/>
        <v>47.2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4"/>
        <v>41163.699687500004</v>
      </c>
      <c r="K1627">
        <v>1344962853</v>
      </c>
      <c r="L1627" s="11">
        <f t="shared" si="155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58"/>
        <v>music</v>
      </c>
      <c r="R1627" t="str">
        <f t="shared" si="159"/>
        <v>rock</v>
      </c>
      <c r="S1627" s="6">
        <f t="shared" si="156"/>
        <v>1.5533333333333332</v>
      </c>
      <c r="T1627" s="7">
        <f t="shared" si="157"/>
        <v>112.01923076923077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4"/>
        <v>41609.889664351853</v>
      </c>
      <c r="K1628">
        <v>1383337267</v>
      </c>
      <c r="L1628" s="11">
        <f t="shared" si="155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58"/>
        <v>music</v>
      </c>
      <c r="R1628" t="str">
        <f t="shared" si="159"/>
        <v>rock</v>
      </c>
      <c r="S1628" s="6">
        <f t="shared" si="156"/>
        <v>1.0118750000000001</v>
      </c>
      <c r="T1628" s="7">
        <f t="shared" si="157"/>
        <v>74.953703703703709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4"/>
        <v>41239.207638888889</v>
      </c>
      <c r="K1629">
        <v>1351011489</v>
      </c>
      <c r="L1629" s="11">
        <f t="shared" si="155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58"/>
        <v>music</v>
      </c>
      <c r="R1629" t="str">
        <f t="shared" si="159"/>
        <v>rock</v>
      </c>
      <c r="S1629" s="6">
        <f t="shared" si="156"/>
        <v>1.17</v>
      </c>
      <c r="T1629" s="7">
        <f t="shared" si="157"/>
        <v>61.578947368421055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4"/>
        <v>41807.737060185187</v>
      </c>
      <c r="K1630">
        <v>1400175682</v>
      </c>
      <c r="L1630" s="11">
        <f t="shared" si="155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58"/>
        <v>music</v>
      </c>
      <c r="R1630" t="str">
        <f t="shared" si="159"/>
        <v>rock</v>
      </c>
      <c r="S1630" s="6">
        <f t="shared" si="156"/>
        <v>1.00925</v>
      </c>
      <c r="T1630" s="7">
        <f t="shared" si="157"/>
        <v>45.875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4"/>
        <v>41690.867280092592</v>
      </c>
      <c r="K1631">
        <v>1389041333</v>
      </c>
      <c r="L1631" s="11">
        <f t="shared" si="155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58"/>
        <v>music</v>
      </c>
      <c r="R1631" t="str">
        <f t="shared" si="159"/>
        <v>rock</v>
      </c>
      <c r="S1631" s="6">
        <f t="shared" si="156"/>
        <v>1.0366666666666666</v>
      </c>
      <c r="T1631" s="7">
        <f t="shared" si="157"/>
        <v>75.853658536585371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4"/>
        <v>40970.290972222225</v>
      </c>
      <c r="K1632">
        <v>1328040375</v>
      </c>
      <c r="L1632" s="11">
        <f t="shared" si="155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58"/>
        <v>music</v>
      </c>
      <c r="R1632" t="str">
        <f t="shared" si="159"/>
        <v>rock</v>
      </c>
      <c r="S1632" s="6">
        <f t="shared" si="156"/>
        <v>2.6524999999999999</v>
      </c>
      <c r="T1632" s="7">
        <f t="shared" si="157"/>
        <v>84.206349206349202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4"/>
        <v>41194.859502314815</v>
      </c>
      <c r="K1633">
        <v>1347482261</v>
      </c>
      <c r="L1633" s="11">
        <f t="shared" si="155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58"/>
        <v>music</v>
      </c>
      <c r="R1633" t="str">
        <f t="shared" si="159"/>
        <v>rock</v>
      </c>
      <c r="S1633" s="6">
        <f t="shared" si="156"/>
        <v>1.5590999999999999</v>
      </c>
      <c r="T1633" s="7">
        <f t="shared" si="157"/>
        <v>117.22556390977444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4"/>
        <v>40810.340902777774</v>
      </c>
      <c r="K1634">
        <v>1311667854</v>
      </c>
      <c r="L1634" s="11">
        <f t="shared" si="155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58"/>
        <v>music</v>
      </c>
      <c r="R1634" t="str">
        <f t="shared" si="159"/>
        <v>rock</v>
      </c>
      <c r="S1634" s="6">
        <f t="shared" si="156"/>
        <v>1.0162500000000001</v>
      </c>
      <c r="T1634" s="7">
        <f t="shared" si="157"/>
        <v>86.489361702127653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4"/>
        <v>40924.208333333336</v>
      </c>
      <c r="K1635">
        <v>1324329156</v>
      </c>
      <c r="L1635" s="11">
        <f t="shared" si="155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58"/>
        <v>music</v>
      </c>
      <c r="R1635" t="str">
        <f t="shared" si="159"/>
        <v>rock</v>
      </c>
      <c r="S1635" s="6">
        <f t="shared" si="156"/>
        <v>1</v>
      </c>
      <c r="T1635" s="7">
        <f t="shared" si="157"/>
        <v>172.41379310344828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4"/>
        <v>40696.249305555553</v>
      </c>
      <c r="K1636">
        <v>1303706001</v>
      </c>
      <c r="L1636" s="11">
        <f t="shared" si="155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58"/>
        <v>music</v>
      </c>
      <c r="R1636" t="str">
        <f t="shared" si="159"/>
        <v>rock</v>
      </c>
      <c r="S1636" s="6">
        <f t="shared" si="156"/>
        <v>1.0049999999999999</v>
      </c>
      <c r="T1636" s="7">
        <f t="shared" si="157"/>
        <v>62.8125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4"/>
        <v>42562.868761574078</v>
      </c>
      <c r="K1637">
        <v>1463086261</v>
      </c>
      <c r="L1637" s="11">
        <f t="shared" si="155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58"/>
        <v>music</v>
      </c>
      <c r="R1637" t="str">
        <f t="shared" si="159"/>
        <v>rock</v>
      </c>
      <c r="S1637" s="6">
        <f t="shared" si="156"/>
        <v>1.2529999999999999</v>
      </c>
      <c r="T1637" s="7">
        <f t="shared" si="157"/>
        <v>67.729729729729726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4"/>
        <v>40706.166666666664</v>
      </c>
      <c r="K1638">
        <v>1304129088</v>
      </c>
      <c r="L1638" s="11">
        <f t="shared" si="155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58"/>
        <v>music</v>
      </c>
      <c r="R1638" t="str">
        <f t="shared" si="159"/>
        <v>rock</v>
      </c>
      <c r="S1638" s="6">
        <f t="shared" si="156"/>
        <v>1.0355555555555556</v>
      </c>
      <c r="T1638" s="7">
        <f t="shared" si="157"/>
        <v>53.5632183908046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4"/>
        <v>40178.98541666667</v>
      </c>
      <c r="K1639">
        <v>1257444140</v>
      </c>
      <c r="L1639" s="11">
        <f t="shared" si="155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58"/>
        <v>music</v>
      </c>
      <c r="R1639" t="str">
        <f t="shared" si="159"/>
        <v>rock</v>
      </c>
      <c r="S1639" s="6">
        <f t="shared" si="156"/>
        <v>1.038</v>
      </c>
      <c r="T1639" s="7">
        <f t="shared" si="157"/>
        <v>34.6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4"/>
        <v>41333.892361111109</v>
      </c>
      <c r="K1640">
        <v>1358180968</v>
      </c>
      <c r="L1640" s="11">
        <f t="shared" si="155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58"/>
        <v>music</v>
      </c>
      <c r="R1640" t="str">
        <f t="shared" si="159"/>
        <v>rock</v>
      </c>
      <c r="S1640" s="6">
        <f t="shared" si="156"/>
        <v>1.05</v>
      </c>
      <c r="T1640" s="7">
        <f t="shared" si="157"/>
        <v>38.888888888888886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4"/>
        <v>40971.652372685188</v>
      </c>
      <c r="K1641">
        <v>1328197165</v>
      </c>
      <c r="L1641" s="11">
        <f t="shared" si="155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58"/>
        <v>music</v>
      </c>
      <c r="R1641" t="str">
        <f t="shared" si="159"/>
        <v>rock</v>
      </c>
      <c r="S1641" s="6">
        <f t="shared" si="156"/>
        <v>1</v>
      </c>
      <c r="T1641" s="7">
        <f t="shared" si="157"/>
        <v>94.736842105263165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4"/>
        <v>40393.082638888889</v>
      </c>
      <c r="K1642">
        <v>1279603955</v>
      </c>
      <c r="L1642" s="11">
        <f t="shared" si="155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58"/>
        <v>music</v>
      </c>
      <c r="R1642" t="str">
        <f t="shared" si="159"/>
        <v>rock</v>
      </c>
      <c r="S1642" s="6">
        <f t="shared" si="156"/>
        <v>1.6986000000000001</v>
      </c>
      <c r="T1642" s="7">
        <f t="shared" si="157"/>
        <v>39.967058823529413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4"/>
        <v>41992.596574074079</v>
      </c>
      <c r="K1643">
        <v>1416406744</v>
      </c>
      <c r="L1643" s="11">
        <f t="shared" si="155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58"/>
        <v>music</v>
      </c>
      <c r="R1643" t="str">
        <f t="shared" si="159"/>
        <v>pop</v>
      </c>
      <c r="S1643" s="6">
        <f t="shared" si="156"/>
        <v>1.014</v>
      </c>
      <c r="T1643" s="7">
        <f t="shared" si="157"/>
        <v>97.5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4"/>
        <v>40708.024618055555</v>
      </c>
      <c r="K1644">
        <v>1306283727</v>
      </c>
      <c r="L1644" s="11">
        <f t="shared" si="155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58"/>
        <v>music</v>
      </c>
      <c r="R1644" t="str">
        <f t="shared" si="159"/>
        <v>pop</v>
      </c>
      <c r="S1644" s="6">
        <f t="shared" si="156"/>
        <v>1</v>
      </c>
      <c r="T1644" s="7">
        <f t="shared" si="157"/>
        <v>42.857142857142854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4"/>
        <v>41176.824212962965</v>
      </c>
      <c r="K1645">
        <v>1345924012</v>
      </c>
      <c r="L1645" s="11">
        <f t="shared" si="155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58"/>
        <v>music</v>
      </c>
      <c r="R1645" t="str">
        <f t="shared" si="159"/>
        <v>pop</v>
      </c>
      <c r="S1645" s="6">
        <f t="shared" si="156"/>
        <v>1.2470000000000001</v>
      </c>
      <c r="T1645" s="7">
        <f t="shared" si="157"/>
        <v>168.51351351351352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4"/>
        <v>41235.101388888892</v>
      </c>
      <c r="K1646">
        <v>1348363560</v>
      </c>
      <c r="L1646" s="11">
        <f t="shared" si="155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58"/>
        <v>music</v>
      </c>
      <c r="R1646" t="str">
        <f t="shared" si="159"/>
        <v>pop</v>
      </c>
      <c r="S1646" s="6">
        <f t="shared" si="156"/>
        <v>1.095</v>
      </c>
      <c r="T1646" s="7">
        <f t="shared" si="157"/>
        <v>85.546875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4"/>
        <v>41535.617361111108</v>
      </c>
      <c r="K1647">
        <v>1378306140</v>
      </c>
      <c r="L1647" s="11">
        <f t="shared" si="155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58"/>
        <v>music</v>
      </c>
      <c r="R1647" t="str">
        <f t="shared" si="159"/>
        <v>pop</v>
      </c>
      <c r="S1647" s="6">
        <f t="shared" si="156"/>
        <v>1.1080000000000001</v>
      </c>
      <c r="T1647" s="7">
        <f t="shared" si="157"/>
        <v>554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4"/>
        <v>41865.757638888892</v>
      </c>
      <c r="K1648">
        <v>1405248503</v>
      </c>
      <c r="L1648" s="11">
        <f t="shared" si="155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58"/>
        <v>music</v>
      </c>
      <c r="R1648" t="str">
        <f t="shared" si="159"/>
        <v>pop</v>
      </c>
      <c r="S1648" s="6">
        <f t="shared" si="156"/>
        <v>1.1020000000000001</v>
      </c>
      <c r="T1648" s="7">
        <f t="shared" si="157"/>
        <v>26.554216867469879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4"/>
        <v>41069.409456018519</v>
      </c>
      <c r="K1649">
        <v>1336643377</v>
      </c>
      <c r="L1649" s="11">
        <f t="shared" si="155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58"/>
        <v>music</v>
      </c>
      <c r="R1649" t="str">
        <f t="shared" si="159"/>
        <v>pop</v>
      </c>
      <c r="S1649" s="6">
        <f t="shared" si="156"/>
        <v>1.0471999999999999</v>
      </c>
      <c r="T1649" s="7">
        <f t="shared" si="157"/>
        <v>113.82608695652173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4"/>
        <v>40622.662986111114</v>
      </c>
      <c r="K1650">
        <v>1298048082</v>
      </c>
      <c r="L1650" s="11">
        <f t="shared" si="155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58"/>
        <v>music</v>
      </c>
      <c r="R1650" t="str">
        <f t="shared" si="159"/>
        <v>pop</v>
      </c>
      <c r="S1650" s="6">
        <f t="shared" si="156"/>
        <v>1.2526086956521738</v>
      </c>
      <c r="T1650" s="7">
        <f t="shared" si="157"/>
        <v>32.011111111111113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4"/>
        <v>41782.684664351851</v>
      </c>
      <c r="K1651">
        <v>1396974355</v>
      </c>
      <c r="L1651" s="11">
        <f t="shared" si="155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58"/>
        <v>music</v>
      </c>
      <c r="R1651" t="str">
        <f t="shared" si="159"/>
        <v>pop</v>
      </c>
      <c r="S1651" s="6">
        <f t="shared" si="156"/>
        <v>1.0058763157894737</v>
      </c>
      <c r="T1651" s="7">
        <f t="shared" si="157"/>
        <v>47.189259259259259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4"/>
        <v>41556.435613425929</v>
      </c>
      <c r="K1652">
        <v>1378722437</v>
      </c>
      <c r="L1652" s="11">
        <f t="shared" si="155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58"/>
        <v>music</v>
      </c>
      <c r="R1652" t="str">
        <f t="shared" si="159"/>
        <v>pop</v>
      </c>
      <c r="S1652" s="6">
        <f t="shared" si="156"/>
        <v>1.4155</v>
      </c>
      <c r="T1652" s="7">
        <f t="shared" si="157"/>
        <v>88.46875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4"/>
        <v>40659.290972222225</v>
      </c>
      <c r="K1653">
        <v>1300916220</v>
      </c>
      <c r="L1653" s="11">
        <f t="shared" si="155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58"/>
        <v>music</v>
      </c>
      <c r="R1653" t="str">
        <f t="shared" si="159"/>
        <v>pop</v>
      </c>
      <c r="S1653" s="6">
        <f t="shared" si="156"/>
        <v>1.0075000000000001</v>
      </c>
      <c r="T1653" s="7">
        <f t="shared" si="157"/>
        <v>100.75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4"/>
        <v>41602.534641203703</v>
      </c>
      <c r="K1654">
        <v>1382701793</v>
      </c>
      <c r="L1654" s="11">
        <f t="shared" si="155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58"/>
        <v>music</v>
      </c>
      <c r="R1654" t="str">
        <f t="shared" si="159"/>
        <v>pop</v>
      </c>
      <c r="S1654" s="6">
        <f t="shared" si="156"/>
        <v>1.0066666666666666</v>
      </c>
      <c r="T1654" s="7">
        <f t="shared" si="157"/>
        <v>64.714285714285708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4"/>
        <v>40657.834444444445</v>
      </c>
      <c r="K1655">
        <v>1300996896</v>
      </c>
      <c r="L1655" s="11">
        <f t="shared" si="155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58"/>
        <v>music</v>
      </c>
      <c r="R1655" t="str">
        <f t="shared" si="159"/>
        <v>pop</v>
      </c>
      <c r="S1655" s="6">
        <f t="shared" si="156"/>
        <v>1.7423040000000001</v>
      </c>
      <c r="T1655" s="7">
        <f t="shared" si="157"/>
        <v>51.854285714285716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4"/>
        <v>41017.890740740739</v>
      </c>
      <c r="K1656">
        <v>1332192160</v>
      </c>
      <c r="L1656" s="11">
        <f t="shared" si="155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58"/>
        <v>music</v>
      </c>
      <c r="R1656" t="str">
        <f t="shared" si="159"/>
        <v>pop</v>
      </c>
      <c r="S1656" s="6">
        <f t="shared" si="156"/>
        <v>1.199090909090909</v>
      </c>
      <c r="T1656" s="7">
        <f t="shared" si="157"/>
        <v>38.794117647058826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4"/>
        <v>41004.750231481477</v>
      </c>
      <c r="K1657">
        <v>1331060420</v>
      </c>
      <c r="L1657" s="11">
        <f t="shared" si="155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58"/>
        <v>music</v>
      </c>
      <c r="R1657" t="str">
        <f t="shared" si="159"/>
        <v>pop</v>
      </c>
      <c r="S1657" s="6">
        <f t="shared" si="156"/>
        <v>1.4286666666666668</v>
      </c>
      <c r="T1657" s="7">
        <f t="shared" si="157"/>
        <v>44.645833333333336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4"/>
        <v>41256.928842592592</v>
      </c>
      <c r="K1658">
        <v>1352845052</v>
      </c>
      <c r="L1658" s="11">
        <f t="shared" si="155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58"/>
        <v>music</v>
      </c>
      <c r="R1658" t="str">
        <f t="shared" si="159"/>
        <v>pop</v>
      </c>
      <c r="S1658" s="6">
        <f t="shared" si="156"/>
        <v>1.0033493333333334</v>
      </c>
      <c r="T1658" s="7">
        <f t="shared" si="157"/>
        <v>156.77333333333334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4"/>
        <v>41053.782037037039</v>
      </c>
      <c r="K1659">
        <v>1335293168</v>
      </c>
      <c r="L1659" s="11">
        <f t="shared" si="155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58"/>
        <v>music</v>
      </c>
      <c r="R1659" t="str">
        <f t="shared" si="159"/>
        <v>pop</v>
      </c>
      <c r="S1659" s="6">
        <f t="shared" si="156"/>
        <v>1.0493380000000001</v>
      </c>
      <c r="T1659" s="7">
        <f t="shared" si="157"/>
        <v>118.70339366515837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4"/>
        <v>41261.597222222219</v>
      </c>
      <c r="K1660">
        <v>1352524767</v>
      </c>
      <c r="L1660" s="11">
        <f t="shared" si="155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58"/>
        <v>music</v>
      </c>
      <c r="R1660" t="str">
        <f t="shared" si="159"/>
        <v>pop</v>
      </c>
      <c r="S1660" s="6">
        <f t="shared" si="156"/>
        <v>1.3223333333333334</v>
      </c>
      <c r="T1660" s="7">
        <f t="shared" si="157"/>
        <v>74.149532710280369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4"/>
        <v>41625.5</v>
      </c>
      <c r="K1661">
        <v>1384811721</v>
      </c>
      <c r="L1661" s="11">
        <f t="shared" si="155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58"/>
        <v>music</v>
      </c>
      <c r="R1661" t="str">
        <f t="shared" si="159"/>
        <v>pop</v>
      </c>
      <c r="S1661" s="6">
        <f t="shared" si="156"/>
        <v>1.1279999999999999</v>
      </c>
      <c r="T1661" s="7">
        <f t="shared" si="157"/>
        <v>12.533333333333333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4"/>
        <v>42490.915972222225</v>
      </c>
      <c r="K1662">
        <v>1459355950</v>
      </c>
      <c r="L1662" s="11">
        <f t="shared" si="155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58"/>
        <v>music</v>
      </c>
      <c r="R1662" t="str">
        <f t="shared" si="159"/>
        <v>pop</v>
      </c>
      <c r="S1662" s="6">
        <f t="shared" si="156"/>
        <v>12.5375</v>
      </c>
      <c r="T1662" s="7">
        <f t="shared" si="157"/>
        <v>27.861111111111111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4"/>
        <v>42386.875</v>
      </c>
      <c r="K1663">
        <v>1449359831</v>
      </c>
      <c r="L1663" s="11">
        <f t="shared" si="155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58"/>
        <v>music</v>
      </c>
      <c r="R1663" t="str">
        <f t="shared" si="159"/>
        <v>pop</v>
      </c>
      <c r="S1663" s="6">
        <f t="shared" si="156"/>
        <v>1.0250632911392406</v>
      </c>
      <c r="T1663" s="7">
        <f t="shared" si="157"/>
        <v>80.178217821782184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4"/>
        <v>40908.239999999998</v>
      </c>
      <c r="K1664">
        <v>1320122736</v>
      </c>
      <c r="L1664" s="11">
        <f t="shared" si="155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58"/>
        <v>music</v>
      </c>
      <c r="R1664" t="str">
        <f t="shared" si="159"/>
        <v>pop</v>
      </c>
      <c r="S1664" s="6">
        <f t="shared" si="156"/>
        <v>1.026375</v>
      </c>
      <c r="T1664" s="7">
        <f t="shared" si="157"/>
        <v>132.43548387096774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4"/>
        <v>42036.02207175926</v>
      </c>
      <c r="K1665">
        <v>1420158707</v>
      </c>
      <c r="L1665" s="11">
        <f t="shared" si="155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58"/>
        <v>music</v>
      </c>
      <c r="R1665" t="str">
        <f t="shared" si="159"/>
        <v>pop</v>
      </c>
      <c r="S1665" s="6">
        <f t="shared" si="156"/>
        <v>1.08</v>
      </c>
      <c r="T1665" s="7">
        <f t="shared" si="157"/>
        <v>33.75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4"/>
        <v>40984.165972222225</v>
      </c>
      <c r="K1666">
        <v>1328033818</v>
      </c>
      <c r="L1666" s="11">
        <f t="shared" si="155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58"/>
        <v>music</v>
      </c>
      <c r="R1666" t="str">
        <f t="shared" si="159"/>
        <v>pop</v>
      </c>
      <c r="S1666" s="6">
        <f t="shared" si="156"/>
        <v>1.2240879999999998</v>
      </c>
      <c r="T1666" s="7">
        <f t="shared" si="157"/>
        <v>34.384494382022467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60">(((I1667/60)/60)/24)+DATE(1970,1,1)</f>
        <v>40596.125</v>
      </c>
      <c r="K1667">
        <v>1295624113</v>
      </c>
      <c r="L1667" s="11">
        <f t="shared" ref="L1667:L1730" si="161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si="158"/>
        <v>music</v>
      </c>
      <c r="R1667" t="str">
        <f t="shared" si="159"/>
        <v>pop</v>
      </c>
      <c r="S1667" s="6">
        <f t="shared" ref="S1667:S1730" si="162">E1667/D1667</f>
        <v>1.1945714285714286</v>
      </c>
      <c r="T1667" s="7">
        <f t="shared" ref="T1667:T1730" si="163">IF(E1667=0,0,E1667/N1667)</f>
        <v>44.956989247311824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60"/>
        <v>41361.211493055554</v>
      </c>
      <c r="K1668">
        <v>1361858673</v>
      </c>
      <c r="L1668" s="11">
        <f t="shared" si="161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58"/>
        <v>music</v>
      </c>
      <c r="R1668" t="str">
        <f t="shared" si="159"/>
        <v>pop</v>
      </c>
      <c r="S1668" s="6">
        <f t="shared" si="162"/>
        <v>1.6088</v>
      </c>
      <c r="T1668" s="7">
        <f t="shared" si="163"/>
        <v>41.04081632653061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60"/>
        <v>41709.290972222225</v>
      </c>
      <c r="K1669">
        <v>1392169298</v>
      </c>
      <c r="L1669" s="11">
        <f t="shared" si="161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58"/>
        <v>music</v>
      </c>
      <c r="R1669" t="str">
        <f t="shared" si="159"/>
        <v>pop</v>
      </c>
      <c r="S1669" s="6">
        <f t="shared" si="162"/>
        <v>1.2685294117647059</v>
      </c>
      <c r="T1669" s="7">
        <f t="shared" si="163"/>
        <v>52.597560975609753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60"/>
        <v>40875.191423611112</v>
      </c>
      <c r="K1670">
        <v>1319859339</v>
      </c>
      <c r="L1670" s="11">
        <f t="shared" si="161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58"/>
        <v>music</v>
      </c>
      <c r="R1670" t="str">
        <f t="shared" si="159"/>
        <v>pop</v>
      </c>
      <c r="S1670" s="6">
        <f t="shared" si="162"/>
        <v>1.026375</v>
      </c>
      <c r="T1670" s="7">
        <f t="shared" si="163"/>
        <v>70.784482758620683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60"/>
        <v>42521.885138888887</v>
      </c>
      <c r="K1671">
        <v>1459545276</v>
      </c>
      <c r="L1671" s="11">
        <f t="shared" si="161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58"/>
        <v>music</v>
      </c>
      <c r="R1671" t="str">
        <f t="shared" si="159"/>
        <v>pop</v>
      </c>
      <c r="S1671" s="6">
        <f t="shared" si="162"/>
        <v>1.3975</v>
      </c>
      <c r="T1671" s="7">
        <f t="shared" si="163"/>
        <v>53.75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60"/>
        <v>40364.166666666664</v>
      </c>
      <c r="K1672">
        <v>1273961999</v>
      </c>
      <c r="L1672" s="11">
        <f t="shared" si="161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58"/>
        <v>music</v>
      </c>
      <c r="R1672" t="str">
        <f t="shared" si="159"/>
        <v>pop</v>
      </c>
      <c r="S1672" s="6">
        <f t="shared" si="162"/>
        <v>1.026</v>
      </c>
      <c r="T1672" s="7">
        <f t="shared" si="163"/>
        <v>44.608695652173914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60"/>
        <v>42583.54414351852</v>
      </c>
      <c r="K1673">
        <v>1467464614</v>
      </c>
      <c r="L1673" s="11">
        <f t="shared" si="161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58"/>
        <v>music</v>
      </c>
      <c r="R1673" t="str">
        <f t="shared" si="159"/>
        <v>pop</v>
      </c>
      <c r="S1673" s="6">
        <f t="shared" si="162"/>
        <v>1.0067349999999999</v>
      </c>
      <c r="T1673" s="7">
        <f t="shared" si="163"/>
        <v>26.148961038961041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60"/>
        <v>41064.656597222223</v>
      </c>
      <c r="K1674">
        <v>1336232730</v>
      </c>
      <c r="L1674" s="11">
        <f t="shared" si="161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58"/>
        <v>music</v>
      </c>
      <c r="R1674" t="str">
        <f t="shared" si="159"/>
        <v>pop</v>
      </c>
      <c r="S1674" s="6">
        <f t="shared" si="162"/>
        <v>1.1294117647058823</v>
      </c>
      <c r="T1674" s="7">
        <f t="shared" si="163"/>
        <v>39.183673469387756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60"/>
        <v>42069.878379629634</v>
      </c>
      <c r="K1675">
        <v>1423083892</v>
      </c>
      <c r="L1675" s="11">
        <f t="shared" si="161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ref="Q1675:Q1738" si="164">LEFT(P1675, FIND("/",P1675)-1)</f>
        <v>music</v>
      </c>
      <c r="R1675" t="str">
        <f t="shared" ref="R1675:R1738" si="165">RIGHT(P1675,LEN(P1675)-FIND("/",P1675))</f>
        <v>pop</v>
      </c>
      <c r="S1675" s="6">
        <f t="shared" si="162"/>
        <v>1.2809523809523808</v>
      </c>
      <c r="T1675" s="7">
        <f t="shared" si="163"/>
        <v>45.593220338983052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60"/>
        <v>42600.290972222225</v>
      </c>
      <c r="K1676">
        <v>1468852306</v>
      </c>
      <c r="L1676" s="11">
        <f t="shared" si="161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64"/>
        <v>music</v>
      </c>
      <c r="R1676" t="str">
        <f t="shared" si="165"/>
        <v>pop</v>
      </c>
      <c r="S1676" s="6">
        <f t="shared" si="162"/>
        <v>2.0169999999999999</v>
      </c>
      <c r="T1676" s="7">
        <f t="shared" si="163"/>
        <v>89.247787610619469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60"/>
        <v>40832.918749999997</v>
      </c>
      <c r="K1677">
        <v>1316194540</v>
      </c>
      <c r="L1677" s="11">
        <f t="shared" si="161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64"/>
        <v>music</v>
      </c>
      <c r="R1677" t="str">
        <f t="shared" si="165"/>
        <v>pop</v>
      </c>
      <c r="S1677" s="6">
        <f t="shared" si="162"/>
        <v>1.37416</v>
      </c>
      <c r="T1677" s="7">
        <f t="shared" si="163"/>
        <v>40.416470588235299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60"/>
        <v>41020.165972222225</v>
      </c>
      <c r="K1678">
        <v>1330968347</v>
      </c>
      <c r="L1678" s="11">
        <f t="shared" si="161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64"/>
        <v>music</v>
      </c>
      <c r="R1678" t="str">
        <f t="shared" si="165"/>
        <v>pop</v>
      </c>
      <c r="S1678" s="6">
        <f t="shared" si="162"/>
        <v>1.1533333333333333</v>
      </c>
      <c r="T1678" s="7">
        <f t="shared" si="163"/>
        <v>82.38095238095238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60"/>
        <v>42476.249305555553</v>
      </c>
      <c r="K1679">
        <v>1455615976</v>
      </c>
      <c r="L1679" s="11">
        <f t="shared" si="161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64"/>
        <v>music</v>
      </c>
      <c r="R1679" t="str">
        <f t="shared" si="165"/>
        <v>pop</v>
      </c>
      <c r="S1679" s="6">
        <f t="shared" si="162"/>
        <v>1.1166666666666667</v>
      </c>
      <c r="T1679" s="7">
        <f t="shared" si="163"/>
        <v>159.52380952380952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60"/>
        <v>41676.854988425926</v>
      </c>
      <c r="K1680">
        <v>1390509071</v>
      </c>
      <c r="L1680" s="11">
        <f t="shared" si="161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64"/>
        <v>music</v>
      </c>
      <c r="R1680" t="str">
        <f t="shared" si="165"/>
        <v>pop</v>
      </c>
      <c r="S1680" s="6">
        <f t="shared" si="162"/>
        <v>1.1839999999999999</v>
      </c>
      <c r="T1680" s="7">
        <f t="shared" si="163"/>
        <v>36.244897959183675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60"/>
        <v>40746.068807870368</v>
      </c>
      <c r="K1681">
        <v>1309311545</v>
      </c>
      <c r="L1681" s="11">
        <f t="shared" si="161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64"/>
        <v>music</v>
      </c>
      <c r="R1681" t="str">
        <f t="shared" si="165"/>
        <v>pop</v>
      </c>
      <c r="S1681" s="6">
        <f t="shared" si="162"/>
        <v>1.75</v>
      </c>
      <c r="T1681" s="7">
        <f t="shared" si="163"/>
        <v>62.5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60"/>
        <v>41832.757719907408</v>
      </c>
      <c r="K1682">
        <v>1402596667</v>
      </c>
      <c r="L1682" s="11">
        <f t="shared" si="161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64"/>
        <v>music</v>
      </c>
      <c r="R1682" t="str">
        <f t="shared" si="165"/>
        <v>pop</v>
      </c>
      <c r="S1682" s="6">
        <f t="shared" si="162"/>
        <v>1.175</v>
      </c>
      <c r="T1682" s="7">
        <f t="shared" si="163"/>
        <v>47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60"/>
        <v>42823.083333333328</v>
      </c>
      <c r="K1683">
        <v>1486522484</v>
      </c>
      <c r="L1683" s="11">
        <f t="shared" si="161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64"/>
        <v>music</v>
      </c>
      <c r="R1683" t="str">
        <f t="shared" si="165"/>
        <v>faith</v>
      </c>
      <c r="S1683" s="6">
        <f t="shared" si="162"/>
        <v>1.0142212307692309</v>
      </c>
      <c r="T1683" s="7">
        <f t="shared" si="163"/>
        <v>74.575090497737563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60"/>
        <v>42839.171990740739</v>
      </c>
      <c r="K1684">
        <v>1486962460</v>
      </c>
      <c r="L1684" s="11">
        <f t="shared" si="161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64"/>
        <v>music</v>
      </c>
      <c r="R1684" t="str">
        <f t="shared" si="165"/>
        <v>faith</v>
      </c>
      <c r="S1684" s="6">
        <f t="shared" si="162"/>
        <v>0</v>
      </c>
      <c r="T1684" s="7">
        <f t="shared" si="163"/>
        <v>0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60"/>
        <v>42832.781689814816</v>
      </c>
      <c r="K1685">
        <v>1489517138</v>
      </c>
      <c r="L1685" s="11">
        <f t="shared" si="161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64"/>
        <v>music</v>
      </c>
      <c r="R1685" t="str">
        <f t="shared" si="165"/>
        <v>faith</v>
      </c>
      <c r="S1685" s="6">
        <f t="shared" si="162"/>
        <v>0.21714285714285714</v>
      </c>
      <c r="T1685" s="7">
        <f t="shared" si="163"/>
        <v>76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60"/>
        <v>42811.773622685185</v>
      </c>
      <c r="K1686">
        <v>1487360041</v>
      </c>
      <c r="L1686" s="11">
        <f t="shared" si="161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64"/>
        <v>music</v>
      </c>
      <c r="R1686" t="str">
        <f t="shared" si="165"/>
        <v>faith</v>
      </c>
      <c r="S1686" s="6">
        <f t="shared" si="162"/>
        <v>1.0912500000000001</v>
      </c>
      <c r="T1686" s="7">
        <f t="shared" si="163"/>
        <v>86.43564356435644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60"/>
        <v>42818.208599537036</v>
      </c>
      <c r="K1687">
        <v>1487743223</v>
      </c>
      <c r="L1687" s="11">
        <f t="shared" si="161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64"/>
        <v>music</v>
      </c>
      <c r="R1687" t="str">
        <f t="shared" si="165"/>
        <v>faith</v>
      </c>
      <c r="S1687" s="6">
        <f t="shared" si="162"/>
        <v>1.0285714285714285</v>
      </c>
      <c r="T1687" s="7">
        <f t="shared" si="163"/>
        <v>24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60"/>
        <v>42852.802303240736</v>
      </c>
      <c r="K1688">
        <v>1488140119</v>
      </c>
      <c r="L1688" s="11">
        <f t="shared" si="161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64"/>
        <v>music</v>
      </c>
      <c r="R1688" t="str">
        <f t="shared" si="165"/>
        <v>faith</v>
      </c>
      <c r="S1688" s="6">
        <f t="shared" si="162"/>
        <v>3.5999999999999999E-3</v>
      </c>
      <c r="T1688" s="7">
        <f t="shared" si="163"/>
        <v>18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60"/>
        <v>42835.84375</v>
      </c>
      <c r="K1689">
        <v>1488935245</v>
      </c>
      <c r="L1689" s="11">
        <f t="shared" si="161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64"/>
        <v>music</v>
      </c>
      <c r="R1689" t="str">
        <f t="shared" si="165"/>
        <v>faith</v>
      </c>
      <c r="S1689" s="6">
        <f t="shared" si="162"/>
        <v>0.3125</v>
      </c>
      <c r="T1689" s="7">
        <f t="shared" si="163"/>
        <v>80.128205128205124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60"/>
        <v>42834.492986111116</v>
      </c>
      <c r="K1690">
        <v>1489150194</v>
      </c>
      <c r="L1690" s="11">
        <f t="shared" si="161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64"/>
        <v>music</v>
      </c>
      <c r="R1690" t="str">
        <f t="shared" si="165"/>
        <v>faith</v>
      </c>
      <c r="S1690" s="6">
        <f t="shared" si="162"/>
        <v>0.443</v>
      </c>
      <c r="T1690" s="7">
        <f t="shared" si="163"/>
        <v>253.14285714285714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60"/>
        <v>42810.900810185187</v>
      </c>
      <c r="K1691">
        <v>1487111830</v>
      </c>
      <c r="L1691" s="11">
        <f t="shared" si="161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64"/>
        <v>music</v>
      </c>
      <c r="R1691" t="str">
        <f t="shared" si="165"/>
        <v>faith</v>
      </c>
      <c r="S1691" s="6">
        <f t="shared" si="162"/>
        <v>1</v>
      </c>
      <c r="T1691" s="7">
        <f t="shared" si="163"/>
        <v>171.42857142857142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60"/>
        <v>42831.389374999999</v>
      </c>
      <c r="K1692">
        <v>1488882042</v>
      </c>
      <c r="L1692" s="11">
        <f t="shared" si="161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64"/>
        <v>music</v>
      </c>
      <c r="R1692" t="str">
        <f t="shared" si="165"/>
        <v>faith</v>
      </c>
      <c r="S1692" s="6">
        <f t="shared" si="162"/>
        <v>0.254</v>
      </c>
      <c r="T1692" s="7">
        <f t="shared" si="163"/>
        <v>57.727272727272727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60"/>
        <v>42828.041666666672</v>
      </c>
      <c r="K1693">
        <v>1488387008</v>
      </c>
      <c r="L1693" s="11">
        <f t="shared" si="161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64"/>
        <v>music</v>
      </c>
      <c r="R1693" t="str">
        <f t="shared" si="165"/>
        <v>faith</v>
      </c>
      <c r="S1693" s="6">
        <f t="shared" si="162"/>
        <v>0.33473333333333333</v>
      </c>
      <c r="T1693" s="7">
        <f t="shared" si="163"/>
        <v>264.26315789473682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60"/>
        <v>42820.999305555553</v>
      </c>
      <c r="K1694">
        <v>1487734667</v>
      </c>
      <c r="L1694" s="11">
        <f t="shared" si="161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64"/>
        <v>music</v>
      </c>
      <c r="R1694" t="str">
        <f t="shared" si="165"/>
        <v>faith</v>
      </c>
      <c r="S1694" s="6">
        <f t="shared" si="162"/>
        <v>0.47799999999999998</v>
      </c>
      <c r="T1694" s="7">
        <f t="shared" si="163"/>
        <v>159.33333333333334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60"/>
        <v>42834.833333333328</v>
      </c>
      <c r="K1695">
        <v>1489097112</v>
      </c>
      <c r="L1695" s="11">
        <f t="shared" si="161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64"/>
        <v>music</v>
      </c>
      <c r="R1695" t="str">
        <f t="shared" si="165"/>
        <v>faith</v>
      </c>
      <c r="S1695" s="6">
        <f t="shared" si="162"/>
        <v>9.3333333333333338E-2</v>
      </c>
      <c r="T1695" s="7">
        <f t="shared" si="163"/>
        <v>35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60"/>
        <v>42821.191666666666</v>
      </c>
      <c r="K1696">
        <v>1488038674</v>
      </c>
      <c r="L1696" s="11">
        <f t="shared" si="161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64"/>
        <v>music</v>
      </c>
      <c r="R1696" t="str">
        <f t="shared" si="165"/>
        <v>faith</v>
      </c>
      <c r="S1696" s="6">
        <f t="shared" si="162"/>
        <v>5.0000000000000001E-4</v>
      </c>
      <c r="T1696" s="7">
        <f t="shared" si="163"/>
        <v>5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60"/>
        <v>42835.041666666672</v>
      </c>
      <c r="K1697">
        <v>1488847514</v>
      </c>
      <c r="L1697" s="11">
        <f t="shared" si="161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64"/>
        <v>music</v>
      </c>
      <c r="R1697" t="str">
        <f t="shared" si="165"/>
        <v>faith</v>
      </c>
      <c r="S1697" s="6">
        <f t="shared" si="162"/>
        <v>0.11708333333333333</v>
      </c>
      <c r="T1697" s="7">
        <f t="shared" si="163"/>
        <v>61.086956521739133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60"/>
        <v>42826.027905092589</v>
      </c>
      <c r="K1698">
        <v>1488418811</v>
      </c>
      <c r="L1698" s="11">
        <f t="shared" si="161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64"/>
        <v>music</v>
      </c>
      <c r="R1698" t="str">
        <f t="shared" si="165"/>
        <v>faith</v>
      </c>
      <c r="S1698" s="6">
        <f t="shared" si="162"/>
        <v>0</v>
      </c>
      <c r="T1698" s="7">
        <f t="shared" si="163"/>
        <v>0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60"/>
        <v>42834.991296296299</v>
      </c>
      <c r="K1699">
        <v>1489193248</v>
      </c>
      <c r="L1699" s="11">
        <f t="shared" si="161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64"/>
        <v>music</v>
      </c>
      <c r="R1699" t="str">
        <f t="shared" si="165"/>
        <v>faith</v>
      </c>
      <c r="S1699" s="6">
        <f t="shared" si="162"/>
        <v>0.20208000000000001</v>
      </c>
      <c r="T1699" s="7">
        <f t="shared" si="163"/>
        <v>114.81818181818181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60"/>
        <v>42820.147916666669</v>
      </c>
      <c r="K1700">
        <v>1488430760</v>
      </c>
      <c r="L1700" s="11">
        <f t="shared" si="161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64"/>
        <v>music</v>
      </c>
      <c r="R1700" t="str">
        <f t="shared" si="165"/>
        <v>faith</v>
      </c>
      <c r="S1700" s="6">
        <f t="shared" si="162"/>
        <v>0</v>
      </c>
      <c r="T1700" s="7">
        <f t="shared" si="163"/>
        <v>0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60"/>
        <v>42836.863946759258</v>
      </c>
      <c r="K1701">
        <v>1489351445</v>
      </c>
      <c r="L1701" s="11">
        <f t="shared" si="161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64"/>
        <v>music</v>
      </c>
      <c r="R1701" t="str">
        <f t="shared" si="165"/>
        <v>faith</v>
      </c>
      <c r="S1701" s="6">
        <f t="shared" si="162"/>
        <v>4.2311459353574929E-2</v>
      </c>
      <c r="T1701" s="7">
        <f t="shared" si="163"/>
        <v>54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60"/>
        <v>42826.166666666672</v>
      </c>
      <c r="K1702">
        <v>1488418990</v>
      </c>
      <c r="L1702" s="11">
        <f t="shared" si="161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64"/>
        <v>music</v>
      </c>
      <c r="R1702" t="str">
        <f t="shared" si="165"/>
        <v>faith</v>
      </c>
      <c r="S1702" s="6">
        <f t="shared" si="162"/>
        <v>0.2606</v>
      </c>
      <c r="T1702" s="7">
        <f t="shared" si="163"/>
        <v>65.974683544303801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60"/>
        <v>42019.664409722223</v>
      </c>
      <c r="K1703">
        <v>1418745405</v>
      </c>
      <c r="L1703" s="11">
        <f t="shared" si="161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64"/>
        <v>music</v>
      </c>
      <c r="R1703" t="str">
        <f t="shared" si="165"/>
        <v>faith</v>
      </c>
      <c r="S1703" s="6">
        <f t="shared" si="162"/>
        <v>1.9801980198019802E-3</v>
      </c>
      <c r="T1703" s="7">
        <f t="shared" si="163"/>
        <v>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60"/>
        <v>42093.828125</v>
      </c>
      <c r="K1704">
        <v>1425156750</v>
      </c>
      <c r="L1704" s="11">
        <f t="shared" si="161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64"/>
        <v>music</v>
      </c>
      <c r="R1704" t="str">
        <f t="shared" si="165"/>
        <v>faith</v>
      </c>
      <c r="S1704" s="6">
        <f t="shared" si="162"/>
        <v>6.0606060606060605E-5</v>
      </c>
      <c r="T1704" s="7">
        <f t="shared" si="163"/>
        <v>1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60"/>
        <v>42247.281678240746</v>
      </c>
      <c r="K1705">
        <v>1435819537</v>
      </c>
      <c r="L1705" s="11">
        <f t="shared" si="161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64"/>
        <v>music</v>
      </c>
      <c r="R1705" t="str">
        <f t="shared" si="165"/>
        <v>faith</v>
      </c>
      <c r="S1705" s="6">
        <f t="shared" si="162"/>
        <v>1.0200000000000001E-2</v>
      </c>
      <c r="T1705" s="7">
        <f t="shared" si="163"/>
        <v>25.5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60"/>
        <v>42051.139733796299</v>
      </c>
      <c r="K1706">
        <v>1421464873</v>
      </c>
      <c r="L1706" s="11">
        <f t="shared" si="161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64"/>
        <v>music</v>
      </c>
      <c r="R1706" t="str">
        <f t="shared" si="165"/>
        <v>faith</v>
      </c>
      <c r="S1706" s="6">
        <f t="shared" si="162"/>
        <v>0.65100000000000002</v>
      </c>
      <c r="T1706" s="7">
        <f t="shared" si="163"/>
        <v>118.36363636363636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60"/>
        <v>42256.666666666672</v>
      </c>
      <c r="K1707">
        <v>1440807846</v>
      </c>
      <c r="L1707" s="11">
        <f t="shared" si="161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64"/>
        <v>music</v>
      </c>
      <c r="R1707" t="str">
        <f t="shared" si="165"/>
        <v>faith</v>
      </c>
      <c r="S1707" s="6">
        <f t="shared" si="162"/>
        <v>0</v>
      </c>
      <c r="T1707" s="7">
        <f t="shared" si="163"/>
        <v>0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60"/>
        <v>42239.306388888886</v>
      </c>
      <c r="K1708">
        <v>1435130472</v>
      </c>
      <c r="L1708" s="11">
        <f t="shared" si="161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64"/>
        <v>music</v>
      </c>
      <c r="R1708" t="str">
        <f t="shared" si="165"/>
        <v>faith</v>
      </c>
      <c r="S1708" s="6">
        <f t="shared" si="162"/>
        <v>0</v>
      </c>
      <c r="T1708" s="7">
        <f t="shared" si="163"/>
        <v>0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60"/>
        <v>42457.679340277777</v>
      </c>
      <c r="K1709">
        <v>1456593495</v>
      </c>
      <c r="L1709" s="11">
        <f t="shared" si="161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64"/>
        <v>music</v>
      </c>
      <c r="R1709" t="str">
        <f t="shared" si="165"/>
        <v>faith</v>
      </c>
      <c r="S1709" s="6">
        <f t="shared" si="162"/>
        <v>9.74E-2</v>
      </c>
      <c r="T1709" s="7">
        <f t="shared" si="163"/>
        <v>54.111111111111114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60"/>
        <v>42491.866967592592</v>
      </c>
      <c r="K1710">
        <v>1458679706</v>
      </c>
      <c r="L1710" s="11">
        <f t="shared" si="161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64"/>
        <v>music</v>
      </c>
      <c r="R1710" t="str">
        <f t="shared" si="165"/>
        <v>faith</v>
      </c>
      <c r="S1710" s="6">
        <f t="shared" si="162"/>
        <v>0</v>
      </c>
      <c r="T1710" s="7">
        <f t="shared" si="163"/>
        <v>0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60"/>
        <v>41882.818749999999</v>
      </c>
      <c r="K1711">
        <v>1405949514</v>
      </c>
      <c r="L1711" s="11">
        <f t="shared" si="161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64"/>
        <v>music</v>
      </c>
      <c r="R1711" t="str">
        <f t="shared" si="165"/>
        <v>faith</v>
      </c>
      <c r="S1711" s="6">
        <f t="shared" si="162"/>
        <v>4.8571428571428571E-2</v>
      </c>
      <c r="T1711" s="7">
        <f t="shared" si="163"/>
        <v>21.25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60"/>
        <v>42387.541666666672</v>
      </c>
      <c r="K1712">
        <v>1449151888</v>
      </c>
      <c r="L1712" s="11">
        <f t="shared" si="161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64"/>
        <v>music</v>
      </c>
      <c r="R1712" t="str">
        <f t="shared" si="165"/>
        <v>faith</v>
      </c>
      <c r="S1712" s="6">
        <f t="shared" si="162"/>
        <v>6.7999999999999996E-3</v>
      </c>
      <c r="T1712" s="7">
        <f t="shared" si="163"/>
        <v>34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60"/>
        <v>41883.646226851852</v>
      </c>
      <c r="K1713">
        <v>1406907034</v>
      </c>
      <c r="L1713" s="11">
        <f t="shared" si="161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64"/>
        <v>music</v>
      </c>
      <c r="R1713" t="str">
        <f t="shared" si="165"/>
        <v>faith</v>
      </c>
      <c r="S1713" s="6">
        <f t="shared" si="162"/>
        <v>0.105</v>
      </c>
      <c r="T1713" s="7">
        <f t="shared" si="163"/>
        <v>525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60"/>
        <v>42185.913807870369</v>
      </c>
      <c r="K1714">
        <v>1430517353</v>
      </c>
      <c r="L1714" s="11">
        <f t="shared" si="161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64"/>
        <v>music</v>
      </c>
      <c r="R1714" t="str">
        <f t="shared" si="165"/>
        <v>faith</v>
      </c>
      <c r="S1714" s="6">
        <f t="shared" si="162"/>
        <v>0</v>
      </c>
      <c r="T1714" s="7">
        <f t="shared" si="163"/>
        <v>0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60"/>
        <v>41917.801064814819</v>
      </c>
      <c r="K1715">
        <v>1409944412</v>
      </c>
      <c r="L1715" s="11">
        <f t="shared" si="161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64"/>
        <v>music</v>
      </c>
      <c r="R1715" t="str">
        <f t="shared" si="165"/>
        <v>faith</v>
      </c>
      <c r="S1715" s="6">
        <f t="shared" si="162"/>
        <v>1.6666666666666666E-2</v>
      </c>
      <c r="T1715" s="7">
        <f t="shared" si="163"/>
        <v>50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60"/>
        <v>42125.918530092589</v>
      </c>
      <c r="K1716">
        <v>1427925761</v>
      </c>
      <c r="L1716" s="11">
        <f t="shared" si="161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64"/>
        <v>music</v>
      </c>
      <c r="R1716" t="str">
        <f t="shared" si="165"/>
        <v>faith</v>
      </c>
      <c r="S1716" s="6">
        <f t="shared" si="162"/>
        <v>7.868E-2</v>
      </c>
      <c r="T1716" s="7">
        <f t="shared" si="163"/>
        <v>115.70588235294117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60"/>
        <v>42094.140277777777</v>
      </c>
      <c r="K1717">
        <v>1425186785</v>
      </c>
      <c r="L1717" s="11">
        <f t="shared" si="161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64"/>
        <v>music</v>
      </c>
      <c r="R1717" t="str">
        <f t="shared" si="165"/>
        <v>faith</v>
      </c>
      <c r="S1717" s="6">
        <f t="shared" si="162"/>
        <v>2.2000000000000001E-3</v>
      </c>
      <c r="T1717" s="7">
        <f t="shared" si="163"/>
        <v>5.5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60"/>
        <v>42713.619201388887</v>
      </c>
      <c r="K1718">
        <v>1477835499</v>
      </c>
      <c r="L1718" s="11">
        <f t="shared" si="161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64"/>
        <v>music</v>
      </c>
      <c r="R1718" t="str">
        <f t="shared" si="165"/>
        <v>faith</v>
      </c>
      <c r="S1718" s="6">
        <f t="shared" si="162"/>
        <v>7.4999999999999997E-2</v>
      </c>
      <c r="T1718" s="7">
        <f t="shared" si="163"/>
        <v>50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60"/>
        <v>42481.166666666672</v>
      </c>
      <c r="K1719">
        <v>1459467238</v>
      </c>
      <c r="L1719" s="11">
        <f t="shared" si="161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64"/>
        <v>music</v>
      </c>
      <c r="R1719" t="str">
        <f t="shared" si="165"/>
        <v>faith</v>
      </c>
      <c r="S1719" s="6">
        <f t="shared" si="162"/>
        <v>0.42725880551301687</v>
      </c>
      <c r="T1719" s="7">
        <f t="shared" si="163"/>
        <v>34.024390243902438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60"/>
        <v>42504.207638888889</v>
      </c>
      <c r="K1720">
        <v>1459435149</v>
      </c>
      <c r="L1720" s="11">
        <f t="shared" si="161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64"/>
        <v>music</v>
      </c>
      <c r="R1720" t="str">
        <f t="shared" si="165"/>
        <v>faith</v>
      </c>
      <c r="S1720" s="6">
        <f t="shared" si="162"/>
        <v>2.142857142857143E-3</v>
      </c>
      <c r="T1720" s="7">
        <f t="shared" si="163"/>
        <v>37.5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60"/>
        <v>41899.534618055557</v>
      </c>
      <c r="K1721">
        <v>1408366191</v>
      </c>
      <c r="L1721" s="11">
        <f t="shared" si="161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64"/>
        <v>music</v>
      </c>
      <c r="R1721" t="str">
        <f t="shared" si="165"/>
        <v>faith</v>
      </c>
      <c r="S1721" s="6">
        <f t="shared" si="162"/>
        <v>8.7500000000000008E-3</v>
      </c>
      <c r="T1721" s="7">
        <f t="shared" si="163"/>
        <v>11.666666666666666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60"/>
        <v>41952.824895833335</v>
      </c>
      <c r="K1722">
        <v>1412966871</v>
      </c>
      <c r="L1722" s="11">
        <f t="shared" si="161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64"/>
        <v>music</v>
      </c>
      <c r="R1722" t="str">
        <f t="shared" si="165"/>
        <v>faith</v>
      </c>
      <c r="S1722" s="6">
        <f t="shared" si="162"/>
        <v>5.6250000000000001E-2</v>
      </c>
      <c r="T1722" s="7">
        <f t="shared" si="163"/>
        <v>28.125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60"/>
        <v>42349.461377314816</v>
      </c>
      <c r="K1723">
        <v>1447239863</v>
      </c>
      <c r="L1723" s="11">
        <f t="shared" si="161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64"/>
        <v>music</v>
      </c>
      <c r="R1723" t="str">
        <f t="shared" si="165"/>
        <v>faith</v>
      </c>
      <c r="S1723" s="6">
        <f t="shared" si="162"/>
        <v>0</v>
      </c>
      <c r="T1723" s="7">
        <f t="shared" si="163"/>
        <v>0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60"/>
        <v>42463.006944444445</v>
      </c>
      <c r="K1724">
        <v>1456441429</v>
      </c>
      <c r="L1724" s="11">
        <f t="shared" si="161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64"/>
        <v>music</v>
      </c>
      <c r="R1724" t="str">
        <f t="shared" si="165"/>
        <v>faith</v>
      </c>
      <c r="S1724" s="6">
        <f t="shared" si="162"/>
        <v>3.4722222222222224E-4</v>
      </c>
      <c r="T1724" s="7">
        <f t="shared" si="163"/>
        <v>1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60"/>
        <v>42186.25</v>
      </c>
      <c r="K1725">
        <v>1430855315</v>
      </c>
      <c r="L1725" s="11">
        <f t="shared" si="161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64"/>
        <v>music</v>
      </c>
      <c r="R1725" t="str">
        <f t="shared" si="165"/>
        <v>faith</v>
      </c>
      <c r="S1725" s="6">
        <f t="shared" si="162"/>
        <v>6.5000000000000002E-2</v>
      </c>
      <c r="T1725" s="7">
        <f t="shared" si="163"/>
        <v>216.66666666666666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60"/>
        <v>41942.932430555556</v>
      </c>
      <c r="K1726">
        <v>1412115762</v>
      </c>
      <c r="L1726" s="11">
        <f t="shared" si="161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64"/>
        <v>music</v>
      </c>
      <c r="R1726" t="str">
        <f t="shared" si="165"/>
        <v>faith</v>
      </c>
      <c r="S1726" s="6">
        <f t="shared" si="162"/>
        <v>5.8333333333333336E-3</v>
      </c>
      <c r="T1726" s="7">
        <f t="shared" si="163"/>
        <v>8.75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60"/>
        <v>41875.968159722222</v>
      </c>
      <c r="K1727">
        <v>1406330049</v>
      </c>
      <c r="L1727" s="11">
        <f t="shared" si="161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64"/>
        <v>music</v>
      </c>
      <c r="R1727" t="str">
        <f t="shared" si="165"/>
        <v>faith</v>
      </c>
      <c r="S1727" s="6">
        <f t="shared" si="162"/>
        <v>0.10181818181818182</v>
      </c>
      <c r="T1727" s="7">
        <f t="shared" si="163"/>
        <v>62.222222222222221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60"/>
        <v>41817.919722222221</v>
      </c>
      <c r="K1728">
        <v>1401401064</v>
      </c>
      <c r="L1728" s="11">
        <f t="shared" si="161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64"/>
        <v>music</v>
      </c>
      <c r="R1728" t="str">
        <f t="shared" si="165"/>
        <v>faith</v>
      </c>
      <c r="S1728" s="6">
        <f t="shared" si="162"/>
        <v>0.33784615384615385</v>
      </c>
      <c r="T1728" s="7">
        <f t="shared" si="163"/>
        <v>137.25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60"/>
        <v>42099.458333333328</v>
      </c>
      <c r="K1729">
        <v>1423520177</v>
      </c>
      <c r="L1729" s="11">
        <f t="shared" si="161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64"/>
        <v>music</v>
      </c>
      <c r="R1729" t="str">
        <f t="shared" si="165"/>
        <v>faith</v>
      </c>
      <c r="S1729" s="6">
        <f t="shared" si="162"/>
        <v>3.3333333333333332E-4</v>
      </c>
      <c r="T1729" s="7">
        <f t="shared" si="163"/>
        <v>1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60"/>
        <v>42298.625856481478</v>
      </c>
      <c r="K1730">
        <v>1442847674</v>
      </c>
      <c r="L1730" s="11">
        <f t="shared" si="161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64"/>
        <v>music</v>
      </c>
      <c r="R1730" t="str">
        <f t="shared" si="165"/>
        <v>faith</v>
      </c>
      <c r="S1730" s="6">
        <f t="shared" si="162"/>
        <v>0.68400000000000005</v>
      </c>
      <c r="T1730" s="7">
        <f t="shared" si="163"/>
        <v>122.14285714285714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6">(((I1731/60)/60)/24)+DATE(1970,1,1)</f>
        <v>42531.052152777775</v>
      </c>
      <c r="K1731">
        <v>1460337306</v>
      </c>
      <c r="L1731" s="11">
        <f t="shared" ref="L1731:L1794" si="167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t="str">
        <f t="shared" si="164"/>
        <v>music</v>
      </c>
      <c r="R1731" t="str">
        <f t="shared" si="165"/>
        <v>faith</v>
      </c>
      <c r="S1731" s="6">
        <f t="shared" ref="S1731:S1794" si="168">E1731/D1731</f>
        <v>0</v>
      </c>
      <c r="T1731" s="7">
        <f t="shared" ref="T1731:T1794" si="169">IF(E1731=0,0,E1731/N1731)</f>
        <v>0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6"/>
        <v>42302.087766203709</v>
      </c>
      <c r="K1732">
        <v>1443146783</v>
      </c>
      <c r="L1732" s="11">
        <f t="shared" si="167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64"/>
        <v>music</v>
      </c>
      <c r="R1732" t="str">
        <f t="shared" si="165"/>
        <v>faith</v>
      </c>
      <c r="S1732" s="6">
        <f t="shared" si="168"/>
        <v>0</v>
      </c>
      <c r="T1732" s="7">
        <f t="shared" si="169"/>
        <v>0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6"/>
        <v>42166.625</v>
      </c>
      <c r="K1733">
        <v>1432849552</v>
      </c>
      <c r="L1733" s="11">
        <f t="shared" si="167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64"/>
        <v>music</v>
      </c>
      <c r="R1733" t="str">
        <f t="shared" si="165"/>
        <v>faith</v>
      </c>
      <c r="S1733" s="6">
        <f t="shared" si="168"/>
        <v>0</v>
      </c>
      <c r="T1733" s="7">
        <f t="shared" si="169"/>
        <v>0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6"/>
        <v>42385.208333333328</v>
      </c>
      <c r="K1734">
        <v>1447777481</v>
      </c>
      <c r="L1734" s="11">
        <f t="shared" si="167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64"/>
        <v>music</v>
      </c>
      <c r="R1734" t="str">
        <f t="shared" si="165"/>
        <v>faith</v>
      </c>
      <c r="S1734" s="6">
        <f t="shared" si="168"/>
        <v>0</v>
      </c>
      <c r="T1734" s="7">
        <f t="shared" si="169"/>
        <v>0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6"/>
        <v>42626.895833333328</v>
      </c>
      <c r="K1735">
        <v>1472746374</v>
      </c>
      <c r="L1735" s="11">
        <f t="shared" si="167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64"/>
        <v>music</v>
      </c>
      <c r="R1735" t="str">
        <f t="shared" si="165"/>
        <v>faith</v>
      </c>
      <c r="S1735" s="6">
        <f t="shared" si="168"/>
        <v>0</v>
      </c>
      <c r="T1735" s="7">
        <f t="shared" si="169"/>
        <v>0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6"/>
        <v>42132.036527777775</v>
      </c>
      <c r="K1736">
        <v>1428454356</v>
      </c>
      <c r="L1736" s="11">
        <f t="shared" si="167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64"/>
        <v>music</v>
      </c>
      <c r="R1736" t="str">
        <f t="shared" si="165"/>
        <v>faith</v>
      </c>
      <c r="S1736" s="6">
        <f t="shared" si="168"/>
        <v>2.2222222222222223E-4</v>
      </c>
      <c r="T1736" s="7">
        <f t="shared" si="169"/>
        <v>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6"/>
        <v>42589.814178240747</v>
      </c>
      <c r="K1737">
        <v>1468006345</v>
      </c>
      <c r="L1737" s="11">
        <f t="shared" si="167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64"/>
        <v>music</v>
      </c>
      <c r="R1737" t="str">
        <f t="shared" si="165"/>
        <v>faith</v>
      </c>
      <c r="S1737" s="6">
        <f t="shared" si="168"/>
        <v>0.11</v>
      </c>
      <c r="T1737" s="7">
        <f t="shared" si="169"/>
        <v>55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6"/>
        <v>42316.90315972222</v>
      </c>
      <c r="K1738">
        <v>1444423233</v>
      </c>
      <c r="L1738" s="11">
        <f t="shared" si="167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64"/>
        <v>music</v>
      </c>
      <c r="R1738" t="str">
        <f t="shared" si="165"/>
        <v>faith</v>
      </c>
      <c r="S1738" s="6">
        <f t="shared" si="168"/>
        <v>7.3333333333333332E-3</v>
      </c>
      <c r="T1738" s="7">
        <f t="shared" si="169"/>
        <v>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6"/>
        <v>42205.948981481488</v>
      </c>
      <c r="K1739">
        <v>1434840392</v>
      </c>
      <c r="L1739" s="11">
        <f t="shared" si="167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ref="Q1739:Q1802" si="170">LEFT(P1739, FIND("/",P1739)-1)</f>
        <v>music</v>
      </c>
      <c r="R1739" t="str">
        <f t="shared" ref="R1739:R1802" si="171">RIGHT(P1739,LEN(P1739)-FIND("/",P1739))</f>
        <v>faith</v>
      </c>
      <c r="S1739" s="6">
        <f t="shared" si="168"/>
        <v>0.21249999999999999</v>
      </c>
      <c r="T1739" s="7">
        <f t="shared" si="169"/>
        <v>56.666666666666664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6"/>
        <v>41914.874328703707</v>
      </c>
      <c r="K1740">
        <v>1409691542</v>
      </c>
      <c r="L1740" s="11">
        <f t="shared" si="167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70"/>
        <v>music</v>
      </c>
      <c r="R1740" t="str">
        <f t="shared" si="171"/>
        <v>faith</v>
      </c>
      <c r="S1740" s="6">
        <f t="shared" si="168"/>
        <v>4.0000000000000001E-3</v>
      </c>
      <c r="T1740" s="7">
        <f t="shared" si="169"/>
        <v>20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6"/>
        <v>42494.832546296297</v>
      </c>
      <c r="K1741">
        <v>1457297932</v>
      </c>
      <c r="L1741" s="11">
        <f t="shared" si="167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70"/>
        <v>music</v>
      </c>
      <c r="R1741" t="str">
        <f t="shared" si="171"/>
        <v>faith</v>
      </c>
      <c r="S1741" s="6">
        <f t="shared" si="168"/>
        <v>1E-3</v>
      </c>
      <c r="T1741" s="7">
        <f t="shared" si="169"/>
        <v>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6"/>
        <v>42201.817384259266</v>
      </c>
      <c r="K1742">
        <v>1434483422</v>
      </c>
      <c r="L1742" s="11">
        <f t="shared" si="167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70"/>
        <v>music</v>
      </c>
      <c r="R1742" t="str">
        <f t="shared" si="171"/>
        <v>faith</v>
      </c>
      <c r="S1742" s="6">
        <f t="shared" si="168"/>
        <v>0</v>
      </c>
      <c r="T1742" s="7">
        <f t="shared" si="169"/>
        <v>0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6"/>
        <v>42165.628136574072</v>
      </c>
      <c r="K1743">
        <v>1430060671</v>
      </c>
      <c r="L1743" s="11">
        <f t="shared" si="167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70"/>
        <v>photography</v>
      </c>
      <c r="R1743" t="str">
        <f t="shared" si="171"/>
        <v>photobooks</v>
      </c>
      <c r="S1743" s="6">
        <f t="shared" si="168"/>
        <v>1.1083333333333334</v>
      </c>
      <c r="T1743" s="7">
        <f t="shared" si="169"/>
        <v>25.576923076923077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6"/>
        <v>42742.875</v>
      </c>
      <c r="K1744">
        <v>1481058170</v>
      </c>
      <c r="L1744" s="11">
        <f t="shared" si="167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70"/>
        <v>photography</v>
      </c>
      <c r="R1744" t="str">
        <f t="shared" si="171"/>
        <v>photobooks</v>
      </c>
      <c r="S1744" s="6">
        <f t="shared" si="168"/>
        <v>1.0874999999999999</v>
      </c>
      <c r="T1744" s="7">
        <f t="shared" si="169"/>
        <v>63.970588235294116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6"/>
        <v>42609.165972222225</v>
      </c>
      <c r="K1745">
        <v>1470348775</v>
      </c>
      <c r="L1745" s="11">
        <f t="shared" si="167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70"/>
        <v>photography</v>
      </c>
      <c r="R1745" t="str">
        <f t="shared" si="171"/>
        <v>photobooks</v>
      </c>
      <c r="S1745" s="6">
        <f t="shared" si="168"/>
        <v>1.0041666666666667</v>
      </c>
      <c r="T1745" s="7">
        <f t="shared" si="169"/>
        <v>89.925373134328353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6"/>
        <v>42071.563391203701</v>
      </c>
      <c r="K1746">
        <v>1421937077</v>
      </c>
      <c r="L1746" s="11">
        <f t="shared" si="167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70"/>
        <v>photography</v>
      </c>
      <c r="R1746" t="str">
        <f t="shared" si="171"/>
        <v>photobooks</v>
      </c>
      <c r="S1746" s="6">
        <f t="shared" si="168"/>
        <v>1.1845454545454546</v>
      </c>
      <c r="T1746" s="7">
        <f t="shared" si="169"/>
        <v>93.071428571428569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6"/>
        <v>42726.083333333328</v>
      </c>
      <c r="K1747">
        <v>1479276838</v>
      </c>
      <c r="L1747" s="11">
        <f t="shared" si="167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70"/>
        <v>photography</v>
      </c>
      <c r="R1747" t="str">
        <f t="shared" si="171"/>
        <v>photobooks</v>
      </c>
      <c r="S1747" s="6">
        <f t="shared" si="168"/>
        <v>1.1401428571428571</v>
      </c>
      <c r="T1747" s="7">
        <f t="shared" si="169"/>
        <v>89.674157303370791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6"/>
        <v>42698.083333333328</v>
      </c>
      <c r="K1748">
        <v>1477368867</v>
      </c>
      <c r="L1748" s="11">
        <f t="shared" si="167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70"/>
        <v>photography</v>
      </c>
      <c r="R1748" t="str">
        <f t="shared" si="171"/>
        <v>photobooks</v>
      </c>
      <c r="S1748" s="6">
        <f t="shared" si="168"/>
        <v>1.4810000000000001</v>
      </c>
      <c r="T1748" s="7">
        <f t="shared" si="169"/>
        <v>207.61682242990653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6"/>
        <v>42321.625</v>
      </c>
      <c r="K1749">
        <v>1444904830</v>
      </c>
      <c r="L1749" s="11">
        <f t="shared" si="167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70"/>
        <v>photography</v>
      </c>
      <c r="R1749" t="str">
        <f t="shared" si="171"/>
        <v>photobooks</v>
      </c>
      <c r="S1749" s="6">
        <f t="shared" si="168"/>
        <v>1.0495555555555556</v>
      </c>
      <c r="T1749" s="7">
        <f t="shared" si="169"/>
        <v>59.408805031446541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6"/>
        <v>42249.950729166667</v>
      </c>
      <c r="K1750">
        <v>1438642143</v>
      </c>
      <c r="L1750" s="11">
        <f t="shared" si="167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70"/>
        <v>photography</v>
      </c>
      <c r="R1750" t="str">
        <f t="shared" si="171"/>
        <v>photobooks</v>
      </c>
      <c r="S1750" s="6">
        <f t="shared" si="168"/>
        <v>1.29948</v>
      </c>
      <c r="T1750" s="7">
        <f t="shared" si="169"/>
        <v>358.97237569060775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6"/>
        <v>42795.791666666672</v>
      </c>
      <c r="K1751">
        <v>1485213921</v>
      </c>
      <c r="L1751" s="11">
        <f t="shared" si="167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70"/>
        <v>photography</v>
      </c>
      <c r="R1751" t="str">
        <f t="shared" si="171"/>
        <v>photobooks</v>
      </c>
      <c r="S1751" s="6">
        <f t="shared" si="168"/>
        <v>1.2348756218905472</v>
      </c>
      <c r="T1751" s="7">
        <f t="shared" si="169"/>
        <v>94.736641221374043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6"/>
        <v>42479.836851851855</v>
      </c>
      <c r="K1752">
        <v>1458936304</v>
      </c>
      <c r="L1752" s="11">
        <f t="shared" si="167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70"/>
        <v>photography</v>
      </c>
      <c r="R1752" t="str">
        <f t="shared" si="171"/>
        <v>photobooks</v>
      </c>
      <c r="S1752" s="6">
        <f t="shared" si="168"/>
        <v>2.0162</v>
      </c>
      <c r="T1752" s="7">
        <f t="shared" si="169"/>
        <v>80.647999999999996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6"/>
        <v>42082.739849537036</v>
      </c>
      <c r="K1753">
        <v>1424198723</v>
      </c>
      <c r="L1753" s="11">
        <f t="shared" si="167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70"/>
        <v>photography</v>
      </c>
      <c r="R1753" t="str">
        <f t="shared" si="171"/>
        <v>photobooks</v>
      </c>
      <c r="S1753" s="6">
        <f t="shared" si="168"/>
        <v>1.0289999999999999</v>
      </c>
      <c r="T1753" s="7">
        <f t="shared" si="169"/>
        <v>168.68852459016392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6"/>
        <v>42657.253263888888</v>
      </c>
      <c r="K1754">
        <v>1473833082</v>
      </c>
      <c r="L1754" s="11">
        <f t="shared" si="167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70"/>
        <v>photography</v>
      </c>
      <c r="R1754" t="str">
        <f t="shared" si="171"/>
        <v>photobooks</v>
      </c>
      <c r="S1754" s="6">
        <f t="shared" si="168"/>
        <v>2.6016666666666666</v>
      </c>
      <c r="T1754" s="7">
        <f t="shared" si="169"/>
        <v>34.68888888888889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6"/>
        <v>42450.707962962959</v>
      </c>
      <c r="K1755">
        <v>1455991168</v>
      </c>
      <c r="L1755" s="11">
        <f t="shared" si="167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70"/>
        <v>photography</v>
      </c>
      <c r="R1755" t="str">
        <f t="shared" si="171"/>
        <v>photobooks</v>
      </c>
      <c r="S1755" s="6">
        <f t="shared" si="168"/>
        <v>1.08</v>
      </c>
      <c r="T1755" s="7">
        <f t="shared" si="169"/>
        <v>462.85714285714283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6"/>
        <v>42097.835104166668</v>
      </c>
      <c r="K1756">
        <v>1425502953</v>
      </c>
      <c r="L1756" s="11">
        <f t="shared" si="167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70"/>
        <v>photography</v>
      </c>
      <c r="R1756" t="str">
        <f t="shared" si="171"/>
        <v>photobooks</v>
      </c>
      <c r="S1756" s="6">
        <f t="shared" si="168"/>
        <v>1.1052941176470588</v>
      </c>
      <c r="T1756" s="7">
        <f t="shared" si="169"/>
        <v>104.38888888888889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6"/>
        <v>42282.788900462961</v>
      </c>
      <c r="K1757">
        <v>1441479361</v>
      </c>
      <c r="L1757" s="11">
        <f t="shared" si="167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70"/>
        <v>photography</v>
      </c>
      <c r="R1757" t="str">
        <f t="shared" si="171"/>
        <v>photobooks</v>
      </c>
      <c r="S1757" s="6">
        <f t="shared" si="168"/>
        <v>1.2</v>
      </c>
      <c r="T1757" s="7">
        <f t="shared" si="169"/>
        <v>7.5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6"/>
        <v>42611.167465277773</v>
      </c>
      <c r="K1758">
        <v>1468987269</v>
      </c>
      <c r="L1758" s="11">
        <f t="shared" si="167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70"/>
        <v>photography</v>
      </c>
      <c r="R1758" t="str">
        <f t="shared" si="171"/>
        <v>photobooks</v>
      </c>
      <c r="S1758" s="6">
        <f t="shared" si="168"/>
        <v>1.0282909090909091</v>
      </c>
      <c r="T1758" s="7">
        <f t="shared" si="169"/>
        <v>47.13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6"/>
        <v>42763.811805555553</v>
      </c>
      <c r="K1759">
        <v>1483041083</v>
      </c>
      <c r="L1759" s="11">
        <f t="shared" si="167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70"/>
        <v>photography</v>
      </c>
      <c r="R1759" t="str">
        <f t="shared" si="171"/>
        <v>photobooks</v>
      </c>
      <c r="S1759" s="6">
        <f t="shared" si="168"/>
        <v>1.1599999999999999</v>
      </c>
      <c r="T1759" s="7">
        <f t="shared" si="169"/>
        <v>414.28571428571428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6"/>
        <v>42565.955925925926</v>
      </c>
      <c r="K1760">
        <v>1463352992</v>
      </c>
      <c r="L1760" s="11">
        <f t="shared" si="167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70"/>
        <v>photography</v>
      </c>
      <c r="R1760" t="str">
        <f t="shared" si="171"/>
        <v>photobooks</v>
      </c>
      <c r="S1760" s="6">
        <f t="shared" si="168"/>
        <v>1.147</v>
      </c>
      <c r="T1760" s="7">
        <f t="shared" si="169"/>
        <v>42.481481481481481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6"/>
        <v>42088.787372685183</v>
      </c>
      <c r="K1761">
        <v>1425585229</v>
      </c>
      <c r="L1761" s="11">
        <f t="shared" si="167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70"/>
        <v>photography</v>
      </c>
      <c r="R1761" t="str">
        <f t="shared" si="171"/>
        <v>photobooks</v>
      </c>
      <c r="S1761" s="6">
        <f t="shared" si="168"/>
        <v>1.0660000000000001</v>
      </c>
      <c r="T1761" s="7">
        <f t="shared" si="169"/>
        <v>108.77551020408163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6"/>
        <v>42425.67260416667</v>
      </c>
      <c r="K1762">
        <v>1454688513</v>
      </c>
      <c r="L1762" s="11">
        <f t="shared" si="167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70"/>
        <v>photography</v>
      </c>
      <c r="R1762" t="str">
        <f t="shared" si="171"/>
        <v>photobooks</v>
      </c>
      <c r="S1762" s="6">
        <f t="shared" si="168"/>
        <v>1.6544000000000001</v>
      </c>
      <c r="T1762" s="7">
        <f t="shared" si="169"/>
        <v>81.098039215686271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6"/>
        <v>42259.567824074074</v>
      </c>
      <c r="K1763">
        <v>1437745060</v>
      </c>
      <c r="L1763" s="11">
        <f t="shared" si="167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70"/>
        <v>photography</v>
      </c>
      <c r="R1763" t="str">
        <f t="shared" si="171"/>
        <v>photobooks</v>
      </c>
      <c r="S1763" s="6">
        <f t="shared" si="168"/>
        <v>1.55</v>
      </c>
      <c r="T1763" s="7">
        <f t="shared" si="169"/>
        <v>51.666666666666664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6"/>
        <v>42440.982002314813</v>
      </c>
      <c r="K1764">
        <v>1455147245</v>
      </c>
      <c r="L1764" s="11">
        <f t="shared" si="167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70"/>
        <v>photography</v>
      </c>
      <c r="R1764" t="str">
        <f t="shared" si="171"/>
        <v>photobooks</v>
      </c>
      <c r="S1764" s="6">
        <f t="shared" si="168"/>
        <v>8.85</v>
      </c>
      <c r="T1764" s="7">
        <f t="shared" si="169"/>
        <v>35.4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6"/>
        <v>42666.868518518517</v>
      </c>
      <c r="K1765">
        <v>1474663840</v>
      </c>
      <c r="L1765" s="11">
        <f t="shared" si="167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70"/>
        <v>photography</v>
      </c>
      <c r="R1765" t="str">
        <f t="shared" si="171"/>
        <v>photobooks</v>
      </c>
      <c r="S1765" s="6">
        <f t="shared" si="168"/>
        <v>1.0190833333333333</v>
      </c>
      <c r="T1765" s="7">
        <f t="shared" si="169"/>
        <v>103.63559322033899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6"/>
        <v>41854.485868055555</v>
      </c>
      <c r="K1766">
        <v>1404560379</v>
      </c>
      <c r="L1766" s="11">
        <f t="shared" si="167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70"/>
        <v>photography</v>
      </c>
      <c r="R1766" t="str">
        <f t="shared" si="171"/>
        <v>photobooks</v>
      </c>
      <c r="S1766" s="6">
        <f t="shared" si="168"/>
        <v>0.19600000000000001</v>
      </c>
      <c r="T1766" s="7">
        <f t="shared" si="169"/>
        <v>55.282051282051285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6"/>
        <v>41864.980462962965</v>
      </c>
      <c r="K1767">
        <v>1405380712</v>
      </c>
      <c r="L1767" s="11">
        <f t="shared" si="167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70"/>
        <v>photography</v>
      </c>
      <c r="R1767" t="str">
        <f t="shared" si="171"/>
        <v>photobooks</v>
      </c>
      <c r="S1767" s="6">
        <f t="shared" si="168"/>
        <v>0.59467839999999994</v>
      </c>
      <c r="T1767" s="7">
        <f t="shared" si="169"/>
        <v>72.16970873786407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6"/>
        <v>41876.859814814816</v>
      </c>
      <c r="K1768">
        <v>1407184688</v>
      </c>
      <c r="L1768" s="11">
        <f t="shared" si="167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70"/>
        <v>photography</v>
      </c>
      <c r="R1768" t="str">
        <f t="shared" si="171"/>
        <v>photobooks</v>
      </c>
      <c r="S1768" s="6">
        <f t="shared" si="168"/>
        <v>0</v>
      </c>
      <c r="T1768" s="7">
        <f t="shared" si="169"/>
        <v>0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6"/>
        <v>41854.658379629633</v>
      </c>
      <c r="K1769">
        <v>1404488884</v>
      </c>
      <c r="L1769" s="11">
        <f t="shared" si="167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70"/>
        <v>photography</v>
      </c>
      <c r="R1769" t="str">
        <f t="shared" si="171"/>
        <v>photobooks</v>
      </c>
      <c r="S1769" s="6">
        <f t="shared" si="168"/>
        <v>0.4572</v>
      </c>
      <c r="T1769" s="7">
        <f t="shared" si="169"/>
        <v>58.615384615384613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6"/>
        <v>41909.560694444444</v>
      </c>
      <c r="K1770">
        <v>1406640444</v>
      </c>
      <c r="L1770" s="11">
        <f t="shared" si="167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70"/>
        <v>photography</v>
      </c>
      <c r="R1770" t="str">
        <f t="shared" si="171"/>
        <v>photobooks</v>
      </c>
      <c r="S1770" s="6">
        <f t="shared" si="168"/>
        <v>3.7400000000000003E-2</v>
      </c>
      <c r="T1770" s="7">
        <f t="shared" si="169"/>
        <v>12.466666666666667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6"/>
        <v>42017.818969907406</v>
      </c>
      <c r="K1771">
        <v>1418585959</v>
      </c>
      <c r="L1771" s="11">
        <f t="shared" si="167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70"/>
        <v>photography</v>
      </c>
      <c r="R1771" t="str">
        <f t="shared" si="171"/>
        <v>photobooks</v>
      </c>
      <c r="S1771" s="6">
        <f t="shared" si="168"/>
        <v>2.7025E-2</v>
      </c>
      <c r="T1771" s="7">
        <f t="shared" si="169"/>
        <v>49.136363636363633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6"/>
        <v>41926.780023148152</v>
      </c>
      <c r="K1772">
        <v>1410288194</v>
      </c>
      <c r="L1772" s="11">
        <f t="shared" si="167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70"/>
        <v>photography</v>
      </c>
      <c r="R1772" t="str">
        <f t="shared" si="171"/>
        <v>photobooks</v>
      </c>
      <c r="S1772" s="6">
        <f t="shared" si="168"/>
        <v>0.56514285714285717</v>
      </c>
      <c r="T1772" s="7">
        <f t="shared" si="169"/>
        <v>150.5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6"/>
        <v>41935.979629629634</v>
      </c>
      <c r="K1773">
        <v>1411515040</v>
      </c>
      <c r="L1773" s="11">
        <f t="shared" si="167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70"/>
        <v>photography</v>
      </c>
      <c r="R1773" t="str">
        <f t="shared" si="171"/>
        <v>photobooks</v>
      </c>
      <c r="S1773" s="6">
        <f t="shared" si="168"/>
        <v>0.21309523809523809</v>
      </c>
      <c r="T1773" s="7">
        <f t="shared" si="169"/>
        <v>35.799999999999997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6"/>
        <v>41826.718009259261</v>
      </c>
      <c r="K1774">
        <v>1399482836</v>
      </c>
      <c r="L1774" s="11">
        <f t="shared" si="167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70"/>
        <v>photography</v>
      </c>
      <c r="R1774" t="str">
        <f t="shared" si="171"/>
        <v>photobooks</v>
      </c>
      <c r="S1774" s="6">
        <f t="shared" si="168"/>
        <v>0.156</v>
      </c>
      <c r="T1774" s="7">
        <f t="shared" si="169"/>
        <v>45.157894736842103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6"/>
        <v>42023.760393518518</v>
      </c>
      <c r="K1775">
        <v>1417803298</v>
      </c>
      <c r="L1775" s="11">
        <f t="shared" si="167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70"/>
        <v>photography</v>
      </c>
      <c r="R1775" t="str">
        <f t="shared" si="171"/>
        <v>photobooks</v>
      </c>
      <c r="S1775" s="6">
        <f t="shared" si="168"/>
        <v>6.2566666666666673E-2</v>
      </c>
      <c r="T1775" s="7">
        <f t="shared" si="169"/>
        <v>98.78947368421052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6"/>
        <v>41972.624305555553</v>
      </c>
      <c r="K1776">
        <v>1413609292</v>
      </c>
      <c r="L1776" s="11">
        <f t="shared" si="167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70"/>
        <v>photography</v>
      </c>
      <c r="R1776" t="str">
        <f t="shared" si="171"/>
        <v>photobooks</v>
      </c>
      <c r="S1776" s="6">
        <f t="shared" si="168"/>
        <v>0.4592</v>
      </c>
      <c r="T1776" s="7">
        <f t="shared" si="169"/>
        <v>88.307692307692307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6"/>
        <v>41936.976388888892</v>
      </c>
      <c r="K1777">
        <v>1410305160</v>
      </c>
      <c r="L1777" s="11">
        <f t="shared" si="167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70"/>
        <v>photography</v>
      </c>
      <c r="R1777" t="str">
        <f t="shared" si="171"/>
        <v>photobooks</v>
      </c>
      <c r="S1777" s="6">
        <f t="shared" si="168"/>
        <v>0.65101538461538466</v>
      </c>
      <c r="T1777" s="7">
        <f t="shared" si="169"/>
        <v>170.62903225806451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6"/>
        <v>41941.95684027778</v>
      </c>
      <c r="K1778">
        <v>1411513071</v>
      </c>
      <c r="L1778" s="11">
        <f t="shared" si="167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70"/>
        <v>photography</v>
      </c>
      <c r="R1778" t="str">
        <f t="shared" si="171"/>
        <v>photobooks</v>
      </c>
      <c r="S1778" s="6">
        <f t="shared" si="168"/>
        <v>6.7000000000000004E-2</v>
      </c>
      <c r="T1778" s="7">
        <f t="shared" si="169"/>
        <v>83.75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6"/>
        <v>42055.357094907406</v>
      </c>
      <c r="K1779">
        <v>1421829253</v>
      </c>
      <c r="L1779" s="11">
        <f t="shared" si="167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70"/>
        <v>photography</v>
      </c>
      <c r="R1779" t="str">
        <f t="shared" si="171"/>
        <v>photobooks</v>
      </c>
      <c r="S1779" s="6">
        <f t="shared" si="168"/>
        <v>0.135625</v>
      </c>
      <c r="T1779" s="7">
        <f t="shared" si="169"/>
        <v>65.099999999999994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6"/>
        <v>42090.821701388893</v>
      </c>
      <c r="K1780">
        <v>1423600995</v>
      </c>
      <c r="L1780" s="11">
        <f t="shared" si="167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70"/>
        <v>photography</v>
      </c>
      <c r="R1780" t="str">
        <f t="shared" si="171"/>
        <v>photobooks</v>
      </c>
      <c r="S1780" s="6">
        <f t="shared" si="168"/>
        <v>1.9900000000000001E-2</v>
      </c>
      <c r="T1780" s="7">
        <f t="shared" si="169"/>
        <v>66.333333333333329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6"/>
        <v>42615.691898148143</v>
      </c>
      <c r="K1781">
        <v>1470242180</v>
      </c>
      <c r="L1781" s="11">
        <f t="shared" si="167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70"/>
        <v>photography</v>
      </c>
      <c r="R1781" t="str">
        <f t="shared" si="171"/>
        <v>photobooks</v>
      </c>
      <c r="S1781" s="6">
        <f t="shared" si="168"/>
        <v>0.36236363636363639</v>
      </c>
      <c r="T1781" s="7">
        <f t="shared" si="169"/>
        <v>104.89473684210526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6"/>
        <v>42553.600810185191</v>
      </c>
      <c r="K1782">
        <v>1462285510</v>
      </c>
      <c r="L1782" s="11">
        <f t="shared" si="167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70"/>
        <v>photography</v>
      </c>
      <c r="R1782" t="str">
        <f t="shared" si="171"/>
        <v>photobooks</v>
      </c>
      <c r="S1782" s="6">
        <f t="shared" si="168"/>
        <v>0.39743333333333336</v>
      </c>
      <c r="T1782" s="7">
        <f t="shared" si="169"/>
        <v>78.440789473684205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6"/>
        <v>42628.617418981477</v>
      </c>
      <c r="K1783">
        <v>1471272545</v>
      </c>
      <c r="L1783" s="11">
        <f t="shared" si="167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70"/>
        <v>photography</v>
      </c>
      <c r="R1783" t="str">
        <f t="shared" si="171"/>
        <v>photobooks</v>
      </c>
      <c r="S1783" s="6">
        <f t="shared" si="168"/>
        <v>0.25763636363636366</v>
      </c>
      <c r="T1783" s="7">
        <f t="shared" si="169"/>
        <v>59.041666666666664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6"/>
        <v>42421.575104166666</v>
      </c>
      <c r="K1784">
        <v>1453211289</v>
      </c>
      <c r="L1784" s="11">
        <f t="shared" si="167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70"/>
        <v>photography</v>
      </c>
      <c r="R1784" t="str">
        <f t="shared" si="171"/>
        <v>photobooks</v>
      </c>
      <c r="S1784" s="6">
        <f t="shared" si="168"/>
        <v>0.15491428571428573</v>
      </c>
      <c r="T1784" s="7">
        <f t="shared" si="169"/>
        <v>71.34210526315789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6"/>
        <v>42145.949976851851</v>
      </c>
      <c r="K1785">
        <v>1429656478</v>
      </c>
      <c r="L1785" s="11">
        <f t="shared" si="167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70"/>
        <v>photography</v>
      </c>
      <c r="R1785" t="str">
        <f t="shared" si="171"/>
        <v>photobooks</v>
      </c>
      <c r="S1785" s="6">
        <f t="shared" si="168"/>
        <v>0.236925</v>
      </c>
      <c r="T1785" s="7">
        <f t="shared" si="169"/>
        <v>51.227027027027027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6"/>
        <v>42035.142361111109</v>
      </c>
      <c r="K1786">
        <v>1419954240</v>
      </c>
      <c r="L1786" s="11">
        <f t="shared" si="167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70"/>
        <v>photography</v>
      </c>
      <c r="R1786" t="str">
        <f t="shared" si="171"/>
        <v>photobooks</v>
      </c>
      <c r="S1786" s="6">
        <f t="shared" si="168"/>
        <v>0.39760000000000001</v>
      </c>
      <c r="T1786" s="7">
        <f t="shared" si="169"/>
        <v>60.242424242424242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6"/>
        <v>41928</v>
      </c>
      <c r="K1787">
        <v>1410750855</v>
      </c>
      <c r="L1787" s="11">
        <f t="shared" si="167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70"/>
        <v>photography</v>
      </c>
      <c r="R1787" t="str">
        <f t="shared" si="171"/>
        <v>photobooks</v>
      </c>
      <c r="S1787" s="6">
        <f t="shared" si="168"/>
        <v>0.20220833333333332</v>
      </c>
      <c r="T1787" s="7">
        <f t="shared" si="169"/>
        <v>44.935185185185183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6"/>
        <v>41988.550659722227</v>
      </c>
      <c r="K1788">
        <v>1416057177</v>
      </c>
      <c r="L1788" s="11">
        <f t="shared" si="167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70"/>
        <v>photography</v>
      </c>
      <c r="R1788" t="str">
        <f t="shared" si="171"/>
        <v>photobooks</v>
      </c>
      <c r="S1788" s="6">
        <f t="shared" si="168"/>
        <v>0.47631578947368419</v>
      </c>
      <c r="T1788" s="7">
        <f t="shared" si="169"/>
        <v>31.206896551724139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6"/>
        <v>42098.613854166666</v>
      </c>
      <c r="K1789">
        <v>1425570237</v>
      </c>
      <c r="L1789" s="11">
        <f t="shared" si="167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70"/>
        <v>photography</v>
      </c>
      <c r="R1789" t="str">
        <f t="shared" si="171"/>
        <v>photobooks</v>
      </c>
      <c r="S1789" s="6">
        <f t="shared" si="168"/>
        <v>0.15329999999999999</v>
      </c>
      <c r="T1789" s="7">
        <f t="shared" si="169"/>
        <v>63.875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6"/>
        <v>41943.94840277778</v>
      </c>
      <c r="K1790">
        <v>1412203542</v>
      </c>
      <c r="L1790" s="11">
        <f t="shared" si="167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70"/>
        <v>photography</v>
      </c>
      <c r="R1790" t="str">
        <f t="shared" si="171"/>
        <v>photobooks</v>
      </c>
      <c r="S1790" s="6">
        <f t="shared" si="168"/>
        <v>1.3818181818181818E-2</v>
      </c>
      <c r="T1790" s="7">
        <f t="shared" si="169"/>
        <v>19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6"/>
        <v>42016.250034722223</v>
      </c>
      <c r="K1791">
        <v>1415858403</v>
      </c>
      <c r="L1791" s="11">
        <f t="shared" si="167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70"/>
        <v>photography</v>
      </c>
      <c r="R1791" t="str">
        <f t="shared" si="171"/>
        <v>photobooks</v>
      </c>
      <c r="S1791" s="6">
        <f t="shared" si="168"/>
        <v>5.0000000000000001E-3</v>
      </c>
      <c r="T1791" s="7">
        <f t="shared" si="169"/>
        <v>10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6"/>
        <v>42040.674513888895</v>
      </c>
      <c r="K1792">
        <v>1420560678</v>
      </c>
      <c r="L1792" s="11">
        <f t="shared" si="167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70"/>
        <v>photography</v>
      </c>
      <c r="R1792" t="str">
        <f t="shared" si="171"/>
        <v>photobooks</v>
      </c>
      <c r="S1792" s="6">
        <f t="shared" si="168"/>
        <v>4.9575757575757579E-2</v>
      </c>
      <c r="T1792" s="7">
        <f t="shared" si="169"/>
        <v>109.06666666666666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6"/>
        <v>42033.740335648152</v>
      </c>
      <c r="K1793">
        <v>1417369565</v>
      </c>
      <c r="L1793" s="11">
        <f t="shared" si="167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70"/>
        <v>photography</v>
      </c>
      <c r="R1793" t="str">
        <f t="shared" si="171"/>
        <v>photobooks</v>
      </c>
      <c r="S1793" s="6">
        <f t="shared" si="168"/>
        <v>3.5666666666666666E-2</v>
      </c>
      <c r="T1793" s="7">
        <f t="shared" si="169"/>
        <v>26.75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6"/>
        <v>42226.290972222225</v>
      </c>
      <c r="K1794">
        <v>1435970682</v>
      </c>
      <c r="L1794" s="11">
        <f t="shared" si="167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70"/>
        <v>photography</v>
      </c>
      <c r="R1794" t="str">
        <f t="shared" si="171"/>
        <v>photobooks</v>
      </c>
      <c r="S1794" s="6">
        <f t="shared" si="168"/>
        <v>0.61124000000000001</v>
      </c>
      <c r="T1794" s="7">
        <f t="shared" si="169"/>
        <v>109.93525179856115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72">(((I1795/60)/60)/24)+DATE(1970,1,1)</f>
        <v>41970.933333333334</v>
      </c>
      <c r="K1795">
        <v>1414531440</v>
      </c>
      <c r="L1795" s="11">
        <f t="shared" ref="L1795:L1858" si="17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t="str">
        <f t="shared" si="170"/>
        <v>photography</v>
      </c>
      <c r="R1795" t="str">
        <f t="shared" si="171"/>
        <v>photobooks</v>
      </c>
      <c r="S1795" s="6">
        <f t="shared" ref="S1795:S1858" si="174">E1795/D1795</f>
        <v>1.3333333333333334E-2</v>
      </c>
      <c r="T1795" s="7">
        <f t="shared" ref="T1795:T1858" si="175">IF(E1795=0,0,E1795/N1795)</f>
        <v>20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72"/>
        <v>42046.551180555558</v>
      </c>
      <c r="K1796">
        <v>1420636422</v>
      </c>
      <c r="L1796" s="11">
        <f t="shared" si="17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70"/>
        <v>photography</v>
      </c>
      <c r="R1796" t="str">
        <f t="shared" si="171"/>
        <v>photobooks</v>
      </c>
      <c r="S1796" s="6">
        <f t="shared" si="174"/>
        <v>0.11077777777777778</v>
      </c>
      <c r="T1796" s="7">
        <f t="shared" si="175"/>
        <v>55.388888888888886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72"/>
        <v>42657.666666666672</v>
      </c>
      <c r="K1797">
        <v>1473922541</v>
      </c>
      <c r="L1797" s="11">
        <f t="shared" si="17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70"/>
        <v>photography</v>
      </c>
      <c r="R1797" t="str">
        <f t="shared" si="171"/>
        <v>photobooks</v>
      </c>
      <c r="S1797" s="6">
        <f t="shared" si="174"/>
        <v>0.38735714285714284</v>
      </c>
      <c r="T1797" s="7">
        <f t="shared" si="175"/>
        <v>133.90123456790124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72"/>
        <v>42575.439421296294</v>
      </c>
      <c r="K1798">
        <v>1464172366</v>
      </c>
      <c r="L1798" s="11">
        <f t="shared" si="17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70"/>
        <v>photography</v>
      </c>
      <c r="R1798" t="str">
        <f t="shared" si="171"/>
        <v>photobooks</v>
      </c>
      <c r="S1798" s="6">
        <f t="shared" si="174"/>
        <v>0.22052631578947368</v>
      </c>
      <c r="T1798" s="7">
        <f t="shared" si="175"/>
        <v>48.720930232558139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72"/>
        <v>42719.56931712963</v>
      </c>
      <c r="K1799">
        <v>1479217189</v>
      </c>
      <c r="L1799" s="11">
        <f t="shared" si="17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70"/>
        <v>photography</v>
      </c>
      <c r="R1799" t="str">
        <f t="shared" si="171"/>
        <v>photobooks</v>
      </c>
      <c r="S1799" s="6">
        <f t="shared" si="174"/>
        <v>0.67549999999999999</v>
      </c>
      <c r="T1799" s="7">
        <f t="shared" si="175"/>
        <v>48.25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72"/>
        <v>42404.32677083333</v>
      </c>
      <c r="K1800">
        <v>1449388233</v>
      </c>
      <c r="L1800" s="11">
        <f t="shared" si="17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70"/>
        <v>photography</v>
      </c>
      <c r="R1800" t="str">
        <f t="shared" si="171"/>
        <v>photobooks</v>
      </c>
      <c r="S1800" s="6">
        <f t="shared" si="174"/>
        <v>0.136375</v>
      </c>
      <c r="T1800" s="7">
        <f t="shared" si="175"/>
        <v>58.972972972972975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72"/>
        <v>41954.884351851855</v>
      </c>
      <c r="K1801">
        <v>1414008808</v>
      </c>
      <c r="L1801" s="11">
        <f t="shared" si="17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70"/>
        <v>photography</v>
      </c>
      <c r="R1801" t="str">
        <f t="shared" si="171"/>
        <v>photobooks</v>
      </c>
      <c r="S1801" s="6">
        <f t="shared" si="174"/>
        <v>1.7457500000000001E-2</v>
      </c>
      <c r="T1801" s="7">
        <f t="shared" si="175"/>
        <v>11.638333333333334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72"/>
        <v>42653.606134259258</v>
      </c>
      <c r="K1802">
        <v>1473517970</v>
      </c>
      <c r="L1802" s="11">
        <f t="shared" si="17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70"/>
        <v>photography</v>
      </c>
      <c r="R1802" t="str">
        <f t="shared" si="171"/>
        <v>photobooks</v>
      </c>
      <c r="S1802" s="6">
        <f t="shared" si="174"/>
        <v>0.20449632511889321</v>
      </c>
      <c r="T1802" s="7">
        <f t="shared" si="175"/>
        <v>83.716814159292042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72"/>
        <v>42353.506944444445</v>
      </c>
      <c r="K1803">
        <v>1447429868</v>
      </c>
      <c r="L1803" s="11">
        <f t="shared" si="17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ref="Q1803:Q1866" si="176">LEFT(P1803, FIND("/",P1803)-1)</f>
        <v>photography</v>
      </c>
      <c r="R1803" t="str">
        <f t="shared" ref="R1803:R1866" si="177">RIGHT(P1803,LEN(P1803)-FIND("/",P1803))</f>
        <v>photobooks</v>
      </c>
      <c r="S1803" s="6">
        <f t="shared" si="174"/>
        <v>0.13852941176470587</v>
      </c>
      <c r="T1803" s="7">
        <f t="shared" si="175"/>
        <v>63.648648648648646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72"/>
        <v>42182.915972222225</v>
      </c>
      <c r="K1804">
        <v>1433416830</v>
      </c>
      <c r="L1804" s="11">
        <f t="shared" si="17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76"/>
        <v>photography</v>
      </c>
      <c r="R1804" t="str">
        <f t="shared" si="177"/>
        <v>photobooks</v>
      </c>
      <c r="S1804" s="6">
        <f t="shared" si="174"/>
        <v>0.48485714285714288</v>
      </c>
      <c r="T1804" s="7">
        <f t="shared" si="175"/>
        <v>94.277777777777771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72"/>
        <v>42049.071550925932</v>
      </c>
      <c r="K1805">
        <v>1421199782</v>
      </c>
      <c r="L1805" s="11">
        <f t="shared" si="17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76"/>
        <v>photography</v>
      </c>
      <c r="R1805" t="str">
        <f t="shared" si="177"/>
        <v>photobooks</v>
      </c>
      <c r="S1805" s="6">
        <f t="shared" si="174"/>
        <v>0.308</v>
      </c>
      <c r="T1805" s="7">
        <f t="shared" si="175"/>
        <v>71.86666666666666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72"/>
        <v>42322.719953703709</v>
      </c>
      <c r="K1806">
        <v>1444061804</v>
      </c>
      <c r="L1806" s="11">
        <f t="shared" si="17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76"/>
        <v>photography</v>
      </c>
      <c r="R1806" t="str">
        <f t="shared" si="177"/>
        <v>photobooks</v>
      </c>
      <c r="S1806" s="6">
        <f t="shared" si="174"/>
        <v>0.35174193548387095</v>
      </c>
      <c r="T1806" s="7">
        <f t="shared" si="175"/>
        <v>104.84615384615384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72"/>
        <v>42279.75</v>
      </c>
      <c r="K1807">
        <v>1441048658</v>
      </c>
      <c r="L1807" s="11">
        <f t="shared" si="17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76"/>
        <v>photography</v>
      </c>
      <c r="R1807" t="str">
        <f t="shared" si="177"/>
        <v>photobooks</v>
      </c>
      <c r="S1807" s="6">
        <f t="shared" si="174"/>
        <v>0.36404444444444445</v>
      </c>
      <c r="T1807" s="7">
        <f t="shared" si="175"/>
        <v>67.139344262295083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72"/>
        <v>41912.638298611113</v>
      </c>
      <c r="K1808">
        <v>1409066349</v>
      </c>
      <c r="L1808" s="11">
        <f t="shared" si="17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76"/>
        <v>photography</v>
      </c>
      <c r="R1808" t="str">
        <f t="shared" si="177"/>
        <v>photobooks</v>
      </c>
      <c r="S1808" s="6">
        <f t="shared" si="174"/>
        <v>2.955E-2</v>
      </c>
      <c r="T1808" s="7">
        <f t="shared" si="175"/>
        <v>73.875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72"/>
        <v>41910.068437499998</v>
      </c>
      <c r="K1809">
        <v>1409276313</v>
      </c>
      <c r="L1809" s="11">
        <f t="shared" si="17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76"/>
        <v>photography</v>
      </c>
      <c r="R1809" t="str">
        <f t="shared" si="177"/>
        <v>photobooks</v>
      </c>
      <c r="S1809" s="6">
        <f t="shared" si="174"/>
        <v>0.1106</v>
      </c>
      <c r="T1809" s="7">
        <f t="shared" si="175"/>
        <v>69.125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72"/>
        <v>42777.680902777778</v>
      </c>
      <c r="K1810">
        <v>1483806030</v>
      </c>
      <c r="L1810" s="11">
        <f t="shared" si="17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76"/>
        <v>photography</v>
      </c>
      <c r="R1810" t="str">
        <f t="shared" si="177"/>
        <v>photobooks</v>
      </c>
      <c r="S1810" s="6">
        <f t="shared" si="174"/>
        <v>0.41407142857142859</v>
      </c>
      <c r="T1810" s="7">
        <f t="shared" si="175"/>
        <v>120.77083333333333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72"/>
        <v>42064.907858796301</v>
      </c>
      <c r="K1811">
        <v>1422222439</v>
      </c>
      <c r="L1811" s="11">
        <f t="shared" si="17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76"/>
        <v>photography</v>
      </c>
      <c r="R1811" t="str">
        <f t="shared" si="177"/>
        <v>photobooks</v>
      </c>
      <c r="S1811" s="6">
        <f t="shared" si="174"/>
        <v>0.10857142857142857</v>
      </c>
      <c r="T1811" s="7">
        <f t="shared" si="175"/>
        <v>42.222222222222221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72"/>
        <v>41872.91002314815</v>
      </c>
      <c r="K1812">
        <v>1407621026</v>
      </c>
      <c r="L1812" s="11">
        <f t="shared" si="17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76"/>
        <v>photography</v>
      </c>
      <c r="R1812" t="str">
        <f t="shared" si="177"/>
        <v>photobooks</v>
      </c>
      <c r="S1812" s="6">
        <f t="shared" si="174"/>
        <v>3.3333333333333333E-2</v>
      </c>
      <c r="T1812" s="7">
        <f t="shared" si="175"/>
        <v>7.5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72"/>
        <v>41936.166666666664</v>
      </c>
      <c r="K1813">
        <v>1408962270</v>
      </c>
      <c r="L1813" s="11">
        <f t="shared" si="17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76"/>
        <v>photography</v>
      </c>
      <c r="R1813" t="str">
        <f t="shared" si="177"/>
        <v>photobooks</v>
      </c>
      <c r="S1813" s="6">
        <f t="shared" si="174"/>
        <v>7.407407407407407E-4</v>
      </c>
      <c r="T1813" s="7">
        <f t="shared" si="175"/>
        <v>1.5384615384615385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72"/>
        <v>42554.318703703699</v>
      </c>
      <c r="K1814">
        <v>1464939536</v>
      </c>
      <c r="L1814" s="11">
        <f t="shared" si="17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76"/>
        <v>photography</v>
      </c>
      <c r="R1814" t="str">
        <f t="shared" si="177"/>
        <v>photobooks</v>
      </c>
      <c r="S1814" s="6">
        <f t="shared" si="174"/>
        <v>0.13307692307692306</v>
      </c>
      <c r="T1814" s="7">
        <f t="shared" si="175"/>
        <v>37.608695652173914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72"/>
        <v>41859.889027777775</v>
      </c>
      <c r="K1815">
        <v>1404940812</v>
      </c>
      <c r="L1815" s="11">
        <f t="shared" si="17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76"/>
        <v>photography</v>
      </c>
      <c r="R1815" t="str">
        <f t="shared" si="177"/>
        <v>photobooks</v>
      </c>
      <c r="S1815" s="6">
        <f t="shared" si="174"/>
        <v>0</v>
      </c>
      <c r="T1815" s="7">
        <f t="shared" si="175"/>
        <v>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72"/>
        <v>42063.314074074078</v>
      </c>
      <c r="K1816">
        <v>1422516736</v>
      </c>
      <c r="L1816" s="11">
        <f t="shared" si="17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76"/>
        <v>photography</v>
      </c>
      <c r="R1816" t="str">
        <f t="shared" si="177"/>
        <v>photobooks</v>
      </c>
      <c r="S1816" s="6">
        <f t="shared" si="174"/>
        <v>0.49183333333333334</v>
      </c>
      <c r="T1816" s="7">
        <f t="shared" si="175"/>
        <v>42.157142857142858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72"/>
        <v>42186.906678240746</v>
      </c>
      <c r="K1817">
        <v>1434577537</v>
      </c>
      <c r="L1817" s="11">
        <f t="shared" si="17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76"/>
        <v>photography</v>
      </c>
      <c r="R1817" t="str">
        <f t="shared" si="177"/>
        <v>photobooks</v>
      </c>
      <c r="S1817" s="6">
        <f t="shared" si="174"/>
        <v>0</v>
      </c>
      <c r="T1817" s="7">
        <f t="shared" si="175"/>
        <v>0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72"/>
        <v>42576.791666666672</v>
      </c>
      <c r="K1818">
        <v>1467061303</v>
      </c>
      <c r="L1818" s="11">
        <f t="shared" si="17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76"/>
        <v>photography</v>
      </c>
      <c r="R1818" t="str">
        <f t="shared" si="177"/>
        <v>photobooks</v>
      </c>
      <c r="S1818" s="6">
        <f t="shared" si="174"/>
        <v>2.036E-2</v>
      </c>
      <c r="T1818" s="7">
        <f t="shared" si="175"/>
        <v>84.833333333333329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72"/>
        <v>42765.290972222225</v>
      </c>
      <c r="K1819">
        <v>1480607607</v>
      </c>
      <c r="L1819" s="11">
        <f t="shared" si="17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76"/>
        <v>photography</v>
      </c>
      <c r="R1819" t="str">
        <f t="shared" si="177"/>
        <v>photobooks</v>
      </c>
      <c r="S1819" s="6">
        <f t="shared" si="174"/>
        <v>0.52327777777777773</v>
      </c>
      <c r="T1819" s="7">
        <f t="shared" si="175"/>
        <v>94.19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72"/>
        <v>42097.192708333328</v>
      </c>
      <c r="K1820">
        <v>1425447450</v>
      </c>
      <c r="L1820" s="11">
        <f t="shared" si="173"/>
        <v>42067.234375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76"/>
        <v>photography</v>
      </c>
      <c r="R1820" t="str">
        <f t="shared" si="177"/>
        <v>photobooks</v>
      </c>
      <c r="S1820" s="6">
        <f t="shared" si="174"/>
        <v>0</v>
      </c>
      <c r="T1820" s="7">
        <f t="shared" si="175"/>
        <v>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72"/>
        <v>41850.752268518518</v>
      </c>
      <c r="K1821">
        <v>1404151396</v>
      </c>
      <c r="L1821" s="11">
        <f t="shared" si="17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76"/>
        <v>photography</v>
      </c>
      <c r="R1821" t="str">
        <f t="shared" si="177"/>
        <v>photobooks</v>
      </c>
      <c r="S1821" s="6">
        <f t="shared" si="174"/>
        <v>2.0833333333333332E-2</v>
      </c>
      <c r="T1821" s="7">
        <f t="shared" si="175"/>
        <v>6.25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72"/>
        <v>42095.042708333334</v>
      </c>
      <c r="K1822">
        <v>1425261690</v>
      </c>
      <c r="L1822" s="11">
        <f t="shared" si="17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76"/>
        <v>photography</v>
      </c>
      <c r="R1822" t="str">
        <f t="shared" si="177"/>
        <v>photobooks</v>
      </c>
      <c r="S1822" s="6">
        <f t="shared" si="174"/>
        <v>6.565384615384616E-2</v>
      </c>
      <c r="T1822" s="7">
        <f t="shared" si="175"/>
        <v>213.375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72"/>
        <v>40971.319062499999</v>
      </c>
      <c r="K1823">
        <v>1326872367</v>
      </c>
      <c r="L1823" s="11">
        <f t="shared" si="17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76"/>
        <v>music</v>
      </c>
      <c r="R1823" t="str">
        <f t="shared" si="177"/>
        <v>rock</v>
      </c>
      <c r="S1823" s="6">
        <f t="shared" si="174"/>
        <v>1.3489</v>
      </c>
      <c r="T1823" s="7">
        <f t="shared" si="175"/>
        <v>59.162280701754383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72"/>
        <v>41670.792361111111</v>
      </c>
      <c r="K1824">
        <v>1388084862</v>
      </c>
      <c r="L1824" s="11">
        <f t="shared" si="17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76"/>
        <v>music</v>
      </c>
      <c r="R1824" t="str">
        <f t="shared" si="177"/>
        <v>rock</v>
      </c>
      <c r="S1824" s="6">
        <f t="shared" si="174"/>
        <v>1</v>
      </c>
      <c r="T1824" s="7">
        <f t="shared" si="175"/>
        <v>27.272727272727273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72"/>
        <v>41206.684907407405</v>
      </c>
      <c r="K1825">
        <v>1348503976</v>
      </c>
      <c r="L1825" s="11">
        <f t="shared" si="17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76"/>
        <v>music</v>
      </c>
      <c r="R1825" t="str">
        <f t="shared" si="177"/>
        <v>rock</v>
      </c>
      <c r="S1825" s="6">
        <f t="shared" si="174"/>
        <v>1.1585714285714286</v>
      </c>
      <c r="T1825" s="7">
        <f t="shared" si="175"/>
        <v>24.575757575757574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72"/>
        <v>41647.088888888888</v>
      </c>
      <c r="K1826">
        <v>1387403967</v>
      </c>
      <c r="L1826" s="11">
        <f t="shared" si="17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76"/>
        <v>music</v>
      </c>
      <c r="R1826" t="str">
        <f t="shared" si="177"/>
        <v>rock</v>
      </c>
      <c r="S1826" s="6">
        <f t="shared" si="174"/>
        <v>1.0006666666666666</v>
      </c>
      <c r="T1826" s="7">
        <f t="shared" si="175"/>
        <v>75.05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72"/>
        <v>41466.83452546296</v>
      </c>
      <c r="K1827">
        <v>1371585703</v>
      </c>
      <c r="L1827" s="11">
        <f t="shared" si="17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76"/>
        <v>music</v>
      </c>
      <c r="R1827" t="str">
        <f t="shared" si="177"/>
        <v>rock</v>
      </c>
      <c r="S1827" s="6">
        <f t="shared" si="174"/>
        <v>1.0505</v>
      </c>
      <c r="T1827" s="7">
        <f t="shared" si="175"/>
        <v>42.02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72"/>
        <v>41687.923807870371</v>
      </c>
      <c r="K1828">
        <v>1390083017</v>
      </c>
      <c r="L1828" s="11">
        <f t="shared" si="17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76"/>
        <v>music</v>
      </c>
      <c r="R1828" t="str">
        <f t="shared" si="177"/>
        <v>rock</v>
      </c>
      <c r="S1828" s="6">
        <f t="shared" si="174"/>
        <v>1.01</v>
      </c>
      <c r="T1828" s="7">
        <f t="shared" si="175"/>
        <v>53.157894736842103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72"/>
        <v>40605.325937499998</v>
      </c>
      <c r="K1829">
        <v>1294818561</v>
      </c>
      <c r="L1829" s="11">
        <f t="shared" si="17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76"/>
        <v>music</v>
      </c>
      <c r="R1829" t="str">
        <f t="shared" si="177"/>
        <v>rock</v>
      </c>
      <c r="S1829" s="6">
        <f t="shared" si="174"/>
        <v>1.0066250000000001</v>
      </c>
      <c r="T1829" s="7">
        <f t="shared" si="175"/>
        <v>83.885416666666671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72"/>
        <v>41768.916666666664</v>
      </c>
      <c r="K1830">
        <v>1396906530</v>
      </c>
      <c r="L1830" s="11">
        <f t="shared" si="17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76"/>
        <v>music</v>
      </c>
      <c r="R1830" t="str">
        <f t="shared" si="177"/>
        <v>rock</v>
      </c>
      <c r="S1830" s="6">
        <f t="shared" si="174"/>
        <v>1.0016</v>
      </c>
      <c r="T1830" s="7">
        <f t="shared" si="175"/>
        <v>417.33333333333331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72"/>
        <v>40564.916666666664</v>
      </c>
      <c r="K1831">
        <v>1291428371</v>
      </c>
      <c r="L1831" s="11">
        <f t="shared" si="17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76"/>
        <v>music</v>
      </c>
      <c r="R1831" t="str">
        <f t="shared" si="177"/>
        <v>rock</v>
      </c>
      <c r="S1831" s="6">
        <f t="shared" si="174"/>
        <v>1.6668333333333334</v>
      </c>
      <c r="T1831" s="7">
        <f t="shared" si="175"/>
        <v>75.765151515151516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72"/>
        <v>41694.684108796297</v>
      </c>
      <c r="K1832">
        <v>1390667107</v>
      </c>
      <c r="L1832" s="11">
        <f t="shared" si="17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76"/>
        <v>music</v>
      </c>
      <c r="R1832" t="str">
        <f t="shared" si="177"/>
        <v>rock</v>
      </c>
      <c r="S1832" s="6">
        <f t="shared" si="174"/>
        <v>1.0153333333333334</v>
      </c>
      <c r="T1832" s="7">
        <f t="shared" si="175"/>
        <v>67.389380530973455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72"/>
        <v>41041.996099537035</v>
      </c>
      <c r="K1833">
        <v>1335570863</v>
      </c>
      <c r="L1833" s="11">
        <f t="shared" si="17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76"/>
        <v>music</v>
      </c>
      <c r="R1833" t="str">
        <f t="shared" si="177"/>
        <v>rock</v>
      </c>
      <c r="S1833" s="6">
        <f t="shared" si="174"/>
        <v>1.03</v>
      </c>
      <c r="T1833" s="7">
        <f t="shared" si="175"/>
        <v>73.571428571428569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72"/>
        <v>40606.539664351854</v>
      </c>
      <c r="K1834">
        <v>1296651427</v>
      </c>
      <c r="L1834" s="11">
        <f t="shared" si="17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76"/>
        <v>music</v>
      </c>
      <c r="R1834" t="str">
        <f t="shared" si="177"/>
        <v>rock</v>
      </c>
      <c r="S1834" s="6">
        <f t="shared" si="174"/>
        <v>1.4285714285714286</v>
      </c>
      <c r="T1834" s="7">
        <f t="shared" si="175"/>
        <v>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72"/>
        <v>41335.332638888889</v>
      </c>
      <c r="K1835">
        <v>1359421403</v>
      </c>
      <c r="L1835" s="11">
        <f t="shared" si="17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76"/>
        <v>music</v>
      </c>
      <c r="R1835" t="str">
        <f t="shared" si="177"/>
        <v>rock</v>
      </c>
      <c r="S1835" s="6">
        <f t="shared" si="174"/>
        <v>2.625</v>
      </c>
      <c r="T1835" s="7">
        <f t="shared" si="175"/>
        <v>42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72"/>
        <v>42028.964062500003</v>
      </c>
      <c r="K1836">
        <v>1418684895</v>
      </c>
      <c r="L1836" s="11">
        <f t="shared" si="17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76"/>
        <v>music</v>
      </c>
      <c r="R1836" t="str">
        <f t="shared" si="177"/>
        <v>rock</v>
      </c>
      <c r="S1836" s="6">
        <f t="shared" si="174"/>
        <v>1.1805000000000001</v>
      </c>
      <c r="T1836" s="7">
        <f t="shared" si="175"/>
        <v>131.16666666666666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72"/>
        <v>42460.660543981481</v>
      </c>
      <c r="K1837">
        <v>1456851071</v>
      </c>
      <c r="L1837" s="11">
        <f t="shared" si="17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76"/>
        <v>music</v>
      </c>
      <c r="R1837" t="str">
        <f t="shared" si="177"/>
        <v>rock</v>
      </c>
      <c r="S1837" s="6">
        <f t="shared" si="174"/>
        <v>1.04</v>
      </c>
      <c r="T1837" s="7">
        <f t="shared" si="175"/>
        <v>47.272727272727273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72"/>
        <v>41322.809363425928</v>
      </c>
      <c r="K1838">
        <v>1359660329</v>
      </c>
      <c r="L1838" s="11">
        <f t="shared" si="17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76"/>
        <v>music</v>
      </c>
      <c r="R1838" t="str">
        <f t="shared" si="177"/>
        <v>rock</v>
      </c>
      <c r="S1838" s="6">
        <f t="shared" si="174"/>
        <v>2.0034000000000001</v>
      </c>
      <c r="T1838" s="7">
        <f t="shared" si="175"/>
        <v>182.12727272727273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72"/>
        <v>40986.006192129629</v>
      </c>
      <c r="K1839">
        <v>1326848935</v>
      </c>
      <c r="L1839" s="11">
        <f t="shared" si="17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76"/>
        <v>music</v>
      </c>
      <c r="R1839" t="str">
        <f t="shared" si="177"/>
        <v>rock</v>
      </c>
      <c r="S1839" s="6">
        <f t="shared" si="174"/>
        <v>3.0683333333333334</v>
      </c>
      <c r="T1839" s="7">
        <f t="shared" si="175"/>
        <v>61.366666666666667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72"/>
        <v>40817.125</v>
      </c>
      <c r="K1840">
        <v>1314989557</v>
      </c>
      <c r="L1840" s="11">
        <f t="shared" si="17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76"/>
        <v>music</v>
      </c>
      <c r="R1840" t="str">
        <f t="shared" si="177"/>
        <v>rock</v>
      </c>
      <c r="S1840" s="6">
        <f t="shared" si="174"/>
        <v>1.00149</v>
      </c>
      <c r="T1840" s="7">
        <f t="shared" si="175"/>
        <v>35.767499999999998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72"/>
        <v>42644.722013888888</v>
      </c>
      <c r="K1841">
        <v>1472750382</v>
      </c>
      <c r="L1841" s="11">
        <f t="shared" si="17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76"/>
        <v>music</v>
      </c>
      <c r="R1841" t="str">
        <f t="shared" si="177"/>
        <v>rock</v>
      </c>
      <c r="S1841" s="6">
        <f t="shared" si="174"/>
        <v>2.0529999999999999</v>
      </c>
      <c r="T1841" s="7">
        <f t="shared" si="175"/>
        <v>45.62222222222222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72"/>
        <v>41401.207638888889</v>
      </c>
      <c r="K1842">
        <v>1366251510</v>
      </c>
      <c r="L1842" s="11">
        <f t="shared" si="17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76"/>
        <v>music</v>
      </c>
      <c r="R1842" t="str">
        <f t="shared" si="177"/>
        <v>rock</v>
      </c>
      <c r="S1842" s="6">
        <f t="shared" si="174"/>
        <v>1.0888888888888888</v>
      </c>
      <c r="T1842" s="7">
        <f t="shared" si="175"/>
        <v>75.384615384615387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72"/>
        <v>41779.207638888889</v>
      </c>
      <c r="K1843">
        <v>1397679445</v>
      </c>
      <c r="L1843" s="11">
        <f t="shared" si="17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76"/>
        <v>music</v>
      </c>
      <c r="R1843" t="str">
        <f t="shared" si="177"/>
        <v>rock</v>
      </c>
      <c r="S1843" s="6">
        <f t="shared" si="174"/>
        <v>1.0175000000000001</v>
      </c>
      <c r="T1843" s="7">
        <f t="shared" si="175"/>
        <v>50.875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72"/>
        <v>42065.249305555553</v>
      </c>
      <c r="K1844">
        <v>1422371381</v>
      </c>
      <c r="L1844" s="11">
        <f t="shared" si="17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76"/>
        <v>music</v>
      </c>
      <c r="R1844" t="str">
        <f t="shared" si="177"/>
        <v>rock</v>
      </c>
      <c r="S1844" s="6">
        <f t="shared" si="174"/>
        <v>1.2524999999999999</v>
      </c>
      <c r="T1844" s="7">
        <f t="shared" si="175"/>
        <v>119.28571428571429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72"/>
        <v>40594.994837962964</v>
      </c>
      <c r="K1845">
        <v>1295653954</v>
      </c>
      <c r="L1845" s="11">
        <f t="shared" si="17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76"/>
        <v>music</v>
      </c>
      <c r="R1845" t="str">
        <f t="shared" si="177"/>
        <v>rock</v>
      </c>
      <c r="S1845" s="6">
        <f t="shared" si="174"/>
        <v>1.2400610000000001</v>
      </c>
      <c r="T1845" s="7">
        <f t="shared" si="175"/>
        <v>92.541865671641801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72"/>
        <v>40705.125</v>
      </c>
      <c r="K1846">
        <v>1304464914</v>
      </c>
      <c r="L1846" s="11">
        <f t="shared" si="17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76"/>
        <v>music</v>
      </c>
      <c r="R1846" t="str">
        <f t="shared" si="177"/>
        <v>rock</v>
      </c>
      <c r="S1846" s="6">
        <f t="shared" si="174"/>
        <v>1.014</v>
      </c>
      <c r="T1846" s="7">
        <f t="shared" si="175"/>
        <v>76.05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72"/>
        <v>42538.204861111109</v>
      </c>
      <c r="K1847">
        <v>1464854398</v>
      </c>
      <c r="L1847" s="11">
        <f t="shared" si="17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76"/>
        <v>music</v>
      </c>
      <c r="R1847" t="str">
        <f t="shared" si="177"/>
        <v>rock</v>
      </c>
      <c r="S1847" s="6">
        <f t="shared" si="174"/>
        <v>1</v>
      </c>
      <c r="T1847" s="7">
        <f t="shared" si="175"/>
        <v>52.631578947368418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72"/>
        <v>41258.650196759263</v>
      </c>
      <c r="K1848">
        <v>1352993777</v>
      </c>
      <c r="L1848" s="11">
        <f t="shared" si="17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76"/>
        <v>music</v>
      </c>
      <c r="R1848" t="str">
        <f t="shared" si="177"/>
        <v>rock</v>
      </c>
      <c r="S1848" s="6">
        <f t="shared" si="174"/>
        <v>1.3792666666666666</v>
      </c>
      <c r="T1848" s="7">
        <f t="shared" si="175"/>
        <v>98.990430622009569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72"/>
        <v>42115.236481481479</v>
      </c>
      <c r="K1849">
        <v>1427780432</v>
      </c>
      <c r="L1849" s="11">
        <f t="shared" si="17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76"/>
        <v>music</v>
      </c>
      <c r="R1849" t="str">
        <f t="shared" si="177"/>
        <v>rock</v>
      </c>
      <c r="S1849" s="6">
        <f t="shared" si="174"/>
        <v>1.2088000000000001</v>
      </c>
      <c r="T1849" s="7">
        <f t="shared" si="175"/>
        <v>79.526315789473685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72"/>
        <v>40755.290972222225</v>
      </c>
      <c r="K1850">
        <v>1306608888</v>
      </c>
      <c r="L1850" s="11">
        <f t="shared" si="17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76"/>
        <v>music</v>
      </c>
      <c r="R1850" t="str">
        <f t="shared" si="177"/>
        <v>rock</v>
      </c>
      <c r="S1850" s="6">
        <f t="shared" si="174"/>
        <v>1.0736666666666668</v>
      </c>
      <c r="T1850" s="7">
        <f t="shared" si="175"/>
        <v>134.20833333333334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72"/>
        <v>41199.845590277779</v>
      </c>
      <c r="K1851">
        <v>1347913059</v>
      </c>
      <c r="L1851" s="11">
        <f t="shared" si="17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76"/>
        <v>music</v>
      </c>
      <c r="R1851" t="str">
        <f t="shared" si="177"/>
        <v>rock</v>
      </c>
      <c r="S1851" s="6">
        <f t="shared" si="174"/>
        <v>1.0033333333333334</v>
      </c>
      <c r="T1851" s="7">
        <f t="shared" si="175"/>
        <v>37.625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72"/>
        <v>41830.959490740745</v>
      </c>
      <c r="K1852">
        <v>1402441300</v>
      </c>
      <c r="L1852" s="11">
        <f t="shared" si="17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76"/>
        <v>music</v>
      </c>
      <c r="R1852" t="str">
        <f t="shared" si="177"/>
        <v>rock</v>
      </c>
      <c r="S1852" s="6">
        <f t="shared" si="174"/>
        <v>1.0152222222222222</v>
      </c>
      <c r="T1852" s="7">
        <f t="shared" si="175"/>
        <v>51.044692737430168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72"/>
        <v>41848.041666666664</v>
      </c>
      <c r="K1853">
        <v>1404769538</v>
      </c>
      <c r="L1853" s="11">
        <f t="shared" si="17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76"/>
        <v>music</v>
      </c>
      <c r="R1853" t="str">
        <f t="shared" si="177"/>
        <v>rock</v>
      </c>
      <c r="S1853" s="6">
        <f t="shared" si="174"/>
        <v>1.0007692307692309</v>
      </c>
      <c r="T1853" s="7">
        <f t="shared" si="175"/>
        <v>50.03846153846154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72"/>
        <v>42119</v>
      </c>
      <c r="K1854">
        <v>1426703452</v>
      </c>
      <c r="L1854" s="11">
        <f t="shared" si="17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76"/>
        <v>music</v>
      </c>
      <c r="R1854" t="str">
        <f t="shared" si="177"/>
        <v>rock</v>
      </c>
      <c r="S1854" s="6">
        <f t="shared" si="174"/>
        <v>1.1696666666666666</v>
      </c>
      <c r="T1854" s="7">
        <f t="shared" si="175"/>
        <v>133.93129770992365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72"/>
        <v>41227.102048611108</v>
      </c>
      <c r="K1855">
        <v>1348536417</v>
      </c>
      <c r="L1855" s="11">
        <f t="shared" si="17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76"/>
        <v>music</v>
      </c>
      <c r="R1855" t="str">
        <f t="shared" si="177"/>
        <v>rock</v>
      </c>
      <c r="S1855" s="6">
        <f t="shared" si="174"/>
        <v>1.01875</v>
      </c>
      <c r="T1855" s="7">
        <f t="shared" si="175"/>
        <v>58.214285714285715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72"/>
        <v>41418.021261574075</v>
      </c>
      <c r="K1856">
        <v>1366763437</v>
      </c>
      <c r="L1856" s="11">
        <f t="shared" si="17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76"/>
        <v>music</v>
      </c>
      <c r="R1856" t="str">
        <f t="shared" si="177"/>
        <v>rock</v>
      </c>
      <c r="S1856" s="6">
        <f t="shared" si="174"/>
        <v>1.0212366666666666</v>
      </c>
      <c r="T1856" s="7">
        <f t="shared" si="175"/>
        <v>88.037643678160919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72"/>
        <v>41645.538657407407</v>
      </c>
      <c r="K1857">
        <v>1385124940</v>
      </c>
      <c r="L1857" s="11">
        <f t="shared" si="17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76"/>
        <v>music</v>
      </c>
      <c r="R1857" t="str">
        <f t="shared" si="177"/>
        <v>rock</v>
      </c>
      <c r="S1857" s="6">
        <f t="shared" si="174"/>
        <v>1.5405897142857143</v>
      </c>
      <c r="T1857" s="7">
        <f t="shared" si="175"/>
        <v>70.576753926701571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72"/>
        <v>41838.854999999996</v>
      </c>
      <c r="K1858">
        <v>1403901072</v>
      </c>
      <c r="L1858" s="11">
        <f t="shared" si="17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76"/>
        <v>music</v>
      </c>
      <c r="R1858" t="str">
        <f t="shared" si="177"/>
        <v>rock</v>
      </c>
      <c r="S1858" s="6">
        <f t="shared" si="174"/>
        <v>1.0125</v>
      </c>
      <c r="T1858" s="7">
        <f t="shared" si="175"/>
        <v>53.289473684210527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8">(((I1859/60)/60)/24)+DATE(1970,1,1)</f>
        <v>41894.76866898148</v>
      </c>
      <c r="K1859">
        <v>1407954413</v>
      </c>
      <c r="L1859" s="11">
        <f t="shared" ref="L1859:L1922" si="17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si="176"/>
        <v>music</v>
      </c>
      <c r="R1859" t="str">
        <f t="shared" si="177"/>
        <v>rock</v>
      </c>
      <c r="S1859" s="6">
        <f t="shared" ref="S1859:S1922" si="180">E1859/D1859</f>
        <v>1</v>
      </c>
      <c r="T1859" s="7">
        <f t="shared" ref="T1859:T1922" si="181">IF(E1859=0,0,E1859/N1859)</f>
        <v>136.36363636363637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8"/>
        <v>40893.242141203707</v>
      </c>
      <c r="K1860">
        <v>1318826921</v>
      </c>
      <c r="L1860" s="11">
        <f t="shared" si="17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76"/>
        <v>music</v>
      </c>
      <c r="R1860" t="str">
        <f t="shared" si="177"/>
        <v>rock</v>
      </c>
      <c r="S1860" s="6">
        <f t="shared" si="180"/>
        <v>1.0874800874800874</v>
      </c>
      <c r="T1860" s="7">
        <f t="shared" si="181"/>
        <v>40.547315436241611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8"/>
        <v>40808.770011574074</v>
      </c>
      <c r="K1861">
        <v>1314124129</v>
      </c>
      <c r="L1861" s="11">
        <f t="shared" si="17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76"/>
        <v>music</v>
      </c>
      <c r="R1861" t="str">
        <f t="shared" si="177"/>
        <v>rock</v>
      </c>
      <c r="S1861" s="6">
        <f t="shared" si="180"/>
        <v>1.3183333333333334</v>
      </c>
      <c r="T1861" s="7">
        <f t="shared" si="181"/>
        <v>70.625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8"/>
        <v>41676.709305555552</v>
      </c>
      <c r="K1862">
        <v>1389891684</v>
      </c>
      <c r="L1862" s="11">
        <f t="shared" si="17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76"/>
        <v>music</v>
      </c>
      <c r="R1862" t="str">
        <f t="shared" si="177"/>
        <v>rock</v>
      </c>
      <c r="S1862" s="6">
        <f t="shared" si="180"/>
        <v>1.3346666666666667</v>
      </c>
      <c r="T1862" s="7">
        <f t="shared" si="181"/>
        <v>52.684210526315788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8"/>
        <v>42030.300243055557</v>
      </c>
      <c r="K1863">
        <v>1419664341</v>
      </c>
      <c r="L1863" s="11">
        <f t="shared" si="17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76"/>
        <v>games</v>
      </c>
      <c r="R1863" t="str">
        <f t="shared" si="177"/>
        <v>mobile games</v>
      </c>
      <c r="S1863" s="6">
        <f t="shared" si="180"/>
        <v>0</v>
      </c>
      <c r="T1863" s="7">
        <f t="shared" si="181"/>
        <v>0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8"/>
        <v>42802.3125</v>
      </c>
      <c r="K1864">
        <v>1484912974</v>
      </c>
      <c r="L1864" s="11">
        <f t="shared" si="17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76"/>
        <v>games</v>
      </c>
      <c r="R1864" t="str">
        <f t="shared" si="177"/>
        <v>mobile games</v>
      </c>
      <c r="S1864" s="6">
        <f t="shared" si="180"/>
        <v>8.0833333333333326E-2</v>
      </c>
      <c r="T1864" s="7">
        <f t="shared" si="181"/>
        <v>90.9375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8"/>
        <v>41802.797280092593</v>
      </c>
      <c r="K1865">
        <v>1400008085</v>
      </c>
      <c r="L1865" s="11">
        <f t="shared" si="17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76"/>
        <v>games</v>
      </c>
      <c r="R1865" t="str">
        <f t="shared" si="177"/>
        <v>mobile games</v>
      </c>
      <c r="S1865" s="6">
        <f t="shared" si="180"/>
        <v>4.0000000000000001E-3</v>
      </c>
      <c r="T1865" s="7">
        <f t="shared" si="181"/>
        <v>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8"/>
        <v>41763.716435185182</v>
      </c>
      <c r="K1866">
        <v>1396631500</v>
      </c>
      <c r="L1866" s="11">
        <f t="shared" si="17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76"/>
        <v>games</v>
      </c>
      <c r="R1866" t="str">
        <f t="shared" si="177"/>
        <v>mobile games</v>
      </c>
      <c r="S1866" s="6">
        <f t="shared" si="180"/>
        <v>0.42892307692307691</v>
      </c>
      <c r="T1866" s="7">
        <f t="shared" si="181"/>
        <v>58.083333333333336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8"/>
        <v>42680.409108796302</v>
      </c>
      <c r="K1867">
        <v>1475398147</v>
      </c>
      <c r="L1867" s="11">
        <f t="shared" si="17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t="str">
        <f t="shared" ref="Q1867:Q1930" si="182">LEFT(P1867, FIND("/",P1867)-1)</f>
        <v>games</v>
      </c>
      <c r="R1867" t="str">
        <f t="shared" ref="R1867:R1930" si="183">RIGHT(P1867,LEN(P1867)-FIND("/",P1867))</f>
        <v>mobile games</v>
      </c>
      <c r="S1867" s="6">
        <f t="shared" si="180"/>
        <v>3.6363636363636364E-5</v>
      </c>
      <c r="T1867" s="7">
        <f t="shared" si="181"/>
        <v>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8"/>
        <v>42795.166666666672</v>
      </c>
      <c r="K1868">
        <v>1483768497</v>
      </c>
      <c r="L1868" s="11">
        <f t="shared" si="17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82"/>
        <v>games</v>
      </c>
      <c r="R1868" t="str">
        <f t="shared" si="183"/>
        <v>mobile games</v>
      </c>
      <c r="S1868" s="6">
        <f t="shared" si="180"/>
        <v>5.0000000000000001E-3</v>
      </c>
      <c r="T1868" s="7">
        <f t="shared" si="181"/>
        <v>62.5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8"/>
        <v>42679.924907407403</v>
      </c>
      <c r="K1869">
        <v>1475791912</v>
      </c>
      <c r="L1869" s="11">
        <f t="shared" si="17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82"/>
        <v>games</v>
      </c>
      <c r="R1869" t="str">
        <f t="shared" si="183"/>
        <v>mobile games</v>
      </c>
      <c r="S1869" s="6">
        <f t="shared" si="180"/>
        <v>5.0000000000000001E-4</v>
      </c>
      <c r="T1869" s="7">
        <f t="shared" si="181"/>
        <v>10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8"/>
        <v>42353.332638888889</v>
      </c>
      <c r="K1870">
        <v>1448044925</v>
      </c>
      <c r="L1870" s="11">
        <f t="shared" si="17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82"/>
        <v>games</v>
      </c>
      <c r="R1870" t="str">
        <f t="shared" si="183"/>
        <v>mobile games</v>
      </c>
      <c r="S1870" s="6">
        <f t="shared" si="180"/>
        <v>4.8680000000000001E-2</v>
      </c>
      <c r="T1870" s="7">
        <f t="shared" si="181"/>
        <v>71.588235294117652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8"/>
        <v>42739.002881944441</v>
      </c>
      <c r="K1871">
        <v>1480896249</v>
      </c>
      <c r="L1871" s="11">
        <f t="shared" si="17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82"/>
        <v>games</v>
      </c>
      <c r="R1871" t="str">
        <f t="shared" si="183"/>
        <v>mobile games</v>
      </c>
      <c r="S1871" s="6">
        <f t="shared" si="180"/>
        <v>0</v>
      </c>
      <c r="T1871" s="7">
        <f t="shared" si="181"/>
        <v>0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8"/>
        <v>42400.178472222222</v>
      </c>
      <c r="K1872">
        <v>1451723535</v>
      </c>
      <c r="L1872" s="11">
        <f t="shared" si="17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82"/>
        <v>games</v>
      </c>
      <c r="R1872" t="str">
        <f t="shared" si="183"/>
        <v>mobile games</v>
      </c>
      <c r="S1872" s="6">
        <f t="shared" si="180"/>
        <v>0.10314285714285715</v>
      </c>
      <c r="T1872" s="7">
        <f t="shared" si="181"/>
        <v>32.81818181818182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8"/>
        <v>41963.825243055559</v>
      </c>
      <c r="K1873">
        <v>1413053301</v>
      </c>
      <c r="L1873" s="11">
        <f t="shared" si="17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82"/>
        <v>games</v>
      </c>
      <c r="R1873" t="str">
        <f t="shared" si="183"/>
        <v>mobile games</v>
      </c>
      <c r="S1873" s="6">
        <f t="shared" si="180"/>
        <v>0.7178461538461538</v>
      </c>
      <c r="T1873" s="7">
        <f t="shared" si="181"/>
        <v>49.11578947368421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8"/>
        <v>42185.129652777774</v>
      </c>
      <c r="K1874">
        <v>1433041602</v>
      </c>
      <c r="L1874" s="11">
        <f t="shared" si="17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82"/>
        <v>games</v>
      </c>
      <c r="R1874" t="str">
        <f t="shared" si="183"/>
        <v>mobile games</v>
      </c>
      <c r="S1874" s="6">
        <f t="shared" si="180"/>
        <v>1.06E-2</v>
      </c>
      <c r="T1874" s="7">
        <f t="shared" si="181"/>
        <v>16.307692307692307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8"/>
        <v>42193.697916666672</v>
      </c>
      <c r="K1875">
        <v>1433861210</v>
      </c>
      <c r="L1875" s="11">
        <f t="shared" si="17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82"/>
        <v>games</v>
      </c>
      <c r="R1875" t="str">
        <f t="shared" si="183"/>
        <v>mobile games</v>
      </c>
      <c r="S1875" s="6">
        <f t="shared" si="180"/>
        <v>4.4999999999999997E-3</v>
      </c>
      <c r="T1875" s="7">
        <f t="shared" si="181"/>
        <v>18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8"/>
        <v>42549.969131944439</v>
      </c>
      <c r="K1876">
        <v>1465427733</v>
      </c>
      <c r="L1876" s="11">
        <f t="shared" si="17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82"/>
        <v>games</v>
      </c>
      <c r="R1876" t="str">
        <f t="shared" si="183"/>
        <v>mobile games</v>
      </c>
      <c r="S1876" s="6">
        <f t="shared" si="180"/>
        <v>1.6249999999999999E-4</v>
      </c>
      <c r="T1876" s="7">
        <f t="shared" si="181"/>
        <v>13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8"/>
        <v>42588.899398148147</v>
      </c>
      <c r="K1877">
        <v>1465335308</v>
      </c>
      <c r="L1877" s="11">
        <f t="shared" si="17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82"/>
        <v>games</v>
      </c>
      <c r="R1877" t="str">
        <f t="shared" si="183"/>
        <v>mobile games</v>
      </c>
      <c r="S1877" s="6">
        <f t="shared" si="180"/>
        <v>5.1000000000000004E-3</v>
      </c>
      <c r="T1877" s="7">
        <f t="shared" si="181"/>
        <v>17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8"/>
        <v>41806.284780092588</v>
      </c>
      <c r="K1878">
        <v>1400309405</v>
      </c>
      <c r="L1878" s="11">
        <f t="shared" si="17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82"/>
        <v>games</v>
      </c>
      <c r="R1878" t="str">
        <f t="shared" si="183"/>
        <v>mobile games</v>
      </c>
      <c r="S1878" s="6">
        <f t="shared" si="180"/>
        <v>0</v>
      </c>
      <c r="T1878" s="7">
        <f t="shared" si="181"/>
        <v>0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8"/>
        <v>42064.029224537036</v>
      </c>
      <c r="K1879">
        <v>1422664925</v>
      </c>
      <c r="L1879" s="11">
        <f t="shared" si="17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82"/>
        <v>games</v>
      </c>
      <c r="R1879" t="str">
        <f t="shared" si="183"/>
        <v>mobile games</v>
      </c>
      <c r="S1879" s="6">
        <f t="shared" si="180"/>
        <v>0</v>
      </c>
      <c r="T1879" s="7">
        <f t="shared" si="181"/>
        <v>0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8"/>
        <v>41803.008738425924</v>
      </c>
      <c r="K1880">
        <v>1400026355</v>
      </c>
      <c r="L1880" s="11">
        <f t="shared" si="17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82"/>
        <v>games</v>
      </c>
      <c r="R1880" t="str">
        <f t="shared" si="183"/>
        <v>mobile games</v>
      </c>
      <c r="S1880" s="6">
        <f t="shared" si="180"/>
        <v>0</v>
      </c>
      <c r="T1880" s="7">
        <f t="shared" si="181"/>
        <v>0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8"/>
        <v>42443.607974537037</v>
      </c>
      <c r="K1881">
        <v>1455377729</v>
      </c>
      <c r="L1881" s="11">
        <f t="shared" si="17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82"/>
        <v>games</v>
      </c>
      <c r="R1881" t="str">
        <f t="shared" si="183"/>
        <v>mobile games</v>
      </c>
      <c r="S1881" s="6">
        <f t="shared" si="180"/>
        <v>1.1999999999999999E-3</v>
      </c>
      <c r="T1881" s="7">
        <f t="shared" si="181"/>
        <v>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8"/>
        <v>42459.525231481486</v>
      </c>
      <c r="K1882">
        <v>1456839380</v>
      </c>
      <c r="L1882" s="11">
        <f t="shared" si="17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82"/>
        <v>games</v>
      </c>
      <c r="R1882" t="str">
        <f t="shared" si="183"/>
        <v>mobile games</v>
      </c>
      <c r="S1882" s="6">
        <f t="shared" si="180"/>
        <v>0.20080000000000001</v>
      </c>
      <c r="T1882" s="7">
        <f t="shared" si="181"/>
        <v>41.833333333333336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8"/>
        <v>42073.110983796301</v>
      </c>
      <c r="K1883">
        <v>1423366789</v>
      </c>
      <c r="L1883" s="11">
        <f t="shared" si="17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82"/>
        <v>music</v>
      </c>
      <c r="R1883" t="str">
        <f t="shared" si="183"/>
        <v>indie rock</v>
      </c>
      <c r="S1883" s="6">
        <f t="shared" si="180"/>
        <v>1.726845</v>
      </c>
      <c r="T1883" s="7">
        <f t="shared" si="181"/>
        <v>49.338428571428572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8"/>
        <v>41100.991666666669</v>
      </c>
      <c r="K1884">
        <v>1339109212</v>
      </c>
      <c r="L1884" s="11">
        <f t="shared" si="17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82"/>
        <v>music</v>
      </c>
      <c r="R1884" t="str">
        <f t="shared" si="183"/>
        <v>indie rock</v>
      </c>
      <c r="S1884" s="6">
        <f t="shared" si="180"/>
        <v>1.008955223880597</v>
      </c>
      <c r="T1884" s="7">
        <f t="shared" si="181"/>
        <v>41.728395061728392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8"/>
        <v>41007.906342592592</v>
      </c>
      <c r="K1885">
        <v>1331333108</v>
      </c>
      <c r="L1885" s="11">
        <f t="shared" si="17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82"/>
        <v>music</v>
      </c>
      <c r="R1885" t="str">
        <f t="shared" si="183"/>
        <v>indie rock</v>
      </c>
      <c r="S1885" s="6">
        <f t="shared" si="180"/>
        <v>1.0480480480480481</v>
      </c>
      <c r="T1885" s="7">
        <f t="shared" si="181"/>
        <v>32.71875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8"/>
        <v>41240.5</v>
      </c>
      <c r="K1886">
        <v>1350967535</v>
      </c>
      <c r="L1886" s="11">
        <f t="shared" si="17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82"/>
        <v>music</v>
      </c>
      <c r="R1886" t="str">
        <f t="shared" si="183"/>
        <v>indie rock</v>
      </c>
      <c r="S1886" s="6">
        <f t="shared" si="180"/>
        <v>1.351</v>
      </c>
      <c r="T1886" s="7">
        <f t="shared" si="181"/>
        <v>51.96153846153846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8"/>
        <v>41131.916666666664</v>
      </c>
      <c r="K1887">
        <v>1341800110</v>
      </c>
      <c r="L1887" s="11">
        <f t="shared" si="17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82"/>
        <v>music</v>
      </c>
      <c r="R1887" t="str">
        <f t="shared" si="183"/>
        <v>indie rock</v>
      </c>
      <c r="S1887" s="6">
        <f t="shared" si="180"/>
        <v>1.1632786885245903</v>
      </c>
      <c r="T1887" s="7">
        <f t="shared" si="181"/>
        <v>50.685714285714283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8"/>
        <v>41955.94835648148</v>
      </c>
      <c r="K1888">
        <v>1413236738</v>
      </c>
      <c r="L1888" s="11">
        <f t="shared" si="17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82"/>
        <v>music</v>
      </c>
      <c r="R1888" t="str">
        <f t="shared" si="183"/>
        <v>indie rock</v>
      </c>
      <c r="S1888" s="6">
        <f t="shared" si="180"/>
        <v>1.0208333333333333</v>
      </c>
      <c r="T1888" s="7">
        <f t="shared" si="181"/>
        <v>42.241379310344826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8"/>
        <v>42341.895833333328</v>
      </c>
      <c r="K1889">
        <v>1447614732</v>
      </c>
      <c r="L1889" s="11">
        <f t="shared" si="17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82"/>
        <v>music</v>
      </c>
      <c r="R1889" t="str">
        <f t="shared" si="183"/>
        <v>indie rock</v>
      </c>
      <c r="S1889" s="6">
        <f t="shared" si="180"/>
        <v>1.1116666666666666</v>
      </c>
      <c r="T1889" s="7">
        <f t="shared" si="181"/>
        <v>416.875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8"/>
        <v>40330.207638888889</v>
      </c>
      <c r="K1890">
        <v>1272692732</v>
      </c>
      <c r="L1890" s="11">
        <f t="shared" si="17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82"/>
        <v>music</v>
      </c>
      <c r="R1890" t="str">
        <f t="shared" si="183"/>
        <v>indie rock</v>
      </c>
      <c r="S1890" s="6">
        <f t="shared" si="180"/>
        <v>1.6608000000000001</v>
      </c>
      <c r="T1890" s="7">
        <f t="shared" si="181"/>
        <v>46.651685393258425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8"/>
        <v>41344.751689814817</v>
      </c>
      <c r="K1891">
        <v>1359140546</v>
      </c>
      <c r="L1891" s="11">
        <f t="shared" si="17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82"/>
        <v>music</v>
      </c>
      <c r="R1891" t="str">
        <f t="shared" si="183"/>
        <v>indie rock</v>
      </c>
      <c r="S1891" s="6">
        <f t="shared" si="180"/>
        <v>1.0660000000000001</v>
      </c>
      <c r="T1891" s="7">
        <f t="shared" si="181"/>
        <v>48.454545454545453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8"/>
        <v>41258.786203703705</v>
      </c>
      <c r="K1892">
        <v>1353005528</v>
      </c>
      <c r="L1892" s="11">
        <f t="shared" si="17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82"/>
        <v>music</v>
      </c>
      <c r="R1892" t="str">
        <f t="shared" si="183"/>
        <v>indie rock</v>
      </c>
      <c r="S1892" s="6">
        <f t="shared" si="180"/>
        <v>1.4458441666666668</v>
      </c>
      <c r="T1892" s="7">
        <f t="shared" si="181"/>
        <v>70.5289837398374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8"/>
        <v>40381.25</v>
      </c>
      <c r="K1893">
        <v>1275851354</v>
      </c>
      <c r="L1893" s="11">
        <f t="shared" si="17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82"/>
        <v>music</v>
      </c>
      <c r="R1893" t="str">
        <f t="shared" si="183"/>
        <v>indie rock</v>
      </c>
      <c r="S1893" s="6">
        <f t="shared" si="180"/>
        <v>1.0555000000000001</v>
      </c>
      <c r="T1893" s="7">
        <f t="shared" si="181"/>
        <v>87.958333333333329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8"/>
        <v>40701.637511574074</v>
      </c>
      <c r="K1894">
        <v>1304867881</v>
      </c>
      <c r="L1894" s="11">
        <f t="shared" si="17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82"/>
        <v>music</v>
      </c>
      <c r="R1894" t="str">
        <f t="shared" si="183"/>
        <v>indie rock</v>
      </c>
      <c r="S1894" s="6">
        <f t="shared" si="180"/>
        <v>1.3660000000000001</v>
      </c>
      <c r="T1894" s="7">
        <f t="shared" si="181"/>
        <v>26.26923076923077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8"/>
        <v>40649.165972222225</v>
      </c>
      <c r="K1895">
        <v>1301524585</v>
      </c>
      <c r="L1895" s="11">
        <f t="shared" si="17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82"/>
        <v>music</v>
      </c>
      <c r="R1895" t="str">
        <f t="shared" si="183"/>
        <v>indie rock</v>
      </c>
      <c r="S1895" s="6">
        <f t="shared" si="180"/>
        <v>1.04</v>
      </c>
      <c r="T1895" s="7">
        <f t="shared" si="181"/>
        <v>57.777777777777779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8"/>
        <v>40951.904895833337</v>
      </c>
      <c r="K1896">
        <v>1326404583</v>
      </c>
      <c r="L1896" s="11">
        <f t="shared" si="17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82"/>
        <v>music</v>
      </c>
      <c r="R1896" t="str">
        <f t="shared" si="183"/>
        <v>indie rock</v>
      </c>
      <c r="S1896" s="6">
        <f t="shared" si="180"/>
        <v>1.145</v>
      </c>
      <c r="T1896" s="7">
        <f t="shared" si="181"/>
        <v>57.25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8"/>
        <v>42297.746782407412</v>
      </c>
      <c r="K1897">
        <v>1442771722</v>
      </c>
      <c r="L1897" s="11">
        <f t="shared" si="17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82"/>
        <v>music</v>
      </c>
      <c r="R1897" t="str">
        <f t="shared" si="183"/>
        <v>indie rock</v>
      </c>
      <c r="S1897" s="6">
        <f t="shared" si="180"/>
        <v>1.0171957671957672</v>
      </c>
      <c r="T1897" s="7">
        <f t="shared" si="181"/>
        <v>196.34042553191489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8"/>
        <v>41011.710243055553</v>
      </c>
      <c r="K1898">
        <v>1331658165</v>
      </c>
      <c r="L1898" s="11">
        <f t="shared" si="17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82"/>
        <v>music</v>
      </c>
      <c r="R1898" t="str">
        <f t="shared" si="183"/>
        <v>indie rock</v>
      </c>
      <c r="S1898" s="6">
        <f t="shared" si="180"/>
        <v>1.2394678492239468</v>
      </c>
      <c r="T1898" s="7">
        <f t="shared" si="181"/>
        <v>43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8"/>
        <v>41702.875</v>
      </c>
      <c r="K1899">
        <v>1392040806</v>
      </c>
      <c r="L1899" s="11">
        <f t="shared" si="17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82"/>
        <v>music</v>
      </c>
      <c r="R1899" t="str">
        <f t="shared" si="183"/>
        <v>indie rock</v>
      </c>
      <c r="S1899" s="6">
        <f t="shared" si="180"/>
        <v>1.0245669291338582</v>
      </c>
      <c r="T1899" s="7">
        <f t="shared" si="181"/>
        <v>35.551912568306008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8"/>
        <v>42401.75</v>
      </c>
      <c r="K1900">
        <v>1451277473</v>
      </c>
      <c r="L1900" s="11">
        <f t="shared" si="17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82"/>
        <v>music</v>
      </c>
      <c r="R1900" t="str">
        <f t="shared" si="183"/>
        <v>indie rock</v>
      </c>
      <c r="S1900" s="6">
        <f t="shared" si="180"/>
        <v>1.4450000000000001</v>
      </c>
      <c r="T1900" s="7">
        <f t="shared" si="181"/>
        <v>68.80952380952381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8"/>
        <v>42088.90006944444</v>
      </c>
      <c r="K1901">
        <v>1424730966</v>
      </c>
      <c r="L1901" s="11">
        <f t="shared" si="17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82"/>
        <v>music</v>
      </c>
      <c r="R1901" t="str">
        <f t="shared" si="183"/>
        <v>indie rock</v>
      </c>
      <c r="S1901" s="6">
        <f t="shared" si="180"/>
        <v>1.3333333333333333</v>
      </c>
      <c r="T1901" s="7">
        <f t="shared" si="181"/>
        <v>28.571428571428573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8"/>
        <v>41188.415972222225</v>
      </c>
      <c r="K1902">
        <v>1347137731</v>
      </c>
      <c r="L1902" s="11">
        <f t="shared" si="17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82"/>
        <v>music</v>
      </c>
      <c r="R1902" t="str">
        <f t="shared" si="183"/>
        <v>indie rock</v>
      </c>
      <c r="S1902" s="6">
        <f t="shared" si="180"/>
        <v>1.0936440000000001</v>
      </c>
      <c r="T1902" s="7">
        <f t="shared" si="181"/>
        <v>50.631666666666668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8"/>
        <v>42146.541666666672</v>
      </c>
      <c r="K1903">
        <v>1429707729</v>
      </c>
      <c r="L1903" s="11">
        <f t="shared" si="17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82"/>
        <v>technology</v>
      </c>
      <c r="R1903" t="str">
        <f t="shared" si="183"/>
        <v>gadgets</v>
      </c>
      <c r="S1903" s="6">
        <f t="shared" si="180"/>
        <v>2.696969696969697E-2</v>
      </c>
      <c r="T1903" s="7">
        <f t="shared" si="181"/>
        <v>106.8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8"/>
        <v>42067.789895833332</v>
      </c>
      <c r="K1904">
        <v>1422903447</v>
      </c>
      <c r="L1904" s="11">
        <f t="shared" si="17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82"/>
        <v>technology</v>
      </c>
      <c r="R1904" t="str">
        <f t="shared" si="183"/>
        <v>gadgets</v>
      </c>
      <c r="S1904" s="6">
        <f t="shared" si="180"/>
        <v>1.2E-2</v>
      </c>
      <c r="T1904" s="7">
        <f t="shared" si="181"/>
        <v>4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8"/>
        <v>42762.770729166667</v>
      </c>
      <c r="K1905">
        <v>1480357791</v>
      </c>
      <c r="L1905" s="11">
        <f t="shared" si="17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82"/>
        <v>technology</v>
      </c>
      <c r="R1905" t="str">
        <f t="shared" si="183"/>
        <v>gadgets</v>
      </c>
      <c r="S1905" s="6">
        <f t="shared" si="180"/>
        <v>0.46600000000000003</v>
      </c>
      <c r="T1905" s="7">
        <f t="shared" si="181"/>
        <v>34.097560975609753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8"/>
        <v>42371.685428240744</v>
      </c>
      <c r="K1906">
        <v>1447864021</v>
      </c>
      <c r="L1906" s="11">
        <f t="shared" si="17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82"/>
        <v>technology</v>
      </c>
      <c r="R1906" t="str">
        <f t="shared" si="183"/>
        <v>gadgets</v>
      </c>
      <c r="S1906" s="6">
        <f t="shared" si="180"/>
        <v>1E-3</v>
      </c>
      <c r="T1906" s="7">
        <f t="shared" si="181"/>
        <v>25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8"/>
        <v>41889.925856481481</v>
      </c>
      <c r="K1907">
        <v>1407535994</v>
      </c>
      <c r="L1907" s="11">
        <f t="shared" si="17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82"/>
        <v>technology</v>
      </c>
      <c r="R1907" t="str">
        <f t="shared" si="183"/>
        <v>gadgets</v>
      </c>
      <c r="S1907" s="6">
        <f t="shared" si="180"/>
        <v>1.6800000000000001E-3</v>
      </c>
      <c r="T1907" s="7">
        <f t="shared" si="181"/>
        <v>10.5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8"/>
        <v>42544.671099537038</v>
      </c>
      <c r="K1908">
        <v>1464105983</v>
      </c>
      <c r="L1908" s="11">
        <f t="shared" si="17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82"/>
        <v>technology</v>
      </c>
      <c r="R1908" t="str">
        <f t="shared" si="183"/>
        <v>gadgets</v>
      </c>
      <c r="S1908" s="6">
        <f t="shared" si="180"/>
        <v>0.42759999999999998</v>
      </c>
      <c r="T1908" s="7">
        <f t="shared" si="181"/>
        <v>215.95959595959596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8"/>
        <v>41782.587094907409</v>
      </c>
      <c r="K1909">
        <v>1399557925</v>
      </c>
      <c r="L1909" s="11">
        <f t="shared" si="17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82"/>
        <v>technology</v>
      </c>
      <c r="R1909" t="str">
        <f t="shared" si="183"/>
        <v>gadgets</v>
      </c>
      <c r="S1909" s="6">
        <f t="shared" si="180"/>
        <v>2.8333333333333335E-3</v>
      </c>
      <c r="T1909" s="7">
        <f t="shared" si="181"/>
        <v>21.25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8"/>
        <v>42733.917824074073</v>
      </c>
      <c r="K1910">
        <v>1480456900</v>
      </c>
      <c r="L1910" s="11">
        <f t="shared" si="17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82"/>
        <v>technology</v>
      </c>
      <c r="R1910" t="str">
        <f t="shared" si="183"/>
        <v>gadgets</v>
      </c>
      <c r="S1910" s="6">
        <f t="shared" si="180"/>
        <v>1.7319999999999999E-2</v>
      </c>
      <c r="T1910" s="7">
        <f t="shared" si="181"/>
        <v>108.25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8"/>
        <v>41935.429155092592</v>
      </c>
      <c r="K1911">
        <v>1411467479</v>
      </c>
      <c r="L1911" s="11">
        <f t="shared" si="17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82"/>
        <v>technology</v>
      </c>
      <c r="R1911" t="str">
        <f t="shared" si="183"/>
        <v>gadgets</v>
      </c>
      <c r="S1911" s="6">
        <f t="shared" si="180"/>
        <v>0.14111428571428572</v>
      </c>
      <c r="T1911" s="7">
        <f t="shared" si="181"/>
        <v>129.97368421052633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8"/>
        <v>42308.947916666672</v>
      </c>
      <c r="K1912">
        <v>1442531217</v>
      </c>
      <c r="L1912" s="11">
        <f t="shared" si="17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82"/>
        <v>technology</v>
      </c>
      <c r="R1912" t="str">
        <f t="shared" si="183"/>
        <v>gadgets</v>
      </c>
      <c r="S1912" s="6">
        <f t="shared" si="180"/>
        <v>0.39395294117647056</v>
      </c>
      <c r="T1912" s="7">
        <f t="shared" si="181"/>
        <v>117.49473684210527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8"/>
        <v>41860.033958333333</v>
      </c>
      <c r="K1913">
        <v>1404953334</v>
      </c>
      <c r="L1913" s="11">
        <f t="shared" si="17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82"/>
        <v>technology</v>
      </c>
      <c r="R1913" t="str">
        <f t="shared" si="183"/>
        <v>gadgets</v>
      </c>
      <c r="S1913" s="6">
        <f t="shared" si="180"/>
        <v>2.3529411764705883E-4</v>
      </c>
      <c r="T1913" s="7">
        <f t="shared" si="181"/>
        <v>10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8"/>
        <v>42159.226388888885</v>
      </c>
      <c r="K1914">
        <v>1430803560</v>
      </c>
      <c r="L1914" s="11">
        <f t="shared" si="17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82"/>
        <v>technology</v>
      </c>
      <c r="R1914" t="str">
        <f t="shared" si="183"/>
        <v>gadgets</v>
      </c>
      <c r="S1914" s="6">
        <f t="shared" si="180"/>
        <v>0.59299999999999997</v>
      </c>
      <c r="T1914" s="7">
        <f t="shared" si="181"/>
        <v>70.595238095238102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8"/>
        <v>41920.511319444442</v>
      </c>
      <c r="K1915">
        <v>1410178578</v>
      </c>
      <c r="L1915" s="11">
        <f t="shared" si="17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82"/>
        <v>technology</v>
      </c>
      <c r="R1915" t="str">
        <f t="shared" si="183"/>
        <v>gadgets</v>
      </c>
      <c r="S1915" s="6">
        <f t="shared" si="180"/>
        <v>1.3270833333333334E-2</v>
      </c>
      <c r="T1915" s="7">
        <f t="shared" si="181"/>
        <v>24.5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8"/>
        <v>41944.165972222225</v>
      </c>
      <c r="K1916">
        <v>1413519073</v>
      </c>
      <c r="L1916" s="11">
        <f t="shared" si="17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82"/>
        <v>technology</v>
      </c>
      <c r="R1916" t="str">
        <f t="shared" si="183"/>
        <v>gadgets</v>
      </c>
      <c r="S1916" s="6">
        <f t="shared" si="180"/>
        <v>9.0090090090090086E-2</v>
      </c>
      <c r="T1916" s="7">
        <f t="shared" si="181"/>
        <v>30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8"/>
        <v>41884.04886574074</v>
      </c>
      <c r="K1917">
        <v>1407892222</v>
      </c>
      <c r="L1917" s="11">
        <f t="shared" si="17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82"/>
        <v>technology</v>
      </c>
      <c r="R1917" t="str">
        <f t="shared" si="183"/>
        <v>gadgets</v>
      </c>
      <c r="S1917" s="6">
        <f t="shared" si="180"/>
        <v>1.6E-2</v>
      </c>
      <c r="T1917" s="7">
        <f t="shared" si="181"/>
        <v>2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8"/>
        <v>42681.758969907409</v>
      </c>
      <c r="K1918">
        <v>1476378775</v>
      </c>
      <c r="L1918" s="11">
        <f t="shared" si="17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82"/>
        <v>technology</v>
      </c>
      <c r="R1918" t="str">
        <f t="shared" si="183"/>
        <v>gadgets</v>
      </c>
      <c r="S1918" s="6">
        <f t="shared" si="180"/>
        <v>5.1000000000000004E-3</v>
      </c>
      <c r="T1918" s="7">
        <f t="shared" si="181"/>
        <v>17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8"/>
        <v>42776.270057870366</v>
      </c>
      <c r="K1919">
        <v>1484116133</v>
      </c>
      <c r="L1919" s="11">
        <f t="shared" si="17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82"/>
        <v>technology</v>
      </c>
      <c r="R1919" t="str">
        <f t="shared" si="183"/>
        <v>gadgets</v>
      </c>
      <c r="S1919" s="6">
        <f t="shared" si="180"/>
        <v>0.52570512820512816</v>
      </c>
      <c r="T1919" s="7">
        <f t="shared" si="181"/>
        <v>2928.9285714285716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8"/>
        <v>41863.789942129632</v>
      </c>
      <c r="K1920">
        <v>1404845851</v>
      </c>
      <c r="L1920" s="11">
        <f t="shared" si="17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82"/>
        <v>technology</v>
      </c>
      <c r="R1920" t="str">
        <f t="shared" si="183"/>
        <v>gadgets</v>
      </c>
      <c r="S1920" s="6">
        <f t="shared" si="180"/>
        <v>1.04E-2</v>
      </c>
      <c r="T1920" s="7">
        <f t="shared" si="181"/>
        <v>28.888888888888889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8"/>
        <v>42143.875567129624</v>
      </c>
      <c r="K1921">
        <v>1429477249</v>
      </c>
      <c r="L1921" s="11">
        <f t="shared" si="17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82"/>
        <v>technology</v>
      </c>
      <c r="R1921" t="str">
        <f t="shared" si="183"/>
        <v>gadgets</v>
      </c>
      <c r="S1921" s="6">
        <f t="shared" si="180"/>
        <v>0.47399999999999998</v>
      </c>
      <c r="T1921" s="7">
        <f t="shared" si="181"/>
        <v>29.625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8"/>
        <v>42298.958333333328</v>
      </c>
      <c r="K1922">
        <v>1443042061</v>
      </c>
      <c r="L1922" s="11">
        <f t="shared" si="17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82"/>
        <v>technology</v>
      </c>
      <c r="R1922" t="str">
        <f t="shared" si="183"/>
        <v>gadgets</v>
      </c>
      <c r="S1922" s="6">
        <f t="shared" si="180"/>
        <v>0.43030000000000002</v>
      </c>
      <c r="T1922" s="7">
        <f t="shared" si="181"/>
        <v>40.980952380952381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4">(((I1923/60)/60)/24)+DATE(1970,1,1)</f>
        <v>41104.221562500003</v>
      </c>
      <c r="K1923">
        <v>1339651143</v>
      </c>
      <c r="L1923" s="11">
        <f t="shared" ref="L1923:L1986" si="185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si="182"/>
        <v>music</v>
      </c>
      <c r="R1923" t="str">
        <f t="shared" si="183"/>
        <v>indie rock</v>
      </c>
      <c r="S1923" s="6">
        <f t="shared" ref="S1923:S1986" si="186">E1923/D1923</f>
        <v>1.3680000000000001</v>
      </c>
      <c r="T1923" s="7">
        <f t="shared" ref="T1923:T1986" si="187">IF(E1923=0,0,E1923/N1923)</f>
        <v>54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4"/>
        <v>41620.255868055552</v>
      </c>
      <c r="K1924">
        <v>1384236507</v>
      </c>
      <c r="L1924" s="11">
        <f t="shared" si="185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82"/>
        <v>music</v>
      </c>
      <c r="R1924" t="str">
        <f t="shared" si="183"/>
        <v>indie rock</v>
      </c>
      <c r="S1924" s="6">
        <f t="shared" si="186"/>
        <v>1.1555</v>
      </c>
      <c r="T1924" s="7">
        <f t="shared" si="187"/>
        <v>36.109375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4"/>
        <v>40813.207638888889</v>
      </c>
      <c r="K1925">
        <v>1313612532</v>
      </c>
      <c r="L1925" s="11">
        <f t="shared" si="185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82"/>
        <v>music</v>
      </c>
      <c r="R1925" t="str">
        <f t="shared" si="183"/>
        <v>indie rock</v>
      </c>
      <c r="S1925" s="6">
        <f t="shared" si="186"/>
        <v>2.4079999999999999</v>
      </c>
      <c r="T1925" s="7">
        <f t="shared" si="187"/>
        <v>23.153846153846153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4"/>
        <v>41654.814583333333</v>
      </c>
      <c r="K1926">
        <v>1387390555</v>
      </c>
      <c r="L1926" s="11">
        <f t="shared" si="185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82"/>
        <v>music</v>
      </c>
      <c r="R1926" t="str">
        <f t="shared" si="183"/>
        <v>indie rock</v>
      </c>
      <c r="S1926" s="6">
        <f t="shared" si="186"/>
        <v>1.1439999999999999</v>
      </c>
      <c r="T1926" s="7">
        <f t="shared" si="187"/>
        <v>104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4"/>
        <v>41558</v>
      </c>
      <c r="K1927">
        <v>1379540288</v>
      </c>
      <c r="L1927" s="11">
        <f t="shared" si="185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82"/>
        <v>music</v>
      </c>
      <c r="R1927" t="str">
        <f t="shared" si="183"/>
        <v>indie rock</v>
      </c>
      <c r="S1927" s="6">
        <f t="shared" si="186"/>
        <v>1.1033333333333333</v>
      </c>
      <c r="T1927" s="7">
        <f t="shared" si="187"/>
        <v>31.826923076923077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4"/>
        <v>40484.018055555556</v>
      </c>
      <c r="K1928">
        <v>1286319256</v>
      </c>
      <c r="L1928" s="11">
        <f t="shared" si="185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82"/>
        <v>music</v>
      </c>
      <c r="R1928" t="str">
        <f t="shared" si="183"/>
        <v>indie rock</v>
      </c>
      <c r="S1928" s="6">
        <f t="shared" si="186"/>
        <v>1.9537933333333333</v>
      </c>
      <c r="T1928" s="7">
        <f t="shared" si="187"/>
        <v>27.3896261682243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4"/>
        <v>40976.207638888889</v>
      </c>
      <c r="K1929">
        <v>1329856839</v>
      </c>
      <c r="L1929" s="11">
        <f t="shared" si="185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82"/>
        <v>music</v>
      </c>
      <c r="R1929" t="str">
        <f t="shared" si="183"/>
        <v>indie rock</v>
      </c>
      <c r="S1929" s="6">
        <f t="shared" si="186"/>
        <v>1.0333333333333334</v>
      </c>
      <c r="T1929" s="7">
        <f t="shared" si="187"/>
        <v>56.363636363636367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4"/>
        <v>41401.648078703707</v>
      </c>
      <c r="K1930">
        <v>1365348794</v>
      </c>
      <c r="L1930" s="11">
        <f t="shared" si="185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82"/>
        <v>music</v>
      </c>
      <c r="R1930" t="str">
        <f t="shared" si="183"/>
        <v>indie rock</v>
      </c>
      <c r="S1930" s="6">
        <f t="shared" si="186"/>
        <v>1.031372549019608</v>
      </c>
      <c r="T1930" s="7">
        <f t="shared" si="187"/>
        <v>77.352941176470594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4"/>
        <v>40729.021597222221</v>
      </c>
      <c r="K1931">
        <v>1306197066</v>
      </c>
      <c r="L1931" s="11">
        <f t="shared" si="185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ref="Q1931:Q1994" si="188">LEFT(P1931, FIND("/",P1931)-1)</f>
        <v>music</v>
      </c>
      <c r="R1931" t="str">
        <f t="shared" ref="R1931:R1994" si="189">RIGHT(P1931,LEN(P1931)-FIND("/",P1931))</f>
        <v>indie rock</v>
      </c>
      <c r="S1931" s="6">
        <f t="shared" si="186"/>
        <v>1.003125</v>
      </c>
      <c r="T1931" s="7">
        <f t="shared" si="187"/>
        <v>42.8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4"/>
        <v>41462.558819444443</v>
      </c>
      <c r="K1932">
        <v>1368019482</v>
      </c>
      <c r="L1932" s="11">
        <f t="shared" si="185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88"/>
        <v>music</v>
      </c>
      <c r="R1932" t="str">
        <f t="shared" si="189"/>
        <v>indie rock</v>
      </c>
      <c r="S1932" s="6">
        <f t="shared" si="186"/>
        <v>1.27</v>
      </c>
      <c r="T1932" s="7">
        <f t="shared" si="187"/>
        <v>48.846153846153847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4"/>
        <v>41051.145833333336</v>
      </c>
      <c r="K1933">
        <v>1336512309</v>
      </c>
      <c r="L1933" s="11">
        <f t="shared" si="185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88"/>
        <v>music</v>
      </c>
      <c r="R1933" t="str">
        <f t="shared" si="189"/>
        <v>indie rock</v>
      </c>
      <c r="S1933" s="6">
        <f t="shared" si="186"/>
        <v>1.20601</v>
      </c>
      <c r="T1933" s="7">
        <f t="shared" si="187"/>
        <v>48.240400000000001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4"/>
        <v>40932.809872685182</v>
      </c>
      <c r="K1934">
        <v>1325618773</v>
      </c>
      <c r="L1934" s="11">
        <f t="shared" si="185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88"/>
        <v>music</v>
      </c>
      <c r="R1934" t="str">
        <f t="shared" si="189"/>
        <v>indie rock</v>
      </c>
      <c r="S1934" s="6">
        <f t="shared" si="186"/>
        <v>1.0699047619047619</v>
      </c>
      <c r="T1934" s="7">
        <f t="shared" si="187"/>
        <v>70.212500000000006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4"/>
        <v>41909.130868055552</v>
      </c>
      <c r="K1935">
        <v>1409195307</v>
      </c>
      <c r="L1935" s="11">
        <f t="shared" si="185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88"/>
        <v>music</v>
      </c>
      <c r="R1935" t="str">
        <f t="shared" si="189"/>
        <v>indie rock</v>
      </c>
      <c r="S1935" s="6">
        <f t="shared" si="186"/>
        <v>1.7243333333333333</v>
      </c>
      <c r="T1935" s="7">
        <f t="shared" si="187"/>
        <v>94.054545454545448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4"/>
        <v>40902.208333333336</v>
      </c>
      <c r="K1936">
        <v>1321649321</v>
      </c>
      <c r="L1936" s="11">
        <f t="shared" si="185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88"/>
        <v>music</v>
      </c>
      <c r="R1936" t="str">
        <f t="shared" si="189"/>
        <v>indie rock</v>
      </c>
      <c r="S1936" s="6">
        <f t="shared" si="186"/>
        <v>1.2362</v>
      </c>
      <c r="T1936" s="7">
        <f t="shared" si="187"/>
        <v>80.272727272727266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4"/>
        <v>41811.207638888889</v>
      </c>
      <c r="K1937">
        <v>1400106171</v>
      </c>
      <c r="L1937" s="11">
        <f t="shared" si="185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88"/>
        <v>music</v>
      </c>
      <c r="R1937" t="str">
        <f t="shared" si="189"/>
        <v>indie rock</v>
      </c>
      <c r="S1937" s="6">
        <f t="shared" si="186"/>
        <v>1.0840000000000001</v>
      </c>
      <c r="T1937" s="7">
        <f t="shared" si="187"/>
        <v>54.2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4"/>
        <v>40883.249305555553</v>
      </c>
      <c r="K1938">
        <v>1320528070</v>
      </c>
      <c r="L1938" s="11">
        <f t="shared" si="185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88"/>
        <v>music</v>
      </c>
      <c r="R1938" t="str">
        <f t="shared" si="189"/>
        <v>indie rock</v>
      </c>
      <c r="S1938" s="6">
        <f t="shared" si="186"/>
        <v>1.1652013333333333</v>
      </c>
      <c r="T1938" s="7">
        <f t="shared" si="187"/>
        <v>60.26903448275862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4"/>
        <v>41075.165972222225</v>
      </c>
      <c r="K1939">
        <v>1338346281</v>
      </c>
      <c r="L1939" s="11">
        <f t="shared" si="185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88"/>
        <v>music</v>
      </c>
      <c r="R1939" t="str">
        <f t="shared" si="189"/>
        <v>indie rock</v>
      </c>
      <c r="S1939" s="6">
        <f t="shared" si="186"/>
        <v>1.8724499999999999</v>
      </c>
      <c r="T1939" s="7">
        <f t="shared" si="187"/>
        <v>38.740344827586206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4"/>
        <v>41457.208333333336</v>
      </c>
      <c r="K1940">
        <v>1370067231</v>
      </c>
      <c r="L1940" s="11">
        <f t="shared" si="185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88"/>
        <v>music</v>
      </c>
      <c r="R1940" t="str">
        <f t="shared" si="189"/>
        <v>indie rock</v>
      </c>
      <c r="S1940" s="6">
        <f t="shared" si="186"/>
        <v>1.1593333333333333</v>
      </c>
      <c r="T1940" s="7">
        <f t="shared" si="187"/>
        <v>152.54385964912279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4"/>
        <v>41343.943379629629</v>
      </c>
      <c r="K1941">
        <v>1360366708</v>
      </c>
      <c r="L1941" s="11">
        <f t="shared" si="185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88"/>
        <v>music</v>
      </c>
      <c r="R1941" t="str">
        <f t="shared" si="189"/>
        <v>indie rock</v>
      </c>
      <c r="S1941" s="6">
        <f t="shared" si="186"/>
        <v>1.107</v>
      </c>
      <c r="T1941" s="7">
        <f t="shared" si="187"/>
        <v>115.3125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4"/>
        <v>40709.165972222225</v>
      </c>
      <c r="K1942">
        <v>1304770233</v>
      </c>
      <c r="L1942" s="11">
        <f t="shared" si="185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88"/>
        <v>music</v>
      </c>
      <c r="R1942" t="str">
        <f t="shared" si="189"/>
        <v>indie rock</v>
      </c>
      <c r="S1942" s="6">
        <f t="shared" si="186"/>
        <v>1.7092307692307693</v>
      </c>
      <c r="T1942" s="7">
        <f t="shared" si="187"/>
        <v>35.838709677419352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4"/>
        <v>41774.290868055556</v>
      </c>
      <c r="K1943">
        <v>1397545131</v>
      </c>
      <c r="L1943" s="11">
        <f t="shared" si="185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88"/>
        <v>technology</v>
      </c>
      <c r="R1943" t="str">
        <f t="shared" si="189"/>
        <v>hardware</v>
      </c>
      <c r="S1943" s="6">
        <f t="shared" si="186"/>
        <v>1.2611835600000001</v>
      </c>
      <c r="T1943" s="7">
        <f t="shared" si="187"/>
        <v>64.570118779438872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4"/>
        <v>40728.828009259261</v>
      </c>
      <c r="K1944">
        <v>1302033140</v>
      </c>
      <c r="L1944" s="11">
        <f t="shared" si="185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88"/>
        <v>technology</v>
      </c>
      <c r="R1944" t="str">
        <f t="shared" si="189"/>
        <v>hardware</v>
      </c>
      <c r="S1944" s="6">
        <f t="shared" si="186"/>
        <v>1.3844033333333334</v>
      </c>
      <c r="T1944" s="7">
        <f t="shared" si="187"/>
        <v>87.436000000000007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4"/>
        <v>42593.269861111112</v>
      </c>
      <c r="K1945">
        <v>1467008916</v>
      </c>
      <c r="L1945" s="11">
        <f t="shared" si="185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88"/>
        <v>technology</v>
      </c>
      <c r="R1945" t="str">
        <f t="shared" si="189"/>
        <v>hardware</v>
      </c>
      <c r="S1945" s="6">
        <f t="shared" si="186"/>
        <v>17.052499999999998</v>
      </c>
      <c r="T1945" s="7">
        <f t="shared" si="187"/>
        <v>68.815577078288939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4"/>
        <v>41760.584374999999</v>
      </c>
      <c r="K1946">
        <v>1396360890</v>
      </c>
      <c r="L1946" s="11">
        <f t="shared" si="185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88"/>
        <v>technology</v>
      </c>
      <c r="R1946" t="str">
        <f t="shared" si="189"/>
        <v>hardware</v>
      </c>
      <c r="S1946" s="6">
        <f t="shared" si="186"/>
        <v>7.8805550000000002</v>
      </c>
      <c r="T1946" s="7">
        <f t="shared" si="187"/>
        <v>176.200223588597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4"/>
        <v>42197.251828703709</v>
      </c>
      <c r="K1947">
        <v>1433224958</v>
      </c>
      <c r="L1947" s="11">
        <f t="shared" si="185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88"/>
        <v>technology</v>
      </c>
      <c r="R1947" t="str">
        <f t="shared" si="189"/>
        <v>hardware</v>
      </c>
      <c r="S1947" s="6">
        <f t="shared" si="186"/>
        <v>3.4801799999999998</v>
      </c>
      <c r="T1947" s="7">
        <f t="shared" si="187"/>
        <v>511.79117647058825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4"/>
        <v>41749.108344907407</v>
      </c>
      <c r="K1948">
        <v>1392780961</v>
      </c>
      <c r="L1948" s="11">
        <f t="shared" si="185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88"/>
        <v>technology</v>
      </c>
      <c r="R1948" t="str">
        <f t="shared" si="189"/>
        <v>hardware</v>
      </c>
      <c r="S1948" s="6">
        <f t="shared" si="186"/>
        <v>1.4974666666666667</v>
      </c>
      <c r="T1948" s="7">
        <f t="shared" si="187"/>
        <v>160.44285714285715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4"/>
        <v>40140.249305555553</v>
      </c>
      <c r="K1949">
        <v>1255730520</v>
      </c>
      <c r="L1949" s="11">
        <f t="shared" si="185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88"/>
        <v>technology</v>
      </c>
      <c r="R1949" t="str">
        <f t="shared" si="189"/>
        <v>hardware</v>
      </c>
      <c r="S1949" s="6">
        <f t="shared" si="186"/>
        <v>1.0063375000000001</v>
      </c>
      <c r="T1949" s="7">
        <f t="shared" si="187"/>
        <v>35.003043478260871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4"/>
        <v>42527.709722222222</v>
      </c>
      <c r="K1950">
        <v>1460557809</v>
      </c>
      <c r="L1950" s="11">
        <f t="shared" si="185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88"/>
        <v>technology</v>
      </c>
      <c r="R1950" t="str">
        <f t="shared" si="189"/>
        <v>hardware</v>
      </c>
      <c r="S1950" s="6">
        <f t="shared" si="186"/>
        <v>8.0021100000000001</v>
      </c>
      <c r="T1950" s="7">
        <f t="shared" si="187"/>
        <v>188.50671378091872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4"/>
        <v>41830.423043981478</v>
      </c>
      <c r="K1951">
        <v>1402394951</v>
      </c>
      <c r="L1951" s="11">
        <f t="shared" si="185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88"/>
        <v>technology</v>
      </c>
      <c r="R1951" t="str">
        <f t="shared" si="189"/>
        <v>hardware</v>
      </c>
      <c r="S1951" s="6">
        <f t="shared" si="186"/>
        <v>1.0600260000000001</v>
      </c>
      <c r="T1951" s="7">
        <f t="shared" si="187"/>
        <v>56.204984093319197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4"/>
        <v>40655.181400462963</v>
      </c>
      <c r="K1952">
        <v>1300767673</v>
      </c>
      <c r="L1952" s="11">
        <f t="shared" si="185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88"/>
        <v>technology</v>
      </c>
      <c r="R1952" t="str">
        <f t="shared" si="189"/>
        <v>hardware</v>
      </c>
      <c r="S1952" s="6">
        <f t="shared" si="186"/>
        <v>2.0051866666666669</v>
      </c>
      <c r="T1952" s="7">
        <f t="shared" si="187"/>
        <v>51.3054157782516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4"/>
        <v>42681.462233796294</v>
      </c>
      <c r="K1953">
        <v>1475921137</v>
      </c>
      <c r="L1953" s="11">
        <f t="shared" si="185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88"/>
        <v>technology</v>
      </c>
      <c r="R1953" t="str">
        <f t="shared" si="189"/>
        <v>hardware</v>
      </c>
      <c r="S1953" s="6">
        <f t="shared" si="186"/>
        <v>2.1244399999999999</v>
      </c>
      <c r="T1953" s="7">
        <f t="shared" si="187"/>
        <v>127.36450839328538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4"/>
        <v>41563.60665509259</v>
      </c>
      <c r="K1954">
        <v>1378737215</v>
      </c>
      <c r="L1954" s="11">
        <f t="shared" si="185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88"/>
        <v>technology</v>
      </c>
      <c r="R1954" t="str">
        <f t="shared" si="189"/>
        <v>hardware</v>
      </c>
      <c r="S1954" s="6">
        <f t="shared" si="186"/>
        <v>1.9847237142857144</v>
      </c>
      <c r="T1954" s="7">
        <f t="shared" si="187"/>
        <v>101.85532258064516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4"/>
        <v>40970.125</v>
      </c>
      <c r="K1955">
        <v>1328158065</v>
      </c>
      <c r="L1955" s="11">
        <f t="shared" si="185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88"/>
        <v>technology</v>
      </c>
      <c r="R1955" t="str">
        <f t="shared" si="189"/>
        <v>hardware</v>
      </c>
      <c r="S1955" s="6">
        <f t="shared" si="186"/>
        <v>2.2594666666666665</v>
      </c>
      <c r="T1955" s="7">
        <f t="shared" si="187"/>
        <v>230.55782312925169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4"/>
        <v>42441.208333333328</v>
      </c>
      <c r="K1956">
        <v>1453730176</v>
      </c>
      <c r="L1956" s="11">
        <f t="shared" si="185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88"/>
        <v>technology</v>
      </c>
      <c r="R1956" t="str">
        <f t="shared" si="189"/>
        <v>hardware</v>
      </c>
      <c r="S1956" s="6">
        <f t="shared" si="186"/>
        <v>6.9894800000000004</v>
      </c>
      <c r="T1956" s="7">
        <f t="shared" si="187"/>
        <v>842.10602409638557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4"/>
        <v>41052.791666666664</v>
      </c>
      <c r="K1957">
        <v>1334989881</v>
      </c>
      <c r="L1957" s="11">
        <f t="shared" si="185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88"/>
        <v>technology</v>
      </c>
      <c r="R1957" t="str">
        <f t="shared" si="189"/>
        <v>hardware</v>
      </c>
      <c r="S1957" s="6">
        <f t="shared" si="186"/>
        <v>3.9859528571428569</v>
      </c>
      <c r="T1957" s="7">
        <f t="shared" si="187"/>
        <v>577.27593103448271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4"/>
        <v>42112.882002314815</v>
      </c>
      <c r="K1958">
        <v>1425507005</v>
      </c>
      <c r="L1958" s="11">
        <f t="shared" si="185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88"/>
        <v>technology</v>
      </c>
      <c r="R1958" t="str">
        <f t="shared" si="189"/>
        <v>hardware</v>
      </c>
      <c r="S1958" s="6">
        <f t="shared" si="186"/>
        <v>2.9403333333333332</v>
      </c>
      <c r="T1958" s="7">
        <f t="shared" si="187"/>
        <v>483.34246575342468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4"/>
        <v>41209.098530092589</v>
      </c>
      <c r="K1959">
        <v>1348712513</v>
      </c>
      <c r="L1959" s="11">
        <f t="shared" si="185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88"/>
        <v>technology</v>
      </c>
      <c r="R1959" t="str">
        <f t="shared" si="189"/>
        <v>hardware</v>
      </c>
      <c r="S1959" s="6">
        <f t="shared" si="186"/>
        <v>1.6750470000000002</v>
      </c>
      <c r="T1959" s="7">
        <f t="shared" si="187"/>
        <v>76.138500000000008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4"/>
        <v>41356.94630787037</v>
      </c>
      <c r="K1960">
        <v>1361490161</v>
      </c>
      <c r="L1960" s="11">
        <f t="shared" si="185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88"/>
        <v>technology</v>
      </c>
      <c r="R1960" t="str">
        <f t="shared" si="189"/>
        <v>hardware</v>
      </c>
      <c r="S1960" s="6">
        <f t="shared" si="186"/>
        <v>14.355717142857143</v>
      </c>
      <c r="T1960" s="7">
        <f t="shared" si="187"/>
        <v>74.107684365781708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4"/>
        <v>41913</v>
      </c>
      <c r="K1961">
        <v>1408565860</v>
      </c>
      <c r="L1961" s="11">
        <f t="shared" si="185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88"/>
        <v>technology</v>
      </c>
      <c r="R1961" t="str">
        <f t="shared" si="189"/>
        <v>hardware</v>
      </c>
      <c r="S1961" s="6">
        <f t="shared" si="186"/>
        <v>1.5673440000000001</v>
      </c>
      <c r="T1961" s="7">
        <f t="shared" si="187"/>
        <v>36.965660377358489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4"/>
        <v>41994.362743055557</v>
      </c>
      <c r="K1962">
        <v>1416559341</v>
      </c>
      <c r="L1962" s="11">
        <f t="shared" si="185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88"/>
        <v>technology</v>
      </c>
      <c r="R1962" t="str">
        <f t="shared" si="189"/>
        <v>hardware</v>
      </c>
      <c r="S1962" s="6">
        <f t="shared" si="186"/>
        <v>1.1790285714285715</v>
      </c>
      <c r="T1962" s="7">
        <f t="shared" si="187"/>
        <v>2500.969696969697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4"/>
        <v>41188.165972222225</v>
      </c>
      <c r="K1963">
        <v>1346042417</v>
      </c>
      <c r="L1963" s="11">
        <f t="shared" si="185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88"/>
        <v>technology</v>
      </c>
      <c r="R1963" t="str">
        <f t="shared" si="189"/>
        <v>hardware</v>
      </c>
      <c r="S1963" s="6">
        <f t="shared" si="186"/>
        <v>11.053811999999999</v>
      </c>
      <c r="T1963" s="7">
        <f t="shared" si="187"/>
        <v>67.690214329454989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4"/>
        <v>41772.780509259261</v>
      </c>
      <c r="K1964">
        <v>1397414636</v>
      </c>
      <c r="L1964" s="11">
        <f t="shared" si="185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88"/>
        <v>technology</v>
      </c>
      <c r="R1964" t="str">
        <f t="shared" si="189"/>
        <v>hardware</v>
      </c>
      <c r="S1964" s="6">
        <f t="shared" si="186"/>
        <v>1.9292499999999999</v>
      </c>
      <c r="T1964" s="7">
        <f t="shared" si="187"/>
        <v>63.04738562091503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4"/>
        <v>41898.429791666669</v>
      </c>
      <c r="K1965">
        <v>1407838734</v>
      </c>
      <c r="L1965" s="11">
        <f t="shared" si="185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88"/>
        <v>technology</v>
      </c>
      <c r="R1965" t="str">
        <f t="shared" si="189"/>
        <v>hardware</v>
      </c>
      <c r="S1965" s="6">
        <f t="shared" si="186"/>
        <v>1.268842105263158</v>
      </c>
      <c r="T1965" s="7">
        <f t="shared" si="187"/>
        <v>117.6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4"/>
        <v>42482.272824074069</v>
      </c>
      <c r="K1966">
        <v>1458714772</v>
      </c>
      <c r="L1966" s="11">
        <f t="shared" si="185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88"/>
        <v>technology</v>
      </c>
      <c r="R1966" t="str">
        <f t="shared" si="189"/>
        <v>hardware</v>
      </c>
      <c r="S1966" s="6">
        <f t="shared" si="186"/>
        <v>2.5957748878923765</v>
      </c>
      <c r="T1966" s="7">
        <f t="shared" si="187"/>
        <v>180.75185011709601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4"/>
        <v>40920.041666666664</v>
      </c>
      <c r="K1967">
        <v>1324433310</v>
      </c>
      <c r="L1967" s="11">
        <f t="shared" si="185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88"/>
        <v>technology</v>
      </c>
      <c r="R1967" t="str">
        <f t="shared" si="189"/>
        <v>hardware</v>
      </c>
      <c r="S1967" s="6">
        <f t="shared" si="186"/>
        <v>2.6227999999999998</v>
      </c>
      <c r="T1967" s="7">
        <f t="shared" si="187"/>
        <v>127.32038834951456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4"/>
        <v>41865.540486111109</v>
      </c>
      <c r="K1968">
        <v>1405429098</v>
      </c>
      <c r="L1968" s="11">
        <f t="shared" si="185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88"/>
        <v>technology</v>
      </c>
      <c r="R1968" t="str">
        <f t="shared" si="189"/>
        <v>hardware</v>
      </c>
      <c r="S1968" s="6">
        <f t="shared" si="186"/>
        <v>2.0674309000000002</v>
      </c>
      <c r="T1968" s="7">
        <f t="shared" si="187"/>
        <v>136.6444745538665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4"/>
        <v>41760.663530092592</v>
      </c>
      <c r="K1969">
        <v>1396367729</v>
      </c>
      <c r="L1969" s="11">
        <f t="shared" si="185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88"/>
        <v>technology</v>
      </c>
      <c r="R1969" t="str">
        <f t="shared" si="189"/>
        <v>hardware</v>
      </c>
      <c r="S1969" s="6">
        <f t="shared" si="186"/>
        <v>3.7012999999999998</v>
      </c>
      <c r="T1969" s="7">
        <f t="shared" si="187"/>
        <v>182.78024691358024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4"/>
        <v>42707.628645833334</v>
      </c>
      <c r="K1970">
        <v>1478095515</v>
      </c>
      <c r="L1970" s="11">
        <f t="shared" si="185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88"/>
        <v>technology</v>
      </c>
      <c r="R1970" t="str">
        <f t="shared" si="189"/>
        <v>hardware</v>
      </c>
      <c r="S1970" s="6">
        <f t="shared" si="186"/>
        <v>2.8496600000000001</v>
      </c>
      <c r="T1970" s="7">
        <f t="shared" si="187"/>
        <v>279.37843137254902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4"/>
        <v>42587.792453703703</v>
      </c>
      <c r="K1971">
        <v>1467831668</v>
      </c>
      <c r="L1971" s="11">
        <f t="shared" si="185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88"/>
        <v>technology</v>
      </c>
      <c r="R1971" t="str">
        <f t="shared" si="189"/>
        <v>hardware</v>
      </c>
      <c r="S1971" s="6">
        <f t="shared" si="186"/>
        <v>5.7907999999999999</v>
      </c>
      <c r="T1971" s="7">
        <f t="shared" si="187"/>
        <v>61.375728669846318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4"/>
        <v>41384.151631944449</v>
      </c>
      <c r="K1972">
        <v>1361248701</v>
      </c>
      <c r="L1972" s="11">
        <f t="shared" si="185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88"/>
        <v>technology</v>
      </c>
      <c r="R1972" t="str">
        <f t="shared" si="189"/>
        <v>hardware</v>
      </c>
      <c r="S1972" s="6">
        <f t="shared" si="186"/>
        <v>11.318</v>
      </c>
      <c r="T1972" s="7">
        <f t="shared" si="187"/>
        <v>80.727532097004286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4"/>
        <v>41593.166666666664</v>
      </c>
      <c r="K1973">
        <v>1381752061</v>
      </c>
      <c r="L1973" s="11">
        <f t="shared" si="185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88"/>
        <v>technology</v>
      </c>
      <c r="R1973" t="str">
        <f t="shared" si="189"/>
        <v>hardware</v>
      </c>
      <c r="S1973" s="6">
        <f t="shared" si="186"/>
        <v>2.6302771750000002</v>
      </c>
      <c r="T1973" s="7">
        <f t="shared" si="187"/>
        <v>272.35590732591254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4"/>
        <v>41231.053749999999</v>
      </c>
      <c r="K1974">
        <v>1350605844</v>
      </c>
      <c r="L1974" s="11">
        <f t="shared" si="185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88"/>
        <v>technology</v>
      </c>
      <c r="R1974" t="str">
        <f t="shared" si="189"/>
        <v>hardware</v>
      </c>
      <c r="S1974" s="6">
        <f t="shared" si="186"/>
        <v>6.7447999999999997</v>
      </c>
      <c r="T1974" s="7">
        <f t="shared" si="187"/>
        <v>70.848739495798313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4"/>
        <v>42588.291666666672</v>
      </c>
      <c r="K1975">
        <v>1467134464</v>
      </c>
      <c r="L1975" s="11">
        <f t="shared" si="185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88"/>
        <v>technology</v>
      </c>
      <c r="R1975" t="str">
        <f t="shared" si="189"/>
        <v>hardware</v>
      </c>
      <c r="S1975" s="6">
        <f t="shared" si="186"/>
        <v>2.5683081313131315</v>
      </c>
      <c r="T1975" s="7">
        <f t="shared" si="187"/>
        <v>247.94003412969283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4"/>
        <v>41505.334131944444</v>
      </c>
      <c r="K1976">
        <v>1371715269</v>
      </c>
      <c r="L1976" s="11">
        <f t="shared" si="185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88"/>
        <v>technology</v>
      </c>
      <c r="R1976" t="str">
        <f t="shared" si="189"/>
        <v>hardware</v>
      </c>
      <c r="S1976" s="6">
        <f t="shared" si="186"/>
        <v>3.7549600000000001</v>
      </c>
      <c r="T1976" s="7">
        <f t="shared" si="187"/>
        <v>186.81393034825871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4"/>
        <v>41343.755219907405</v>
      </c>
      <c r="K1977">
        <v>1360346851</v>
      </c>
      <c r="L1977" s="11">
        <f t="shared" si="185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88"/>
        <v>technology</v>
      </c>
      <c r="R1977" t="str">
        <f t="shared" si="189"/>
        <v>hardware</v>
      </c>
      <c r="S1977" s="6">
        <f t="shared" si="186"/>
        <v>2.0870837499999997</v>
      </c>
      <c r="T1977" s="7">
        <f t="shared" si="187"/>
        <v>131.98948616600788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4"/>
        <v>41468.899594907409</v>
      </c>
      <c r="K1978">
        <v>1371159325</v>
      </c>
      <c r="L1978" s="11">
        <f t="shared" si="185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88"/>
        <v>technology</v>
      </c>
      <c r="R1978" t="str">
        <f t="shared" si="189"/>
        <v>hardware</v>
      </c>
      <c r="S1978" s="6">
        <f t="shared" si="186"/>
        <v>3.4660000000000002</v>
      </c>
      <c r="T1978" s="7">
        <f t="shared" si="187"/>
        <v>29.310782241014799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4"/>
        <v>42357.332638888889</v>
      </c>
      <c r="K1979">
        <v>1446527540</v>
      </c>
      <c r="L1979" s="11">
        <f t="shared" si="185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88"/>
        <v>technology</v>
      </c>
      <c r="R1979" t="str">
        <f t="shared" si="189"/>
        <v>hardware</v>
      </c>
      <c r="S1979" s="6">
        <f t="shared" si="186"/>
        <v>4.0232999999999999</v>
      </c>
      <c r="T1979" s="7">
        <f t="shared" si="187"/>
        <v>245.02436053593178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4"/>
        <v>41072.291666666664</v>
      </c>
      <c r="K1980">
        <v>1336627492</v>
      </c>
      <c r="L1980" s="11">
        <f t="shared" si="185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88"/>
        <v>technology</v>
      </c>
      <c r="R1980" t="str">
        <f t="shared" si="189"/>
        <v>hardware</v>
      </c>
      <c r="S1980" s="6">
        <f t="shared" si="186"/>
        <v>10.2684514</v>
      </c>
      <c r="T1980" s="7">
        <f t="shared" si="187"/>
        <v>1323.2540463917526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4"/>
        <v>42327.207638888889</v>
      </c>
      <c r="K1981">
        <v>1444734146</v>
      </c>
      <c r="L1981" s="11">
        <f t="shared" si="185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88"/>
        <v>technology</v>
      </c>
      <c r="R1981" t="str">
        <f t="shared" si="189"/>
        <v>hardware</v>
      </c>
      <c r="S1981" s="6">
        <f t="shared" si="186"/>
        <v>1.14901155</v>
      </c>
      <c r="T1981" s="7">
        <f t="shared" si="187"/>
        <v>282.65966789667897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4"/>
        <v>42463.500717592593</v>
      </c>
      <c r="K1982">
        <v>1456232462</v>
      </c>
      <c r="L1982" s="11">
        <f t="shared" si="185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88"/>
        <v>technology</v>
      </c>
      <c r="R1982" t="str">
        <f t="shared" si="189"/>
        <v>hardware</v>
      </c>
      <c r="S1982" s="6">
        <f t="shared" si="186"/>
        <v>3.5482402000000004</v>
      </c>
      <c r="T1982" s="7">
        <f t="shared" si="187"/>
        <v>91.214401028277635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4"/>
        <v>41829.725289351853</v>
      </c>
      <c r="K1983">
        <v>1402334665</v>
      </c>
      <c r="L1983" s="11">
        <f t="shared" si="185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88"/>
        <v>photography</v>
      </c>
      <c r="R1983" t="str">
        <f t="shared" si="189"/>
        <v>people</v>
      </c>
      <c r="S1983" s="6">
        <f t="shared" si="186"/>
        <v>5.0799999999999998E-2</v>
      </c>
      <c r="T1983" s="7">
        <f t="shared" si="187"/>
        <v>31.75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4"/>
        <v>42708.628321759257</v>
      </c>
      <c r="K1984">
        <v>1478268287</v>
      </c>
      <c r="L1984" s="11">
        <f t="shared" si="185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88"/>
        <v>photography</v>
      </c>
      <c r="R1984" t="str">
        <f t="shared" si="189"/>
        <v>people</v>
      </c>
      <c r="S1984" s="6">
        <f t="shared" si="186"/>
        <v>0</v>
      </c>
      <c r="T1984" s="7">
        <f t="shared" si="187"/>
        <v>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4"/>
        <v>42615.291666666672</v>
      </c>
      <c r="K1985">
        <v>1470874618</v>
      </c>
      <c r="L1985" s="11">
        <f t="shared" si="185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88"/>
        <v>photography</v>
      </c>
      <c r="R1985" t="str">
        <f t="shared" si="189"/>
        <v>people</v>
      </c>
      <c r="S1985" s="6">
        <f t="shared" si="186"/>
        <v>4.2999999999999997E-2</v>
      </c>
      <c r="T1985" s="7">
        <f t="shared" si="187"/>
        <v>88.6875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4"/>
        <v>41973.831956018519</v>
      </c>
      <c r="K1986">
        <v>1412189881</v>
      </c>
      <c r="L1986" s="11">
        <f t="shared" si="185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88"/>
        <v>photography</v>
      </c>
      <c r="R1986" t="str">
        <f t="shared" si="189"/>
        <v>people</v>
      </c>
      <c r="S1986" s="6">
        <f t="shared" si="186"/>
        <v>0.21146666666666666</v>
      </c>
      <c r="T1986" s="7">
        <f t="shared" si="187"/>
        <v>453.14285714285717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90">(((I1987/60)/60)/24)+DATE(1970,1,1)</f>
        <v>42584.958333333328</v>
      </c>
      <c r="K1987">
        <v>1467650771</v>
      </c>
      <c r="L1987" s="11">
        <f t="shared" ref="L1987:L2050" si="191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t="str">
        <f t="shared" si="188"/>
        <v>photography</v>
      </c>
      <c r="R1987" t="str">
        <f t="shared" si="189"/>
        <v>people</v>
      </c>
      <c r="S1987" s="6">
        <f t="shared" ref="S1987:S2050" si="192">E1987/D1987</f>
        <v>3.1875000000000001E-2</v>
      </c>
      <c r="T1987" s="7">
        <f t="shared" ref="T1987:T2050" si="193">IF(E1987=0,0,E1987/N1987)</f>
        <v>12.75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90"/>
        <v>42443.392164351855</v>
      </c>
      <c r="K1988">
        <v>1455359083</v>
      </c>
      <c r="L1988" s="11">
        <f t="shared" si="191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88"/>
        <v>photography</v>
      </c>
      <c r="R1988" t="str">
        <f t="shared" si="189"/>
        <v>people</v>
      </c>
      <c r="S1988" s="6">
        <f t="shared" si="192"/>
        <v>5.0000000000000001E-4</v>
      </c>
      <c r="T1988" s="7">
        <f t="shared" si="193"/>
        <v>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90"/>
        <v>42064.639768518522</v>
      </c>
      <c r="K1989">
        <v>1422631276</v>
      </c>
      <c r="L1989" s="11">
        <f t="shared" si="191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88"/>
        <v>photography</v>
      </c>
      <c r="R1989" t="str">
        <f t="shared" si="189"/>
        <v>people</v>
      </c>
      <c r="S1989" s="6">
        <f t="shared" si="192"/>
        <v>0.42472727272727273</v>
      </c>
      <c r="T1989" s="7">
        <f t="shared" si="193"/>
        <v>83.428571428571431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90"/>
        <v>42236.763217592597</v>
      </c>
      <c r="K1990">
        <v>1437502742</v>
      </c>
      <c r="L1990" s="11">
        <f t="shared" si="191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88"/>
        <v>photography</v>
      </c>
      <c r="R1990" t="str">
        <f t="shared" si="189"/>
        <v>people</v>
      </c>
      <c r="S1990" s="6">
        <f t="shared" si="192"/>
        <v>4.1666666666666666E-3</v>
      </c>
      <c r="T1990" s="7">
        <f t="shared" si="193"/>
        <v>25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90"/>
        <v>42715.680648148147</v>
      </c>
      <c r="K1991">
        <v>1478881208</v>
      </c>
      <c r="L1991" s="11">
        <f t="shared" si="191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88"/>
        <v>photography</v>
      </c>
      <c r="R1991" t="str">
        <f t="shared" si="189"/>
        <v>people</v>
      </c>
      <c r="S1991" s="6">
        <f t="shared" si="192"/>
        <v>0.01</v>
      </c>
      <c r="T1991" s="7">
        <f t="shared" si="193"/>
        <v>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90"/>
        <v>42413.195972222224</v>
      </c>
      <c r="K1992">
        <v>1454042532</v>
      </c>
      <c r="L1992" s="11">
        <f t="shared" si="191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88"/>
        <v>photography</v>
      </c>
      <c r="R1992" t="str">
        <f t="shared" si="189"/>
        <v>people</v>
      </c>
      <c r="S1992" s="6">
        <f t="shared" si="192"/>
        <v>0.16966666666666666</v>
      </c>
      <c r="T1992" s="7">
        <f t="shared" si="193"/>
        <v>101.8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90"/>
        <v>42188.89335648148</v>
      </c>
      <c r="K1993">
        <v>1434144386</v>
      </c>
      <c r="L1993" s="11">
        <f t="shared" si="191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88"/>
        <v>photography</v>
      </c>
      <c r="R1993" t="str">
        <f t="shared" si="189"/>
        <v>people</v>
      </c>
      <c r="S1993" s="6">
        <f t="shared" si="192"/>
        <v>7.0000000000000007E-2</v>
      </c>
      <c r="T1993" s="7">
        <f t="shared" si="193"/>
        <v>46.666666666666664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90"/>
        <v>42053.143414351856</v>
      </c>
      <c r="K1994">
        <v>1421637991</v>
      </c>
      <c r="L1994" s="11">
        <f t="shared" si="191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88"/>
        <v>photography</v>
      </c>
      <c r="R1994" t="str">
        <f t="shared" si="189"/>
        <v>people</v>
      </c>
      <c r="S1994" s="6">
        <f t="shared" si="192"/>
        <v>1.3333333333333333E-3</v>
      </c>
      <c r="T1994" s="7">
        <f t="shared" si="193"/>
        <v>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90"/>
        <v>42359.58839120371</v>
      </c>
      <c r="K1995">
        <v>1448114837</v>
      </c>
      <c r="L1995" s="11">
        <f t="shared" si="191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t="str">
        <f t="shared" ref="Q1995:Q2058" si="194">LEFT(P1995, FIND("/",P1995)-1)</f>
        <v>photography</v>
      </c>
      <c r="R1995" t="str">
        <f t="shared" ref="R1995:R2058" si="195">RIGHT(P1995,LEN(P1995)-FIND("/",P1995))</f>
        <v>people</v>
      </c>
      <c r="S1995" s="6">
        <f t="shared" si="192"/>
        <v>0</v>
      </c>
      <c r="T1995" s="7">
        <f t="shared" si="193"/>
        <v>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90"/>
        <v>42711.047939814816</v>
      </c>
      <c r="K1996">
        <v>1475885342</v>
      </c>
      <c r="L1996" s="11">
        <f t="shared" si="191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94"/>
        <v>photography</v>
      </c>
      <c r="R1996" t="str">
        <f t="shared" si="195"/>
        <v>people</v>
      </c>
      <c r="S1996" s="6">
        <f t="shared" si="192"/>
        <v>0</v>
      </c>
      <c r="T1996" s="7">
        <f t="shared" si="193"/>
        <v>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90"/>
        <v>42201.902037037042</v>
      </c>
      <c r="K1997">
        <v>1435354736</v>
      </c>
      <c r="L1997" s="11">
        <f t="shared" si="191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94"/>
        <v>photography</v>
      </c>
      <c r="R1997" t="str">
        <f t="shared" si="195"/>
        <v>people</v>
      </c>
      <c r="S1997" s="6">
        <f t="shared" si="192"/>
        <v>7.8E-2</v>
      </c>
      <c r="T1997" s="7">
        <f t="shared" si="193"/>
        <v>26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90"/>
        <v>41830.819571759261</v>
      </c>
      <c r="K1998">
        <v>1402429211</v>
      </c>
      <c r="L1998" s="11">
        <f t="shared" si="191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94"/>
        <v>photography</v>
      </c>
      <c r="R1998" t="str">
        <f t="shared" si="195"/>
        <v>people</v>
      </c>
      <c r="S1998" s="6">
        <f t="shared" si="192"/>
        <v>0</v>
      </c>
      <c r="T1998" s="7">
        <f t="shared" si="193"/>
        <v>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90"/>
        <v>41877.930694444447</v>
      </c>
      <c r="K1999">
        <v>1406499612</v>
      </c>
      <c r="L1999" s="11">
        <f t="shared" si="191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94"/>
        <v>photography</v>
      </c>
      <c r="R1999" t="str">
        <f t="shared" si="195"/>
        <v>people</v>
      </c>
      <c r="S1999" s="6">
        <f t="shared" si="192"/>
        <v>0</v>
      </c>
      <c r="T1999" s="7">
        <f t="shared" si="193"/>
        <v>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90"/>
        <v>41852.118495370371</v>
      </c>
      <c r="K2000">
        <v>1402973438</v>
      </c>
      <c r="L2000" s="11">
        <f t="shared" si="191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94"/>
        <v>photography</v>
      </c>
      <c r="R2000" t="str">
        <f t="shared" si="195"/>
        <v>people</v>
      </c>
      <c r="S2000" s="6">
        <f t="shared" si="192"/>
        <v>0.26200000000000001</v>
      </c>
      <c r="T2000" s="7">
        <f t="shared" si="193"/>
        <v>218.33333333333334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90"/>
        <v>41956.524398148147</v>
      </c>
      <c r="K2001">
        <v>1413286508</v>
      </c>
      <c r="L2001" s="11">
        <f t="shared" si="191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94"/>
        <v>photography</v>
      </c>
      <c r="R2001" t="str">
        <f t="shared" si="195"/>
        <v>people</v>
      </c>
      <c r="S2001" s="6">
        <f t="shared" si="192"/>
        <v>7.6129032258064515E-3</v>
      </c>
      <c r="T2001" s="7">
        <f t="shared" si="193"/>
        <v>33.714285714285715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90"/>
        <v>42375.951539351852</v>
      </c>
      <c r="K2002">
        <v>1449528613</v>
      </c>
      <c r="L2002" s="11">
        <f t="shared" si="191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94"/>
        <v>photography</v>
      </c>
      <c r="R2002" t="str">
        <f t="shared" si="195"/>
        <v>people</v>
      </c>
      <c r="S2002" s="6">
        <f t="shared" si="192"/>
        <v>0.125</v>
      </c>
      <c r="T2002" s="7">
        <f t="shared" si="193"/>
        <v>25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90"/>
        <v>42167.833333333328</v>
      </c>
      <c r="K2003">
        <v>1431406916</v>
      </c>
      <c r="L2003" s="11">
        <f t="shared" si="191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94"/>
        <v>technology</v>
      </c>
      <c r="R2003" t="str">
        <f t="shared" si="195"/>
        <v>hardware</v>
      </c>
      <c r="S2003" s="6">
        <f t="shared" si="192"/>
        <v>3.8212909090909091</v>
      </c>
      <c r="T2003" s="7">
        <f t="shared" si="193"/>
        <v>128.38790470372632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90"/>
        <v>42758.71230324074</v>
      </c>
      <c r="K2004">
        <v>1482599143</v>
      </c>
      <c r="L2004" s="11">
        <f t="shared" si="191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94"/>
        <v>technology</v>
      </c>
      <c r="R2004" t="str">
        <f t="shared" si="195"/>
        <v>hardware</v>
      </c>
      <c r="S2004" s="6">
        <f t="shared" si="192"/>
        <v>2.1679422000000002</v>
      </c>
      <c r="T2004" s="7">
        <f t="shared" si="193"/>
        <v>78.834261818181815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90"/>
        <v>40361.958333333336</v>
      </c>
      <c r="K2005">
        <v>1276830052</v>
      </c>
      <c r="L2005" s="11">
        <f t="shared" si="191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94"/>
        <v>technology</v>
      </c>
      <c r="R2005" t="str">
        <f t="shared" si="195"/>
        <v>hardware</v>
      </c>
      <c r="S2005" s="6">
        <f t="shared" si="192"/>
        <v>3.12</v>
      </c>
      <c r="T2005" s="7">
        <f t="shared" si="193"/>
        <v>91.764705882352942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90"/>
        <v>41830.604895833334</v>
      </c>
      <c r="K2006">
        <v>1402410663</v>
      </c>
      <c r="L2006" s="11">
        <f t="shared" si="191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94"/>
        <v>technology</v>
      </c>
      <c r="R2006" t="str">
        <f t="shared" si="195"/>
        <v>hardware</v>
      </c>
      <c r="S2006" s="6">
        <f t="shared" si="192"/>
        <v>2.3442048</v>
      </c>
      <c r="T2006" s="7">
        <f t="shared" si="193"/>
        <v>331.10237288135596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90"/>
        <v>41563.165972222225</v>
      </c>
      <c r="K2007">
        <v>1379532618</v>
      </c>
      <c r="L2007" s="11">
        <f t="shared" si="191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94"/>
        <v>technology</v>
      </c>
      <c r="R2007" t="str">
        <f t="shared" si="195"/>
        <v>hardware</v>
      </c>
      <c r="S2007" s="6">
        <f t="shared" si="192"/>
        <v>1.236801</v>
      </c>
      <c r="T2007" s="7">
        <f t="shared" si="193"/>
        <v>194.26193717277485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90"/>
        <v>41976.542187500003</v>
      </c>
      <c r="K2008">
        <v>1414584045</v>
      </c>
      <c r="L2008" s="11">
        <f t="shared" si="191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94"/>
        <v>technology</v>
      </c>
      <c r="R2008" t="str">
        <f t="shared" si="195"/>
        <v>hardware</v>
      </c>
      <c r="S2008" s="6">
        <f t="shared" si="192"/>
        <v>2.4784000000000002</v>
      </c>
      <c r="T2008" s="7">
        <f t="shared" si="193"/>
        <v>408.97689768976898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90"/>
        <v>40414.166666666664</v>
      </c>
      <c r="K2009">
        <v>1276891586</v>
      </c>
      <c r="L2009" s="11">
        <f t="shared" si="191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94"/>
        <v>technology</v>
      </c>
      <c r="R2009" t="str">
        <f t="shared" si="195"/>
        <v>hardware</v>
      </c>
      <c r="S2009" s="6">
        <f t="shared" si="192"/>
        <v>1.157092</v>
      </c>
      <c r="T2009" s="7">
        <f t="shared" si="193"/>
        <v>84.459270072992695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90"/>
        <v>40805.604421296295</v>
      </c>
      <c r="K2010">
        <v>1312641022</v>
      </c>
      <c r="L2010" s="11">
        <f t="shared" si="191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94"/>
        <v>technology</v>
      </c>
      <c r="R2010" t="str">
        <f t="shared" si="195"/>
        <v>hardware</v>
      </c>
      <c r="S2010" s="6">
        <f t="shared" si="192"/>
        <v>1.1707484768810599</v>
      </c>
      <c r="T2010" s="7">
        <f t="shared" si="193"/>
        <v>44.853658536585364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90"/>
        <v>42697.365081018521</v>
      </c>
      <c r="K2011">
        <v>1476776743</v>
      </c>
      <c r="L2011" s="11">
        <f t="shared" si="191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94"/>
        <v>technology</v>
      </c>
      <c r="R2011" t="str">
        <f t="shared" si="195"/>
        <v>hardware</v>
      </c>
      <c r="S2011" s="6">
        <f t="shared" si="192"/>
        <v>3.05158</v>
      </c>
      <c r="T2011" s="7">
        <f t="shared" si="193"/>
        <v>383.3643216080402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90"/>
        <v>42600.996423611112</v>
      </c>
      <c r="K2012">
        <v>1468972491</v>
      </c>
      <c r="L2012" s="11">
        <f t="shared" si="191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94"/>
        <v>technology</v>
      </c>
      <c r="R2012" t="str">
        <f t="shared" si="195"/>
        <v>hardware</v>
      </c>
      <c r="S2012" s="6">
        <f t="shared" si="192"/>
        <v>3.2005299999999997</v>
      </c>
      <c r="T2012" s="7">
        <f t="shared" si="193"/>
        <v>55.276856649395505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90"/>
        <v>42380.958333333328</v>
      </c>
      <c r="K2013">
        <v>1449650173</v>
      </c>
      <c r="L2013" s="11">
        <f t="shared" si="191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94"/>
        <v>technology</v>
      </c>
      <c r="R2013" t="str">
        <f t="shared" si="195"/>
        <v>hardware</v>
      </c>
      <c r="S2013" s="6">
        <f t="shared" si="192"/>
        <v>8.1956399999999991</v>
      </c>
      <c r="T2013" s="7">
        <f t="shared" si="193"/>
        <v>422.02059732234807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90"/>
        <v>42040.822233796294</v>
      </c>
      <c r="K2014">
        <v>1420573441</v>
      </c>
      <c r="L2014" s="11">
        <f t="shared" si="191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94"/>
        <v>technology</v>
      </c>
      <c r="R2014" t="str">
        <f t="shared" si="195"/>
        <v>hardware</v>
      </c>
      <c r="S2014" s="6">
        <f t="shared" si="192"/>
        <v>2.3490000000000002</v>
      </c>
      <c r="T2014" s="7">
        <f t="shared" si="193"/>
        <v>64.180327868852459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90"/>
        <v>42559.960810185185</v>
      </c>
      <c r="K2015">
        <v>1462835014</v>
      </c>
      <c r="L2015" s="11">
        <f t="shared" si="191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94"/>
        <v>technology</v>
      </c>
      <c r="R2015" t="str">
        <f t="shared" si="195"/>
        <v>hardware</v>
      </c>
      <c r="S2015" s="6">
        <f t="shared" si="192"/>
        <v>4.9491375</v>
      </c>
      <c r="T2015" s="7">
        <f t="shared" si="193"/>
        <v>173.57781674704077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90"/>
        <v>41358.172905092593</v>
      </c>
      <c r="K2016">
        <v>1361250539</v>
      </c>
      <c r="L2016" s="11">
        <f t="shared" si="191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94"/>
        <v>technology</v>
      </c>
      <c r="R2016" t="str">
        <f t="shared" si="195"/>
        <v>hardware</v>
      </c>
      <c r="S2016" s="6">
        <f t="shared" si="192"/>
        <v>78.137822333333332</v>
      </c>
      <c r="T2016" s="7">
        <f t="shared" si="193"/>
        <v>88.601680840609291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90"/>
        <v>40795.876886574071</v>
      </c>
      <c r="K2017">
        <v>1313010163</v>
      </c>
      <c r="L2017" s="11">
        <f t="shared" si="191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94"/>
        <v>technology</v>
      </c>
      <c r="R2017" t="str">
        <f t="shared" si="195"/>
        <v>hardware</v>
      </c>
      <c r="S2017" s="6">
        <f t="shared" si="192"/>
        <v>1.1300013888888889</v>
      </c>
      <c r="T2017" s="7">
        <f t="shared" si="193"/>
        <v>50.222283950617282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90"/>
        <v>41342.88077546296</v>
      </c>
      <c r="K2018">
        <v>1360271299</v>
      </c>
      <c r="L2018" s="11">
        <f t="shared" si="191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94"/>
        <v>technology</v>
      </c>
      <c r="R2018" t="str">
        <f t="shared" si="195"/>
        <v>hardware</v>
      </c>
      <c r="S2018" s="6">
        <f t="shared" si="192"/>
        <v>9.2154220000000002</v>
      </c>
      <c r="T2018" s="7">
        <f t="shared" si="193"/>
        <v>192.38876826722338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90"/>
        <v>40992.166666666664</v>
      </c>
      <c r="K2019">
        <v>1329873755</v>
      </c>
      <c r="L2019" s="11">
        <f t="shared" si="191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94"/>
        <v>technology</v>
      </c>
      <c r="R2019" t="str">
        <f t="shared" si="195"/>
        <v>hardware</v>
      </c>
      <c r="S2019" s="6">
        <f t="shared" si="192"/>
        <v>1.2510239999999999</v>
      </c>
      <c r="T2019" s="7">
        <f t="shared" si="193"/>
        <v>73.416901408450698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90"/>
        <v>42229.365844907406</v>
      </c>
      <c r="K2020">
        <v>1436863609</v>
      </c>
      <c r="L2020" s="11">
        <f t="shared" si="191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94"/>
        <v>technology</v>
      </c>
      <c r="R2020" t="str">
        <f t="shared" si="195"/>
        <v>hardware</v>
      </c>
      <c r="S2020" s="6">
        <f t="shared" si="192"/>
        <v>1.0224343076923077</v>
      </c>
      <c r="T2020" s="7">
        <f t="shared" si="193"/>
        <v>147.68495555555555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90"/>
        <v>42635.70857638889</v>
      </c>
      <c r="K2021">
        <v>1471971621</v>
      </c>
      <c r="L2021" s="11">
        <f t="shared" si="191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94"/>
        <v>technology</v>
      </c>
      <c r="R2021" t="str">
        <f t="shared" si="195"/>
        <v>hardware</v>
      </c>
      <c r="S2021" s="6">
        <f t="shared" si="192"/>
        <v>4.8490975000000001</v>
      </c>
      <c r="T2021" s="7">
        <f t="shared" si="193"/>
        <v>108.96848314606741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90"/>
        <v>41773.961111111108</v>
      </c>
      <c r="K2022">
        <v>1396923624</v>
      </c>
      <c r="L2022" s="11">
        <f t="shared" si="191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94"/>
        <v>technology</v>
      </c>
      <c r="R2022" t="str">
        <f t="shared" si="195"/>
        <v>hardware</v>
      </c>
      <c r="S2022" s="6">
        <f t="shared" si="192"/>
        <v>1.9233333333333333</v>
      </c>
      <c r="T2022" s="7">
        <f t="shared" si="193"/>
        <v>23.647540983606557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90"/>
        <v>41906.070567129631</v>
      </c>
      <c r="K2023">
        <v>1407634897</v>
      </c>
      <c r="L2023" s="11">
        <f t="shared" si="191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94"/>
        <v>technology</v>
      </c>
      <c r="R2023" t="str">
        <f t="shared" si="195"/>
        <v>hardware</v>
      </c>
      <c r="S2023" s="6">
        <f t="shared" si="192"/>
        <v>2.8109999999999999</v>
      </c>
      <c r="T2023" s="7">
        <f t="shared" si="193"/>
        <v>147.94736842105263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90"/>
        <v>42532.569120370375</v>
      </c>
      <c r="K2024">
        <v>1463060372</v>
      </c>
      <c r="L2024" s="11">
        <f t="shared" si="191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94"/>
        <v>technology</v>
      </c>
      <c r="R2024" t="str">
        <f t="shared" si="195"/>
        <v>hardware</v>
      </c>
      <c r="S2024" s="6">
        <f t="shared" si="192"/>
        <v>1.2513700000000001</v>
      </c>
      <c r="T2024" s="7">
        <f t="shared" si="193"/>
        <v>385.03692307692307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90"/>
        <v>42166.420752314814</v>
      </c>
      <c r="K2025">
        <v>1431425153</v>
      </c>
      <c r="L2025" s="11">
        <f t="shared" si="191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94"/>
        <v>technology</v>
      </c>
      <c r="R2025" t="str">
        <f t="shared" si="195"/>
        <v>hardware</v>
      </c>
      <c r="S2025" s="6">
        <f t="shared" si="192"/>
        <v>1.61459</v>
      </c>
      <c r="T2025" s="7">
        <f t="shared" si="193"/>
        <v>457.39093484419266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90"/>
        <v>41134.125</v>
      </c>
      <c r="K2026">
        <v>1341875544</v>
      </c>
      <c r="L2026" s="11">
        <f t="shared" si="191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94"/>
        <v>technology</v>
      </c>
      <c r="R2026" t="str">
        <f t="shared" si="195"/>
        <v>hardware</v>
      </c>
      <c r="S2026" s="6">
        <f t="shared" si="192"/>
        <v>5.8535000000000004</v>
      </c>
      <c r="T2026" s="7">
        <f t="shared" si="193"/>
        <v>222.99047619047619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90"/>
        <v>42166.184560185182</v>
      </c>
      <c r="K2027">
        <v>1431404746</v>
      </c>
      <c r="L2027" s="11">
        <f t="shared" si="191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94"/>
        <v>technology</v>
      </c>
      <c r="R2027" t="str">
        <f t="shared" si="195"/>
        <v>hardware</v>
      </c>
      <c r="S2027" s="6">
        <f t="shared" si="192"/>
        <v>2.0114999999999998</v>
      </c>
      <c r="T2027" s="7">
        <f t="shared" si="193"/>
        <v>220.74074074074073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90"/>
        <v>41750.165972222225</v>
      </c>
      <c r="K2028">
        <v>1394127585</v>
      </c>
      <c r="L2028" s="11">
        <f t="shared" si="191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94"/>
        <v>technology</v>
      </c>
      <c r="R2028" t="str">
        <f t="shared" si="195"/>
        <v>hardware</v>
      </c>
      <c r="S2028" s="6">
        <f t="shared" si="192"/>
        <v>1.3348307999999998</v>
      </c>
      <c r="T2028" s="7">
        <f t="shared" si="193"/>
        <v>73.503898678414089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90"/>
        <v>42093.772210648152</v>
      </c>
      <c r="K2029">
        <v>1423855919</v>
      </c>
      <c r="L2029" s="11">
        <f t="shared" si="191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94"/>
        <v>technology</v>
      </c>
      <c r="R2029" t="str">
        <f t="shared" si="195"/>
        <v>hardware</v>
      </c>
      <c r="S2029" s="6">
        <f t="shared" si="192"/>
        <v>1.2024900000000001</v>
      </c>
      <c r="T2029" s="7">
        <f t="shared" si="193"/>
        <v>223.09647495361781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90"/>
        <v>40252.913194444445</v>
      </c>
      <c r="K2030">
        <v>1265493806</v>
      </c>
      <c r="L2030" s="11">
        <f t="shared" si="191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94"/>
        <v>technology</v>
      </c>
      <c r="R2030" t="str">
        <f t="shared" si="195"/>
        <v>hardware</v>
      </c>
      <c r="S2030" s="6">
        <f t="shared" si="192"/>
        <v>1.2616666666666667</v>
      </c>
      <c r="T2030" s="7">
        <f t="shared" si="193"/>
        <v>47.911392405063289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90"/>
        <v>41878.021770833337</v>
      </c>
      <c r="K2031">
        <v>1406507481</v>
      </c>
      <c r="L2031" s="11">
        <f t="shared" si="191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94"/>
        <v>technology</v>
      </c>
      <c r="R2031" t="str">
        <f t="shared" si="195"/>
        <v>hardware</v>
      </c>
      <c r="S2031" s="6">
        <f t="shared" si="192"/>
        <v>3.6120000000000001</v>
      </c>
      <c r="T2031" s="7">
        <f t="shared" si="193"/>
        <v>96.063829787234042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90"/>
        <v>41242.996481481481</v>
      </c>
      <c r="K2032">
        <v>1351641296</v>
      </c>
      <c r="L2032" s="11">
        <f t="shared" si="191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94"/>
        <v>technology</v>
      </c>
      <c r="R2032" t="str">
        <f t="shared" si="195"/>
        <v>hardware</v>
      </c>
      <c r="S2032" s="6">
        <f t="shared" si="192"/>
        <v>2.26239013671875</v>
      </c>
      <c r="T2032" s="7">
        <f t="shared" si="193"/>
        <v>118.6144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90"/>
        <v>42013.041666666672</v>
      </c>
      <c r="K2033">
        <v>1417506853</v>
      </c>
      <c r="L2033" s="11">
        <f t="shared" si="191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94"/>
        <v>technology</v>
      </c>
      <c r="R2033" t="str">
        <f t="shared" si="195"/>
        <v>hardware</v>
      </c>
      <c r="S2033" s="6">
        <f t="shared" si="192"/>
        <v>1.2035</v>
      </c>
      <c r="T2033" s="7">
        <f t="shared" si="193"/>
        <v>118.45472440944881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90"/>
        <v>42719.208333333328</v>
      </c>
      <c r="K2034">
        <v>1479216874</v>
      </c>
      <c r="L2034" s="11">
        <f t="shared" si="191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94"/>
        <v>technology</v>
      </c>
      <c r="R2034" t="str">
        <f t="shared" si="195"/>
        <v>hardware</v>
      </c>
      <c r="S2034" s="6">
        <f t="shared" si="192"/>
        <v>3.0418799999999999</v>
      </c>
      <c r="T2034" s="7">
        <f t="shared" si="193"/>
        <v>143.21468926553672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90"/>
        <v>41755.082384259258</v>
      </c>
      <c r="K2035">
        <v>1395885518</v>
      </c>
      <c r="L2035" s="11">
        <f t="shared" si="191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94"/>
        <v>technology</v>
      </c>
      <c r="R2035" t="str">
        <f t="shared" si="195"/>
        <v>hardware</v>
      </c>
      <c r="S2035" s="6">
        <f t="shared" si="192"/>
        <v>1.7867599999999999</v>
      </c>
      <c r="T2035" s="7">
        <f t="shared" si="193"/>
        <v>282.71518987341773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90"/>
        <v>42131.290277777778</v>
      </c>
      <c r="K2036">
        <v>1426216033</v>
      </c>
      <c r="L2036" s="11">
        <f t="shared" si="191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94"/>
        <v>technology</v>
      </c>
      <c r="R2036" t="str">
        <f t="shared" si="195"/>
        <v>hardware</v>
      </c>
      <c r="S2036" s="6">
        <f t="shared" si="192"/>
        <v>3.868199871794872</v>
      </c>
      <c r="T2036" s="7">
        <f t="shared" si="193"/>
        <v>593.93620078740162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90"/>
        <v>42357.041666666672</v>
      </c>
      <c r="K2037">
        <v>1446562807</v>
      </c>
      <c r="L2037" s="11">
        <f t="shared" si="191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94"/>
        <v>technology</v>
      </c>
      <c r="R2037" t="str">
        <f t="shared" si="195"/>
        <v>hardware</v>
      </c>
      <c r="S2037" s="6">
        <f t="shared" si="192"/>
        <v>2.1103642500000004</v>
      </c>
      <c r="T2037" s="7">
        <f t="shared" si="193"/>
        <v>262.15704968944101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90"/>
        <v>41768.864803240744</v>
      </c>
      <c r="K2038">
        <v>1397076319</v>
      </c>
      <c r="L2038" s="11">
        <f t="shared" si="191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94"/>
        <v>technology</v>
      </c>
      <c r="R2038" t="str">
        <f t="shared" si="195"/>
        <v>hardware</v>
      </c>
      <c r="S2038" s="6">
        <f t="shared" si="192"/>
        <v>1.3166833333333334</v>
      </c>
      <c r="T2038" s="7">
        <f t="shared" si="193"/>
        <v>46.580778301886795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90"/>
        <v>41638.251770833333</v>
      </c>
      <c r="K2039">
        <v>1383195753</v>
      </c>
      <c r="L2039" s="11">
        <f t="shared" si="191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94"/>
        <v>technology</v>
      </c>
      <c r="R2039" t="str">
        <f t="shared" si="195"/>
        <v>hardware</v>
      </c>
      <c r="S2039" s="6">
        <f t="shared" si="192"/>
        <v>3.0047639999999998</v>
      </c>
      <c r="T2039" s="7">
        <f t="shared" si="193"/>
        <v>70.041118881118877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90"/>
        <v>41456.75</v>
      </c>
      <c r="K2040">
        <v>1369895421</v>
      </c>
      <c r="L2040" s="11">
        <f t="shared" si="191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94"/>
        <v>technology</v>
      </c>
      <c r="R2040" t="str">
        <f t="shared" si="195"/>
        <v>hardware</v>
      </c>
      <c r="S2040" s="6">
        <f t="shared" si="192"/>
        <v>4.2051249999999998</v>
      </c>
      <c r="T2040" s="7">
        <f t="shared" si="193"/>
        <v>164.90686274509804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90"/>
        <v>42705.207638888889</v>
      </c>
      <c r="K2041">
        <v>1477996325</v>
      </c>
      <c r="L2041" s="11">
        <f t="shared" si="191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94"/>
        <v>technology</v>
      </c>
      <c r="R2041" t="str">
        <f t="shared" si="195"/>
        <v>hardware</v>
      </c>
      <c r="S2041" s="6">
        <f t="shared" si="192"/>
        <v>1.362168</v>
      </c>
      <c r="T2041" s="7">
        <f t="shared" si="193"/>
        <v>449.26385224274406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90"/>
        <v>41593.968784722223</v>
      </c>
      <c r="K2042">
        <v>1383257703</v>
      </c>
      <c r="L2042" s="11">
        <f t="shared" si="191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94"/>
        <v>technology</v>
      </c>
      <c r="R2042" t="str">
        <f t="shared" si="195"/>
        <v>hardware</v>
      </c>
      <c r="S2042" s="6">
        <f t="shared" si="192"/>
        <v>2.4817133333333334</v>
      </c>
      <c r="T2042" s="7">
        <f t="shared" si="193"/>
        <v>27.472841328413285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90"/>
        <v>42684.567442129628</v>
      </c>
      <c r="K2043">
        <v>1476189427</v>
      </c>
      <c r="L2043" s="11">
        <f t="shared" si="191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94"/>
        <v>technology</v>
      </c>
      <c r="R2043" t="str">
        <f t="shared" si="195"/>
        <v>hardware</v>
      </c>
      <c r="S2043" s="6">
        <f t="shared" si="192"/>
        <v>1.8186315789473684</v>
      </c>
      <c r="T2043" s="7">
        <f t="shared" si="193"/>
        <v>143.97499999999999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90"/>
        <v>42391.708032407405</v>
      </c>
      <c r="K2044">
        <v>1448297974</v>
      </c>
      <c r="L2044" s="11">
        <f t="shared" si="191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94"/>
        <v>technology</v>
      </c>
      <c r="R2044" t="str">
        <f t="shared" si="195"/>
        <v>hardware</v>
      </c>
      <c r="S2044" s="6">
        <f t="shared" si="192"/>
        <v>1.2353000000000001</v>
      </c>
      <c r="T2044" s="7">
        <f t="shared" si="193"/>
        <v>88.23571428571428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90"/>
        <v>42715.207638888889</v>
      </c>
      <c r="K2045">
        <v>1476764077</v>
      </c>
      <c r="L2045" s="11">
        <f t="shared" si="191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94"/>
        <v>technology</v>
      </c>
      <c r="R2045" t="str">
        <f t="shared" si="195"/>
        <v>hardware</v>
      </c>
      <c r="S2045" s="6">
        <f t="shared" si="192"/>
        <v>5.0620938628158845</v>
      </c>
      <c r="T2045" s="7">
        <f t="shared" si="193"/>
        <v>36.326424870466319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90"/>
        <v>42168.684189814812</v>
      </c>
      <c r="K2046">
        <v>1431620714</v>
      </c>
      <c r="L2046" s="11">
        <f t="shared" si="191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94"/>
        <v>technology</v>
      </c>
      <c r="R2046" t="str">
        <f t="shared" si="195"/>
        <v>hardware</v>
      </c>
      <c r="S2046" s="6">
        <f t="shared" si="192"/>
        <v>1.0821333333333334</v>
      </c>
      <c r="T2046" s="7">
        <f t="shared" si="193"/>
        <v>90.177777777777777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90"/>
        <v>41099.088506944441</v>
      </c>
      <c r="K2047">
        <v>1339207647</v>
      </c>
      <c r="L2047" s="11">
        <f t="shared" si="191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94"/>
        <v>technology</v>
      </c>
      <c r="R2047" t="str">
        <f t="shared" si="195"/>
        <v>hardware</v>
      </c>
      <c r="S2047" s="6">
        <f t="shared" si="192"/>
        <v>8.1918387755102042</v>
      </c>
      <c r="T2047" s="7">
        <f t="shared" si="193"/>
        <v>152.62361216730039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90"/>
        <v>41417.171805555554</v>
      </c>
      <c r="K2048">
        <v>1366690044</v>
      </c>
      <c r="L2048" s="11">
        <f t="shared" si="191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94"/>
        <v>technology</v>
      </c>
      <c r="R2048" t="str">
        <f t="shared" si="195"/>
        <v>hardware</v>
      </c>
      <c r="S2048" s="6">
        <f t="shared" si="192"/>
        <v>1.2110000000000001</v>
      </c>
      <c r="T2048" s="7">
        <f t="shared" si="193"/>
        <v>55.806451612903224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90"/>
        <v>42111</v>
      </c>
      <c r="K2049">
        <v>1426714870</v>
      </c>
      <c r="L2049" s="11">
        <f t="shared" si="191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94"/>
        <v>technology</v>
      </c>
      <c r="R2049" t="str">
        <f t="shared" si="195"/>
        <v>hardware</v>
      </c>
      <c r="S2049" s="6">
        <f t="shared" si="192"/>
        <v>1.0299897959183673</v>
      </c>
      <c r="T2049" s="7">
        <f t="shared" si="193"/>
        <v>227.85327313769753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90"/>
        <v>41417.651516203703</v>
      </c>
      <c r="K2050">
        <v>1366731491</v>
      </c>
      <c r="L2050" s="11">
        <f t="shared" si="191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94"/>
        <v>technology</v>
      </c>
      <c r="R2050" t="str">
        <f t="shared" si="195"/>
        <v>hardware</v>
      </c>
      <c r="S2050" s="6">
        <f t="shared" si="192"/>
        <v>1.4833229411764706</v>
      </c>
      <c r="T2050" s="7">
        <f t="shared" si="193"/>
        <v>91.82989803350327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6">(((I2051/60)/60)/24)+DATE(1970,1,1)</f>
        <v>41610.957638888889</v>
      </c>
      <c r="K2051">
        <v>1382963963</v>
      </c>
      <c r="L2051" s="11">
        <f t="shared" ref="L2051:L2114" si="1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si="194"/>
        <v>technology</v>
      </c>
      <c r="R2051" t="str">
        <f t="shared" si="195"/>
        <v>hardware</v>
      </c>
      <c r="S2051" s="6">
        <f t="shared" ref="S2051:S2114" si="198">E2051/D2051</f>
        <v>1.2019070000000001</v>
      </c>
      <c r="T2051" s="7">
        <f t="shared" ref="T2051:T2114" si="199">IF(E2051=0,0,E2051/N2051)</f>
        <v>80.991037735849048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6"/>
        <v>42155.071504629625</v>
      </c>
      <c r="K2052">
        <v>1429580578</v>
      </c>
      <c r="L2052" s="11">
        <f t="shared" si="1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94"/>
        <v>technology</v>
      </c>
      <c r="R2052" t="str">
        <f t="shared" si="195"/>
        <v>hardware</v>
      </c>
      <c r="S2052" s="6">
        <f t="shared" si="198"/>
        <v>4.7327000000000004</v>
      </c>
      <c r="T2052" s="7">
        <f t="shared" si="199"/>
        <v>278.39411764705881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6"/>
        <v>41634.022418981483</v>
      </c>
      <c r="K2053">
        <v>1385425937</v>
      </c>
      <c r="L2053" s="11">
        <f t="shared" si="1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94"/>
        <v>technology</v>
      </c>
      <c r="R2053" t="str">
        <f t="shared" si="195"/>
        <v>hardware</v>
      </c>
      <c r="S2053" s="6">
        <f t="shared" si="198"/>
        <v>1.303625</v>
      </c>
      <c r="T2053" s="7">
        <f t="shared" si="199"/>
        <v>43.095041322314053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6"/>
        <v>42420.08394675926</v>
      </c>
      <c r="K2054">
        <v>1452045653</v>
      </c>
      <c r="L2054" s="11">
        <f t="shared" si="1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94"/>
        <v>technology</v>
      </c>
      <c r="R2054" t="str">
        <f t="shared" si="195"/>
        <v>hardware</v>
      </c>
      <c r="S2054" s="6">
        <f t="shared" si="198"/>
        <v>3.5304799999999998</v>
      </c>
      <c r="T2054" s="7">
        <f t="shared" si="199"/>
        <v>326.29205175600737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6"/>
        <v>42333.659155092595</v>
      </c>
      <c r="K2055">
        <v>1445870951</v>
      </c>
      <c r="L2055" s="11">
        <f t="shared" si="1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94"/>
        <v>technology</v>
      </c>
      <c r="R2055" t="str">
        <f t="shared" si="195"/>
        <v>hardware</v>
      </c>
      <c r="S2055" s="6">
        <f t="shared" si="198"/>
        <v>1.0102</v>
      </c>
      <c r="T2055" s="7">
        <f t="shared" si="199"/>
        <v>41.743801652892564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6"/>
        <v>41761.520949074074</v>
      </c>
      <c r="K2056">
        <v>1396441810</v>
      </c>
      <c r="L2056" s="11">
        <f t="shared" si="1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94"/>
        <v>technology</v>
      </c>
      <c r="R2056" t="str">
        <f t="shared" si="195"/>
        <v>hardware</v>
      </c>
      <c r="S2056" s="6">
        <f t="shared" si="198"/>
        <v>1.1359142857142857</v>
      </c>
      <c r="T2056" s="7">
        <f t="shared" si="199"/>
        <v>64.020933977455712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6"/>
        <v>41976.166666666672</v>
      </c>
      <c r="K2057">
        <v>1415031043</v>
      </c>
      <c r="L2057" s="11">
        <f t="shared" si="1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94"/>
        <v>technology</v>
      </c>
      <c r="R2057" t="str">
        <f t="shared" si="195"/>
        <v>hardware</v>
      </c>
      <c r="S2057" s="6">
        <f t="shared" si="198"/>
        <v>1.6741666666666666</v>
      </c>
      <c r="T2057" s="7">
        <f t="shared" si="199"/>
        <v>99.455445544554451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6"/>
        <v>41381.76090277778</v>
      </c>
      <c r="K2058">
        <v>1363630542</v>
      </c>
      <c r="L2058" s="11">
        <f t="shared" si="1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94"/>
        <v>technology</v>
      </c>
      <c r="R2058" t="str">
        <f t="shared" si="195"/>
        <v>hardware</v>
      </c>
      <c r="S2058" s="6">
        <f t="shared" si="198"/>
        <v>1.5345200000000001</v>
      </c>
      <c r="T2058" s="7">
        <f t="shared" si="199"/>
        <v>138.49458483754512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6"/>
        <v>42426.494583333333</v>
      </c>
      <c r="K2059">
        <v>1453895532</v>
      </c>
      <c r="L2059" s="11">
        <f t="shared" si="1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ref="Q2059:Q2122" si="200">LEFT(P2059, FIND("/",P2059)-1)</f>
        <v>technology</v>
      </c>
      <c r="R2059" t="str">
        <f t="shared" ref="R2059:R2122" si="201">RIGHT(P2059,LEN(P2059)-FIND("/",P2059))</f>
        <v>hardware</v>
      </c>
      <c r="S2059" s="6">
        <f t="shared" si="198"/>
        <v>2.022322</v>
      </c>
      <c r="T2059" s="7">
        <f t="shared" si="199"/>
        <v>45.547792792792798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6"/>
        <v>42065.833333333328</v>
      </c>
      <c r="K2060">
        <v>1421916830</v>
      </c>
      <c r="L2060" s="11">
        <f t="shared" si="1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200"/>
        <v>technology</v>
      </c>
      <c r="R2060" t="str">
        <f t="shared" si="201"/>
        <v>hardware</v>
      </c>
      <c r="S2060" s="6">
        <f t="shared" si="198"/>
        <v>1.6828125</v>
      </c>
      <c r="T2060" s="7">
        <f t="shared" si="199"/>
        <v>10.507317073170732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6"/>
        <v>42400.915972222225</v>
      </c>
      <c r="K2061">
        <v>1450880854</v>
      </c>
      <c r="L2061" s="11">
        <f t="shared" si="1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200"/>
        <v>technology</v>
      </c>
      <c r="R2061" t="str">
        <f t="shared" si="201"/>
        <v>hardware</v>
      </c>
      <c r="S2061" s="6">
        <f t="shared" si="198"/>
        <v>1.4345666666666668</v>
      </c>
      <c r="T2061" s="7">
        <f t="shared" si="199"/>
        <v>114.76533333333333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6"/>
        <v>41843.642939814818</v>
      </c>
      <c r="K2062">
        <v>1400945150</v>
      </c>
      <c r="L2062" s="11">
        <f t="shared" si="1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200"/>
        <v>technology</v>
      </c>
      <c r="R2062" t="str">
        <f t="shared" si="201"/>
        <v>hardware</v>
      </c>
      <c r="S2062" s="6">
        <f t="shared" si="198"/>
        <v>1.964</v>
      </c>
      <c r="T2062" s="7">
        <f t="shared" si="199"/>
        <v>35.997067448680355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6"/>
        <v>42735.764513888891</v>
      </c>
      <c r="K2063">
        <v>1480616454</v>
      </c>
      <c r="L2063" s="11">
        <f t="shared" si="1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200"/>
        <v>technology</v>
      </c>
      <c r="R2063" t="str">
        <f t="shared" si="201"/>
        <v>hardware</v>
      </c>
      <c r="S2063" s="6">
        <f t="shared" si="198"/>
        <v>1.0791999999999999</v>
      </c>
      <c r="T2063" s="7">
        <f t="shared" si="199"/>
        <v>154.17142857142858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6"/>
        <v>42453.341412037036</v>
      </c>
      <c r="K2064">
        <v>1456218698</v>
      </c>
      <c r="L2064" s="11">
        <f t="shared" si="1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200"/>
        <v>technology</v>
      </c>
      <c r="R2064" t="str">
        <f t="shared" si="201"/>
        <v>hardware</v>
      </c>
      <c r="S2064" s="6">
        <f t="shared" si="198"/>
        <v>1.14977</v>
      </c>
      <c r="T2064" s="7">
        <f t="shared" si="199"/>
        <v>566.38916256157631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6"/>
        <v>42505.73265046296</v>
      </c>
      <c r="K2065">
        <v>1460482501</v>
      </c>
      <c r="L2065" s="11">
        <f t="shared" si="1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200"/>
        <v>technology</v>
      </c>
      <c r="R2065" t="str">
        <f t="shared" si="201"/>
        <v>hardware</v>
      </c>
      <c r="S2065" s="6">
        <f t="shared" si="198"/>
        <v>1.4804999999999999</v>
      </c>
      <c r="T2065" s="7">
        <f t="shared" si="199"/>
        <v>120.85714285714286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6"/>
        <v>41425.5</v>
      </c>
      <c r="K2066">
        <v>1366879523</v>
      </c>
      <c r="L2066" s="11">
        <f t="shared" si="1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200"/>
        <v>technology</v>
      </c>
      <c r="R2066" t="str">
        <f t="shared" si="201"/>
        <v>hardware</v>
      </c>
      <c r="S2066" s="6">
        <f t="shared" si="198"/>
        <v>1.9116676082790633</v>
      </c>
      <c r="T2066" s="7">
        <f t="shared" si="199"/>
        <v>86.163845492085343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6"/>
        <v>41633.333668981482</v>
      </c>
      <c r="K2067">
        <v>1385366429</v>
      </c>
      <c r="L2067" s="11">
        <f t="shared" si="1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200"/>
        <v>technology</v>
      </c>
      <c r="R2067" t="str">
        <f t="shared" si="201"/>
        <v>hardware</v>
      </c>
      <c r="S2067" s="6">
        <f t="shared" si="198"/>
        <v>1.99215125</v>
      </c>
      <c r="T2067" s="7">
        <f t="shared" si="199"/>
        <v>51.212114395886893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6"/>
        <v>41874.771793981483</v>
      </c>
      <c r="K2068">
        <v>1406226683</v>
      </c>
      <c r="L2068" s="11">
        <f t="shared" si="1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200"/>
        <v>technology</v>
      </c>
      <c r="R2068" t="str">
        <f t="shared" si="201"/>
        <v>hardware</v>
      </c>
      <c r="S2068" s="6">
        <f t="shared" si="198"/>
        <v>2.1859999999999999</v>
      </c>
      <c r="T2068" s="7">
        <f t="shared" si="199"/>
        <v>67.261538461538464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6"/>
        <v>42148.853888888887</v>
      </c>
      <c r="K2069">
        <v>1429648176</v>
      </c>
      <c r="L2069" s="11">
        <f t="shared" si="1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200"/>
        <v>technology</v>
      </c>
      <c r="R2069" t="str">
        <f t="shared" si="201"/>
        <v>hardware</v>
      </c>
      <c r="S2069" s="6">
        <f t="shared" si="198"/>
        <v>1.2686868686868686</v>
      </c>
      <c r="T2069" s="7">
        <f t="shared" si="199"/>
        <v>62.8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6"/>
        <v>42663.841608796298</v>
      </c>
      <c r="K2070">
        <v>1474402315</v>
      </c>
      <c r="L2070" s="11">
        <f t="shared" si="1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200"/>
        <v>technology</v>
      </c>
      <c r="R2070" t="str">
        <f t="shared" si="201"/>
        <v>hardware</v>
      </c>
      <c r="S2070" s="6">
        <f t="shared" si="198"/>
        <v>1.0522388</v>
      </c>
      <c r="T2070" s="7">
        <f t="shared" si="199"/>
        <v>346.13118421052633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6"/>
        <v>42371.972118055557</v>
      </c>
      <c r="K2071">
        <v>1449098391</v>
      </c>
      <c r="L2071" s="11">
        <f t="shared" si="1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200"/>
        <v>technology</v>
      </c>
      <c r="R2071" t="str">
        <f t="shared" si="201"/>
        <v>hardware</v>
      </c>
      <c r="S2071" s="6">
        <f t="shared" si="198"/>
        <v>1.2840666000000001</v>
      </c>
      <c r="T2071" s="7">
        <f t="shared" si="199"/>
        <v>244.11912547528519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6"/>
        <v>42549.6565162037</v>
      </c>
      <c r="K2072">
        <v>1464536723</v>
      </c>
      <c r="L2072" s="11">
        <f t="shared" si="1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200"/>
        <v>technology</v>
      </c>
      <c r="R2072" t="str">
        <f t="shared" si="201"/>
        <v>hardware</v>
      </c>
      <c r="S2072" s="6">
        <f t="shared" si="198"/>
        <v>3.1732719999999999</v>
      </c>
      <c r="T2072" s="7">
        <f t="shared" si="199"/>
        <v>259.25424836601309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6"/>
        <v>42645.278749999998</v>
      </c>
      <c r="K2073">
        <v>1471502484</v>
      </c>
      <c r="L2073" s="11">
        <f t="shared" si="1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200"/>
        <v>technology</v>
      </c>
      <c r="R2073" t="str">
        <f t="shared" si="201"/>
        <v>hardware</v>
      </c>
      <c r="S2073" s="6">
        <f t="shared" si="198"/>
        <v>2.8073000000000001</v>
      </c>
      <c r="T2073" s="7">
        <f t="shared" si="199"/>
        <v>201.96402877697841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6"/>
        <v>42497.581388888888</v>
      </c>
      <c r="K2074">
        <v>1460037432</v>
      </c>
      <c r="L2074" s="11">
        <f t="shared" si="1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200"/>
        <v>technology</v>
      </c>
      <c r="R2074" t="str">
        <f t="shared" si="201"/>
        <v>hardware</v>
      </c>
      <c r="S2074" s="6">
        <f t="shared" si="198"/>
        <v>1.1073146853146854</v>
      </c>
      <c r="T2074" s="7">
        <f t="shared" si="199"/>
        <v>226.20857142857142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6"/>
        <v>42132.668032407411</v>
      </c>
      <c r="K2075">
        <v>1427212918</v>
      </c>
      <c r="L2075" s="11">
        <f t="shared" si="1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200"/>
        <v>technology</v>
      </c>
      <c r="R2075" t="str">
        <f t="shared" si="201"/>
        <v>hardware</v>
      </c>
      <c r="S2075" s="6">
        <f t="shared" si="198"/>
        <v>1.5260429999999998</v>
      </c>
      <c r="T2075" s="7">
        <f t="shared" si="199"/>
        <v>324.69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6"/>
        <v>42496.826180555552</v>
      </c>
      <c r="K2076">
        <v>1459972182</v>
      </c>
      <c r="L2076" s="11">
        <f t="shared" si="1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200"/>
        <v>technology</v>
      </c>
      <c r="R2076" t="str">
        <f t="shared" si="201"/>
        <v>hardware</v>
      </c>
      <c r="S2076" s="6">
        <f t="shared" si="198"/>
        <v>1.0249999999999999</v>
      </c>
      <c r="T2076" s="7">
        <f t="shared" si="199"/>
        <v>205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6"/>
        <v>41480.681574074071</v>
      </c>
      <c r="K2077">
        <v>1372177288</v>
      </c>
      <c r="L2077" s="11">
        <f t="shared" si="1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200"/>
        <v>technology</v>
      </c>
      <c r="R2077" t="str">
        <f t="shared" si="201"/>
        <v>hardware</v>
      </c>
      <c r="S2077" s="6">
        <f t="shared" si="198"/>
        <v>16.783738373837384</v>
      </c>
      <c r="T2077" s="7">
        <f t="shared" si="199"/>
        <v>20.465926829268295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6"/>
        <v>41843.880659722221</v>
      </c>
      <c r="K2078">
        <v>1402693689</v>
      </c>
      <c r="L2078" s="11">
        <f t="shared" si="1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200"/>
        <v>technology</v>
      </c>
      <c r="R2078" t="str">
        <f t="shared" si="201"/>
        <v>hardware</v>
      </c>
      <c r="S2078" s="6">
        <f t="shared" si="198"/>
        <v>5.4334915642458101</v>
      </c>
      <c r="T2078" s="7">
        <f t="shared" si="199"/>
        <v>116.35303146309367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6"/>
        <v>42160.875</v>
      </c>
      <c r="K2079">
        <v>1428541276</v>
      </c>
      <c r="L2079" s="11">
        <f t="shared" si="1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200"/>
        <v>technology</v>
      </c>
      <c r="R2079" t="str">
        <f t="shared" si="201"/>
        <v>hardware</v>
      </c>
      <c r="S2079" s="6">
        <f t="shared" si="198"/>
        <v>1.1550800000000001</v>
      </c>
      <c r="T2079" s="7">
        <f t="shared" si="199"/>
        <v>307.20212765957444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6"/>
        <v>42722.771493055552</v>
      </c>
      <c r="K2080">
        <v>1479493857</v>
      </c>
      <c r="L2080" s="11">
        <f t="shared" si="1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200"/>
        <v>technology</v>
      </c>
      <c r="R2080" t="str">
        <f t="shared" si="201"/>
        <v>hardware</v>
      </c>
      <c r="S2080" s="6">
        <f t="shared" si="198"/>
        <v>1.3120499999999999</v>
      </c>
      <c r="T2080" s="7">
        <f t="shared" si="199"/>
        <v>546.6875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6"/>
        <v>42180.791666666672</v>
      </c>
      <c r="K2081">
        <v>1432659793</v>
      </c>
      <c r="L2081" s="11">
        <f t="shared" si="1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200"/>
        <v>technology</v>
      </c>
      <c r="R2081" t="str">
        <f t="shared" si="201"/>
        <v>hardware</v>
      </c>
      <c r="S2081" s="6">
        <f t="shared" si="198"/>
        <v>2.8816999999999999</v>
      </c>
      <c r="T2081" s="7">
        <f t="shared" si="199"/>
        <v>47.474464579901152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6"/>
        <v>42319.998842592591</v>
      </c>
      <c r="K2082">
        <v>1444690700</v>
      </c>
      <c r="L2082" s="11">
        <f t="shared" si="1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200"/>
        <v>technology</v>
      </c>
      <c r="R2082" t="str">
        <f t="shared" si="201"/>
        <v>hardware</v>
      </c>
      <c r="S2082" s="6">
        <f t="shared" si="198"/>
        <v>5.0780000000000003</v>
      </c>
      <c r="T2082" s="7">
        <f t="shared" si="199"/>
        <v>101.56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6"/>
        <v>41045.207638888889</v>
      </c>
      <c r="K2083">
        <v>1333597555</v>
      </c>
      <c r="L2083" s="11">
        <f t="shared" si="1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200"/>
        <v>music</v>
      </c>
      <c r="R2083" t="str">
        <f t="shared" si="201"/>
        <v>indie rock</v>
      </c>
      <c r="S2083" s="6">
        <f t="shared" si="198"/>
        <v>1.1457142857142857</v>
      </c>
      <c r="T2083" s="7">
        <f t="shared" si="199"/>
        <v>72.909090909090907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6"/>
        <v>40871.161990740737</v>
      </c>
      <c r="K2084">
        <v>1316919196</v>
      </c>
      <c r="L2084" s="11">
        <f t="shared" si="1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200"/>
        <v>music</v>
      </c>
      <c r="R2084" t="str">
        <f t="shared" si="201"/>
        <v>indie rock</v>
      </c>
      <c r="S2084" s="6">
        <f t="shared" si="198"/>
        <v>1.1073333333333333</v>
      </c>
      <c r="T2084" s="7">
        <f t="shared" si="199"/>
        <v>43.710526315789473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6"/>
        <v>41064.72216435185</v>
      </c>
      <c r="K2085">
        <v>1336238395</v>
      </c>
      <c r="L2085" s="11">
        <f t="shared" si="1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200"/>
        <v>music</v>
      </c>
      <c r="R2085" t="str">
        <f t="shared" si="201"/>
        <v>indie rock</v>
      </c>
      <c r="S2085" s="6">
        <f t="shared" si="198"/>
        <v>1.1333333333333333</v>
      </c>
      <c r="T2085" s="7">
        <f t="shared" si="199"/>
        <v>34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6"/>
        <v>41763.290972222225</v>
      </c>
      <c r="K2086">
        <v>1396468782</v>
      </c>
      <c r="L2086" s="11">
        <f t="shared" si="1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200"/>
        <v>music</v>
      </c>
      <c r="R2086" t="str">
        <f t="shared" si="201"/>
        <v>indie rock</v>
      </c>
      <c r="S2086" s="6">
        <f t="shared" si="198"/>
        <v>1.0833333333333333</v>
      </c>
      <c r="T2086" s="7">
        <f t="shared" si="199"/>
        <v>70.652173913043484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6"/>
        <v>41105.835497685184</v>
      </c>
      <c r="K2087">
        <v>1339790587</v>
      </c>
      <c r="L2087" s="11">
        <f t="shared" si="1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200"/>
        <v>music</v>
      </c>
      <c r="R2087" t="str">
        <f t="shared" si="201"/>
        <v>indie rock</v>
      </c>
      <c r="S2087" s="6">
        <f t="shared" si="198"/>
        <v>1.2353333333333334</v>
      </c>
      <c r="T2087" s="7">
        <f t="shared" si="199"/>
        <v>89.301204819277103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6"/>
        <v>40891.207638888889</v>
      </c>
      <c r="K2088">
        <v>1321200332</v>
      </c>
      <c r="L2088" s="11">
        <f t="shared" si="1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200"/>
        <v>music</v>
      </c>
      <c r="R2088" t="str">
        <f t="shared" si="201"/>
        <v>indie rock</v>
      </c>
      <c r="S2088" s="6">
        <f t="shared" si="198"/>
        <v>1.0069999999999999</v>
      </c>
      <c r="T2088" s="7">
        <f t="shared" si="199"/>
        <v>115.08571428571429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6"/>
        <v>40794.204375000001</v>
      </c>
      <c r="K2089">
        <v>1312865658</v>
      </c>
      <c r="L2089" s="11">
        <f t="shared" si="1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200"/>
        <v>music</v>
      </c>
      <c r="R2089" t="str">
        <f t="shared" si="201"/>
        <v>indie rock</v>
      </c>
      <c r="S2089" s="6">
        <f t="shared" si="198"/>
        <v>1.0353333333333334</v>
      </c>
      <c r="T2089" s="7">
        <f t="shared" si="199"/>
        <v>62.12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6"/>
        <v>40432.165972222225</v>
      </c>
      <c r="K2090">
        <v>1281028152</v>
      </c>
      <c r="L2090" s="11">
        <f t="shared" si="1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200"/>
        <v>music</v>
      </c>
      <c r="R2090" t="str">
        <f t="shared" si="201"/>
        <v>indie rock</v>
      </c>
      <c r="S2090" s="6">
        <f t="shared" si="198"/>
        <v>1.1551066666666667</v>
      </c>
      <c r="T2090" s="7">
        <f t="shared" si="199"/>
        <v>46.204266666666669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6"/>
        <v>41488.076319444444</v>
      </c>
      <c r="K2091">
        <v>1372384194</v>
      </c>
      <c r="L2091" s="11">
        <f t="shared" si="1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200"/>
        <v>music</v>
      </c>
      <c r="R2091" t="str">
        <f t="shared" si="201"/>
        <v>indie rock</v>
      </c>
      <c r="S2091" s="6">
        <f t="shared" si="198"/>
        <v>1.2040040000000001</v>
      </c>
      <c r="T2091" s="7">
        <f t="shared" si="199"/>
        <v>48.54854838709678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6"/>
        <v>41329.381423611114</v>
      </c>
      <c r="K2092">
        <v>1359104955</v>
      </c>
      <c r="L2092" s="11">
        <f t="shared" si="1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200"/>
        <v>music</v>
      </c>
      <c r="R2092" t="str">
        <f t="shared" si="201"/>
        <v>indie rock</v>
      </c>
      <c r="S2092" s="6">
        <f t="shared" si="198"/>
        <v>1.1504037499999999</v>
      </c>
      <c r="T2092" s="7">
        <f t="shared" si="199"/>
        <v>57.520187499999999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6"/>
        <v>40603.833333333336</v>
      </c>
      <c r="K2093">
        <v>1294818278</v>
      </c>
      <c r="L2093" s="11">
        <f t="shared" si="1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200"/>
        <v>music</v>
      </c>
      <c r="R2093" t="str">
        <f t="shared" si="201"/>
        <v>indie rock</v>
      </c>
      <c r="S2093" s="6">
        <f t="shared" si="198"/>
        <v>1.2046777777777777</v>
      </c>
      <c r="T2093" s="7">
        <f t="shared" si="199"/>
        <v>88.147154471544724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6"/>
        <v>40823.707546296297</v>
      </c>
      <c r="K2094">
        <v>1312822732</v>
      </c>
      <c r="L2094" s="11">
        <f t="shared" si="1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200"/>
        <v>music</v>
      </c>
      <c r="R2094" t="str">
        <f t="shared" si="201"/>
        <v>indie rock</v>
      </c>
      <c r="S2094" s="6">
        <f t="shared" si="198"/>
        <v>1.0128333333333333</v>
      </c>
      <c r="T2094" s="7">
        <f t="shared" si="199"/>
        <v>110.49090909090908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6"/>
        <v>41265.896203703705</v>
      </c>
      <c r="K2095">
        <v>1351024232</v>
      </c>
      <c r="L2095" s="11">
        <f t="shared" si="1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200"/>
        <v>music</v>
      </c>
      <c r="R2095" t="str">
        <f t="shared" si="201"/>
        <v>indie rock</v>
      </c>
      <c r="S2095" s="6">
        <f t="shared" si="198"/>
        <v>1.0246666666666666</v>
      </c>
      <c r="T2095" s="7">
        <f t="shared" si="199"/>
        <v>66.826086956521735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6"/>
        <v>40973.125</v>
      </c>
      <c r="K2096">
        <v>1327969730</v>
      </c>
      <c r="L2096" s="11">
        <f t="shared" si="1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200"/>
        <v>music</v>
      </c>
      <c r="R2096" t="str">
        <f t="shared" si="201"/>
        <v>indie rock</v>
      </c>
      <c r="S2096" s="6">
        <f t="shared" si="198"/>
        <v>1.2054285714285715</v>
      </c>
      <c r="T2096" s="7">
        <f t="shared" si="199"/>
        <v>58.597222222222221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6"/>
        <v>40818.733483796292</v>
      </c>
      <c r="K2097">
        <v>1312392973</v>
      </c>
      <c r="L2097" s="11">
        <f t="shared" si="1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200"/>
        <v>music</v>
      </c>
      <c r="R2097" t="str">
        <f t="shared" si="201"/>
        <v>indie rock</v>
      </c>
      <c r="S2097" s="6">
        <f t="shared" si="198"/>
        <v>1</v>
      </c>
      <c r="T2097" s="7">
        <f t="shared" si="199"/>
        <v>113.63636363636364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6"/>
        <v>41208.165972222225</v>
      </c>
      <c r="K2098">
        <v>1349892735</v>
      </c>
      <c r="L2098" s="11">
        <f t="shared" si="1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200"/>
        <v>music</v>
      </c>
      <c r="R2098" t="str">
        <f t="shared" si="201"/>
        <v>indie rock</v>
      </c>
      <c r="S2098" s="6">
        <f t="shared" si="198"/>
        <v>1.0166666666666666</v>
      </c>
      <c r="T2098" s="7">
        <f t="shared" si="199"/>
        <v>43.571428571428569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6"/>
        <v>40878.626562500001</v>
      </c>
      <c r="K2099">
        <v>1317564135</v>
      </c>
      <c r="L2099" s="11">
        <f t="shared" si="1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200"/>
        <v>music</v>
      </c>
      <c r="R2099" t="str">
        <f t="shared" si="201"/>
        <v>indie rock</v>
      </c>
      <c r="S2099" s="6">
        <f t="shared" si="198"/>
        <v>1</v>
      </c>
      <c r="T2099" s="7">
        <f t="shared" si="199"/>
        <v>78.94736842105263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6"/>
        <v>40976.11383101852</v>
      </c>
      <c r="K2100">
        <v>1328582635</v>
      </c>
      <c r="L2100" s="11">
        <f t="shared" si="1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200"/>
        <v>music</v>
      </c>
      <c r="R2100" t="str">
        <f t="shared" si="201"/>
        <v>indie rock</v>
      </c>
      <c r="S2100" s="6">
        <f t="shared" si="198"/>
        <v>1.0033333333333334</v>
      </c>
      <c r="T2100" s="7">
        <f t="shared" si="199"/>
        <v>188.125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6"/>
        <v>42187.152777777781</v>
      </c>
      <c r="K2101">
        <v>1434650084</v>
      </c>
      <c r="L2101" s="11">
        <f t="shared" si="1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200"/>
        <v>music</v>
      </c>
      <c r="R2101" t="str">
        <f t="shared" si="201"/>
        <v>indie rock</v>
      </c>
      <c r="S2101" s="6">
        <f t="shared" si="198"/>
        <v>1.3236666666666668</v>
      </c>
      <c r="T2101" s="7">
        <f t="shared" si="199"/>
        <v>63.031746031746032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6"/>
        <v>41090.165972222225</v>
      </c>
      <c r="K2102">
        <v>1339704141</v>
      </c>
      <c r="L2102" s="11">
        <f t="shared" si="1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200"/>
        <v>music</v>
      </c>
      <c r="R2102" t="str">
        <f t="shared" si="201"/>
        <v>indie rock</v>
      </c>
      <c r="S2102" s="6">
        <f t="shared" si="198"/>
        <v>1.3666666666666667</v>
      </c>
      <c r="T2102" s="7">
        <f t="shared" si="199"/>
        <v>30.37037037037037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6"/>
        <v>40952.149467592593</v>
      </c>
      <c r="K2103">
        <v>1323920114</v>
      </c>
      <c r="L2103" s="11">
        <f t="shared" si="1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200"/>
        <v>music</v>
      </c>
      <c r="R2103" t="str">
        <f t="shared" si="201"/>
        <v>indie rock</v>
      </c>
      <c r="S2103" s="6">
        <f t="shared" si="198"/>
        <v>1.1325000000000001</v>
      </c>
      <c r="T2103" s="7">
        <f t="shared" si="199"/>
        <v>51.477272727272727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6"/>
        <v>40668.868611111109</v>
      </c>
      <c r="K2104">
        <v>1302036648</v>
      </c>
      <c r="L2104" s="11">
        <f t="shared" si="1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200"/>
        <v>music</v>
      </c>
      <c r="R2104" t="str">
        <f t="shared" si="201"/>
        <v>indie rock</v>
      </c>
      <c r="S2104" s="6">
        <f t="shared" si="198"/>
        <v>1.36</v>
      </c>
      <c r="T2104" s="7">
        <f t="shared" si="199"/>
        <v>35.789473684210527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6"/>
        <v>41222.7966087963</v>
      </c>
      <c r="K2105">
        <v>1349892427</v>
      </c>
      <c r="L2105" s="11">
        <f t="shared" si="1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200"/>
        <v>music</v>
      </c>
      <c r="R2105" t="str">
        <f t="shared" si="201"/>
        <v>indie rock</v>
      </c>
      <c r="S2105" s="6">
        <f t="shared" si="198"/>
        <v>1.4612318374694613</v>
      </c>
      <c r="T2105" s="7">
        <f t="shared" si="199"/>
        <v>98.817391304347822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6"/>
        <v>41425</v>
      </c>
      <c r="K2106">
        <v>1367286434</v>
      </c>
      <c r="L2106" s="11">
        <f t="shared" si="1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200"/>
        <v>music</v>
      </c>
      <c r="R2106" t="str">
        <f t="shared" si="201"/>
        <v>indie rock</v>
      </c>
      <c r="S2106" s="6">
        <f t="shared" si="198"/>
        <v>1.2949999999999999</v>
      </c>
      <c r="T2106" s="7">
        <f t="shared" si="199"/>
        <v>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6"/>
        <v>41964.166666666672</v>
      </c>
      <c r="K2107">
        <v>1415472953</v>
      </c>
      <c r="L2107" s="11">
        <f t="shared" si="1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200"/>
        <v>music</v>
      </c>
      <c r="R2107" t="str">
        <f t="shared" si="201"/>
        <v>indie rock</v>
      </c>
      <c r="S2107" s="6">
        <f t="shared" si="198"/>
        <v>2.54</v>
      </c>
      <c r="T2107" s="7">
        <f t="shared" si="199"/>
        <v>51.313131313131315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6"/>
        <v>41300.21497685185</v>
      </c>
      <c r="K2108">
        <v>1356584974</v>
      </c>
      <c r="L2108" s="11">
        <f t="shared" si="1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200"/>
        <v>music</v>
      </c>
      <c r="R2108" t="str">
        <f t="shared" si="201"/>
        <v>indie rock</v>
      </c>
      <c r="S2108" s="6">
        <f t="shared" si="198"/>
        <v>1.0704545454545455</v>
      </c>
      <c r="T2108" s="7">
        <f t="shared" si="199"/>
        <v>53.522727272727273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6"/>
        <v>41955.752233796295</v>
      </c>
      <c r="K2109">
        <v>1413997393</v>
      </c>
      <c r="L2109" s="11">
        <f t="shared" si="1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200"/>
        <v>music</v>
      </c>
      <c r="R2109" t="str">
        <f t="shared" si="201"/>
        <v>indie rock</v>
      </c>
      <c r="S2109" s="6">
        <f t="shared" si="198"/>
        <v>1.0773299999999999</v>
      </c>
      <c r="T2109" s="7">
        <f t="shared" si="199"/>
        <v>37.149310344827583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6"/>
        <v>41162.163194444445</v>
      </c>
      <c r="K2110">
        <v>1344917580</v>
      </c>
      <c r="L2110" s="11">
        <f t="shared" si="1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200"/>
        <v>music</v>
      </c>
      <c r="R2110" t="str">
        <f t="shared" si="201"/>
        <v>indie rock</v>
      </c>
      <c r="S2110" s="6">
        <f t="shared" si="198"/>
        <v>1.0731250000000001</v>
      </c>
      <c r="T2110" s="7">
        <f t="shared" si="199"/>
        <v>89.895287958115176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6"/>
        <v>42190.708530092597</v>
      </c>
      <c r="K2111">
        <v>1433523617</v>
      </c>
      <c r="L2111" s="11">
        <f t="shared" si="1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200"/>
        <v>music</v>
      </c>
      <c r="R2111" t="str">
        <f t="shared" si="201"/>
        <v>indie rock</v>
      </c>
      <c r="S2111" s="6">
        <f t="shared" si="198"/>
        <v>1.06525</v>
      </c>
      <c r="T2111" s="7">
        <f t="shared" si="199"/>
        <v>106.52500000000001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6"/>
        <v>41787.207638888889</v>
      </c>
      <c r="K2112">
        <v>1398873969</v>
      </c>
      <c r="L2112" s="11">
        <f t="shared" si="1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200"/>
        <v>music</v>
      </c>
      <c r="R2112" t="str">
        <f t="shared" si="201"/>
        <v>indie rock</v>
      </c>
      <c r="S2112" s="6">
        <f t="shared" si="198"/>
        <v>1.0035000000000001</v>
      </c>
      <c r="T2112" s="7">
        <f t="shared" si="199"/>
        <v>52.815789473684212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6"/>
        <v>40770.041666666664</v>
      </c>
      <c r="K2113">
        <v>1307594625</v>
      </c>
      <c r="L2113" s="11">
        <f t="shared" si="1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200"/>
        <v>music</v>
      </c>
      <c r="R2113" t="str">
        <f t="shared" si="201"/>
        <v>indie rock</v>
      </c>
      <c r="S2113" s="6">
        <f t="shared" si="198"/>
        <v>1.0649999999999999</v>
      </c>
      <c r="T2113" s="7">
        <f t="shared" si="199"/>
        <v>54.615384615384613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6"/>
        <v>41379.928159722222</v>
      </c>
      <c r="K2114">
        <v>1364854593</v>
      </c>
      <c r="L2114" s="11">
        <f t="shared" si="1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200"/>
        <v>music</v>
      </c>
      <c r="R2114" t="str">
        <f t="shared" si="201"/>
        <v>indie rock</v>
      </c>
      <c r="S2114" s="6">
        <f t="shared" si="198"/>
        <v>1</v>
      </c>
      <c r="T2114" s="7">
        <f t="shared" si="199"/>
        <v>27.272727272727273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202">(((I2115/60)/60)/24)+DATE(1970,1,1)</f>
        <v>41905.86546296296</v>
      </c>
      <c r="K2115">
        <v>1408481176</v>
      </c>
      <c r="L2115" s="11">
        <f t="shared" ref="L2115:L2178" si="20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si="200"/>
        <v>music</v>
      </c>
      <c r="R2115" t="str">
        <f t="shared" si="201"/>
        <v>indie rock</v>
      </c>
      <c r="S2115" s="6">
        <f t="shared" ref="S2115:S2178" si="204">E2115/D2115</f>
        <v>1.0485714285714285</v>
      </c>
      <c r="T2115" s="7">
        <f t="shared" ref="T2115:T2178" si="205">IF(E2115=0,0,E2115/N2115)</f>
        <v>68.598130841121488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202"/>
        <v>40521.207638888889</v>
      </c>
      <c r="K2116">
        <v>1286480070</v>
      </c>
      <c r="L2116" s="11">
        <f t="shared" si="20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200"/>
        <v>music</v>
      </c>
      <c r="R2116" t="str">
        <f t="shared" si="201"/>
        <v>indie rock</v>
      </c>
      <c r="S2116" s="6">
        <f t="shared" si="204"/>
        <v>1.0469999999999999</v>
      </c>
      <c r="T2116" s="7">
        <f t="shared" si="205"/>
        <v>35.612244897959187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202"/>
        <v>40594.081030092595</v>
      </c>
      <c r="K2117">
        <v>1295575001</v>
      </c>
      <c r="L2117" s="11">
        <f t="shared" si="20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200"/>
        <v>music</v>
      </c>
      <c r="R2117" t="str">
        <f t="shared" si="201"/>
        <v>indie rock</v>
      </c>
      <c r="S2117" s="6">
        <f t="shared" si="204"/>
        <v>2.2566666666666668</v>
      </c>
      <c r="T2117" s="7">
        <f t="shared" si="205"/>
        <v>94.027777777777771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202"/>
        <v>41184.777812500004</v>
      </c>
      <c r="K2118">
        <v>1345056003</v>
      </c>
      <c r="L2118" s="11">
        <f t="shared" si="20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200"/>
        <v>music</v>
      </c>
      <c r="R2118" t="str">
        <f t="shared" si="201"/>
        <v>indie rock</v>
      </c>
      <c r="S2118" s="6">
        <f t="shared" si="204"/>
        <v>1.0090416666666666</v>
      </c>
      <c r="T2118" s="7">
        <f t="shared" si="205"/>
        <v>526.45652173913038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202"/>
        <v>42304.207638888889</v>
      </c>
      <c r="K2119">
        <v>1444699549</v>
      </c>
      <c r="L2119" s="11">
        <f t="shared" si="20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200"/>
        <v>music</v>
      </c>
      <c r="R2119" t="str">
        <f t="shared" si="201"/>
        <v>indie rock</v>
      </c>
      <c r="S2119" s="6">
        <f t="shared" si="204"/>
        <v>1.4775</v>
      </c>
      <c r="T2119" s="7">
        <f t="shared" si="205"/>
        <v>50.657142857142858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202"/>
        <v>40748.839537037034</v>
      </c>
      <c r="K2120">
        <v>1308946136</v>
      </c>
      <c r="L2120" s="11">
        <f t="shared" si="20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200"/>
        <v>music</v>
      </c>
      <c r="R2120" t="str">
        <f t="shared" si="201"/>
        <v>indie rock</v>
      </c>
      <c r="S2120" s="6">
        <f t="shared" si="204"/>
        <v>1.3461099999999999</v>
      </c>
      <c r="T2120" s="7">
        <f t="shared" si="205"/>
        <v>79.182941176470578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202"/>
        <v>41137.130150462966</v>
      </c>
      <c r="K2121">
        <v>1342494445</v>
      </c>
      <c r="L2121" s="11">
        <f t="shared" si="20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200"/>
        <v>music</v>
      </c>
      <c r="R2121" t="str">
        <f t="shared" si="201"/>
        <v>indie rock</v>
      </c>
      <c r="S2121" s="6">
        <f t="shared" si="204"/>
        <v>1.0075000000000001</v>
      </c>
      <c r="T2121" s="7">
        <f t="shared" si="205"/>
        <v>91.590909090909093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202"/>
        <v>41640.964537037034</v>
      </c>
      <c r="K2122">
        <v>1384384136</v>
      </c>
      <c r="L2122" s="11">
        <f t="shared" si="20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200"/>
        <v>music</v>
      </c>
      <c r="R2122" t="str">
        <f t="shared" si="201"/>
        <v>indie rock</v>
      </c>
      <c r="S2122" s="6">
        <f t="shared" si="204"/>
        <v>1.00880375</v>
      </c>
      <c r="T2122" s="7">
        <f t="shared" si="205"/>
        <v>116.96275362318841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202"/>
        <v>42746.7424537037</v>
      </c>
      <c r="K2123">
        <v>1481564948</v>
      </c>
      <c r="L2123" s="11">
        <f t="shared" si="20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ref="Q2123:Q2186" si="206">LEFT(P2123, FIND("/",P2123)-1)</f>
        <v>games</v>
      </c>
      <c r="R2123" t="str">
        <f t="shared" ref="R2123:R2186" si="207">RIGHT(P2123,LEN(P2123)-FIND("/",P2123))</f>
        <v>video games</v>
      </c>
      <c r="S2123" s="6">
        <f t="shared" si="204"/>
        <v>5.6800000000000002E-3</v>
      </c>
      <c r="T2123" s="7">
        <f t="shared" si="205"/>
        <v>28.4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202"/>
        <v>42742.300567129627</v>
      </c>
      <c r="K2124">
        <v>1481181169</v>
      </c>
      <c r="L2124" s="11">
        <f t="shared" si="20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206"/>
        <v>games</v>
      </c>
      <c r="R2124" t="str">
        <f t="shared" si="207"/>
        <v>video games</v>
      </c>
      <c r="S2124" s="6">
        <f t="shared" si="204"/>
        <v>3.875E-3</v>
      </c>
      <c r="T2124" s="7">
        <f t="shared" si="205"/>
        <v>103.33333333333333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202"/>
        <v>40252.290972222225</v>
      </c>
      <c r="K2125">
        <v>1263982307</v>
      </c>
      <c r="L2125" s="11">
        <f t="shared" si="20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206"/>
        <v>games</v>
      </c>
      <c r="R2125" t="str">
        <f t="shared" si="207"/>
        <v>video games</v>
      </c>
      <c r="S2125" s="6">
        <f t="shared" si="204"/>
        <v>0.1</v>
      </c>
      <c r="T2125" s="7">
        <f t="shared" si="205"/>
        <v>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202"/>
        <v>40512.208333333336</v>
      </c>
      <c r="K2126">
        <v>1286930435</v>
      </c>
      <c r="L2126" s="11">
        <f t="shared" si="20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206"/>
        <v>games</v>
      </c>
      <c r="R2126" t="str">
        <f t="shared" si="207"/>
        <v>video games</v>
      </c>
      <c r="S2126" s="6">
        <f t="shared" si="204"/>
        <v>0.10454545454545454</v>
      </c>
      <c r="T2126" s="7">
        <f t="shared" si="205"/>
        <v>23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202"/>
        <v>42221.023530092592</v>
      </c>
      <c r="K2127">
        <v>1436142833</v>
      </c>
      <c r="L2127" s="11">
        <f t="shared" si="20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206"/>
        <v>games</v>
      </c>
      <c r="R2127" t="str">
        <f t="shared" si="207"/>
        <v>video games</v>
      </c>
      <c r="S2127" s="6">
        <f t="shared" si="204"/>
        <v>1.4200000000000001E-2</v>
      </c>
      <c r="T2127" s="7">
        <f t="shared" si="205"/>
        <v>31.555555555555557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202"/>
        <v>41981.973229166666</v>
      </c>
      <c r="K2128">
        <v>1415488887</v>
      </c>
      <c r="L2128" s="11">
        <f t="shared" si="20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206"/>
        <v>games</v>
      </c>
      <c r="R2128" t="str">
        <f t="shared" si="207"/>
        <v>video games</v>
      </c>
      <c r="S2128" s="6">
        <f t="shared" si="204"/>
        <v>5.0000000000000001E-4</v>
      </c>
      <c r="T2128" s="7">
        <f t="shared" si="205"/>
        <v>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202"/>
        <v>42075.463692129633</v>
      </c>
      <c r="K2129">
        <v>1423570063</v>
      </c>
      <c r="L2129" s="11">
        <f t="shared" si="20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206"/>
        <v>games</v>
      </c>
      <c r="R2129" t="str">
        <f t="shared" si="207"/>
        <v>video games</v>
      </c>
      <c r="S2129" s="6">
        <f t="shared" si="204"/>
        <v>0.28842857142857142</v>
      </c>
      <c r="T2129" s="7">
        <f t="shared" si="205"/>
        <v>34.220338983050844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202"/>
        <v>41903.772789351853</v>
      </c>
      <c r="K2130">
        <v>1406140369</v>
      </c>
      <c r="L2130" s="11">
        <f t="shared" si="20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206"/>
        <v>games</v>
      </c>
      <c r="R2130" t="str">
        <f t="shared" si="207"/>
        <v>video games</v>
      </c>
      <c r="S2130" s="6">
        <f t="shared" si="204"/>
        <v>1.6666666666666668E-3</v>
      </c>
      <c r="T2130" s="7">
        <f t="shared" si="205"/>
        <v>25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202"/>
        <v>42439.024305555555</v>
      </c>
      <c r="K2131">
        <v>1454978100</v>
      </c>
      <c r="L2131" s="11">
        <f t="shared" si="20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206"/>
        <v>games</v>
      </c>
      <c r="R2131" t="str">
        <f t="shared" si="207"/>
        <v>video games</v>
      </c>
      <c r="S2131" s="6">
        <f t="shared" si="204"/>
        <v>0.11799999999999999</v>
      </c>
      <c r="T2131" s="7">
        <f t="shared" si="205"/>
        <v>19.666666666666668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202"/>
        <v>41867.086377314816</v>
      </c>
      <c r="K2132">
        <v>1405130663</v>
      </c>
      <c r="L2132" s="11">
        <f t="shared" si="20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206"/>
        <v>games</v>
      </c>
      <c r="R2132" t="str">
        <f t="shared" si="207"/>
        <v>video games</v>
      </c>
      <c r="S2132" s="6">
        <f t="shared" si="204"/>
        <v>2.0238095238095236E-3</v>
      </c>
      <c r="T2132" s="7">
        <f t="shared" si="205"/>
        <v>21.25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202"/>
        <v>42197.207071759258</v>
      </c>
      <c r="K2133">
        <v>1434085091</v>
      </c>
      <c r="L2133" s="11">
        <f t="shared" si="20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206"/>
        <v>games</v>
      </c>
      <c r="R2133" t="str">
        <f t="shared" si="207"/>
        <v>video games</v>
      </c>
      <c r="S2133" s="6">
        <f t="shared" si="204"/>
        <v>0.05</v>
      </c>
      <c r="T2133" s="7">
        <f t="shared" si="205"/>
        <v>8.3333333333333339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202"/>
        <v>41673.487175925926</v>
      </c>
      <c r="K2134">
        <v>1388835692</v>
      </c>
      <c r="L2134" s="11">
        <f t="shared" si="20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206"/>
        <v>games</v>
      </c>
      <c r="R2134" t="str">
        <f t="shared" si="207"/>
        <v>video games</v>
      </c>
      <c r="S2134" s="6">
        <f t="shared" si="204"/>
        <v>2.1129899999999997E-2</v>
      </c>
      <c r="T2134" s="7">
        <f t="shared" si="205"/>
        <v>21.34333333333333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202"/>
        <v>40657.290972222225</v>
      </c>
      <c r="K2135">
        <v>1300328399</v>
      </c>
      <c r="L2135" s="11">
        <f t="shared" si="20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206"/>
        <v>games</v>
      </c>
      <c r="R2135" t="str">
        <f t="shared" si="207"/>
        <v>video games</v>
      </c>
      <c r="S2135" s="6">
        <f t="shared" si="204"/>
        <v>1.6E-2</v>
      </c>
      <c r="T2135" s="7">
        <f t="shared" si="205"/>
        <v>5.333333333333333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202"/>
        <v>41391.886469907404</v>
      </c>
      <c r="K2136">
        <v>1364505391</v>
      </c>
      <c r="L2136" s="11">
        <f t="shared" si="20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206"/>
        <v>games</v>
      </c>
      <c r="R2136" t="str">
        <f t="shared" si="207"/>
        <v>video games</v>
      </c>
      <c r="S2136" s="6">
        <f t="shared" si="204"/>
        <v>1.7333333333333333E-2</v>
      </c>
      <c r="T2136" s="7">
        <f t="shared" si="205"/>
        <v>34.666666666666664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202"/>
        <v>41186.963344907403</v>
      </c>
      <c r="K2137">
        <v>1346800033</v>
      </c>
      <c r="L2137" s="11">
        <f t="shared" si="20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206"/>
        <v>games</v>
      </c>
      <c r="R2137" t="str">
        <f t="shared" si="207"/>
        <v>video games</v>
      </c>
      <c r="S2137" s="6">
        <f t="shared" si="204"/>
        <v>9.5600000000000004E-2</v>
      </c>
      <c r="T2137" s="7">
        <f t="shared" si="205"/>
        <v>21.727272727272727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202"/>
        <v>41566.509097222224</v>
      </c>
      <c r="K2138">
        <v>1379592786</v>
      </c>
      <c r="L2138" s="11">
        <f t="shared" si="20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206"/>
        <v>games</v>
      </c>
      <c r="R2138" t="str">
        <f t="shared" si="207"/>
        <v>video games</v>
      </c>
      <c r="S2138" s="6">
        <f t="shared" si="204"/>
        <v>5.9612499999999998E-4</v>
      </c>
      <c r="T2138" s="7">
        <f t="shared" si="205"/>
        <v>11.922499999999999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202"/>
        <v>41978.771168981482</v>
      </c>
      <c r="K2139">
        <v>1415212229</v>
      </c>
      <c r="L2139" s="11">
        <f t="shared" si="20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206"/>
        <v>games</v>
      </c>
      <c r="R2139" t="str">
        <f t="shared" si="207"/>
        <v>video games</v>
      </c>
      <c r="S2139" s="6">
        <f t="shared" si="204"/>
        <v>0.28405999999999998</v>
      </c>
      <c r="T2139" s="7">
        <f t="shared" si="205"/>
        <v>26.59737827715356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202"/>
        <v>41587.054849537039</v>
      </c>
      <c r="K2140">
        <v>1381364339</v>
      </c>
      <c r="L2140" s="11">
        <f t="shared" si="20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206"/>
        <v>games</v>
      </c>
      <c r="R2140" t="str">
        <f t="shared" si="207"/>
        <v>video games</v>
      </c>
      <c r="S2140" s="6">
        <f t="shared" si="204"/>
        <v>0.128</v>
      </c>
      <c r="T2140" s="7">
        <f t="shared" si="205"/>
        <v>10.666666666666666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202"/>
        <v>42677.750092592592</v>
      </c>
      <c r="K2141">
        <v>1475604008</v>
      </c>
      <c r="L2141" s="11">
        <f t="shared" si="20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206"/>
        <v>games</v>
      </c>
      <c r="R2141" t="str">
        <f t="shared" si="207"/>
        <v>video games</v>
      </c>
      <c r="S2141" s="6">
        <f t="shared" si="204"/>
        <v>5.4199999999999998E-2</v>
      </c>
      <c r="T2141" s="7">
        <f t="shared" si="205"/>
        <v>29.035714285714285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202"/>
        <v>41285.833611111113</v>
      </c>
      <c r="K2142">
        <v>1355342424</v>
      </c>
      <c r="L2142" s="11">
        <f t="shared" si="20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206"/>
        <v>games</v>
      </c>
      <c r="R2142" t="str">
        <f t="shared" si="207"/>
        <v>video games</v>
      </c>
      <c r="S2142" s="6">
        <f t="shared" si="204"/>
        <v>1.1199999999999999E-3</v>
      </c>
      <c r="T2142" s="7">
        <f t="shared" si="205"/>
        <v>50.909090909090907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202"/>
        <v>41957.277303240742</v>
      </c>
      <c r="K2143">
        <v>1413351559</v>
      </c>
      <c r="L2143" s="11">
        <f t="shared" si="20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206"/>
        <v>games</v>
      </c>
      <c r="R2143" t="str">
        <f t="shared" si="207"/>
        <v>video games</v>
      </c>
      <c r="S2143" s="6">
        <f t="shared" si="204"/>
        <v>0</v>
      </c>
      <c r="T2143" s="7">
        <f t="shared" si="205"/>
        <v>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202"/>
        <v>42368.701504629629</v>
      </c>
      <c r="K2144">
        <v>1449075010</v>
      </c>
      <c r="L2144" s="11">
        <f t="shared" si="20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206"/>
        <v>games</v>
      </c>
      <c r="R2144" t="str">
        <f t="shared" si="207"/>
        <v>video games</v>
      </c>
      <c r="S2144" s="6">
        <f t="shared" si="204"/>
        <v>5.7238095238095241E-2</v>
      </c>
      <c r="T2144" s="7">
        <f t="shared" si="205"/>
        <v>50.083333333333336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202"/>
        <v>40380.791666666664</v>
      </c>
      <c r="K2145">
        <v>1275599812</v>
      </c>
      <c r="L2145" s="11">
        <f t="shared" si="20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206"/>
        <v>games</v>
      </c>
      <c r="R2145" t="str">
        <f t="shared" si="207"/>
        <v>video games</v>
      </c>
      <c r="S2145" s="6">
        <f t="shared" si="204"/>
        <v>0.1125</v>
      </c>
      <c r="T2145" s="7">
        <f t="shared" si="205"/>
        <v>45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202"/>
        <v>41531.546759259261</v>
      </c>
      <c r="K2146">
        <v>1376399240</v>
      </c>
      <c r="L2146" s="11">
        <f t="shared" si="20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206"/>
        <v>games</v>
      </c>
      <c r="R2146" t="str">
        <f t="shared" si="207"/>
        <v>video games</v>
      </c>
      <c r="S2146" s="6">
        <f t="shared" si="204"/>
        <v>1.7098591549295775E-2</v>
      </c>
      <c r="T2146" s="7">
        <f t="shared" si="205"/>
        <v>25.291666666666668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202"/>
        <v>41605.279097222221</v>
      </c>
      <c r="K2147">
        <v>1382938914</v>
      </c>
      <c r="L2147" s="11">
        <f t="shared" si="20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206"/>
        <v>games</v>
      </c>
      <c r="R2147" t="str">
        <f t="shared" si="207"/>
        <v>video games</v>
      </c>
      <c r="S2147" s="6">
        <f t="shared" si="204"/>
        <v>0.30433333333333334</v>
      </c>
      <c r="T2147" s="7">
        <f t="shared" si="205"/>
        <v>51.292134831460672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202"/>
        <v>42411.679513888885</v>
      </c>
      <c r="K2148">
        <v>1453997910</v>
      </c>
      <c r="L2148" s="11">
        <f t="shared" si="20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206"/>
        <v>games</v>
      </c>
      <c r="R2148" t="str">
        <f t="shared" si="207"/>
        <v>video games</v>
      </c>
      <c r="S2148" s="6">
        <f t="shared" si="204"/>
        <v>2.0000000000000001E-4</v>
      </c>
      <c r="T2148" s="7">
        <f t="shared" si="205"/>
        <v>1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202"/>
        <v>41959.337361111116</v>
      </c>
      <c r="K2149">
        <v>1413356748</v>
      </c>
      <c r="L2149" s="11">
        <f t="shared" si="20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206"/>
        <v>games</v>
      </c>
      <c r="R2149" t="str">
        <f t="shared" si="207"/>
        <v>video games</v>
      </c>
      <c r="S2149" s="6">
        <f t="shared" si="204"/>
        <v>6.9641025641025639E-3</v>
      </c>
      <c r="T2149" s="7">
        <f t="shared" si="205"/>
        <v>49.381818181818183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202"/>
        <v>42096.691921296297</v>
      </c>
      <c r="K2150">
        <v>1425404182</v>
      </c>
      <c r="L2150" s="11">
        <f t="shared" si="20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206"/>
        <v>games</v>
      </c>
      <c r="R2150" t="str">
        <f t="shared" si="207"/>
        <v>video games</v>
      </c>
      <c r="S2150" s="6">
        <f t="shared" si="204"/>
        <v>0.02</v>
      </c>
      <c r="T2150" s="7">
        <f t="shared" si="205"/>
        <v>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202"/>
        <v>40390</v>
      </c>
      <c r="K2151">
        <v>1277512556</v>
      </c>
      <c r="L2151" s="11">
        <f t="shared" si="20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206"/>
        <v>games</v>
      </c>
      <c r="R2151" t="str">
        <f t="shared" si="207"/>
        <v>video games</v>
      </c>
      <c r="S2151" s="6">
        <f t="shared" si="204"/>
        <v>0</v>
      </c>
      <c r="T2151" s="7">
        <f t="shared" si="205"/>
        <v>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202"/>
        <v>42564.284710648149</v>
      </c>
      <c r="K2152">
        <v>1465800599</v>
      </c>
      <c r="L2152" s="11">
        <f t="shared" si="20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206"/>
        <v>games</v>
      </c>
      <c r="R2152" t="str">
        <f t="shared" si="207"/>
        <v>video games</v>
      </c>
      <c r="S2152" s="6">
        <f t="shared" si="204"/>
        <v>8.0999999999999996E-3</v>
      </c>
      <c r="T2152" s="7">
        <f t="shared" si="205"/>
        <v>101.25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202"/>
        <v>42550.847384259265</v>
      </c>
      <c r="K2153">
        <v>1464639614</v>
      </c>
      <c r="L2153" s="11">
        <f t="shared" si="20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206"/>
        <v>games</v>
      </c>
      <c r="R2153" t="str">
        <f t="shared" si="207"/>
        <v>video games</v>
      </c>
      <c r="S2153" s="6">
        <f t="shared" si="204"/>
        <v>2.6222222222222224E-3</v>
      </c>
      <c r="T2153" s="7">
        <f t="shared" si="205"/>
        <v>19.666666666666668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202"/>
        <v>41713.790613425925</v>
      </c>
      <c r="K2154">
        <v>1392321509</v>
      </c>
      <c r="L2154" s="11">
        <f t="shared" si="20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206"/>
        <v>games</v>
      </c>
      <c r="R2154" t="str">
        <f t="shared" si="207"/>
        <v>video games</v>
      </c>
      <c r="S2154" s="6">
        <f t="shared" si="204"/>
        <v>1.6666666666666668E-3</v>
      </c>
      <c r="T2154" s="7">
        <f t="shared" si="205"/>
        <v>12.5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202"/>
        <v>42014.332638888889</v>
      </c>
      <c r="K2155">
        <v>1417470718</v>
      </c>
      <c r="L2155" s="11">
        <f t="shared" si="20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206"/>
        <v>games</v>
      </c>
      <c r="R2155" t="str">
        <f t="shared" si="207"/>
        <v>video games</v>
      </c>
      <c r="S2155" s="6">
        <f t="shared" si="204"/>
        <v>9.1244548809124457E-5</v>
      </c>
      <c r="T2155" s="7">
        <f t="shared" si="205"/>
        <v>8.5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202"/>
        <v>41667.632256944446</v>
      </c>
      <c r="K2156">
        <v>1389193827</v>
      </c>
      <c r="L2156" s="11">
        <f t="shared" si="20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206"/>
        <v>games</v>
      </c>
      <c r="R2156" t="str">
        <f t="shared" si="207"/>
        <v>video games</v>
      </c>
      <c r="S2156" s="6">
        <f t="shared" si="204"/>
        <v>8.0000000000000002E-3</v>
      </c>
      <c r="T2156" s="7">
        <f t="shared" si="205"/>
        <v>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202"/>
        <v>42460.70584490741</v>
      </c>
      <c r="K2157">
        <v>1456854985</v>
      </c>
      <c r="L2157" s="11">
        <f t="shared" si="20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206"/>
        <v>games</v>
      </c>
      <c r="R2157" t="str">
        <f t="shared" si="207"/>
        <v>video games</v>
      </c>
      <c r="S2157" s="6">
        <f t="shared" si="204"/>
        <v>2.3E-2</v>
      </c>
      <c r="T2157" s="7">
        <f t="shared" si="205"/>
        <v>23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202"/>
        <v>41533.85423611111</v>
      </c>
      <c r="K2158">
        <v>1375475406</v>
      </c>
      <c r="L2158" s="11">
        <f t="shared" si="20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206"/>
        <v>games</v>
      </c>
      <c r="R2158" t="str">
        <f t="shared" si="207"/>
        <v>video games</v>
      </c>
      <c r="S2158" s="6">
        <f t="shared" si="204"/>
        <v>2.6660714285714284E-2</v>
      </c>
      <c r="T2158" s="7">
        <f t="shared" si="205"/>
        <v>17.987951807228917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202"/>
        <v>42727.332638888889</v>
      </c>
      <c r="K2159">
        <v>1479684783</v>
      </c>
      <c r="L2159" s="11">
        <f t="shared" si="20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206"/>
        <v>games</v>
      </c>
      <c r="R2159" t="str">
        <f t="shared" si="207"/>
        <v>video games</v>
      </c>
      <c r="S2159" s="6">
        <f t="shared" si="204"/>
        <v>0.28192</v>
      </c>
      <c r="T2159" s="7">
        <f t="shared" si="205"/>
        <v>370.94736842105266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202"/>
        <v>41309.853865740741</v>
      </c>
      <c r="K2160">
        <v>1356121774</v>
      </c>
      <c r="L2160" s="11">
        <f t="shared" si="20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206"/>
        <v>games</v>
      </c>
      <c r="R2160" t="str">
        <f t="shared" si="207"/>
        <v>video games</v>
      </c>
      <c r="S2160" s="6">
        <f t="shared" si="204"/>
        <v>6.5900366666666668E-2</v>
      </c>
      <c r="T2160" s="7">
        <f t="shared" si="205"/>
        <v>63.569485530546629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202"/>
        <v>40740.731180555551</v>
      </c>
      <c r="K2161">
        <v>1308245574</v>
      </c>
      <c r="L2161" s="11">
        <f t="shared" si="20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206"/>
        <v>games</v>
      </c>
      <c r="R2161" t="str">
        <f t="shared" si="207"/>
        <v>video games</v>
      </c>
      <c r="S2161" s="6">
        <f t="shared" si="204"/>
        <v>7.2222222222222219E-3</v>
      </c>
      <c r="T2161" s="7">
        <f t="shared" si="205"/>
        <v>13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202"/>
        <v>41048.711863425924</v>
      </c>
      <c r="K2162">
        <v>1334855105</v>
      </c>
      <c r="L2162" s="11">
        <f t="shared" si="20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206"/>
        <v>games</v>
      </c>
      <c r="R2162" t="str">
        <f t="shared" si="207"/>
        <v>video games</v>
      </c>
      <c r="S2162" s="6">
        <f t="shared" si="204"/>
        <v>8.5000000000000006E-3</v>
      </c>
      <c r="T2162" s="7">
        <f t="shared" si="205"/>
        <v>5.3125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202"/>
        <v>42270.852534722217</v>
      </c>
      <c r="K2163">
        <v>1440448059</v>
      </c>
      <c r="L2163" s="11">
        <f t="shared" si="20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206"/>
        <v>music</v>
      </c>
      <c r="R2163" t="str">
        <f t="shared" si="207"/>
        <v>rock</v>
      </c>
      <c r="S2163" s="6">
        <f t="shared" si="204"/>
        <v>1.1575</v>
      </c>
      <c r="T2163" s="7">
        <f t="shared" si="205"/>
        <v>35.615384615384613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202"/>
        <v>41844.766099537039</v>
      </c>
      <c r="K2164">
        <v>1403547791</v>
      </c>
      <c r="L2164" s="11">
        <f t="shared" si="20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206"/>
        <v>music</v>
      </c>
      <c r="R2164" t="str">
        <f t="shared" si="207"/>
        <v>rock</v>
      </c>
      <c r="S2164" s="6">
        <f t="shared" si="204"/>
        <v>1.1226666666666667</v>
      </c>
      <c r="T2164" s="7">
        <f t="shared" si="205"/>
        <v>87.103448275862064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202"/>
        <v>42163.159722222219</v>
      </c>
      <c r="K2165">
        <v>1429306520</v>
      </c>
      <c r="L2165" s="11">
        <f t="shared" si="20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206"/>
        <v>music</v>
      </c>
      <c r="R2165" t="str">
        <f t="shared" si="207"/>
        <v>rock</v>
      </c>
      <c r="S2165" s="6">
        <f t="shared" si="204"/>
        <v>1.3220000000000001</v>
      </c>
      <c r="T2165" s="7">
        <f t="shared" si="205"/>
        <v>75.11363636363636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202"/>
        <v>42546.165972222225</v>
      </c>
      <c r="K2166">
        <v>1464196414</v>
      </c>
      <c r="L2166" s="11">
        <f t="shared" si="20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206"/>
        <v>music</v>
      </c>
      <c r="R2166" t="str">
        <f t="shared" si="207"/>
        <v>rock</v>
      </c>
      <c r="S2166" s="6">
        <f t="shared" si="204"/>
        <v>1.0263636363636364</v>
      </c>
      <c r="T2166" s="7">
        <f t="shared" si="205"/>
        <v>68.01204819277109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202"/>
        <v>42468.625405092593</v>
      </c>
      <c r="K2167">
        <v>1457539235</v>
      </c>
      <c r="L2167" s="11">
        <f t="shared" si="20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206"/>
        <v>music</v>
      </c>
      <c r="R2167" t="str">
        <f t="shared" si="207"/>
        <v>rock</v>
      </c>
      <c r="S2167" s="6">
        <f t="shared" si="204"/>
        <v>1.3864000000000001</v>
      </c>
      <c r="T2167" s="7">
        <f t="shared" si="205"/>
        <v>29.623931623931625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202"/>
        <v>41978.879837962959</v>
      </c>
      <c r="K2168">
        <v>1413922018</v>
      </c>
      <c r="L2168" s="11">
        <f t="shared" si="20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206"/>
        <v>music</v>
      </c>
      <c r="R2168" t="str">
        <f t="shared" si="207"/>
        <v>rock</v>
      </c>
      <c r="S2168" s="6">
        <f t="shared" si="204"/>
        <v>1.466</v>
      </c>
      <c r="T2168" s="7">
        <f t="shared" si="205"/>
        <v>91.625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202"/>
        <v>41167.066400462965</v>
      </c>
      <c r="K2169">
        <v>1346463337</v>
      </c>
      <c r="L2169" s="11">
        <f t="shared" si="20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206"/>
        <v>music</v>
      </c>
      <c r="R2169" t="str">
        <f t="shared" si="207"/>
        <v>rock</v>
      </c>
      <c r="S2169" s="6">
        <f t="shared" si="204"/>
        <v>1.2</v>
      </c>
      <c r="T2169" s="7">
        <f t="shared" si="205"/>
        <v>22.5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202"/>
        <v>42776.208333333328</v>
      </c>
      <c r="K2170">
        <v>1484058261</v>
      </c>
      <c r="L2170" s="11">
        <f t="shared" si="20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206"/>
        <v>music</v>
      </c>
      <c r="R2170" t="str">
        <f t="shared" si="207"/>
        <v>rock</v>
      </c>
      <c r="S2170" s="6">
        <f t="shared" si="204"/>
        <v>1.215816111111111</v>
      </c>
      <c r="T2170" s="7">
        <f t="shared" si="205"/>
        <v>64.366735294117646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202"/>
        <v>42796.700821759259</v>
      </c>
      <c r="K2171">
        <v>1488214151</v>
      </c>
      <c r="L2171" s="11">
        <f t="shared" si="20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206"/>
        <v>music</v>
      </c>
      <c r="R2171" t="str">
        <f t="shared" si="207"/>
        <v>rock</v>
      </c>
      <c r="S2171" s="6">
        <f t="shared" si="204"/>
        <v>1</v>
      </c>
      <c r="T2171" s="7">
        <f t="shared" si="205"/>
        <v>21.857142857142858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202"/>
        <v>42238.750254629631</v>
      </c>
      <c r="K2172">
        <v>1436810422</v>
      </c>
      <c r="L2172" s="11">
        <f t="shared" si="20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206"/>
        <v>music</v>
      </c>
      <c r="R2172" t="str">
        <f t="shared" si="207"/>
        <v>rock</v>
      </c>
      <c r="S2172" s="6">
        <f t="shared" si="204"/>
        <v>1.8085714285714285</v>
      </c>
      <c r="T2172" s="7">
        <f t="shared" si="205"/>
        <v>33.315789473684212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202"/>
        <v>42177.208333333328</v>
      </c>
      <c r="K2173">
        <v>1431903495</v>
      </c>
      <c r="L2173" s="11">
        <f t="shared" si="20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206"/>
        <v>music</v>
      </c>
      <c r="R2173" t="str">
        <f t="shared" si="207"/>
        <v>rock</v>
      </c>
      <c r="S2173" s="6">
        <f t="shared" si="204"/>
        <v>1.0607500000000001</v>
      </c>
      <c r="T2173" s="7">
        <f t="shared" si="205"/>
        <v>90.276595744680847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202"/>
        <v>42112.580092592587</v>
      </c>
      <c r="K2174">
        <v>1426773320</v>
      </c>
      <c r="L2174" s="11">
        <f t="shared" si="20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206"/>
        <v>music</v>
      </c>
      <c r="R2174" t="str">
        <f t="shared" si="207"/>
        <v>rock</v>
      </c>
      <c r="S2174" s="6">
        <f t="shared" si="204"/>
        <v>1</v>
      </c>
      <c r="T2174" s="7">
        <f t="shared" si="205"/>
        <v>76.92307692307692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202"/>
        <v>41527.165972222225</v>
      </c>
      <c r="K2175">
        <v>1376066243</v>
      </c>
      <c r="L2175" s="11">
        <f t="shared" si="20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206"/>
        <v>music</v>
      </c>
      <c r="R2175" t="str">
        <f t="shared" si="207"/>
        <v>rock</v>
      </c>
      <c r="S2175" s="6">
        <f t="shared" si="204"/>
        <v>1.2692857142857144</v>
      </c>
      <c r="T2175" s="7">
        <f t="shared" si="205"/>
        <v>59.233333333333334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202"/>
        <v>42495.542905092589</v>
      </c>
      <c r="K2176">
        <v>1459861307</v>
      </c>
      <c r="L2176" s="11">
        <f t="shared" si="20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206"/>
        <v>music</v>
      </c>
      <c r="R2176" t="str">
        <f t="shared" si="207"/>
        <v>rock</v>
      </c>
      <c r="S2176" s="6">
        <f t="shared" si="204"/>
        <v>1.0297499999999999</v>
      </c>
      <c r="T2176" s="7">
        <f t="shared" si="205"/>
        <v>65.38095238095238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202"/>
        <v>42572.009097222224</v>
      </c>
      <c r="K2177">
        <v>1468455186</v>
      </c>
      <c r="L2177" s="11">
        <f t="shared" si="20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206"/>
        <v>music</v>
      </c>
      <c r="R2177" t="str">
        <f t="shared" si="207"/>
        <v>rock</v>
      </c>
      <c r="S2177" s="6">
        <f t="shared" si="204"/>
        <v>2.5</v>
      </c>
      <c r="T2177" s="7">
        <f t="shared" si="205"/>
        <v>67.307692307692307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202"/>
        <v>42126.633206018523</v>
      </c>
      <c r="K2178">
        <v>1427987509</v>
      </c>
      <c r="L2178" s="11">
        <f t="shared" si="20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206"/>
        <v>music</v>
      </c>
      <c r="R2178" t="str">
        <f t="shared" si="207"/>
        <v>rock</v>
      </c>
      <c r="S2178" s="6">
        <f t="shared" si="204"/>
        <v>1.2602</v>
      </c>
      <c r="T2178" s="7">
        <f t="shared" si="205"/>
        <v>88.74647887323944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8">(((I2179/60)/60)/24)+DATE(1970,1,1)</f>
        <v>42527.250775462962</v>
      </c>
      <c r="K2179">
        <v>1463032867</v>
      </c>
      <c r="L2179" s="11">
        <f t="shared" ref="L2179:L2242" si="20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si="206"/>
        <v>music</v>
      </c>
      <c r="R2179" t="str">
        <f t="shared" si="207"/>
        <v>rock</v>
      </c>
      <c r="S2179" s="6">
        <f t="shared" ref="S2179:S2242" si="210">E2179/D2179</f>
        <v>1.0012000000000001</v>
      </c>
      <c r="T2179" s="7">
        <f t="shared" ref="T2179:T2242" si="211">IF(E2179=0,0,E2179/N2179)</f>
        <v>65.868421052631575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8"/>
        <v>42753.63653935185</v>
      </c>
      <c r="K2180">
        <v>1482160597</v>
      </c>
      <c r="L2180" s="11">
        <f t="shared" si="20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206"/>
        <v>music</v>
      </c>
      <c r="R2180" t="str">
        <f t="shared" si="207"/>
        <v>rock</v>
      </c>
      <c r="S2180" s="6">
        <f t="shared" si="210"/>
        <v>1.3864000000000001</v>
      </c>
      <c r="T2180" s="7">
        <f t="shared" si="211"/>
        <v>40.349243306169967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8"/>
        <v>42105.171203703707</v>
      </c>
      <c r="K2181">
        <v>1426133192</v>
      </c>
      <c r="L2181" s="11">
        <f t="shared" si="20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206"/>
        <v>music</v>
      </c>
      <c r="R2181" t="str">
        <f t="shared" si="207"/>
        <v>rock</v>
      </c>
      <c r="S2181" s="6">
        <f t="shared" si="210"/>
        <v>1.6140000000000001</v>
      </c>
      <c r="T2181" s="7">
        <f t="shared" si="211"/>
        <v>76.857142857142861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8"/>
        <v>42321.711435185185</v>
      </c>
      <c r="K2182">
        <v>1443801868</v>
      </c>
      <c r="L2182" s="11">
        <f t="shared" si="20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206"/>
        <v>music</v>
      </c>
      <c r="R2182" t="str">
        <f t="shared" si="207"/>
        <v>rock</v>
      </c>
      <c r="S2182" s="6">
        <f t="shared" si="210"/>
        <v>1.071842</v>
      </c>
      <c r="T2182" s="7">
        <f t="shared" si="211"/>
        <v>68.707820512820518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8"/>
        <v>42787.005243055552</v>
      </c>
      <c r="K2183">
        <v>1486426053</v>
      </c>
      <c r="L2183" s="11">
        <f t="shared" si="20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206"/>
        <v>games</v>
      </c>
      <c r="R2183" t="str">
        <f t="shared" si="207"/>
        <v>tabletop games</v>
      </c>
      <c r="S2183" s="6">
        <f t="shared" si="210"/>
        <v>1.5309999999999999</v>
      </c>
      <c r="T2183" s="7">
        <f t="shared" si="211"/>
        <v>57.773584905660378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8"/>
        <v>41914.900752314818</v>
      </c>
      <c r="K2184">
        <v>1409261825</v>
      </c>
      <c r="L2184" s="11">
        <f t="shared" si="20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206"/>
        <v>games</v>
      </c>
      <c r="R2184" t="str">
        <f t="shared" si="207"/>
        <v>tabletop games</v>
      </c>
      <c r="S2184" s="6">
        <f t="shared" si="210"/>
        <v>5.2416666666666663</v>
      </c>
      <c r="T2184" s="7">
        <f t="shared" si="211"/>
        <v>44.171348314606739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8"/>
        <v>42775.208333333328</v>
      </c>
      <c r="K2185">
        <v>1484037977</v>
      </c>
      <c r="L2185" s="11">
        <f t="shared" si="20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206"/>
        <v>games</v>
      </c>
      <c r="R2185" t="str">
        <f t="shared" si="207"/>
        <v>tabletop games</v>
      </c>
      <c r="S2185" s="6">
        <f t="shared" si="210"/>
        <v>4.8927777777777779</v>
      </c>
      <c r="T2185" s="7">
        <f t="shared" si="211"/>
        <v>31.566308243727597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8"/>
        <v>42394.666666666672</v>
      </c>
      <c r="K2186">
        <v>1452530041</v>
      </c>
      <c r="L2186" s="11">
        <f t="shared" si="20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206"/>
        <v>games</v>
      </c>
      <c r="R2186" t="str">
        <f t="shared" si="207"/>
        <v>tabletop games</v>
      </c>
      <c r="S2186" s="6">
        <f t="shared" si="210"/>
        <v>2.8473999999999999</v>
      </c>
      <c r="T2186" s="7">
        <f t="shared" si="211"/>
        <v>107.04511278195488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8"/>
        <v>41359.349988425929</v>
      </c>
      <c r="K2187">
        <v>1360830239</v>
      </c>
      <c r="L2187" s="11">
        <f t="shared" si="20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ref="Q2187:Q2250" si="212">LEFT(P2187, FIND("/",P2187)-1)</f>
        <v>games</v>
      </c>
      <c r="R2187" t="str">
        <f t="shared" ref="R2187:R2250" si="213">RIGHT(P2187,LEN(P2187)-FIND("/",P2187))</f>
        <v>tabletop games</v>
      </c>
      <c r="S2187" s="6">
        <f t="shared" si="210"/>
        <v>18.569700000000001</v>
      </c>
      <c r="T2187" s="7">
        <f t="shared" si="211"/>
        <v>149.03451043338683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8"/>
        <v>42620.083333333328</v>
      </c>
      <c r="K2188">
        <v>1470062743</v>
      </c>
      <c r="L2188" s="11">
        <f t="shared" si="20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212"/>
        <v>games</v>
      </c>
      <c r="R2188" t="str">
        <f t="shared" si="213"/>
        <v>tabletop games</v>
      </c>
      <c r="S2188" s="6">
        <f t="shared" si="210"/>
        <v>1.0967499999999999</v>
      </c>
      <c r="T2188" s="7">
        <f t="shared" si="211"/>
        <v>55.956632653061227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8"/>
        <v>42097.165972222225</v>
      </c>
      <c r="K2189">
        <v>1425531666</v>
      </c>
      <c r="L2189" s="11">
        <f t="shared" si="20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212"/>
        <v>games</v>
      </c>
      <c r="R2189" t="str">
        <f t="shared" si="213"/>
        <v>tabletop games</v>
      </c>
      <c r="S2189" s="6">
        <f t="shared" si="210"/>
        <v>10.146425000000001</v>
      </c>
      <c r="T2189" s="7">
        <f t="shared" si="211"/>
        <v>56.970381807973048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8"/>
        <v>42668.708333333328</v>
      </c>
      <c r="K2190">
        <v>1474380241</v>
      </c>
      <c r="L2190" s="11">
        <f t="shared" si="20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212"/>
        <v>games</v>
      </c>
      <c r="R2190" t="str">
        <f t="shared" si="213"/>
        <v>tabletop games</v>
      </c>
      <c r="S2190" s="6">
        <f t="shared" si="210"/>
        <v>4.1217692027666546</v>
      </c>
      <c r="T2190" s="7">
        <f t="shared" si="211"/>
        <v>44.056420233463037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8"/>
        <v>42481.916666666672</v>
      </c>
      <c r="K2191">
        <v>1460055300</v>
      </c>
      <c r="L2191" s="11">
        <f t="shared" si="20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212"/>
        <v>games</v>
      </c>
      <c r="R2191" t="str">
        <f t="shared" si="213"/>
        <v>tabletop games</v>
      </c>
      <c r="S2191" s="6">
        <f t="shared" si="210"/>
        <v>5.0324999999999998</v>
      </c>
      <c r="T2191" s="7">
        <f t="shared" si="211"/>
        <v>68.625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8"/>
        <v>42452.290972222225</v>
      </c>
      <c r="K2192">
        <v>1455721204</v>
      </c>
      <c r="L2192" s="11">
        <f t="shared" si="20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212"/>
        <v>games</v>
      </c>
      <c r="R2192" t="str">
        <f t="shared" si="213"/>
        <v>tabletop games</v>
      </c>
      <c r="S2192" s="6">
        <f t="shared" si="210"/>
        <v>1.8461052631578947</v>
      </c>
      <c r="T2192" s="7">
        <f t="shared" si="211"/>
        <v>65.318435754189949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8"/>
        <v>42780.833645833336</v>
      </c>
      <c r="K2193">
        <v>1486065627</v>
      </c>
      <c r="L2193" s="11">
        <f t="shared" si="20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212"/>
        <v>games</v>
      </c>
      <c r="R2193" t="str">
        <f t="shared" si="213"/>
        <v>tabletop games</v>
      </c>
      <c r="S2193" s="6">
        <f t="shared" si="210"/>
        <v>1.1973333333333334</v>
      </c>
      <c r="T2193" s="7">
        <f t="shared" si="211"/>
        <v>35.92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8"/>
        <v>42719.958333333328</v>
      </c>
      <c r="K2194">
        <v>1479414344</v>
      </c>
      <c r="L2194" s="11">
        <f t="shared" si="20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212"/>
        <v>games</v>
      </c>
      <c r="R2194" t="str">
        <f t="shared" si="213"/>
        <v>tabletop games</v>
      </c>
      <c r="S2194" s="6">
        <f t="shared" si="210"/>
        <v>10.812401666666668</v>
      </c>
      <c r="T2194" s="7">
        <f t="shared" si="211"/>
        <v>40.070667078443485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8"/>
        <v>42695.207638888889</v>
      </c>
      <c r="K2195">
        <v>1477043072</v>
      </c>
      <c r="L2195" s="11">
        <f t="shared" si="20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212"/>
        <v>games</v>
      </c>
      <c r="R2195" t="str">
        <f t="shared" si="213"/>
        <v>tabletop games</v>
      </c>
      <c r="S2195" s="6">
        <f t="shared" si="210"/>
        <v>4.5237333333333334</v>
      </c>
      <c r="T2195" s="7">
        <f t="shared" si="211"/>
        <v>75.647714604236342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8"/>
        <v>42455.716319444444</v>
      </c>
      <c r="K2196">
        <v>1456423890</v>
      </c>
      <c r="L2196" s="11">
        <f t="shared" si="20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212"/>
        <v>games</v>
      </c>
      <c r="R2196" t="str">
        <f t="shared" si="213"/>
        <v>tabletop games</v>
      </c>
      <c r="S2196" s="6">
        <f t="shared" si="210"/>
        <v>5.3737000000000004</v>
      </c>
      <c r="T2196" s="7">
        <f t="shared" si="211"/>
        <v>61.203872437357631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8"/>
        <v>42227.771990740745</v>
      </c>
      <c r="K2197">
        <v>1436725900</v>
      </c>
      <c r="L2197" s="11">
        <f t="shared" si="20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212"/>
        <v>games</v>
      </c>
      <c r="R2197" t="str">
        <f t="shared" si="213"/>
        <v>tabletop games</v>
      </c>
      <c r="S2197" s="6">
        <f t="shared" si="210"/>
        <v>1.2032608695652174</v>
      </c>
      <c r="T2197" s="7">
        <f t="shared" si="211"/>
        <v>48.130434782608695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8"/>
        <v>42706.291666666672</v>
      </c>
      <c r="K2198">
        <v>1478000502</v>
      </c>
      <c r="L2198" s="11">
        <f t="shared" si="20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212"/>
        <v>games</v>
      </c>
      <c r="R2198" t="str">
        <f t="shared" si="213"/>
        <v>tabletop games</v>
      </c>
      <c r="S2198" s="6">
        <f t="shared" si="210"/>
        <v>1.1383571428571428</v>
      </c>
      <c r="T2198" s="7">
        <f t="shared" si="211"/>
        <v>68.106837606837601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8"/>
        <v>42063.584016203706</v>
      </c>
      <c r="K2199">
        <v>1422540059</v>
      </c>
      <c r="L2199" s="11">
        <f t="shared" si="20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212"/>
        <v>games</v>
      </c>
      <c r="R2199" t="str">
        <f t="shared" si="213"/>
        <v>tabletop games</v>
      </c>
      <c r="S2199" s="6">
        <f t="shared" si="210"/>
        <v>9.5103109999999997</v>
      </c>
      <c r="T2199" s="7">
        <f t="shared" si="211"/>
        <v>65.891300230946882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8"/>
        <v>42322.555555555555</v>
      </c>
      <c r="K2200">
        <v>1444911600</v>
      </c>
      <c r="L2200" s="11">
        <f t="shared" si="20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212"/>
        <v>games</v>
      </c>
      <c r="R2200" t="str">
        <f t="shared" si="213"/>
        <v>tabletop games</v>
      </c>
      <c r="S2200" s="6">
        <f t="shared" si="210"/>
        <v>1.3289249999999999</v>
      </c>
      <c r="T2200" s="7">
        <f t="shared" si="211"/>
        <v>81.654377880184327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8"/>
        <v>42292.416643518518</v>
      </c>
      <c r="K2201">
        <v>1442311198</v>
      </c>
      <c r="L2201" s="11">
        <f t="shared" si="20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212"/>
        <v>games</v>
      </c>
      <c r="R2201" t="str">
        <f t="shared" si="213"/>
        <v>tabletop games</v>
      </c>
      <c r="S2201" s="6">
        <f t="shared" si="210"/>
        <v>1.4697777777777778</v>
      </c>
      <c r="T2201" s="7">
        <f t="shared" si="211"/>
        <v>52.701195219123505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8"/>
        <v>42191.125</v>
      </c>
      <c r="K2202">
        <v>1433775668</v>
      </c>
      <c r="L2202" s="11">
        <f t="shared" si="20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212"/>
        <v>games</v>
      </c>
      <c r="R2202" t="str">
        <f t="shared" si="213"/>
        <v>tabletop games</v>
      </c>
      <c r="S2202" s="6">
        <f t="shared" si="210"/>
        <v>5.4215</v>
      </c>
      <c r="T2202" s="7">
        <f t="shared" si="211"/>
        <v>41.228136882129277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8"/>
        <v>41290.846817129634</v>
      </c>
      <c r="K2203">
        <v>1357157965</v>
      </c>
      <c r="L2203" s="11">
        <f t="shared" si="20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212"/>
        <v>music</v>
      </c>
      <c r="R2203" t="str">
        <f t="shared" si="213"/>
        <v>electronic music</v>
      </c>
      <c r="S2203" s="6">
        <f t="shared" si="210"/>
        <v>3.8271818181818182</v>
      </c>
      <c r="T2203" s="7">
        <f t="shared" si="211"/>
        <v>15.035357142857142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8"/>
        <v>41214.849166666667</v>
      </c>
      <c r="K2204">
        <v>1349209368</v>
      </c>
      <c r="L2204" s="11">
        <f t="shared" si="20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212"/>
        <v>music</v>
      </c>
      <c r="R2204" t="str">
        <f t="shared" si="213"/>
        <v>electronic music</v>
      </c>
      <c r="S2204" s="6">
        <f t="shared" si="210"/>
        <v>7.0418124999999998</v>
      </c>
      <c r="T2204" s="7">
        <f t="shared" si="211"/>
        <v>39.066920943134534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8"/>
        <v>42271.85974537037</v>
      </c>
      <c r="K2205">
        <v>1440535082</v>
      </c>
      <c r="L2205" s="11">
        <f t="shared" si="20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212"/>
        <v>music</v>
      </c>
      <c r="R2205" t="str">
        <f t="shared" si="213"/>
        <v>electronic music</v>
      </c>
      <c r="S2205" s="6">
        <f t="shared" si="210"/>
        <v>1.0954999999999999</v>
      </c>
      <c r="T2205" s="7">
        <f t="shared" si="211"/>
        <v>43.82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8"/>
        <v>41342.311562499999</v>
      </c>
      <c r="K2206">
        <v>1360222119</v>
      </c>
      <c r="L2206" s="11">
        <f t="shared" si="20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212"/>
        <v>music</v>
      </c>
      <c r="R2206" t="str">
        <f t="shared" si="213"/>
        <v>electronic music</v>
      </c>
      <c r="S2206" s="6">
        <f t="shared" si="210"/>
        <v>1.3286666666666667</v>
      </c>
      <c r="T2206" s="7">
        <f t="shared" si="211"/>
        <v>27.301369863013697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8"/>
        <v>41061.82163194444</v>
      </c>
      <c r="K2207">
        <v>1335987789</v>
      </c>
      <c r="L2207" s="11">
        <f t="shared" si="20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212"/>
        <v>music</v>
      </c>
      <c r="R2207" t="str">
        <f t="shared" si="213"/>
        <v>electronic music</v>
      </c>
      <c r="S2207" s="6">
        <f t="shared" si="210"/>
        <v>1.52</v>
      </c>
      <c r="T2207" s="7">
        <f t="shared" si="211"/>
        <v>42.222222222222221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8"/>
        <v>41015.257222222222</v>
      </c>
      <c r="K2208">
        <v>1333001424</v>
      </c>
      <c r="L2208" s="11">
        <f t="shared" si="20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212"/>
        <v>music</v>
      </c>
      <c r="R2208" t="str">
        <f t="shared" si="213"/>
        <v>electronic music</v>
      </c>
      <c r="S2208" s="6">
        <f t="shared" si="210"/>
        <v>1.0272727272727273</v>
      </c>
      <c r="T2208" s="7">
        <f t="shared" si="211"/>
        <v>33.235294117647058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8"/>
        <v>41594.235798611109</v>
      </c>
      <c r="K2209">
        <v>1381984773</v>
      </c>
      <c r="L2209" s="11">
        <f t="shared" si="20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212"/>
        <v>music</v>
      </c>
      <c r="R2209" t="str">
        <f t="shared" si="213"/>
        <v>electronic music</v>
      </c>
      <c r="S2209" s="6">
        <f t="shared" si="210"/>
        <v>1</v>
      </c>
      <c r="T2209" s="7">
        <f t="shared" si="211"/>
        <v>285.71428571428572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8"/>
        <v>41006.166666666664</v>
      </c>
      <c r="K2210">
        <v>1328649026</v>
      </c>
      <c r="L2210" s="11">
        <f t="shared" si="20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212"/>
        <v>music</v>
      </c>
      <c r="R2210" t="str">
        <f t="shared" si="213"/>
        <v>electronic music</v>
      </c>
      <c r="S2210" s="6">
        <f t="shared" si="210"/>
        <v>1.016</v>
      </c>
      <c r="T2210" s="7">
        <f t="shared" si="211"/>
        <v>42.333333333333336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8"/>
        <v>41743.958333333336</v>
      </c>
      <c r="K2211">
        <v>1396524644</v>
      </c>
      <c r="L2211" s="11">
        <f t="shared" si="20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212"/>
        <v>music</v>
      </c>
      <c r="R2211" t="str">
        <f t="shared" si="213"/>
        <v>electronic music</v>
      </c>
      <c r="S2211" s="6">
        <f t="shared" si="210"/>
        <v>1.508</v>
      </c>
      <c r="T2211" s="7">
        <f t="shared" si="211"/>
        <v>50.266666666666666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8"/>
        <v>41013.73333333333</v>
      </c>
      <c r="K2212">
        <v>1329442510</v>
      </c>
      <c r="L2212" s="11">
        <f t="shared" si="20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212"/>
        <v>music</v>
      </c>
      <c r="R2212" t="str">
        <f t="shared" si="213"/>
        <v>electronic music</v>
      </c>
      <c r="S2212" s="6">
        <f t="shared" si="210"/>
        <v>1.11425</v>
      </c>
      <c r="T2212" s="7">
        <f t="shared" si="211"/>
        <v>61.902777777777779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8"/>
        <v>41739.290972222225</v>
      </c>
      <c r="K2213">
        <v>1395168625</v>
      </c>
      <c r="L2213" s="11">
        <f t="shared" si="20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212"/>
        <v>music</v>
      </c>
      <c r="R2213" t="str">
        <f t="shared" si="213"/>
        <v>electronic music</v>
      </c>
      <c r="S2213" s="6">
        <f t="shared" si="210"/>
        <v>1.956</v>
      </c>
      <c r="T2213" s="7">
        <f t="shared" si="211"/>
        <v>40.75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8"/>
        <v>41582.041666666664</v>
      </c>
      <c r="K2214">
        <v>1380650177</v>
      </c>
      <c r="L2214" s="11">
        <f t="shared" si="20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212"/>
        <v>music</v>
      </c>
      <c r="R2214" t="str">
        <f t="shared" si="213"/>
        <v>electronic music</v>
      </c>
      <c r="S2214" s="6">
        <f t="shared" si="210"/>
        <v>1.1438333333333333</v>
      </c>
      <c r="T2214" s="7">
        <f t="shared" si="211"/>
        <v>55.796747967479675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8"/>
        <v>42139.826145833329</v>
      </c>
      <c r="K2215">
        <v>1429127379</v>
      </c>
      <c r="L2215" s="11">
        <f t="shared" si="20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212"/>
        <v>music</v>
      </c>
      <c r="R2215" t="str">
        <f t="shared" si="213"/>
        <v>electronic music</v>
      </c>
      <c r="S2215" s="6">
        <f t="shared" si="210"/>
        <v>2</v>
      </c>
      <c r="T2215" s="7">
        <f t="shared" si="211"/>
        <v>10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8"/>
        <v>41676.792222222226</v>
      </c>
      <c r="K2216">
        <v>1389121248</v>
      </c>
      <c r="L2216" s="11">
        <f t="shared" si="20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212"/>
        <v>music</v>
      </c>
      <c r="R2216" t="str">
        <f t="shared" si="213"/>
        <v>electronic music</v>
      </c>
      <c r="S2216" s="6">
        <f t="shared" si="210"/>
        <v>2.9250166666666666</v>
      </c>
      <c r="T2216" s="7">
        <f t="shared" si="211"/>
        <v>73.125416666666666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8"/>
        <v>40981.290972222225</v>
      </c>
      <c r="K2217">
        <v>1329671572</v>
      </c>
      <c r="L2217" s="11">
        <f t="shared" si="20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212"/>
        <v>music</v>
      </c>
      <c r="R2217" t="str">
        <f t="shared" si="213"/>
        <v>electronic music</v>
      </c>
      <c r="S2217" s="6">
        <f t="shared" si="210"/>
        <v>1.5636363636363637</v>
      </c>
      <c r="T2217" s="7">
        <f t="shared" si="211"/>
        <v>26.060606060606062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8"/>
        <v>42208.751678240747</v>
      </c>
      <c r="K2218">
        <v>1436464945</v>
      </c>
      <c r="L2218" s="11">
        <f t="shared" si="20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212"/>
        <v>music</v>
      </c>
      <c r="R2218" t="str">
        <f t="shared" si="213"/>
        <v>electronic music</v>
      </c>
      <c r="S2218" s="6">
        <f t="shared" si="210"/>
        <v>1.0566666666666666</v>
      </c>
      <c r="T2218" s="7">
        <f t="shared" si="211"/>
        <v>22.642857142857142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8"/>
        <v>42310.333333333328</v>
      </c>
      <c r="K2219">
        <v>1445539113</v>
      </c>
      <c r="L2219" s="11">
        <f t="shared" si="20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212"/>
        <v>music</v>
      </c>
      <c r="R2219" t="str">
        <f t="shared" si="213"/>
        <v>electronic music</v>
      </c>
      <c r="S2219" s="6">
        <f t="shared" si="210"/>
        <v>1.0119047619047619</v>
      </c>
      <c r="T2219" s="7">
        <f t="shared" si="211"/>
        <v>47.222222222222221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8"/>
        <v>41150</v>
      </c>
      <c r="K2220">
        <v>1344281383</v>
      </c>
      <c r="L2220" s="11">
        <f t="shared" si="20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212"/>
        <v>music</v>
      </c>
      <c r="R2220" t="str">
        <f t="shared" si="213"/>
        <v>electronic music</v>
      </c>
      <c r="S2220" s="6">
        <f t="shared" si="210"/>
        <v>1.2283299999999999</v>
      </c>
      <c r="T2220" s="7">
        <f t="shared" si="211"/>
        <v>32.324473684210524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8"/>
        <v>42235.718888888892</v>
      </c>
      <c r="K2221">
        <v>1437412512</v>
      </c>
      <c r="L2221" s="11">
        <f t="shared" si="20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212"/>
        <v>music</v>
      </c>
      <c r="R2221" t="str">
        <f t="shared" si="213"/>
        <v>electronic music</v>
      </c>
      <c r="S2221" s="6">
        <f t="shared" si="210"/>
        <v>1.0149999999999999</v>
      </c>
      <c r="T2221" s="7">
        <f t="shared" si="211"/>
        <v>53.421052631578945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8"/>
        <v>41482.060601851852</v>
      </c>
      <c r="K2222">
        <v>1372296436</v>
      </c>
      <c r="L2222" s="11">
        <f t="shared" si="20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212"/>
        <v>music</v>
      </c>
      <c r="R2222" t="str">
        <f t="shared" si="213"/>
        <v>electronic music</v>
      </c>
      <c r="S2222" s="6">
        <f t="shared" si="210"/>
        <v>1.0114285714285713</v>
      </c>
      <c r="T2222" s="7">
        <f t="shared" si="211"/>
        <v>51.304347826086953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8"/>
        <v>42483</v>
      </c>
      <c r="K2223">
        <v>1458748809</v>
      </c>
      <c r="L2223" s="11">
        <f t="shared" si="20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212"/>
        <v>games</v>
      </c>
      <c r="R2223" t="str">
        <f t="shared" si="213"/>
        <v>tabletop games</v>
      </c>
      <c r="S2223" s="6">
        <f t="shared" si="210"/>
        <v>1.0811999999999999</v>
      </c>
      <c r="T2223" s="7">
        <f t="shared" si="211"/>
        <v>37.197247706422019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8"/>
        <v>40936.787581018521</v>
      </c>
      <c r="K2224">
        <v>1325184847</v>
      </c>
      <c r="L2224" s="11">
        <f t="shared" si="20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212"/>
        <v>games</v>
      </c>
      <c r="R2224" t="str">
        <f t="shared" si="213"/>
        <v>tabletop games</v>
      </c>
      <c r="S2224" s="6">
        <f t="shared" si="210"/>
        <v>1.6259999999999999</v>
      </c>
      <c r="T2224" s="7">
        <f t="shared" si="211"/>
        <v>27.1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8"/>
        <v>42182.640833333338</v>
      </c>
      <c r="K2225">
        <v>1432826568</v>
      </c>
      <c r="L2225" s="11">
        <f t="shared" si="20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212"/>
        <v>games</v>
      </c>
      <c r="R2225" t="str">
        <f t="shared" si="213"/>
        <v>tabletop games</v>
      </c>
      <c r="S2225" s="6">
        <f t="shared" si="210"/>
        <v>1.0580000000000001</v>
      </c>
      <c r="T2225" s="7">
        <f t="shared" si="211"/>
        <v>206.31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8"/>
        <v>42672.791666666672</v>
      </c>
      <c r="K2226">
        <v>1475337675</v>
      </c>
      <c r="L2226" s="11">
        <f t="shared" si="20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212"/>
        <v>games</v>
      </c>
      <c r="R2226" t="str">
        <f t="shared" si="213"/>
        <v>tabletop games</v>
      </c>
      <c r="S2226" s="6">
        <f t="shared" si="210"/>
        <v>2.4315000000000002</v>
      </c>
      <c r="T2226" s="7">
        <f t="shared" si="211"/>
        <v>82.145270270270274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8"/>
        <v>41903.79184027778</v>
      </c>
      <c r="K2227">
        <v>1408734015</v>
      </c>
      <c r="L2227" s="11">
        <f t="shared" si="20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212"/>
        <v>games</v>
      </c>
      <c r="R2227" t="str">
        <f t="shared" si="213"/>
        <v>tabletop games</v>
      </c>
      <c r="S2227" s="6">
        <f t="shared" si="210"/>
        <v>9.4483338095238096</v>
      </c>
      <c r="T2227" s="7">
        <f t="shared" si="211"/>
        <v>164.79651993355483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8"/>
        <v>42412.207638888889</v>
      </c>
      <c r="K2228">
        <v>1452625822</v>
      </c>
      <c r="L2228" s="11">
        <f t="shared" si="20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212"/>
        <v>games</v>
      </c>
      <c r="R2228" t="str">
        <f t="shared" si="213"/>
        <v>tabletop games</v>
      </c>
      <c r="S2228" s="6">
        <f t="shared" si="210"/>
        <v>1.0846283333333333</v>
      </c>
      <c r="T2228" s="7">
        <f t="shared" si="211"/>
        <v>60.820280373831778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8"/>
        <v>41591.849016203705</v>
      </c>
      <c r="K2229">
        <v>1381778555</v>
      </c>
      <c r="L2229" s="11">
        <f t="shared" si="20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212"/>
        <v>games</v>
      </c>
      <c r="R2229" t="str">
        <f t="shared" si="213"/>
        <v>tabletop games</v>
      </c>
      <c r="S2229" s="6">
        <f t="shared" si="210"/>
        <v>1.5737692307692308</v>
      </c>
      <c r="T2229" s="7">
        <f t="shared" si="211"/>
        <v>67.970099667774093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8"/>
        <v>42232.278194444443</v>
      </c>
      <c r="K2230">
        <v>1437115236</v>
      </c>
      <c r="L2230" s="11">
        <f t="shared" si="20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212"/>
        <v>games</v>
      </c>
      <c r="R2230" t="str">
        <f t="shared" si="213"/>
        <v>tabletop games</v>
      </c>
      <c r="S2230" s="6">
        <f t="shared" si="210"/>
        <v>11.744899999999999</v>
      </c>
      <c r="T2230" s="7">
        <f t="shared" si="211"/>
        <v>81.561805555555551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8"/>
        <v>41520.166666666664</v>
      </c>
      <c r="K2231">
        <v>1375113391</v>
      </c>
      <c r="L2231" s="11">
        <f t="shared" si="20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212"/>
        <v>games</v>
      </c>
      <c r="R2231" t="str">
        <f t="shared" si="213"/>
        <v>tabletop games</v>
      </c>
      <c r="S2231" s="6">
        <f t="shared" si="210"/>
        <v>1.7104755366949576</v>
      </c>
      <c r="T2231" s="7">
        <f t="shared" si="211"/>
        <v>25.42547309833024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8"/>
        <v>41754.881099537037</v>
      </c>
      <c r="K2232">
        <v>1395868127</v>
      </c>
      <c r="L2232" s="11">
        <f t="shared" si="20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212"/>
        <v>games</v>
      </c>
      <c r="R2232" t="str">
        <f t="shared" si="213"/>
        <v>tabletop games</v>
      </c>
      <c r="S2232" s="6">
        <f t="shared" si="210"/>
        <v>1.2595294117647058</v>
      </c>
      <c r="T2232" s="7">
        <f t="shared" si="211"/>
        <v>21.497991967871485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8"/>
        <v>41450.208333333336</v>
      </c>
      <c r="K2233">
        <v>1369864301</v>
      </c>
      <c r="L2233" s="11">
        <f t="shared" si="20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212"/>
        <v>games</v>
      </c>
      <c r="R2233" t="str">
        <f t="shared" si="213"/>
        <v>tabletop games</v>
      </c>
      <c r="S2233" s="6">
        <f t="shared" si="210"/>
        <v>12.121296000000001</v>
      </c>
      <c r="T2233" s="7">
        <f t="shared" si="211"/>
        <v>27.226630727762803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8"/>
        <v>41839.125</v>
      </c>
      <c r="K2234">
        <v>1402945408</v>
      </c>
      <c r="L2234" s="11">
        <f t="shared" si="20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212"/>
        <v>games</v>
      </c>
      <c r="R2234" t="str">
        <f t="shared" si="213"/>
        <v>tabletop games</v>
      </c>
      <c r="S2234" s="6">
        <f t="shared" si="210"/>
        <v>4.9580000000000002</v>
      </c>
      <c r="T2234" s="7">
        <f t="shared" si="211"/>
        <v>25.091093117408906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8"/>
        <v>42352</v>
      </c>
      <c r="K2235">
        <v>1448269539</v>
      </c>
      <c r="L2235" s="11">
        <f t="shared" si="20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212"/>
        <v>games</v>
      </c>
      <c r="R2235" t="str">
        <f t="shared" si="213"/>
        <v>tabletop games</v>
      </c>
      <c r="S2235" s="6">
        <f t="shared" si="210"/>
        <v>3.3203999999999998</v>
      </c>
      <c r="T2235" s="7">
        <f t="shared" si="211"/>
        <v>21.230179028132991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8"/>
        <v>42740.824618055558</v>
      </c>
      <c r="K2236">
        <v>1481053647</v>
      </c>
      <c r="L2236" s="11">
        <f t="shared" si="20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212"/>
        <v>games</v>
      </c>
      <c r="R2236" t="str">
        <f t="shared" si="213"/>
        <v>tabletop games</v>
      </c>
      <c r="S2236" s="6">
        <f t="shared" si="210"/>
        <v>11.65</v>
      </c>
      <c r="T2236" s="7">
        <f t="shared" si="211"/>
        <v>41.607142857142854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8"/>
        <v>42091.980451388896</v>
      </c>
      <c r="K2237">
        <v>1424997111</v>
      </c>
      <c r="L2237" s="11">
        <f t="shared" si="20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212"/>
        <v>games</v>
      </c>
      <c r="R2237" t="str">
        <f t="shared" si="213"/>
        <v>tabletop games</v>
      </c>
      <c r="S2237" s="6">
        <f t="shared" si="210"/>
        <v>1.5331538461538461</v>
      </c>
      <c r="T2237" s="7">
        <f t="shared" si="211"/>
        <v>135.58503401360545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8"/>
        <v>42401.617164351846</v>
      </c>
      <c r="K2238">
        <v>1451746123</v>
      </c>
      <c r="L2238" s="11">
        <f t="shared" si="20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212"/>
        <v>games</v>
      </c>
      <c r="R2238" t="str">
        <f t="shared" si="213"/>
        <v>tabletop games</v>
      </c>
      <c r="S2238" s="6">
        <f t="shared" si="210"/>
        <v>5.3710714285714287</v>
      </c>
      <c r="T2238" s="7">
        <f t="shared" si="211"/>
        <v>22.116176470588236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8"/>
        <v>41955.332638888889</v>
      </c>
      <c r="K2239">
        <v>1412294683</v>
      </c>
      <c r="L2239" s="11">
        <f t="shared" si="20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212"/>
        <v>games</v>
      </c>
      <c r="R2239" t="str">
        <f t="shared" si="213"/>
        <v>tabletop games</v>
      </c>
      <c r="S2239" s="6">
        <f t="shared" si="210"/>
        <v>3.5292777777777777</v>
      </c>
      <c r="T2239" s="7">
        <f t="shared" si="211"/>
        <v>64.625635808748726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8"/>
        <v>42804.621712962966</v>
      </c>
      <c r="K2240">
        <v>1486565716</v>
      </c>
      <c r="L2240" s="11">
        <f t="shared" si="20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212"/>
        <v>games</v>
      </c>
      <c r="R2240" t="str">
        <f t="shared" si="213"/>
        <v>tabletop games</v>
      </c>
      <c r="S2240" s="6">
        <f t="shared" si="210"/>
        <v>1.3740000000000001</v>
      </c>
      <c r="T2240" s="7">
        <f t="shared" si="211"/>
        <v>69.569620253164558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8"/>
        <v>41609.168055555558</v>
      </c>
      <c r="K2241">
        <v>1382742014</v>
      </c>
      <c r="L2241" s="11">
        <f t="shared" si="20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212"/>
        <v>games</v>
      </c>
      <c r="R2241" t="str">
        <f t="shared" si="213"/>
        <v>tabletop games</v>
      </c>
      <c r="S2241" s="6">
        <f t="shared" si="210"/>
        <v>1.2802667999999999</v>
      </c>
      <c r="T2241" s="7">
        <f t="shared" si="211"/>
        <v>75.133028169014082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8"/>
        <v>42482.825740740736</v>
      </c>
      <c r="K2242">
        <v>1458762544</v>
      </c>
      <c r="L2242" s="11">
        <f t="shared" si="20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212"/>
        <v>games</v>
      </c>
      <c r="R2242" t="str">
        <f t="shared" si="213"/>
        <v>tabletop games</v>
      </c>
      <c r="S2242" s="6">
        <f t="shared" si="210"/>
        <v>2.7067999999999999</v>
      </c>
      <c r="T2242" s="7">
        <f t="shared" si="211"/>
        <v>140.97916666666666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4">(((I2243/60)/60)/24)+DATE(1970,1,1)</f>
        <v>42796.827546296292</v>
      </c>
      <c r="K2243">
        <v>1485892300</v>
      </c>
      <c r="L2243" s="11">
        <f t="shared" ref="L2243:L2306" si="215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si="212"/>
        <v>games</v>
      </c>
      <c r="R2243" t="str">
        <f t="shared" si="213"/>
        <v>tabletop games</v>
      </c>
      <c r="S2243" s="6">
        <f t="shared" ref="S2243:S2306" si="216">E2243/D2243</f>
        <v>8.0640000000000001</v>
      </c>
      <c r="T2243" s="7">
        <f t="shared" ref="T2243:T2306" si="217">IF(E2243=0,0,E2243/N2243)</f>
        <v>49.472392638036808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4"/>
        <v>41605.126388888886</v>
      </c>
      <c r="K2244">
        <v>1382449733</v>
      </c>
      <c r="L2244" s="11">
        <f t="shared" si="215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212"/>
        <v>games</v>
      </c>
      <c r="R2244" t="str">
        <f t="shared" si="213"/>
        <v>tabletop games</v>
      </c>
      <c r="S2244" s="6">
        <f t="shared" si="216"/>
        <v>13.600976000000001</v>
      </c>
      <c r="T2244" s="7">
        <f t="shared" si="217"/>
        <v>53.865251485148519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4"/>
        <v>42807.125</v>
      </c>
      <c r="K2245">
        <v>1488823290</v>
      </c>
      <c r="L2245" s="11">
        <f t="shared" si="215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212"/>
        <v>games</v>
      </c>
      <c r="R2245" t="str">
        <f t="shared" si="213"/>
        <v>tabletop games</v>
      </c>
      <c r="S2245" s="6">
        <f t="shared" si="216"/>
        <v>9302.5</v>
      </c>
      <c r="T2245" s="7">
        <f t="shared" si="217"/>
        <v>4.5712530712530715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4"/>
        <v>42659.854166666672</v>
      </c>
      <c r="K2246">
        <v>1475609946</v>
      </c>
      <c r="L2246" s="11">
        <f t="shared" si="215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212"/>
        <v>games</v>
      </c>
      <c r="R2246" t="str">
        <f t="shared" si="213"/>
        <v>tabletop games</v>
      </c>
      <c r="S2246" s="6">
        <f t="shared" si="216"/>
        <v>3.7702</v>
      </c>
      <c r="T2246" s="7">
        <f t="shared" si="217"/>
        <v>65.00344827586207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4"/>
        <v>41691.75</v>
      </c>
      <c r="K2247">
        <v>1390323617</v>
      </c>
      <c r="L2247" s="11">
        <f t="shared" si="215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212"/>
        <v>games</v>
      </c>
      <c r="R2247" t="str">
        <f t="shared" si="213"/>
        <v>tabletop games</v>
      </c>
      <c r="S2247" s="6">
        <f t="shared" si="216"/>
        <v>26.47025</v>
      </c>
      <c r="T2247" s="7">
        <f t="shared" si="217"/>
        <v>53.475252525252522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4"/>
        <v>42251.79178240741</v>
      </c>
      <c r="K2248">
        <v>1438801210</v>
      </c>
      <c r="L2248" s="11">
        <f t="shared" si="215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212"/>
        <v>games</v>
      </c>
      <c r="R2248" t="str">
        <f t="shared" si="213"/>
        <v>tabletop games</v>
      </c>
      <c r="S2248" s="6">
        <f t="shared" si="216"/>
        <v>1.0012000000000001</v>
      </c>
      <c r="T2248" s="7">
        <f t="shared" si="217"/>
        <v>43.912280701754383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4"/>
        <v>42214.666261574079</v>
      </c>
      <c r="K2249">
        <v>1436975965</v>
      </c>
      <c r="L2249" s="11">
        <f t="shared" si="215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212"/>
        <v>games</v>
      </c>
      <c r="R2249" t="str">
        <f t="shared" si="213"/>
        <v>tabletop games</v>
      </c>
      <c r="S2249" s="6">
        <f t="shared" si="216"/>
        <v>1.0445405405405406</v>
      </c>
      <c r="T2249" s="7">
        <f t="shared" si="217"/>
        <v>50.852631578947367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4"/>
        <v>42718.875902777778</v>
      </c>
      <c r="K2250">
        <v>1479157278</v>
      </c>
      <c r="L2250" s="11">
        <f t="shared" si="215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212"/>
        <v>games</v>
      </c>
      <c r="R2250" t="str">
        <f t="shared" si="213"/>
        <v>tabletop games</v>
      </c>
      <c r="S2250" s="6">
        <f t="shared" si="216"/>
        <v>1.0721428571428571</v>
      </c>
      <c r="T2250" s="7">
        <f t="shared" si="217"/>
        <v>58.6328125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4"/>
        <v>41366.661631944444</v>
      </c>
      <c r="K2251">
        <v>1362329565</v>
      </c>
      <c r="L2251" s="11">
        <f t="shared" si="215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ref="Q2251:Q2314" si="218">LEFT(P2251, FIND("/",P2251)-1)</f>
        <v>games</v>
      </c>
      <c r="R2251" t="str">
        <f t="shared" ref="R2251:R2314" si="219">RIGHT(P2251,LEN(P2251)-FIND("/",P2251))</f>
        <v>tabletop games</v>
      </c>
      <c r="S2251" s="6">
        <f t="shared" si="216"/>
        <v>1.6877142857142857</v>
      </c>
      <c r="T2251" s="7">
        <f t="shared" si="217"/>
        <v>32.81666666666667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4"/>
        <v>42707.0471412037</v>
      </c>
      <c r="K2252">
        <v>1478131673</v>
      </c>
      <c r="L2252" s="11">
        <f t="shared" si="215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218"/>
        <v>games</v>
      </c>
      <c r="R2252" t="str">
        <f t="shared" si="219"/>
        <v>tabletop games</v>
      </c>
      <c r="S2252" s="6">
        <f t="shared" si="216"/>
        <v>9.7511200000000002</v>
      </c>
      <c r="T2252" s="7">
        <f t="shared" si="217"/>
        <v>426.93169877408059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4"/>
        <v>41867.34579861111</v>
      </c>
      <c r="K2253">
        <v>1406362677</v>
      </c>
      <c r="L2253" s="11">
        <f t="shared" si="215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218"/>
        <v>games</v>
      </c>
      <c r="R2253" t="str">
        <f t="shared" si="219"/>
        <v>tabletop games</v>
      </c>
      <c r="S2253" s="6">
        <f t="shared" si="216"/>
        <v>1.3444929411764706</v>
      </c>
      <c r="T2253" s="7">
        <f t="shared" si="217"/>
        <v>23.808729166666669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4"/>
        <v>42588.327986111108</v>
      </c>
      <c r="K2254">
        <v>1469173938</v>
      </c>
      <c r="L2254" s="11">
        <f t="shared" si="215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218"/>
        <v>games</v>
      </c>
      <c r="R2254" t="str">
        <f t="shared" si="219"/>
        <v>tabletop games</v>
      </c>
      <c r="S2254" s="6">
        <f t="shared" si="216"/>
        <v>2.722777777777778</v>
      </c>
      <c r="T2254" s="7">
        <f t="shared" si="217"/>
        <v>98.413654618473899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4"/>
        <v>42326.672997685186</v>
      </c>
      <c r="K2255">
        <v>1445267347</v>
      </c>
      <c r="L2255" s="11">
        <f t="shared" si="215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218"/>
        <v>games</v>
      </c>
      <c r="R2255" t="str">
        <f t="shared" si="219"/>
        <v>tabletop games</v>
      </c>
      <c r="S2255" s="6">
        <f t="shared" si="216"/>
        <v>1.1268750000000001</v>
      </c>
      <c r="T2255" s="7">
        <f t="shared" si="217"/>
        <v>107.32142857142857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4"/>
        <v>42759.647777777776</v>
      </c>
      <c r="K2256">
        <v>1484667168</v>
      </c>
      <c r="L2256" s="11">
        <f t="shared" si="215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218"/>
        <v>games</v>
      </c>
      <c r="R2256" t="str">
        <f t="shared" si="219"/>
        <v>tabletop games</v>
      </c>
      <c r="S2256" s="6">
        <f t="shared" si="216"/>
        <v>4.5979999999999999</v>
      </c>
      <c r="T2256" s="7">
        <f t="shared" si="217"/>
        <v>11.67005076142132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4"/>
        <v>42497.951979166668</v>
      </c>
      <c r="K2257">
        <v>1460069451</v>
      </c>
      <c r="L2257" s="11">
        <f t="shared" si="215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218"/>
        <v>games</v>
      </c>
      <c r="R2257" t="str">
        <f t="shared" si="219"/>
        <v>tabletop games</v>
      </c>
      <c r="S2257" s="6">
        <f t="shared" si="216"/>
        <v>2.8665822784810127</v>
      </c>
      <c r="T2257" s="7">
        <f t="shared" si="217"/>
        <v>41.782287822878232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4"/>
        <v>42696.451921296291</v>
      </c>
      <c r="K2258">
        <v>1478602246</v>
      </c>
      <c r="L2258" s="11">
        <f t="shared" si="215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218"/>
        <v>games</v>
      </c>
      <c r="R2258" t="str">
        <f t="shared" si="219"/>
        <v>tabletop games</v>
      </c>
      <c r="S2258" s="6">
        <f t="shared" si="216"/>
        <v>2.2270833333333333</v>
      </c>
      <c r="T2258" s="7">
        <f t="shared" si="217"/>
        <v>21.38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4"/>
        <v>42540.958333333328</v>
      </c>
      <c r="K2259">
        <v>1463351329</v>
      </c>
      <c r="L2259" s="11">
        <f t="shared" si="215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218"/>
        <v>games</v>
      </c>
      <c r="R2259" t="str">
        <f t="shared" si="219"/>
        <v>tabletop games</v>
      </c>
      <c r="S2259" s="6">
        <f t="shared" si="216"/>
        <v>6.3613999999999997</v>
      </c>
      <c r="T2259" s="7">
        <f t="shared" si="217"/>
        <v>94.103550295857985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4"/>
        <v>42166.75100694444</v>
      </c>
      <c r="K2260">
        <v>1431453687</v>
      </c>
      <c r="L2260" s="11">
        <f t="shared" si="215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218"/>
        <v>games</v>
      </c>
      <c r="R2260" t="str">
        <f t="shared" si="219"/>
        <v>tabletop games</v>
      </c>
      <c r="S2260" s="6">
        <f t="shared" si="216"/>
        <v>1.4650000000000001</v>
      </c>
      <c r="T2260" s="7">
        <f t="shared" si="217"/>
        <v>15.721951219512196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4"/>
        <v>42712.804814814815</v>
      </c>
      <c r="K2261">
        <v>1480360736</v>
      </c>
      <c r="L2261" s="11">
        <f t="shared" si="215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218"/>
        <v>games</v>
      </c>
      <c r="R2261" t="str">
        <f t="shared" si="219"/>
        <v>tabletop games</v>
      </c>
      <c r="S2261" s="6">
        <f t="shared" si="216"/>
        <v>18.670999999999999</v>
      </c>
      <c r="T2261" s="7">
        <f t="shared" si="217"/>
        <v>90.635922330097088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4"/>
        <v>41724.975115740745</v>
      </c>
      <c r="K2262">
        <v>1393287850</v>
      </c>
      <c r="L2262" s="11">
        <f t="shared" si="215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218"/>
        <v>games</v>
      </c>
      <c r="R2262" t="str">
        <f t="shared" si="219"/>
        <v>tabletop games</v>
      </c>
      <c r="S2262" s="6">
        <f t="shared" si="216"/>
        <v>3.2692000000000001</v>
      </c>
      <c r="T2262" s="7">
        <f t="shared" si="217"/>
        <v>97.297619047619051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4"/>
        <v>42780.724768518514</v>
      </c>
      <c r="K2263">
        <v>1485278620</v>
      </c>
      <c r="L2263" s="11">
        <f t="shared" si="215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218"/>
        <v>games</v>
      </c>
      <c r="R2263" t="str">
        <f t="shared" si="219"/>
        <v>tabletop games</v>
      </c>
      <c r="S2263" s="6">
        <f t="shared" si="216"/>
        <v>7.7949999999999999</v>
      </c>
      <c r="T2263" s="7">
        <f t="shared" si="217"/>
        <v>37.11904761904762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4"/>
        <v>41961</v>
      </c>
      <c r="K2264">
        <v>1413295358</v>
      </c>
      <c r="L2264" s="11">
        <f t="shared" si="215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218"/>
        <v>games</v>
      </c>
      <c r="R2264" t="str">
        <f t="shared" si="219"/>
        <v>tabletop games</v>
      </c>
      <c r="S2264" s="6">
        <f t="shared" si="216"/>
        <v>1.5415151515151515</v>
      </c>
      <c r="T2264" s="7">
        <f t="shared" si="217"/>
        <v>28.104972375690608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4"/>
        <v>42035.832326388889</v>
      </c>
      <c r="K2265">
        <v>1420919913</v>
      </c>
      <c r="L2265" s="11">
        <f t="shared" si="215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218"/>
        <v>games</v>
      </c>
      <c r="R2265" t="str">
        <f t="shared" si="219"/>
        <v>tabletop games</v>
      </c>
      <c r="S2265" s="6">
        <f t="shared" si="216"/>
        <v>1.1554666666666666</v>
      </c>
      <c r="T2265" s="7">
        <f t="shared" si="217"/>
        <v>144.43333333333334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4"/>
        <v>42513.125</v>
      </c>
      <c r="K2266">
        <v>1462543114</v>
      </c>
      <c r="L2266" s="11">
        <f t="shared" si="215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218"/>
        <v>games</v>
      </c>
      <c r="R2266" t="str">
        <f t="shared" si="219"/>
        <v>tabletop games</v>
      </c>
      <c r="S2266" s="6">
        <f t="shared" si="216"/>
        <v>1.8003333333333333</v>
      </c>
      <c r="T2266" s="7">
        <f t="shared" si="217"/>
        <v>24.274157303370785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4"/>
        <v>42696.853090277778</v>
      </c>
      <c r="K2267">
        <v>1479241707</v>
      </c>
      <c r="L2267" s="11">
        <f t="shared" si="215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218"/>
        <v>games</v>
      </c>
      <c r="R2267" t="str">
        <f t="shared" si="219"/>
        <v>tabletop games</v>
      </c>
      <c r="S2267" s="6">
        <f t="shared" si="216"/>
        <v>2.9849999999999999</v>
      </c>
      <c r="T2267" s="7">
        <f t="shared" si="217"/>
        <v>35.117647058823529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4"/>
        <v>42487.083333333328</v>
      </c>
      <c r="K2268">
        <v>1460235592</v>
      </c>
      <c r="L2268" s="11">
        <f t="shared" si="215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218"/>
        <v>games</v>
      </c>
      <c r="R2268" t="str">
        <f t="shared" si="219"/>
        <v>tabletop games</v>
      </c>
      <c r="S2268" s="6">
        <f t="shared" si="216"/>
        <v>3.2026666666666666</v>
      </c>
      <c r="T2268" s="7">
        <f t="shared" si="217"/>
        <v>24.762886597938145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4"/>
        <v>41994.041666666672</v>
      </c>
      <c r="K2269">
        <v>1416945297</v>
      </c>
      <c r="L2269" s="11">
        <f t="shared" si="215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218"/>
        <v>games</v>
      </c>
      <c r="R2269" t="str">
        <f t="shared" si="219"/>
        <v>tabletop games</v>
      </c>
      <c r="S2269" s="6">
        <f t="shared" si="216"/>
        <v>3.80525</v>
      </c>
      <c r="T2269" s="7">
        <f t="shared" si="217"/>
        <v>188.37871287128712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4"/>
        <v>42806.082349537035</v>
      </c>
      <c r="K2270">
        <v>1486691915</v>
      </c>
      <c r="L2270" s="11">
        <f t="shared" si="215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218"/>
        <v>games</v>
      </c>
      <c r="R2270" t="str">
        <f t="shared" si="219"/>
        <v>tabletop games</v>
      </c>
      <c r="S2270" s="6">
        <f t="shared" si="216"/>
        <v>1.026</v>
      </c>
      <c r="T2270" s="7">
        <f t="shared" si="217"/>
        <v>148.08247422680412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4"/>
        <v>42801.208333333328</v>
      </c>
      <c r="K2271">
        <v>1486745663</v>
      </c>
      <c r="L2271" s="11">
        <f t="shared" si="215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218"/>
        <v>games</v>
      </c>
      <c r="R2271" t="str">
        <f t="shared" si="219"/>
        <v>tabletop games</v>
      </c>
      <c r="S2271" s="6">
        <f t="shared" si="216"/>
        <v>18.016400000000001</v>
      </c>
      <c r="T2271" s="7">
        <f t="shared" si="217"/>
        <v>49.934589800443462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4"/>
        <v>42745.915972222225</v>
      </c>
      <c r="K2272">
        <v>1482353513</v>
      </c>
      <c r="L2272" s="11">
        <f t="shared" si="215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218"/>
        <v>games</v>
      </c>
      <c r="R2272" t="str">
        <f t="shared" si="219"/>
        <v>tabletop games</v>
      </c>
      <c r="S2272" s="6">
        <f t="shared" si="216"/>
        <v>7.2024800000000004</v>
      </c>
      <c r="T2272" s="7">
        <f t="shared" si="217"/>
        <v>107.82155688622754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4"/>
        <v>42714.000046296293</v>
      </c>
      <c r="K2273">
        <v>1478736004</v>
      </c>
      <c r="L2273" s="11">
        <f t="shared" si="215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218"/>
        <v>games</v>
      </c>
      <c r="R2273" t="str">
        <f t="shared" si="219"/>
        <v>tabletop games</v>
      </c>
      <c r="S2273" s="6">
        <f t="shared" si="216"/>
        <v>2.8309000000000002</v>
      </c>
      <c r="T2273" s="7">
        <f t="shared" si="217"/>
        <v>42.63403614457831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4"/>
        <v>42345.699490740735</v>
      </c>
      <c r="K2274">
        <v>1446914836</v>
      </c>
      <c r="L2274" s="11">
        <f t="shared" si="215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218"/>
        <v>games</v>
      </c>
      <c r="R2274" t="str">
        <f t="shared" si="219"/>
        <v>tabletop games</v>
      </c>
      <c r="S2274" s="6">
        <f t="shared" si="216"/>
        <v>13.566000000000001</v>
      </c>
      <c r="T2274" s="7">
        <f t="shared" si="217"/>
        <v>14.370762711864407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4"/>
        <v>42806.507430555561</v>
      </c>
      <c r="K2275">
        <v>1487164242</v>
      </c>
      <c r="L2275" s="11">
        <f t="shared" si="215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218"/>
        <v>games</v>
      </c>
      <c r="R2275" t="str">
        <f t="shared" si="219"/>
        <v>tabletop games</v>
      </c>
      <c r="S2275" s="6">
        <f t="shared" si="216"/>
        <v>2.2035999999999998</v>
      </c>
      <c r="T2275" s="7">
        <f t="shared" si="217"/>
        <v>37.476190476190474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4"/>
        <v>41693.500659722224</v>
      </c>
      <c r="K2276">
        <v>1390564857</v>
      </c>
      <c r="L2276" s="11">
        <f t="shared" si="215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218"/>
        <v>games</v>
      </c>
      <c r="R2276" t="str">
        <f t="shared" si="219"/>
        <v>tabletop games</v>
      </c>
      <c r="S2276" s="6">
        <f t="shared" si="216"/>
        <v>1.196</v>
      </c>
      <c r="T2276" s="7">
        <f t="shared" si="217"/>
        <v>30.202020202020201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4"/>
        <v>41995.616655092599</v>
      </c>
      <c r="K2277">
        <v>1416667679</v>
      </c>
      <c r="L2277" s="11">
        <f t="shared" si="215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218"/>
        <v>games</v>
      </c>
      <c r="R2277" t="str">
        <f t="shared" si="219"/>
        <v>tabletop games</v>
      </c>
      <c r="S2277" s="6">
        <f t="shared" si="216"/>
        <v>4.0776923076923079</v>
      </c>
      <c r="T2277" s="7">
        <f t="shared" si="217"/>
        <v>33.550632911392405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4"/>
        <v>41644.651493055557</v>
      </c>
      <c r="K2278">
        <v>1386344289</v>
      </c>
      <c r="L2278" s="11">
        <f t="shared" si="215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218"/>
        <v>games</v>
      </c>
      <c r="R2278" t="str">
        <f t="shared" si="219"/>
        <v>tabletop games</v>
      </c>
      <c r="S2278" s="6">
        <f t="shared" si="216"/>
        <v>1.0581826105905425</v>
      </c>
      <c r="T2278" s="7">
        <f t="shared" si="217"/>
        <v>64.74666666666667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4"/>
        <v>40966.678506944445</v>
      </c>
      <c r="K2279">
        <v>1327767423</v>
      </c>
      <c r="L2279" s="11">
        <f t="shared" si="215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218"/>
        <v>games</v>
      </c>
      <c r="R2279" t="str">
        <f t="shared" si="219"/>
        <v>tabletop games</v>
      </c>
      <c r="S2279" s="6">
        <f t="shared" si="216"/>
        <v>1.4108235294117648</v>
      </c>
      <c r="T2279" s="7">
        <f t="shared" si="217"/>
        <v>57.932367149758456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4"/>
        <v>42372.957638888889</v>
      </c>
      <c r="K2280">
        <v>1448902867</v>
      </c>
      <c r="L2280" s="11">
        <f t="shared" si="215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218"/>
        <v>games</v>
      </c>
      <c r="R2280" t="str">
        <f t="shared" si="219"/>
        <v>tabletop games</v>
      </c>
      <c r="S2280" s="6">
        <f t="shared" si="216"/>
        <v>2.7069999999999999</v>
      </c>
      <c r="T2280" s="7">
        <f t="shared" si="217"/>
        <v>53.078431372549019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4"/>
        <v>42039.166666666672</v>
      </c>
      <c r="K2281">
        <v>1421436099</v>
      </c>
      <c r="L2281" s="11">
        <f t="shared" si="215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218"/>
        <v>games</v>
      </c>
      <c r="R2281" t="str">
        <f t="shared" si="219"/>
        <v>tabletop games</v>
      </c>
      <c r="S2281" s="6">
        <f t="shared" si="216"/>
        <v>1.538</v>
      </c>
      <c r="T2281" s="7">
        <f t="shared" si="217"/>
        <v>48.0625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4"/>
        <v>42264.624895833331</v>
      </c>
      <c r="K2282">
        <v>1439909991</v>
      </c>
      <c r="L2282" s="11">
        <f t="shared" si="215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218"/>
        <v>games</v>
      </c>
      <c r="R2282" t="str">
        <f t="shared" si="219"/>
        <v>tabletop games</v>
      </c>
      <c r="S2282" s="6">
        <f t="shared" si="216"/>
        <v>4.0357653061224488</v>
      </c>
      <c r="T2282" s="7">
        <f t="shared" si="217"/>
        <v>82.396874999999994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4"/>
        <v>40749.284722222219</v>
      </c>
      <c r="K2283">
        <v>1306219897</v>
      </c>
      <c r="L2283" s="11">
        <f t="shared" si="215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218"/>
        <v>music</v>
      </c>
      <c r="R2283" t="str">
        <f t="shared" si="219"/>
        <v>rock</v>
      </c>
      <c r="S2283" s="6">
        <f t="shared" si="216"/>
        <v>1.85</v>
      </c>
      <c r="T2283" s="7">
        <f t="shared" si="217"/>
        <v>50.454545454545453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4"/>
        <v>42383.17460648148</v>
      </c>
      <c r="K2284">
        <v>1447560686</v>
      </c>
      <c r="L2284" s="11">
        <f t="shared" si="215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218"/>
        <v>music</v>
      </c>
      <c r="R2284" t="str">
        <f t="shared" si="219"/>
        <v>rock</v>
      </c>
      <c r="S2284" s="6">
        <f t="shared" si="216"/>
        <v>1.8533333333333333</v>
      </c>
      <c r="T2284" s="7">
        <f t="shared" si="217"/>
        <v>115.83333333333333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4"/>
        <v>41038.083379629628</v>
      </c>
      <c r="K2285">
        <v>1331348404</v>
      </c>
      <c r="L2285" s="11">
        <f t="shared" si="215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218"/>
        <v>music</v>
      </c>
      <c r="R2285" t="str">
        <f t="shared" si="219"/>
        <v>rock</v>
      </c>
      <c r="S2285" s="6">
        <f t="shared" si="216"/>
        <v>1.0085533333333332</v>
      </c>
      <c r="T2285" s="7">
        <f t="shared" si="217"/>
        <v>63.03458333333333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4"/>
        <v>40614.166666666664</v>
      </c>
      <c r="K2286">
        <v>1297451245</v>
      </c>
      <c r="L2286" s="11">
        <f t="shared" si="215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218"/>
        <v>music</v>
      </c>
      <c r="R2286" t="str">
        <f t="shared" si="219"/>
        <v>rock</v>
      </c>
      <c r="S2286" s="6">
        <f t="shared" si="216"/>
        <v>1.0622116666666668</v>
      </c>
      <c r="T2286" s="7">
        <f t="shared" si="217"/>
        <v>108.02152542372882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4"/>
        <v>41089.185682870368</v>
      </c>
      <c r="K2287">
        <v>1338352043</v>
      </c>
      <c r="L2287" s="11">
        <f t="shared" si="215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218"/>
        <v>music</v>
      </c>
      <c r="R2287" t="str">
        <f t="shared" si="219"/>
        <v>rock</v>
      </c>
      <c r="S2287" s="6">
        <f t="shared" si="216"/>
        <v>1.2136666666666667</v>
      </c>
      <c r="T2287" s="7">
        <f t="shared" si="217"/>
        <v>46.088607594936711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4"/>
        <v>41523.165972222225</v>
      </c>
      <c r="K2288">
        <v>1376003254</v>
      </c>
      <c r="L2288" s="11">
        <f t="shared" si="215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218"/>
        <v>music</v>
      </c>
      <c r="R2288" t="str">
        <f t="shared" si="219"/>
        <v>rock</v>
      </c>
      <c r="S2288" s="6">
        <f t="shared" si="216"/>
        <v>1.0006666666666666</v>
      </c>
      <c r="T2288" s="7">
        <f t="shared" si="217"/>
        <v>107.21428571428571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4"/>
        <v>41813.667361111111</v>
      </c>
      <c r="K2289">
        <v>1401724860</v>
      </c>
      <c r="L2289" s="11">
        <f t="shared" si="215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218"/>
        <v>music</v>
      </c>
      <c r="R2289" t="str">
        <f t="shared" si="219"/>
        <v>rock</v>
      </c>
      <c r="S2289" s="6">
        <f t="shared" si="216"/>
        <v>1.1997755555555556</v>
      </c>
      <c r="T2289" s="7">
        <f t="shared" si="217"/>
        <v>50.9338679245283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4"/>
        <v>41086.75</v>
      </c>
      <c r="K2290">
        <v>1339098689</v>
      </c>
      <c r="L2290" s="11">
        <f t="shared" si="215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218"/>
        <v>music</v>
      </c>
      <c r="R2290" t="str">
        <f t="shared" si="219"/>
        <v>rock</v>
      </c>
      <c r="S2290" s="6">
        <f t="shared" si="216"/>
        <v>1.0009999999999999</v>
      </c>
      <c r="T2290" s="7">
        <f t="shared" si="217"/>
        <v>40.04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4"/>
        <v>41614.973611111112</v>
      </c>
      <c r="K2291">
        <v>1382659060</v>
      </c>
      <c r="L2291" s="11">
        <f t="shared" si="215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218"/>
        <v>music</v>
      </c>
      <c r="R2291" t="str">
        <f t="shared" si="219"/>
        <v>rock</v>
      </c>
      <c r="S2291" s="6">
        <f t="shared" si="216"/>
        <v>1.0740000000000001</v>
      </c>
      <c r="T2291" s="7">
        <f t="shared" si="217"/>
        <v>64.44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4"/>
        <v>40148.708333333336</v>
      </c>
      <c r="K2292">
        <v>1252908330</v>
      </c>
      <c r="L2292" s="11">
        <f t="shared" si="215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218"/>
        <v>music</v>
      </c>
      <c r="R2292" t="str">
        <f t="shared" si="219"/>
        <v>rock</v>
      </c>
      <c r="S2292" s="6">
        <f t="shared" si="216"/>
        <v>1.0406666666666666</v>
      </c>
      <c r="T2292" s="7">
        <f t="shared" si="217"/>
        <v>53.827586206896555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4"/>
        <v>41022.166666666664</v>
      </c>
      <c r="K2293">
        <v>1332199618</v>
      </c>
      <c r="L2293" s="11">
        <f t="shared" si="215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218"/>
        <v>music</v>
      </c>
      <c r="R2293" t="str">
        <f t="shared" si="219"/>
        <v>rock</v>
      </c>
      <c r="S2293" s="6">
        <f t="shared" si="216"/>
        <v>1.728</v>
      </c>
      <c r="T2293" s="7">
        <f t="shared" si="217"/>
        <v>100.46511627906976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4"/>
        <v>41017.697638888887</v>
      </c>
      <c r="K2294">
        <v>1332175476</v>
      </c>
      <c r="L2294" s="11">
        <f t="shared" si="215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218"/>
        <v>music</v>
      </c>
      <c r="R2294" t="str">
        <f t="shared" si="219"/>
        <v>rock</v>
      </c>
      <c r="S2294" s="6">
        <f t="shared" si="216"/>
        <v>1.072505</v>
      </c>
      <c r="T2294" s="7">
        <f t="shared" si="217"/>
        <v>46.630652173913049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4"/>
        <v>41177.165972222225</v>
      </c>
      <c r="K2295">
        <v>1346345999</v>
      </c>
      <c r="L2295" s="11">
        <f t="shared" si="215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218"/>
        <v>music</v>
      </c>
      <c r="R2295" t="str">
        <f t="shared" si="219"/>
        <v>rock</v>
      </c>
      <c r="S2295" s="6">
        <f t="shared" si="216"/>
        <v>1.0823529411764705</v>
      </c>
      <c r="T2295" s="7">
        <f t="shared" si="217"/>
        <v>34.074074074074076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4"/>
        <v>41294.72314814815</v>
      </c>
      <c r="K2296">
        <v>1356110480</v>
      </c>
      <c r="L2296" s="11">
        <f t="shared" si="215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218"/>
        <v>music</v>
      </c>
      <c r="R2296" t="str">
        <f t="shared" si="219"/>
        <v>rock</v>
      </c>
      <c r="S2296" s="6">
        <f t="shared" si="216"/>
        <v>1.4608079999999999</v>
      </c>
      <c r="T2296" s="7">
        <f t="shared" si="217"/>
        <v>65.214642857142863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4"/>
        <v>41300.954351851848</v>
      </c>
      <c r="K2297">
        <v>1356648856</v>
      </c>
      <c r="L2297" s="11">
        <f t="shared" si="215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218"/>
        <v>music</v>
      </c>
      <c r="R2297" t="str">
        <f t="shared" si="219"/>
        <v>rock</v>
      </c>
      <c r="S2297" s="6">
        <f t="shared" si="216"/>
        <v>1.2524999999999999</v>
      </c>
      <c r="T2297" s="7">
        <f t="shared" si="217"/>
        <v>44.205882352941174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4"/>
        <v>40962.731782407405</v>
      </c>
      <c r="K2298">
        <v>1326994426</v>
      </c>
      <c r="L2298" s="11">
        <f t="shared" si="215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218"/>
        <v>music</v>
      </c>
      <c r="R2298" t="str">
        <f t="shared" si="219"/>
        <v>rock</v>
      </c>
      <c r="S2298" s="6">
        <f t="shared" si="216"/>
        <v>1.4907142857142857</v>
      </c>
      <c r="T2298" s="7">
        <f t="shared" si="217"/>
        <v>71.965517241379317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4"/>
        <v>40982.165972222225</v>
      </c>
      <c r="K2299">
        <v>1328749249</v>
      </c>
      <c r="L2299" s="11">
        <f t="shared" si="215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218"/>
        <v>music</v>
      </c>
      <c r="R2299" t="str">
        <f t="shared" si="219"/>
        <v>rock</v>
      </c>
      <c r="S2299" s="6">
        <f t="shared" si="216"/>
        <v>1.006</v>
      </c>
      <c r="T2299" s="7">
        <f t="shared" si="217"/>
        <v>52.94736842105263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4"/>
        <v>41724.798993055556</v>
      </c>
      <c r="K2300">
        <v>1393272633</v>
      </c>
      <c r="L2300" s="11">
        <f t="shared" si="215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218"/>
        <v>music</v>
      </c>
      <c r="R2300" t="str">
        <f t="shared" si="219"/>
        <v>rock</v>
      </c>
      <c r="S2300" s="6">
        <f t="shared" si="216"/>
        <v>1.0507333333333333</v>
      </c>
      <c r="T2300" s="7">
        <f t="shared" si="217"/>
        <v>109.45138888888889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4"/>
        <v>40580.032511574071</v>
      </c>
      <c r="K2301">
        <v>1295657209</v>
      </c>
      <c r="L2301" s="11">
        <f t="shared" si="215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218"/>
        <v>music</v>
      </c>
      <c r="R2301" t="str">
        <f t="shared" si="219"/>
        <v>rock</v>
      </c>
      <c r="S2301" s="6">
        <f t="shared" si="216"/>
        <v>3.5016666666666665</v>
      </c>
      <c r="T2301" s="7">
        <f t="shared" si="217"/>
        <v>75.035714285714292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4"/>
        <v>41088.727037037039</v>
      </c>
      <c r="K2302">
        <v>1339694816</v>
      </c>
      <c r="L2302" s="11">
        <f t="shared" si="215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218"/>
        <v>music</v>
      </c>
      <c r="R2302" t="str">
        <f t="shared" si="219"/>
        <v>rock</v>
      </c>
      <c r="S2302" s="6">
        <f t="shared" si="216"/>
        <v>1.0125</v>
      </c>
      <c r="T2302" s="7">
        <f t="shared" si="217"/>
        <v>115.71428571428571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4"/>
        <v>41446.146944444445</v>
      </c>
      <c r="K2303">
        <v>1369193496</v>
      </c>
      <c r="L2303" s="11">
        <f t="shared" si="215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218"/>
        <v>music</v>
      </c>
      <c r="R2303" t="str">
        <f t="shared" si="219"/>
        <v>indie rock</v>
      </c>
      <c r="S2303" s="6">
        <f t="shared" si="216"/>
        <v>1.336044</v>
      </c>
      <c r="T2303" s="7">
        <f t="shared" si="217"/>
        <v>31.659810426540286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4"/>
        <v>41639.291666666664</v>
      </c>
      <c r="K2304">
        <v>1385585434</v>
      </c>
      <c r="L2304" s="11">
        <f t="shared" si="215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218"/>
        <v>music</v>
      </c>
      <c r="R2304" t="str">
        <f t="shared" si="219"/>
        <v>indie rock</v>
      </c>
      <c r="S2304" s="6">
        <f t="shared" si="216"/>
        <v>1.7065217391304348</v>
      </c>
      <c r="T2304" s="7">
        <f t="shared" si="217"/>
        <v>46.176470588235297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4"/>
        <v>40890.152731481481</v>
      </c>
      <c r="K2305">
        <v>1320287996</v>
      </c>
      <c r="L2305" s="11">
        <f t="shared" si="215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218"/>
        <v>music</v>
      </c>
      <c r="R2305" t="str">
        <f t="shared" si="219"/>
        <v>indie rock</v>
      </c>
      <c r="S2305" s="6">
        <f t="shared" si="216"/>
        <v>1.0935829457364341</v>
      </c>
      <c r="T2305" s="7">
        <f t="shared" si="217"/>
        <v>68.481650485436887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4"/>
        <v>40544.207638888889</v>
      </c>
      <c r="K2306">
        <v>1290281691</v>
      </c>
      <c r="L2306" s="11">
        <f t="shared" si="215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218"/>
        <v>music</v>
      </c>
      <c r="R2306" t="str">
        <f t="shared" si="219"/>
        <v>indie rock</v>
      </c>
      <c r="S2306" s="6">
        <f t="shared" si="216"/>
        <v>1.0070033333333335</v>
      </c>
      <c r="T2306" s="7">
        <f t="shared" si="217"/>
        <v>53.469203539823013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20">(((I2307/60)/60)/24)+DATE(1970,1,1)</f>
        <v>41859.75</v>
      </c>
      <c r="K2307">
        <v>1405356072</v>
      </c>
      <c r="L2307" s="11">
        <f t="shared" ref="L2307:L2370" si="221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si="218"/>
        <v>music</v>
      </c>
      <c r="R2307" t="str">
        <f t="shared" si="219"/>
        <v>indie rock</v>
      </c>
      <c r="S2307" s="6">
        <f t="shared" ref="S2307:S2370" si="222">E2307/D2307</f>
        <v>1.0122777777777778</v>
      </c>
      <c r="T2307" s="7">
        <f t="shared" ref="T2307:T2370" si="223">IF(E2307=0,0,E2307/N2307)</f>
        <v>109.10778443113773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20"/>
        <v>40978.16815972222</v>
      </c>
      <c r="K2308">
        <v>1328760129</v>
      </c>
      <c r="L2308" s="11">
        <f t="shared" si="221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218"/>
        <v>music</v>
      </c>
      <c r="R2308" t="str">
        <f t="shared" si="219"/>
        <v>indie rock</v>
      </c>
      <c r="S2308" s="6">
        <f t="shared" si="222"/>
        <v>1.0675857142857144</v>
      </c>
      <c r="T2308" s="7">
        <f t="shared" si="223"/>
        <v>51.185616438356163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20"/>
        <v>41034.802407407406</v>
      </c>
      <c r="K2309">
        <v>1333653333</v>
      </c>
      <c r="L2309" s="11">
        <f t="shared" si="221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218"/>
        <v>music</v>
      </c>
      <c r="R2309" t="str">
        <f t="shared" si="219"/>
        <v>indie rock</v>
      </c>
      <c r="S2309" s="6">
        <f t="shared" si="222"/>
        <v>1.0665777537961894</v>
      </c>
      <c r="T2309" s="7">
        <f t="shared" si="223"/>
        <v>27.936800000000002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20"/>
        <v>41880.041666666664</v>
      </c>
      <c r="K2310">
        <v>1406847996</v>
      </c>
      <c r="L2310" s="11">
        <f t="shared" si="221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218"/>
        <v>music</v>
      </c>
      <c r="R2310" t="str">
        <f t="shared" si="219"/>
        <v>indie rock</v>
      </c>
      <c r="S2310" s="6">
        <f t="shared" si="222"/>
        <v>1.0130622</v>
      </c>
      <c r="T2310" s="7">
        <f t="shared" si="223"/>
        <v>82.496921824104234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20"/>
        <v>41342.987696759257</v>
      </c>
      <c r="K2311">
        <v>1359848537</v>
      </c>
      <c r="L2311" s="11">
        <f t="shared" si="221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218"/>
        <v>music</v>
      </c>
      <c r="R2311" t="str">
        <f t="shared" si="219"/>
        <v>indie rock</v>
      </c>
      <c r="S2311" s="6">
        <f t="shared" si="222"/>
        <v>1.0667450000000001</v>
      </c>
      <c r="T2311" s="7">
        <f t="shared" si="223"/>
        <v>59.817476635514019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20"/>
        <v>41354.752488425926</v>
      </c>
      <c r="K2312">
        <v>1361300615</v>
      </c>
      <c r="L2312" s="11">
        <f t="shared" si="221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218"/>
        <v>music</v>
      </c>
      <c r="R2312" t="str">
        <f t="shared" si="219"/>
        <v>indie rock</v>
      </c>
      <c r="S2312" s="6">
        <f t="shared" si="222"/>
        <v>4.288397837837838</v>
      </c>
      <c r="T2312" s="7">
        <f t="shared" si="223"/>
        <v>64.816470588235291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20"/>
        <v>41766.004502314812</v>
      </c>
      <c r="K2313">
        <v>1396829189</v>
      </c>
      <c r="L2313" s="11">
        <f t="shared" si="221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218"/>
        <v>music</v>
      </c>
      <c r="R2313" t="str">
        <f t="shared" si="219"/>
        <v>indie rock</v>
      </c>
      <c r="S2313" s="6">
        <f t="shared" si="222"/>
        <v>1.0411111111111111</v>
      </c>
      <c r="T2313" s="7">
        <f t="shared" si="223"/>
        <v>90.09615384615384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20"/>
        <v>41747.958333333336</v>
      </c>
      <c r="K2314">
        <v>1395155478</v>
      </c>
      <c r="L2314" s="11">
        <f t="shared" si="221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218"/>
        <v>music</v>
      </c>
      <c r="R2314" t="str">
        <f t="shared" si="219"/>
        <v>indie rock</v>
      </c>
      <c r="S2314" s="6">
        <f t="shared" si="222"/>
        <v>1.0786666666666667</v>
      </c>
      <c r="T2314" s="7">
        <f t="shared" si="223"/>
        <v>40.962025316455694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20"/>
        <v>41032.958634259259</v>
      </c>
      <c r="K2315">
        <v>1333494026</v>
      </c>
      <c r="L2315" s="11">
        <f t="shared" si="221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ref="Q2315:Q2378" si="224">LEFT(P2315, FIND("/",P2315)-1)</f>
        <v>music</v>
      </c>
      <c r="R2315" t="str">
        <f t="shared" ref="R2315:R2378" si="225">RIGHT(P2315,LEN(P2315)-FIND("/",P2315))</f>
        <v>indie rock</v>
      </c>
      <c r="S2315" s="6">
        <f t="shared" si="222"/>
        <v>1.7584040000000001</v>
      </c>
      <c r="T2315" s="7">
        <f t="shared" si="223"/>
        <v>56.000127388535034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20"/>
        <v>41067.551585648151</v>
      </c>
      <c r="K2316">
        <v>1336482857</v>
      </c>
      <c r="L2316" s="11">
        <f t="shared" si="221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224"/>
        <v>music</v>
      </c>
      <c r="R2316" t="str">
        <f t="shared" si="225"/>
        <v>indie rock</v>
      </c>
      <c r="S2316" s="6">
        <f t="shared" si="222"/>
        <v>1.5697000000000001</v>
      </c>
      <c r="T2316" s="7">
        <f t="shared" si="223"/>
        <v>37.672800000000002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20"/>
        <v>41034.72619212963</v>
      </c>
      <c r="K2317">
        <v>1333646743</v>
      </c>
      <c r="L2317" s="11">
        <f t="shared" si="221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224"/>
        <v>music</v>
      </c>
      <c r="R2317" t="str">
        <f t="shared" si="225"/>
        <v>indie rock</v>
      </c>
      <c r="S2317" s="6">
        <f t="shared" si="222"/>
        <v>1.026</v>
      </c>
      <c r="T2317" s="7">
        <f t="shared" si="223"/>
        <v>40.078125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20"/>
        <v>40156.76666666667</v>
      </c>
      <c r="K2318">
        <v>1253726650</v>
      </c>
      <c r="L2318" s="11">
        <f t="shared" si="221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224"/>
        <v>music</v>
      </c>
      <c r="R2318" t="str">
        <f t="shared" si="225"/>
        <v>indie rock</v>
      </c>
      <c r="S2318" s="6">
        <f t="shared" si="222"/>
        <v>1.0404266666666666</v>
      </c>
      <c r="T2318" s="7">
        <f t="shared" si="223"/>
        <v>78.031999999999996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20"/>
        <v>40224.208333333336</v>
      </c>
      <c r="K2319">
        <v>1263474049</v>
      </c>
      <c r="L2319" s="11">
        <f t="shared" si="221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224"/>
        <v>music</v>
      </c>
      <c r="R2319" t="str">
        <f t="shared" si="225"/>
        <v>indie rock</v>
      </c>
      <c r="S2319" s="6">
        <f t="shared" si="222"/>
        <v>1.04</v>
      </c>
      <c r="T2319" s="7">
        <f t="shared" si="223"/>
        <v>18.90909090909091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20"/>
        <v>40082.165972222225</v>
      </c>
      <c r="K2320">
        <v>1251214014</v>
      </c>
      <c r="L2320" s="11">
        <f t="shared" si="221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224"/>
        <v>music</v>
      </c>
      <c r="R2320" t="str">
        <f t="shared" si="225"/>
        <v>indie rock</v>
      </c>
      <c r="S2320" s="6">
        <f t="shared" si="222"/>
        <v>1.2105999999999999</v>
      </c>
      <c r="T2320" s="7">
        <f t="shared" si="223"/>
        <v>37.134969325153371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20"/>
        <v>41623.082002314812</v>
      </c>
      <c r="K2321">
        <v>1384480685</v>
      </c>
      <c r="L2321" s="11">
        <f t="shared" si="221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224"/>
        <v>music</v>
      </c>
      <c r="R2321" t="str">
        <f t="shared" si="225"/>
        <v>indie rock</v>
      </c>
      <c r="S2321" s="6">
        <f t="shared" si="222"/>
        <v>1.077</v>
      </c>
      <c r="T2321" s="7">
        <f t="shared" si="223"/>
        <v>41.961038961038959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20"/>
        <v>41731.775462962964</v>
      </c>
      <c r="K2322">
        <v>1393443400</v>
      </c>
      <c r="L2322" s="11">
        <f t="shared" si="221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224"/>
        <v>music</v>
      </c>
      <c r="R2322" t="str">
        <f t="shared" si="225"/>
        <v>indie rock</v>
      </c>
      <c r="S2322" s="6">
        <f t="shared" si="222"/>
        <v>1.0866</v>
      </c>
      <c r="T2322" s="7">
        <f t="shared" si="223"/>
        <v>61.044943820224717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20"/>
        <v>42829.21876157407</v>
      </c>
      <c r="K2323">
        <v>1488694501</v>
      </c>
      <c r="L2323" s="11">
        <f t="shared" si="221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224"/>
        <v>food</v>
      </c>
      <c r="R2323" t="str">
        <f t="shared" si="225"/>
        <v>small batch</v>
      </c>
      <c r="S2323" s="6">
        <f t="shared" si="222"/>
        <v>0.39120962394619685</v>
      </c>
      <c r="T2323" s="7">
        <f t="shared" si="223"/>
        <v>64.53125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20"/>
        <v>42834.853807870371</v>
      </c>
      <c r="K2324">
        <v>1489181369</v>
      </c>
      <c r="L2324" s="11">
        <f t="shared" si="221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224"/>
        <v>food</v>
      </c>
      <c r="R2324" t="str">
        <f t="shared" si="225"/>
        <v>small batch</v>
      </c>
      <c r="S2324" s="6">
        <f t="shared" si="222"/>
        <v>3.1481481481481478E-2</v>
      </c>
      <c r="T2324" s="7">
        <f t="shared" si="223"/>
        <v>21.25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20"/>
        <v>42814.755173611105</v>
      </c>
      <c r="K2325">
        <v>1489428447</v>
      </c>
      <c r="L2325" s="11">
        <f t="shared" si="221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224"/>
        <v>food</v>
      </c>
      <c r="R2325" t="str">
        <f t="shared" si="225"/>
        <v>small batch</v>
      </c>
      <c r="S2325" s="6">
        <f t="shared" si="222"/>
        <v>0.48</v>
      </c>
      <c r="T2325" s="7">
        <f t="shared" si="223"/>
        <v>30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20"/>
        <v>42820.843576388885</v>
      </c>
      <c r="K2326">
        <v>1487970885</v>
      </c>
      <c r="L2326" s="11">
        <f t="shared" si="221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224"/>
        <v>food</v>
      </c>
      <c r="R2326" t="str">
        <f t="shared" si="225"/>
        <v>small batch</v>
      </c>
      <c r="S2326" s="6">
        <f t="shared" si="222"/>
        <v>0.20733333333333334</v>
      </c>
      <c r="T2326" s="7">
        <f t="shared" si="223"/>
        <v>25.491803278688526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20"/>
        <v>42823.980682870373</v>
      </c>
      <c r="K2327">
        <v>1488241931</v>
      </c>
      <c r="L2327" s="11">
        <f t="shared" si="221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224"/>
        <v>food</v>
      </c>
      <c r="R2327" t="str">
        <f t="shared" si="225"/>
        <v>small batch</v>
      </c>
      <c r="S2327" s="6">
        <f t="shared" si="222"/>
        <v>0.08</v>
      </c>
      <c r="T2327" s="7">
        <f t="shared" si="223"/>
        <v>11.428571428571429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20"/>
        <v>42855.708333333328</v>
      </c>
      <c r="K2328">
        <v>1489106948</v>
      </c>
      <c r="L2328" s="11">
        <f t="shared" si="221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224"/>
        <v>food</v>
      </c>
      <c r="R2328" t="str">
        <f t="shared" si="225"/>
        <v>small batch</v>
      </c>
      <c r="S2328" s="6">
        <f t="shared" si="222"/>
        <v>7.1999999999999998E-3</v>
      </c>
      <c r="T2328" s="7">
        <f t="shared" si="223"/>
        <v>108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20"/>
        <v>41877.917129629634</v>
      </c>
      <c r="K2329">
        <v>1406066440</v>
      </c>
      <c r="L2329" s="11">
        <f t="shared" si="221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224"/>
        <v>food</v>
      </c>
      <c r="R2329" t="str">
        <f t="shared" si="225"/>
        <v>small batch</v>
      </c>
      <c r="S2329" s="6">
        <f t="shared" si="222"/>
        <v>5.2609431428571432</v>
      </c>
      <c r="T2329" s="7">
        <f t="shared" si="223"/>
        <v>54.883162444113267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20"/>
        <v>42169.781678240746</v>
      </c>
      <c r="K2330">
        <v>1431715537</v>
      </c>
      <c r="L2330" s="11">
        <f t="shared" si="221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224"/>
        <v>food</v>
      </c>
      <c r="R2330" t="str">
        <f t="shared" si="225"/>
        <v>small batch</v>
      </c>
      <c r="S2330" s="6">
        <f t="shared" si="222"/>
        <v>2.5445000000000002</v>
      </c>
      <c r="T2330" s="7">
        <f t="shared" si="223"/>
        <v>47.383612662942269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20"/>
        <v>41837.624374999999</v>
      </c>
      <c r="K2331">
        <v>1403017146</v>
      </c>
      <c r="L2331" s="11">
        <f t="shared" si="221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224"/>
        <v>food</v>
      </c>
      <c r="R2331" t="str">
        <f t="shared" si="225"/>
        <v>small batch</v>
      </c>
      <c r="S2331" s="6">
        <f t="shared" si="222"/>
        <v>1.0591999999999999</v>
      </c>
      <c r="T2331" s="7">
        <f t="shared" si="223"/>
        <v>211.84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20"/>
        <v>42363</v>
      </c>
      <c r="K2332">
        <v>1448400943</v>
      </c>
      <c r="L2332" s="11">
        <f t="shared" si="221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224"/>
        <v>food</v>
      </c>
      <c r="R2332" t="str">
        <f t="shared" si="225"/>
        <v>small batch</v>
      </c>
      <c r="S2332" s="6">
        <f t="shared" si="222"/>
        <v>1.0242285714285715</v>
      </c>
      <c r="T2332" s="7">
        <f t="shared" si="223"/>
        <v>219.92638036809817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20"/>
        <v>41869.005671296298</v>
      </c>
      <c r="K2333">
        <v>1405728490</v>
      </c>
      <c r="L2333" s="11">
        <f t="shared" si="221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224"/>
        <v>food</v>
      </c>
      <c r="R2333" t="str">
        <f t="shared" si="225"/>
        <v>small batch</v>
      </c>
      <c r="S2333" s="6">
        <f t="shared" si="222"/>
        <v>1.4431375</v>
      </c>
      <c r="T2333" s="7">
        <f t="shared" si="223"/>
        <v>40.795406360424032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20"/>
        <v>42041.628136574072</v>
      </c>
      <c r="K2334">
        <v>1420643071</v>
      </c>
      <c r="L2334" s="11">
        <f t="shared" si="221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224"/>
        <v>food</v>
      </c>
      <c r="R2334" t="str">
        <f t="shared" si="225"/>
        <v>small batch</v>
      </c>
      <c r="S2334" s="6">
        <f t="shared" si="222"/>
        <v>1.06308</v>
      </c>
      <c r="T2334" s="7">
        <f t="shared" si="223"/>
        <v>75.502840909090907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20"/>
        <v>41788.743055555555</v>
      </c>
      <c r="K2335">
        <v>1399563390</v>
      </c>
      <c r="L2335" s="11">
        <f t="shared" si="221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224"/>
        <v>food</v>
      </c>
      <c r="R2335" t="str">
        <f t="shared" si="225"/>
        <v>small batch</v>
      </c>
      <c r="S2335" s="6">
        <f t="shared" si="222"/>
        <v>2.1216666666666666</v>
      </c>
      <c r="T2335" s="7">
        <f t="shared" si="223"/>
        <v>13.542553191489361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20"/>
        <v>41948.731944444444</v>
      </c>
      <c r="K2336">
        <v>1412611498</v>
      </c>
      <c r="L2336" s="11">
        <f t="shared" si="221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224"/>
        <v>food</v>
      </c>
      <c r="R2336" t="str">
        <f t="shared" si="225"/>
        <v>small batch</v>
      </c>
      <c r="S2336" s="6">
        <f t="shared" si="222"/>
        <v>1.0195000000000001</v>
      </c>
      <c r="T2336" s="7">
        <f t="shared" si="223"/>
        <v>60.865671641791046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20"/>
        <v>41801.572256944448</v>
      </c>
      <c r="K2337">
        <v>1399902243</v>
      </c>
      <c r="L2337" s="11">
        <f t="shared" si="221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224"/>
        <v>food</v>
      </c>
      <c r="R2337" t="str">
        <f t="shared" si="225"/>
        <v>small batch</v>
      </c>
      <c r="S2337" s="6">
        <f t="shared" si="222"/>
        <v>1.0227200000000001</v>
      </c>
      <c r="T2337" s="7">
        <f t="shared" si="223"/>
        <v>115.69230769230769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20"/>
        <v>41706.924710648149</v>
      </c>
      <c r="K2338">
        <v>1390860695</v>
      </c>
      <c r="L2338" s="11">
        <f t="shared" si="221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224"/>
        <v>food</v>
      </c>
      <c r="R2338" t="str">
        <f t="shared" si="225"/>
        <v>small batch</v>
      </c>
      <c r="S2338" s="6">
        <f t="shared" si="222"/>
        <v>5.2073254999999996</v>
      </c>
      <c r="T2338" s="7">
        <f t="shared" si="223"/>
        <v>48.104623556581984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20"/>
        <v>41816.640543981484</v>
      </c>
      <c r="K2339">
        <v>1401204143</v>
      </c>
      <c r="L2339" s="11">
        <f t="shared" si="221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224"/>
        <v>food</v>
      </c>
      <c r="R2339" t="str">
        <f t="shared" si="225"/>
        <v>small batch</v>
      </c>
      <c r="S2339" s="6">
        <f t="shared" si="222"/>
        <v>1.1065833333333333</v>
      </c>
      <c r="T2339" s="7">
        <f t="shared" si="223"/>
        <v>74.184357541899445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20"/>
        <v>41819.896805555552</v>
      </c>
      <c r="K2340">
        <v>1401485484</v>
      </c>
      <c r="L2340" s="11">
        <f t="shared" si="221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224"/>
        <v>food</v>
      </c>
      <c r="R2340" t="str">
        <f t="shared" si="225"/>
        <v>small batch</v>
      </c>
      <c r="S2340" s="6">
        <f t="shared" si="222"/>
        <v>1.0114333333333334</v>
      </c>
      <c r="T2340" s="7">
        <f t="shared" si="223"/>
        <v>123.34552845528455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20"/>
        <v>42723.332638888889</v>
      </c>
      <c r="K2341">
        <v>1479496309</v>
      </c>
      <c r="L2341" s="11">
        <f t="shared" si="221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224"/>
        <v>food</v>
      </c>
      <c r="R2341" t="str">
        <f t="shared" si="225"/>
        <v>small batch</v>
      </c>
      <c r="S2341" s="6">
        <f t="shared" si="222"/>
        <v>2.9420799999999998</v>
      </c>
      <c r="T2341" s="7">
        <f t="shared" si="223"/>
        <v>66.623188405797094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20"/>
        <v>42673.642800925925</v>
      </c>
      <c r="K2342">
        <v>1475249138</v>
      </c>
      <c r="L2342" s="11">
        <f t="shared" si="221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224"/>
        <v>food</v>
      </c>
      <c r="R2342" t="str">
        <f t="shared" si="225"/>
        <v>small batch</v>
      </c>
      <c r="S2342" s="6">
        <f t="shared" si="222"/>
        <v>1.0577749999999999</v>
      </c>
      <c r="T2342" s="7">
        <f t="shared" si="223"/>
        <v>104.99007444168734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20"/>
        <v>42197.813703703709</v>
      </c>
      <c r="K2343">
        <v>1434137504</v>
      </c>
      <c r="L2343" s="11">
        <f t="shared" si="221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224"/>
        <v>technology</v>
      </c>
      <c r="R2343" t="str">
        <f t="shared" si="225"/>
        <v>web</v>
      </c>
      <c r="S2343" s="6">
        <f t="shared" si="222"/>
        <v>0</v>
      </c>
      <c r="T2343" s="7">
        <f t="shared" si="223"/>
        <v>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20"/>
        <v>41918.208333333336</v>
      </c>
      <c r="K2344">
        <v>1410799870</v>
      </c>
      <c r="L2344" s="11">
        <f t="shared" si="221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224"/>
        <v>technology</v>
      </c>
      <c r="R2344" t="str">
        <f t="shared" si="225"/>
        <v>web</v>
      </c>
      <c r="S2344" s="6">
        <f t="shared" si="222"/>
        <v>0</v>
      </c>
      <c r="T2344" s="7">
        <f t="shared" si="223"/>
        <v>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20"/>
        <v>42377.82430555555</v>
      </c>
      <c r="K2345">
        <v>1447962505</v>
      </c>
      <c r="L2345" s="11">
        <f t="shared" si="221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224"/>
        <v>technology</v>
      </c>
      <c r="R2345" t="str">
        <f t="shared" si="225"/>
        <v>web</v>
      </c>
      <c r="S2345" s="6">
        <f t="shared" si="222"/>
        <v>0.03</v>
      </c>
      <c r="T2345" s="7">
        <f t="shared" si="223"/>
        <v>300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20"/>
        <v>42545.727650462963</v>
      </c>
      <c r="K2346">
        <v>1464197269</v>
      </c>
      <c r="L2346" s="11">
        <f t="shared" si="221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224"/>
        <v>technology</v>
      </c>
      <c r="R2346" t="str">
        <f t="shared" si="225"/>
        <v>web</v>
      </c>
      <c r="S2346" s="6">
        <f t="shared" si="222"/>
        <v>1E-3</v>
      </c>
      <c r="T2346" s="7">
        <f t="shared" si="223"/>
        <v>1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20"/>
        <v>42094.985416666663</v>
      </c>
      <c r="K2347">
        <v>1424822556</v>
      </c>
      <c r="L2347" s="11">
        <f t="shared" si="221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224"/>
        <v>technology</v>
      </c>
      <c r="R2347" t="str">
        <f t="shared" si="225"/>
        <v>web</v>
      </c>
      <c r="S2347" s="6">
        <f t="shared" si="222"/>
        <v>0</v>
      </c>
      <c r="T2347" s="7">
        <f t="shared" si="223"/>
        <v>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20"/>
        <v>42660.79896990741</v>
      </c>
      <c r="K2348">
        <v>1472843431</v>
      </c>
      <c r="L2348" s="11">
        <f t="shared" si="221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224"/>
        <v>technology</v>
      </c>
      <c r="R2348" t="str">
        <f t="shared" si="225"/>
        <v>web</v>
      </c>
      <c r="S2348" s="6">
        <f t="shared" si="222"/>
        <v>6.4999999999999997E-4</v>
      </c>
      <c r="T2348" s="7">
        <f t="shared" si="223"/>
        <v>13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20"/>
        <v>42607.607361111113</v>
      </c>
      <c r="K2349">
        <v>1469543676</v>
      </c>
      <c r="L2349" s="11">
        <f t="shared" si="221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224"/>
        <v>technology</v>
      </c>
      <c r="R2349" t="str">
        <f t="shared" si="225"/>
        <v>web</v>
      </c>
      <c r="S2349" s="6">
        <f t="shared" si="222"/>
        <v>1.4999999999999999E-2</v>
      </c>
      <c r="T2349" s="7">
        <f t="shared" si="223"/>
        <v>15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20"/>
        <v>42420.932152777779</v>
      </c>
      <c r="K2350">
        <v>1450822938</v>
      </c>
      <c r="L2350" s="11">
        <f t="shared" si="221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224"/>
        <v>technology</v>
      </c>
      <c r="R2350" t="str">
        <f t="shared" si="225"/>
        <v>web</v>
      </c>
      <c r="S2350" s="6">
        <f t="shared" si="222"/>
        <v>3.8571428571428572E-3</v>
      </c>
      <c r="T2350" s="7">
        <f t="shared" si="223"/>
        <v>54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20"/>
        <v>42227.775787037041</v>
      </c>
      <c r="K2351">
        <v>1436812628</v>
      </c>
      <c r="L2351" s="11">
        <f t="shared" si="221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224"/>
        <v>technology</v>
      </c>
      <c r="R2351" t="str">
        <f t="shared" si="225"/>
        <v>web</v>
      </c>
      <c r="S2351" s="6">
        <f t="shared" si="222"/>
        <v>0</v>
      </c>
      <c r="T2351" s="7">
        <f t="shared" si="223"/>
        <v>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20"/>
        <v>42738.842245370368</v>
      </c>
      <c r="K2352">
        <v>1480882370</v>
      </c>
      <c r="L2352" s="11">
        <f t="shared" si="221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224"/>
        <v>technology</v>
      </c>
      <c r="R2352" t="str">
        <f t="shared" si="225"/>
        <v>web</v>
      </c>
      <c r="S2352" s="6">
        <f t="shared" si="222"/>
        <v>0</v>
      </c>
      <c r="T2352" s="7">
        <f t="shared" si="223"/>
        <v>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20"/>
        <v>42124.101145833338</v>
      </c>
      <c r="K2353">
        <v>1427768739</v>
      </c>
      <c r="L2353" s="11">
        <f t="shared" si="221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224"/>
        <v>technology</v>
      </c>
      <c r="R2353" t="str">
        <f t="shared" si="225"/>
        <v>web</v>
      </c>
      <c r="S2353" s="6">
        <f t="shared" si="222"/>
        <v>5.7142857142857143E-3</v>
      </c>
      <c r="T2353" s="7">
        <f t="shared" si="223"/>
        <v>15.428571428571429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20"/>
        <v>42161.633703703701</v>
      </c>
      <c r="K2354">
        <v>1428419552</v>
      </c>
      <c r="L2354" s="11">
        <f t="shared" si="221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224"/>
        <v>technology</v>
      </c>
      <c r="R2354" t="str">
        <f t="shared" si="225"/>
        <v>web</v>
      </c>
      <c r="S2354" s="6">
        <f t="shared" si="222"/>
        <v>0</v>
      </c>
      <c r="T2354" s="7">
        <f t="shared" si="223"/>
        <v>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20"/>
        <v>42115.676180555558</v>
      </c>
      <c r="K2355">
        <v>1428596022</v>
      </c>
      <c r="L2355" s="11">
        <f t="shared" si="221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224"/>
        <v>technology</v>
      </c>
      <c r="R2355" t="str">
        <f t="shared" si="225"/>
        <v>web</v>
      </c>
      <c r="S2355" s="6">
        <f t="shared" si="222"/>
        <v>0</v>
      </c>
      <c r="T2355" s="7">
        <f t="shared" si="223"/>
        <v>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20"/>
        <v>42014.722916666666</v>
      </c>
      <c r="K2356">
        <v>1415726460</v>
      </c>
      <c r="L2356" s="11">
        <f t="shared" si="221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224"/>
        <v>technology</v>
      </c>
      <c r="R2356" t="str">
        <f t="shared" si="225"/>
        <v>web</v>
      </c>
      <c r="S2356" s="6">
        <f t="shared" si="222"/>
        <v>7.1428571428571429E-4</v>
      </c>
      <c r="T2356" s="7">
        <f t="shared" si="223"/>
        <v>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20"/>
        <v>42126.918240740735</v>
      </c>
      <c r="K2357">
        <v>1428012136</v>
      </c>
      <c r="L2357" s="11">
        <f t="shared" si="221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224"/>
        <v>technology</v>
      </c>
      <c r="R2357" t="str">
        <f t="shared" si="225"/>
        <v>web</v>
      </c>
      <c r="S2357" s="6">
        <f t="shared" si="222"/>
        <v>6.875E-3</v>
      </c>
      <c r="T2357" s="7">
        <f t="shared" si="223"/>
        <v>27.5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20"/>
        <v>42160.78361111111</v>
      </c>
      <c r="K2358">
        <v>1430938104</v>
      </c>
      <c r="L2358" s="11">
        <f t="shared" si="221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224"/>
        <v>technology</v>
      </c>
      <c r="R2358" t="str">
        <f t="shared" si="225"/>
        <v>web</v>
      </c>
      <c r="S2358" s="6">
        <f t="shared" si="222"/>
        <v>0</v>
      </c>
      <c r="T2358" s="7">
        <f t="shared" si="223"/>
        <v>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20"/>
        <v>42294.620115740734</v>
      </c>
      <c r="K2359">
        <v>1442501578</v>
      </c>
      <c r="L2359" s="11">
        <f t="shared" si="221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224"/>
        <v>technology</v>
      </c>
      <c r="R2359" t="str">
        <f t="shared" si="225"/>
        <v>web</v>
      </c>
      <c r="S2359" s="6">
        <f t="shared" si="222"/>
        <v>0</v>
      </c>
      <c r="T2359" s="7">
        <f t="shared" si="223"/>
        <v>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20"/>
        <v>42035.027083333334</v>
      </c>
      <c r="K2360">
        <v>1417818036</v>
      </c>
      <c r="L2360" s="11">
        <f t="shared" si="221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224"/>
        <v>technology</v>
      </c>
      <c r="R2360" t="str">
        <f t="shared" si="225"/>
        <v>web</v>
      </c>
      <c r="S2360" s="6">
        <f t="shared" si="222"/>
        <v>0</v>
      </c>
      <c r="T2360" s="7">
        <f t="shared" si="223"/>
        <v>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20"/>
        <v>42219.649583333332</v>
      </c>
      <c r="K2361">
        <v>1433432124</v>
      </c>
      <c r="L2361" s="11">
        <f t="shared" si="221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224"/>
        <v>technology</v>
      </c>
      <c r="R2361" t="str">
        <f t="shared" si="225"/>
        <v>web</v>
      </c>
      <c r="S2361" s="6">
        <f t="shared" si="222"/>
        <v>0.14680000000000001</v>
      </c>
      <c r="T2361" s="7">
        <f t="shared" si="223"/>
        <v>367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20"/>
        <v>42407.70694444445</v>
      </c>
      <c r="K2362">
        <v>1452272280</v>
      </c>
      <c r="L2362" s="11">
        <f t="shared" si="221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224"/>
        <v>technology</v>
      </c>
      <c r="R2362" t="str">
        <f t="shared" si="225"/>
        <v>web</v>
      </c>
      <c r="S2362" s="6">
        <f t="shared" si="222"/>
        <v>4.0000000000000002E-4</v>
      </c>
      <c r="T2362" s="7">
        <f t="shared" si="223"/>
        <v>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20"/>
        <v>42490.916666666672</v>
      </c>
      <c r="K2363">
        <v>1459975008</v>
      </c>
      <c r="L2363" s="11">
        <f t="shared" si="221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224"/>
        <v>technology</v>
      </c>
      <c r="R2363" t="str">
        <f t="shared" si="225"/>
        <v>web</v>
      </c>
      <c r="S2363" s="6">
        <f t="shared" si="222"/>
        <v>0</v>
      </c>
      <c r="T2363" s="7">
        <f t="shared" si="223"/>
        <v>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20"/>
        <v>41984.688310185185</v>
      </c>
      <c r="K2364">
        <v>1415723470</v>
      </c>
      <c r="L2364" s="11">
        <f t="shared" si="221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224"/>
        <v>technology</v>
      </c>
      <c r="R2364" t="str">
        <f t="shared" si="225"/>
        <v>web</v>
      </c>
      <c r="S2364" s="6">
        <f t="shared" si="222"/>
        <v>0.2857142857142857</v>
      </c>
      <c r="T2364" s="7">
        <f t="shared" si="223"/>
        <v>60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20"/>
        <v>42367.011574074073</v>
      </c>
      <c r="K2365">
        <v>1447460200</v>
      </c>
      <c r="L2365" s="11">
        <f t="shared" si="221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224"/>
        <v>technology</v>
      </c>
      <c r="R2365" t="str">
        <f t="shared" si="225"/>
        <v>web</v>
      </c>
      <c r="S2365" s="6">
        <f t="shared" si="222"/>
        <v>0</v>
      </c>
      <c r="T2365" s="7">
        <f t="shared" si="223"/>
        <v>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20"/>
        <v>42303.934675925921</v>
      </c>
      <c r="K2366">
        <v>1441146356</v>
      </c>
      <c r="L2366" s="11">
        <f t="shared" si="221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224"/>
        <v>technology</v>
      </c>
      <c r="R2366" t="str">
        <f t="shared" si="225"/>
        <v>web</v>
      </c>
      <c r="S2366" s="6">
        <f t="shared" si="222"/>
        <v>0</v>
      </c>
      <c r="T2366" s="7">
        <f t="shared" si="223"/>
        <v>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20"/>
        <v>42386.958333333328</v>
      </c>
      <c r="K2367">
        <v>1449596425</v>
      </c>
      <c r="L2367" s="11">
        <f t="shared" si="221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224"/>
        <v>technology</v>
      </c>
      <c r="R2367" t="str">
        <f t="shared" si="225"/>
        <v>web</v>
      </c>
      <c r="S2367" s="6">
        <f t="shared" si="222"/>
        <v>0</v>
      </c>
      <c r="T2367" s="7">
        <f t="shared" si="223"/>
        <v>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20"/>
        <v>42298.531631944439</v>
      </c>
      <c r="K2368">
        <v>1442839533</v>
      </c>
      <c r="L2368" s="11">
        <f t="shared" si="221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224"/>
        <v>technology</v>
      </c>
      <c r="R2368" t="str">
        <f t="shared" si="225"/>
        <v>web</v>
      </c>
      <c r="S2368" s="6">
        <f t="shared" si="222"/>
        <v>0.1052</v>
      </c>
      <c r="T2368" s="7">
        <f t="shared" si="223"/>
        <v>97.407407407407405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20"/>
        <v>42485.928425925929</v>
      </c>
      <c r="K2369">
        <v>1456442216</v>
      </c>
      <c r="L2369" s="11">
        <f t="shared" si="221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224"/>
        <v>technology</v>
      </c>
      <c r="R2369" t="str">
        <f t="shared" si="225"/>
        <v>web</v>
      </c>
      <c r="S2369" s="6">
        <f t="shared" si="222"/>
        <v>1.34E-2</v>
      </c>
      <c r="T2369" s="7">
        <f t="shared" si="223"/>
        <v>47.857142857142854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20"/>
        <v>42108.680150462969</v>
      </c>
      <c r="K2370">
        <v>1425143965</v>
      </c>
      <c r="L2370" s="11">
        <f t="shared" si="221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224"/>
        <v>technology</v>
      </c>
      <c r="R2370" t="str">
        <f t="shared" si="225"/>
        <v>web</v>
      </c>
      <c r="S2370" s="6">
        <f t="shared" si="222"/>
        <v>2.5000000000000001E-3</v>
      </c>
      <c r="T2370" s="7">
        <f t="shared" si="223"/>
        <v>50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6">(((I2371/60)/60)/24)+DATE(1970,1,1)</f>
        <v>42410.812627314815</v>
      </c>
      <c r="K2371">
        <v>1452540611</v>
      </c>
      <c r="L2371" s="11">
        <f t="shared" ref="L2371:L2434" si="227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t="str">
        <f t="shared" si="224"/>
        <v>technology</v>
      </c>
      <c r="R2371" t="str">
        <f t="shared" si="225"/>
        <v>web</v>
      </c>
      <c r="S2371" s="6">
        <f t="shared" ref="S2371:S2434" si="228">E2371/D2371</f>
        <v>0</v>
      </c>
      <c r="T2371" s="7">
        <f t="shared" ref="T2371:T2434" si="229">IF(E2371=0,0,E2371/N2371)</f>
        <v>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6"/>
        <v>41991.18913194444</v>
      </c>
      <c r="K2372">
        <v>1416285141</v>
      </c>
      <c r="L2372" s="11">
        <f t="shared" si="227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224"/>
        <v>technology</v>
      </c>
      <c r="R2372" t="str">
        <f t="shared" si="225"/>
        <v>web</v>
      </c>
      <c r="S2372" s="6">
        <f t="shared" si="228"/>
        <v>3.2799999999999999E-3</v>
      </c>
      <c r="T2372" s="7">
        <f t="shared" si="229"/>
        <v>20.5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6"/>
        <v>42180.777731481481</v>
      </c>
      <c r="K2373">
        <v>1432665596</v>
      </c>
      <c r="L2373" s="11">
        <f t="shared" si="227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224"/>
        <v>technology</v>
      </c>
      <c r="R2373" t="str">
        <f t="shared" si="225"/>
        <v>web</v>
      </c>
      <c r="S2373" s="6">
        <f t="shared" si="228"/>
        <v>0</v>
      </c>
      <c r="T2373" s="7">
        <f t="shared" si="229"/>
        <v>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6"/>
        <v>42118.069108796291</v>
      </c>
      <c r="K2374">
        <v>1427247571</v>
      </c>
      <c r="L2374" s="11">
        <f t="shared" si="227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224"/>
        <v>technology</v>
      </c>
      <c r="R2374" t="str">
        <f t="shared" si="225"/>
        <v>web</v>
      </c>
      <c r="S2374" s="6">
        <f t="shared" si="228"/>
        <v>3.272727272727273E-2</v>
      </c>
      <c r="T2374" s="7">
        <f t="shared" si="229"/>
        <v>30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6"/>
        <v>42245.662314814821</v>
      </c>
      <c r="K2375">
        <v>1438271624</v>
      </c>
      <c r="L2375" s="11">
        <f t="shared" si="227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224"/>
        <v>technology</v>
      </c>
      <c r="R2375" t="str">
        <f t="shared" si="225"/>
        <v>web</v>
      </c>
      <c r="S2375" s="6">
        <f t="shared" si="228"/>
        <v>5.8823529411764708E-5</v>
      </c>
      <c r="T2375" s="7">
        <f t="shared" si="229"/>
        <v>50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6"/>
        <v>42047.843287037031</v>
      </c>
      <c r="K2376">
        <v>1421180060</v>
      </c>
      <c r="L2376" s="11">
        <f t="shared" si="227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224"/>
        <v>technology</v>
      </c>
      <c r="R2376" t="str">
        <f t="shared" si="225"/>
        <v>web</v>
      </c>
      <c r="S2376" s="6">
        <f t="shared" si="228"/>
        <v>4.5454545454545455E-4</v>
      </c>
      <c r="T2376" s="7">
        <f t="shared" si="229"/>
        <v>10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6"/>
        <v>42622.836076388892</v>
      </c>
      <c r="K2377">
        <v>1470859437</v>
      </c>
      <c r="L2377" s="11">
        <f t="shared" si="227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224"/>
        <v>technology</v>
      </c>
      <c r="R2377" t="str">
        <f t="shared" si="225"/>
        <v>web</v>
      </c>
      <c r="S2377" s="6">
        <f t="shared" si="228"/>
        <v>0</v>
      </c>
      <c r="T2377" s="7">
        <f t="shared" si="229"/>
        <v>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6"/>
        <v>42348.925532407404</v>
      </c>
      <c r="K2378">
        <v>1447193566</v>
      </c>
      <c r="L2378" s="11">
        <f t="shared" si="227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224"/>
        <v>technology</v>
      </c>
      <c r="R2378" t="str">
        <f t="shared" si="225"/>
        <v>web</v>
      </c>
      <c r="S2378" s="6">
        <f t="shared" si="228"/>
        <v>0.10877666666666666</v>
      </c>
      <c r="T2378" s="7">
        <f t="shared" si="229"/>
        <v>81.582499999999996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6"/>
        <v>42699.911840277782</v>
      </c>
      <c r="K2379">
        <v>1477515183</v>
      </c>
      <c r="L2379" s="11">
        <f t="shared" si="227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t="str">
        <f t="shared" ref="Q2379:Q2442" si="230">LEFT(P2379, FIND("/",P2379)-1)</f>
        <v>technology</v>
      </c>
      <c r="R2379" t="str">
        <f t="shared" ref="R2379:R2442" si="231">RIGHT(P2379,LEN(P2379)-FIND("/",P2379))</f>
        <v>web</v>
      </c>
      <c r="S2379" s="6">
        <f t="shared" si="228"/>
        <v>0</v>
      </c>
      <c r="T2379" s="7">
        <f t="shared" si="229"/>
        <v>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6"/>
        <v>42242.013078703705</v>
      </c>
      <c r="K2380">
        <v>1438042730</v>
      </c>
      <c r="L2380" s="11">
        <f t="shared" si="227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230"/>
        <v>technology</v>
      </c>
      <c r="R2380" t="str">
        <f t="shared" si="231"/>
        <v>web</v>
      </c>
      <c r="S2380" s="6">
        <f t="shared" si="228"/>
        <v>0</v>
      </c>
      <c r="T2380" s="7">
        <f t="shared" si="229"/>
        <v>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6"/>
        <v>42282.016388888893</v>
      </c>
      <c r="K2381">
        <v>1440116616</v>
      </c>
      <c r="L2381" s="11">
        <f t="shared" si="227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230"/>
        <v>technology</v>
      </c>
      <c r="R2381" t="str">
        <f t="shared" si="231"/>
        <v>web</v>
      </c>
      <c r="S2381" s="6">
        <f t="shared" si="228"/>
        <v>0</v>
      </c>
      <c r="T2381" s="7">
        <f t="shared" si="229"/>
        <v>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6"/>
        <v>42278.793310185181</v>
      </c>
      <c r="K2382">
        <v>1441134142</v>
      </c>
      <c r="L2382" s="11">
        <f t="shared" si="227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230"/>
        <v>technology</v>
      </c>
      <c r="R2382" t="str">
        <f t="shared" si="231"/>
        <v>web</v>
      </c>
      <c r="S2382" s="6">
        <f t="shared" si="228"/>
        <v>3.6666666666666666E-3</v>
      </c>
      <c r="T2382" s="7">
        <f t="shared" si="229"/>
        <v>18.333333333333332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6"/>
        <v>42104.935740740737</v>
      </c>
      <c r="K2383">
        <v>1426112848</v>
      </c>
      <c r="L2383" s="11">
        <f t="shared" si="227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230"/>
        <v>technology</v>
      </c>
      <c r="R2383" t="str">
        <f t="shared" si="231"/>
        <v>web</v>
      </c>
      <c r="S2383" s="6">
        <f t="shared" si="228"/>
        <v>1.8193398957730169E-2</v>
      </c>
      <c r="T2383" s="7">
        <f t="shared" si="229"/>
        <v>224.42857142857142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6"/>
        <v>42220.187534722223</v>
      </c>
      <c r="K2384">
        <v>1436502603</v>
      </c>
      <c r="L2384" s="11">
        <f t="shared" si="227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230"/>
        <v>technology</v>
      </c>
      <c r="R2384" t="str">
        <f t="shared" si="231"/>
        <v>web</v>
      </c>
      <c r="S2384" s="6">
        <f t="shared" si="228"/>
        <v>2.5000000000000001E-2</v>
      </c>
      <c r="T2384" s="7">
        <f t="shared" si="229"/>
        <v>37.5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6"/>
        <v>42057.056793981479</v>
      </c>
      <c r="K2385">
        <v>1421976107</v>
      </c>
      <c r="L2385" s="11">
        <f t="shared" si="227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230"/>
        <v>technology</v>
      </c>
      <c r="R2385" t="str">
        <f t="shared" si="231"/>
        <v>web</v>
      </c>
      <c r="S2385" s="6">
        <f t="shared" si="228"/>
        <v>4.3499999999999997E-2</v>
      </c>
      <c r="T2385" s="7">
        <f t="shared" si="229"/>
        <v>145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6"/>
        <v>41957.109293981484</v>
      </c>
      <c r="K2386">
        <v>1413337043</v>
      </c>
      <c r="L2386" s="11">
        <f t="shared" si="227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230"/>
        <v>technology</v>
      </c>
      <c r="R2386" t="str">
        <f t="shared" si="231"/>
        <v>web</v>
      </c>
      <c r="S2386" s="6">
        <f t="shared" si="228"/>
        <v>8.0000000000000002E-3</v>
      </c>
      <c r="T2386" s="7">
        <f t="shared" si="229"/>
        <v>1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6"/>
        <v>42221.70175925926</v>
      </c>
      <c r="K2387">
        <v>1436201432</v>
      </c>
      <c r="L2387" s="11">
        <f t="shared" si="227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230"/>
        <v>technology</v>
      </c>
      <c r="R2387" t="str">
        <f t="shared" si="231"/>
        <v>web</v>
      </c>
      <c r="S2387" s="6">
        <f t="shared" si="228"/>
        <v>1.2123076923076924E-2</v>
      </c>
      <c r="T2387" s="7">
        <f t="shared" si="229"/>
        <v>112.57142857142857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6"/>
        <v>42014.838240740741</v>
      </c>
      <c r="K2388">
        <v>1415736424</v>
      </c>
      <c r="L2388" s="11">
        <f t="shared" si="227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230"/>
        <v>technology</v>
      </c>
      <c r="R2388" t="str">
        <f t="shared" si="231"/>
        <v>web</v>
      </c>
      <c r="S2388" s="6">
        <f t="shared" si="228"/>
        <v>0</v>
      </c>
      <c r="T2388" s="7">
        <f t="shared" si="229"/>
        <v>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6"/>
        <v>42573.626620370371</v>
      </c>
      <c r="K2389">
        <v>1465311740</v>
      </c>
      <c r="L2389" s="11">
        <f t="shared" si="227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230"/>
        <v>technology</v>
      </c>
      <c r="R2389" t="str">
        <f t="shared" si="231"/>
        <v>web</v>
      </c>
      <c r="S2389" s="6">
        <f t="shared" si="228"/>
        <v>6.8399999999999997E-3</v>
      </c>
      <c r="T2389" s="7">
        <f t="shared" si="229"/>
        <v>342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6"/>
        <v>42019.811805555553</v>
      </c>
      <c r="K2390">
        <v>1418761759</v>
      </c>
      <c r="L2390" s="11">
        <f t="shared" si="227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230"/>
        <v>technology</v>
      </c>
      <c r="R2390" t="str">
        <f t="shared" si="231"/>
        <v>web</v>
      </c>
      <c r="S2390" s="6">
        <f t="shared" si="228"/>
        <v>1.2513513513513513E-2</v>
      </c>
      <c r="T2390" s="7">
        <f t="shared" si="229"/>
        <v>57.875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6"/>
        <v>42210.915972222225</v>
      </c>
      <c r="K2391">
        <v>1435160452</v>
      </c>
      <c r="L2391" s="11">
        <f t="shared" si="227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230"/>
        <v>technology</v>
      </c>
      <c r="R2391" t="str">
        <f t="shared" si="231"/>
        <v>web</v>
      </c>
      <c r="S2391" s="6">
        <f t="shared" si="228"/>
        <v>1.8749999999999999E-3</v>
      </c>
      <c r="T2391" s="7">
        <f t="shared" si="229"/>
        <v>30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6"/>
        <v>42008.262314814812</v>
      </c>
      <c r="K2392">
        <v>1416896264</v>
      </c>
      <c r="L2392" s="11">
        <f t="shared" si="227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230"/>
        <v>technology</v>
      </c>
      <c r="R2392" t="str">
        <f t="shared" si="231"/>
        <v>web</v>
      </c>
      <c r="S2392" s="6">
        <f t="shared" si="228"/>
        <v>0</v>
      </c>
      <c r="T2392" s="7">
        <f t="shared" si="229"/>
        <v>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6"/>
        <v>42094.752824074079</v>
      </c>
      <c r="K2393">
        <v>1425236644</v>
      </c>
      <c r="L2393" s="11">
        <f t="shared" si="227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230"/>
        <v>technology</v>
      </c>
      <c r="R2393" t="str">
        <f t="shared" si="231"/>
        <v>web</v>
      </c>
      <c r="S2393" s="6">
        <f t="shared" si="228"/>
        <v>1.25E-3</v>
      </c>
      <c r="T2393" s="7">
        <f t="shared" si="229"/>
        <v>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6"/>
        <v>42306.120636574073</v>
      </c>
      <c r="K2394">
        <v>1443495223</v>
      </c>
      <c r="L2394" s="11">
        <f t="shared" si="227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230"/>
        <v>technology</v>
      </c>
      <c r="R2394" t="str">
        <f t="shared" si="231"/>
        <v>web</v>
      </c>
      <c r="S2394" s="6">
        <f t="shared" si="228"/>
        <v>0</v>
      </c>
      <c r="T2394" s="7">
        <f t="shared" si="229"/>
        <v>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6"/>
        <v>42224.648344907408</v>
      </c>
      <c r="K2395">
        <v>1436456017</v>
      </c>
      <c r="L2395" s="11">
        <f t="shared" si="227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230"/>
        <v>technology</v>
      </c>
      <c r="R2395" t="str">
        <f t="shared" si="231"/>
        <v>web</v>
      </c>
      <c r="S2395" s="6">
        <f t="shared" si="228"/>
        <v>5.0000000000000001E-4</v>
      </c>
      <c r="T2395" s="7">
        <f t="shared" si="229"/>
        <v>50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6"/>
        <v>42061.362187499995</v>
      </c>
      <c r="K2396">
        <v>1422348093</v>
      </c>
      <c r="L2396" s="11">
        <f t="shared" si="227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230"/>
        <v>technology</v>
      </c>
      <c r="R2396" t="str">
        <f t="shared" si="231"/>
        <v>web</v>
      </c>
      <c r="S2396" s="6">
        <f t="shared" si="228"/>
        <v>5.9999999999999995E-4</v>
      </c>
      <c r="T2396" s="7">
        <f t="shared" si="229"/>
        <v>1.5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6"/>
        <v>42745.372916666667</v>
      </c>
      <c r="K2397">
        <v>1481597687</v>
      </c>
      <c r="L2397" s="11">
        <f t="shared" si="227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230"/>
        <v>technology</v>
      </c>
      <c r="R2397" t="str">
        <f t="shared" si="231"/>
        <v>web</v>
      </c>
      <c r="S2397" s="6">
        <f t="shared" si="228"/>
        <v>0</v>
      </c>
      <c r="T2397" s="7">
        <f t="shared" si="229"/>
        <v>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6"/>
        <v>42292.849050925928</v>
      </c>
      <c r="K2398">
        <v>1442348558</v>
      </c>
      <c r="L2398" s="11">
        <f t="shared" si="227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230"/>
        <v>technology</v>
      </c>
      <c r="R2398" t="str">
        <f t="shared" si="231"/>
        <v>web</v>
      </c>
      <c r="S2398" s="6">
        <f t="shared" si="228"/>
        <v>2E-3</v>
      </c>
      <c r="T2398" s="7">
        <f t="shared" si="229"/>
        <v>10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6"/>
        <v>42006.88490740741</v>
      </c>
      <c r="K2399">
        <v>1417641256</v>
      </c>
      <c r="L2399" s="11">
        <f t="shared" si="227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230"/>
        <v>technology</v>
      </c>
      <c r="R2399" t="str">
        <f t="shared" si="231"/>
        <v>web</v>
      </c>
      <c r="S2399" s="6">
        <f t="shared" si="228"/>
        <v>0</v>
      </c>
      <c r="T2399" s="7">
        <f t="shared" si="229"/>
        <v>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6"/>
        <v>42187.916481481487</v>
      </c>
      <c r="K2400">
        <v>1433282384</v>
      </c>
      <c r="L2400" s="11">
        <f t="shared" si="227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230"/>
        <v>technology</v>
      </c>
      <c r="R2400" t="str">
        <f t="shared" si="231"/>
        <v>web</v>
      </c>
      <c r="S2400" s="6">
        <f t="shared" si="228"/>
        <v>0</v>
      </c>
      <c r="T2400" s="7">
        <f t="shared" si="229"/>
        <v>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6"/>
        <v>41991.853078703702</v>
      </c>
      <c r="K2401">
        <v>1415910506</v>
      </c>
      <c r="L2401" s="11">
        <f t="shared" si="227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230"/>
        <v>technology</v>
      </c>
      <c r="R2401" t="str">
        <f t="shared" si="231"/>
        <v>web</v>
      </c>
      <c r="S2401" s="6">
        <f t="shared" si="228"/>
        <v>0</v>
      </c>
      <c r="T2401" s="7">
        <f t="shared" si="229"/>
        <v>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6"/>
        <v>42474.268101851849</v>
      </c>
      <c r="K2402">
        <v>1458023164</v>
      </c>
      <c r="L2402" s="11">
        <f t="shared" si="227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230"/>
        <v>technology</v>
      </c>
      <c r="R2402" t="str">
        <f t="shared" si="231"/>
        <v>web</v>
      </c>
      <c r="S2402" s="6">
        <f t="shared" si="228"/>
        <v>0</v>
      </c>
      <c r="T2402" s="7">
        <f t="shared" si="229"/>
        <v>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6"/>
        <v>42434.822870370372</v>
      </c>
      <c r="K2403">
        <v>1452023096</v>
      </c>
      <c r="L2403" s="11">
        <f t="shared" si="227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230"/>
        <v>food</v>
      </c>
      <c r="R2403" t="str">
        <f t="shared" si="231"/>
        <v>food trucks</v>
      </c>
      <c r="S2403" s="6">
        <f t="shared" si="228"/>
        <v>7.1785714285714283E-3</v>
      </c>
      <c r="T2403" s="7">
        <f t="shared" si="229"/>
        <v>22.333333333333332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6"/>
        <v>42137.679756944446</v>
      </c>
      <c r="K2404">
        <v>1428941931</v>
      </c>
      <c r="L2404" s="11">
        <f t="shared" si="227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230"/>
        <v>food</v>
      </c>
      <c r="R2404" t="str">
        <f t="shared" si="231"/>
        <v>food trucks</v>
      </c>
      <c r="S2404" s="6">
        <f t="shared" si="228"/>
        <v>4.3333333333333331E-3</v>
      </c>
      <c r="T2404" s="7">
        <f t="shared" si="229"/>
        <v>52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6"/>
        <v>42459.840949074074</v>
      </c>
      <c r="K2405">
        <v>1454188258</v>
      </c>
      <c r="L2405" s="11">
        <f t="shared" si="227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230"/>
        <v>food</v>
      </c>
      <c r="R2405" t="str">
        <f t="shared" si="231"/>
        <v>food trucks</v>
      </c>
      <c r="S2405" s="6">
        <f t="shared" si="228"/>
        <v>0.16833333333333333</v>
      </c>
      <c r="T2405" s="7">
        <f t="shared" si="229"/>
        <v>16.833333333333332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6"/>
        <v>42372.03943287037</v>
      </c>
      <c r="K2406">
        <v>1449190607</v>
      </c>
      <c r="L2406" s="11">
        <f t="shared" si="227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230"/>
        <v>food</v>
      </c>
      <c r="R2406" t="str">
        <f t="shared" si="231"/>
        <v>food trucks</v>
      </c>
      <c r="S2406" s="6">
        <f t="shared" si="228"/>
        <v>0</v>
      </c>
      <c r="T2406" s="7">
        <f t="shared" si="229"/>
        <v>0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6"/>
        <v>42616.585358796292</v>
      </c>
      <c r="K2407">
        <v>1471096975</v>
      </c>
      <c r="L2407" s="11">
        <f t="shared" si="227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230"/>
        <v>food</v>
      </c>
      <c r="R2407" t="str">
        <f t="shared" si="231"/>
        <v>food trucks</v>
      </c>
      <c r="S2407" s="6">
        <f t="shared" si="228"/>
        <v>0.22520000000000001</v>
      </c>
      <c r="T2407" s="7">
        <f t="shared" si="229"/>
        <v>56.3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6"/>
        <v>42023.110995370371</v>
      </c>
      <c r="K2408">
        <v>1418179190</v>
      </c>
      <c r="L2408" s="11">
        <f t="shared" si="227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230"/>
        <v>food</v>
      </c>
      <c r="R2408" t="str">
        <f t="shared" si="231"/>
        <v>food trucks</v>
      </c>
      <c r="S2408" s="6">
        <f t="shared" si="228"/>
        <v>0.41384615384615386</v>
      </c>
      <c r="T2408" s="7">
        <f t="shared" si="229"/>
        <v>84.0625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6"/>
        <v>42105.25</v>
      </c>
      <c r="K2409">
        <v>1426772928</v>
      </c>
      <c r="L2409" s="11">
        <f t="shared" si="227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230"/>
        <v>food</v>
      </c>
      <c r="R2409" t="str">
        <f t="shared" si="231"/>
        <v>food trucks</v>
      </c>
      <c r="S2409" s="6">
        <f t="shared" si="228"/>
        <v>0.25259090909090909</v>
      </c>
      <c r="T2409" s="7">
        <f t="shared" si="229"/>
        <v>168.39393939393941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6"/>
        <v>41949.182372685187</v>
      </c>
      <c r="K2410">
        <v>1412652157</v>
      </c>
      <c r="L2410" s="11">
        <f t="shared" si="227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230"/>
        <v>food</v>
      </c>
      <c r="R2410" t="str">
        <f t="shared" si="231"/>
        <v>food trucks</v>
      </c>
      <c r="S2410" s="6">
        <f t="shared" si="228"/>
        <v>2E-3</v>
      </c>
      <c r="T2410" s="7">
        <f t="shared" si="229"/>
        <v>15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6"/>
        <v>42234.875868055555</v>
      </c>
      <c r="K2411">
        <v>1437339675</v>
      </c>
      <c r="L2411" s="11">
        <f t="shared" si="227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230"/>
        <v>food</v>
      </c>
      <c r="R2411" t="str">
        <f t="shared" si="231"/>
        <v>food trucks</v>
      </c>
      <c r="S2411" s="6">
        <f t="shared" si="228"/>
        <v>1.84E-2</v>
      </c>
      <c r="T2411" s="7">
        <f t="shared" si="229"/>
        <v>76.666666666666671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6"/>
        <v>42254.408275462964</v>
      </c>
      <c r="K2412">
        <v>1439027275</v>
      </c>
      <c r="L2412" s="11">
        <f t="shared" si="227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230"/>
        <v>food</v>
      </c>
      <c r="R2412" t="str">
        <f t="shared" si="231"/>
        <v>food trucks</v>
      </c>
      <c r="S2412" s="6">
        <f t="shared" si="228"/>
        <v>0</v>
      </c>
      <c r="T2412" s="7">
        <f t="shared" si="229"/>
        <v>0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6"/>
        <v>42241.732430555552</v>
      </c>
      <c r="K2413">
        <v>1437932082</v>
      </c>
      <c r="L2413" s="11">
        <f t="shared" si="227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230"/>
        <v>food</v>
      </c>
      <c r="R2413" t="str">
        <f t="shared" si="231"/>
        <v>food trucks</v>
      </c>
      <c r="S2413" s="6">
        <f t="shared" si="228"/>
        <v>6.0400000000000002E-3</v>
      </c>
      <c r="T2413" s="7">
        <f t="shared" si="229"/>
        <v>50.333333333333336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6"/>
        <v>42700.778622685189</v>
      </c>
      <c r="K2414">
        <v>1476294073</v>
      </c>
      <c r="L2414" s="11">
        <f t="shared" si="227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230"/>
        <v>food</v>
      </c>
      <c r="R2414" t="str">
        <f t="shared" si="231"/>
        <v>food trucks</v>
      </c>
      <c r="S2414" s="6">
        <f t="shared" si="228"/>
        <v>0</v>
      </c>
      <c r="T2414" s="7">
        <f t="shared" si="229"/>
        <v>0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6"/>
        <v>41790.979166666664</v>
      </c>
      <c r="K2415">
        <v>1398911882</v>
      </c>
      <c r="L2415" s="11">
        <f t="shared" si="227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230"/>
        <v>food</v>
      </c>
      <c r="R2415" t="str">
        <f t="shared" si="231"/>
        <v>food trucks</v>
      </c>
      <c r="S2415" s="6">
        <f t="shared" si="228"/>
        <v>8.3333333333333332E-3</v>
      </c>
      <c r="T2415" s="7">
        <f t="shared" si="229"/>
        <v>8.3333333333333339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6"/>
        <v>42238.165972222225</v>
      </c>
      <c r="K2416">
        <v>1436805660</v>
      </c>
      <c r="L2416" s="11">
        <f t="shared" si="227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230"/>
        <v>food</v>
      </c>
      <c r="R2416" t="str">
        <f t="shared" si="231"/>
        <v>food trucks</v>
      </c>
      <c r="S2416" s="6">
        <f t="shared" si="228"/>
        <v>3.0666666666666665E-2</v>
      </c>
      <c r="T2416" s="7">
        <f t="shared" si="229"/>
        <v>35.384615384615387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6"/>
        <v>42566.862800925926</v>
      </c>
      <c r="K2417">
        <v>1466023346</v>
      </c>
      <c r="L2417" s="11">
        <f t="shared" si="227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230"/>
        <v>food</v>
      </c>
      <c r="R2417" t="str">
        <f t="shared" si="231"/>
        <v>food trucks</v>
      </c>
      <c r="S2417" s="6">
        <f t="shared" si="228"/>
        <v>5.5833333333333334E-3</v>
      </c>
      <c r="T2417" s="7">
        <f t="shared" si="229"/>
        <v>55.833333333333336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6"/>
        <v>42077.625</v>
      </c>
      <c r="K2418">
        <v>1421343743</v>
      </c>
      <c r="L2418" s="11">
        <f t="shared" si="227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230"/>
        <v>food</v>
      </c>
      <c r="R2418" t="str">
        <f t="shared" si="231"/>
        <v>food trucks</v>
      </c>
      <c r="S2418" s="6">
        <f t="shared" si="228"/>
        <v>2.5000000000000001E-4</v>
      </c>
      <c r="T2418" s="7">
        <f t="shared" si="229"/>
        <v>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6"/>
        <v>41861.884108796294</v>
      </c>
      <c r="K2419">
        <v>1405113187</v>
      </c>
      <c r="L2419" s="11">
        <f t="shared" si="227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230"/>
        <v>food</v>
      </c>
      <c r="R2419" t="str">
        <f t="shared" si="231"/>
        <v>food trucks</v>
      </c>
      <c r="S2419" s="6">
        <f t="shared" si="228"/>
        <v>0</v>
      </c>
      <c r="T2419" s="7">
        <f t="shared" si="229"/>
        <v>0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6"/>
        <v>42087.815324074079</v>
      </c>
      <c r="K2420">
        <v>1422045244</v>
      </c>
      <c r="L2420" s="11">
        <f t="shared" si="227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230"/>
        <v>food</v>
      </c>
      <c r="R2420" t="str">
        <f t="shared" si="231"/>
        <v>food trucks</v>
      </c>
      <c r="S2420" s="6">
        <f t="shared" si="228"/>
        <v>2.0000000000000001E-4</v>
      </c>
      <c r="T2420" s="7">
        <f t="shared" si="229"/>
        <v>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6"/>
        <v>42053.738298611104</v>
      </c>
      <c r="K2421">
        <v>1419097389</v>
      </c>
      <c r="L2421" s="11">
        <f t="shared" si="227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230"/>
        <v>food</v>
      </c>
      <c r="R2421" t="str">
        <f t="shared" si="231"/>
        <v>food trucks</v>
      </c>
      <c r="S2421" s="6">
        <f t="shared" si="228"/>
        <v>0</v>
      </c>
      <c r="T2421" s="7">
        <f t="shared" si="229"/>
        <v>0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6"/>
        <v>41953.070543981477</v>
      </c>
      <c r="K2422">
        <v>1410396095</v>
      </c>
      <c r="L2422" s="11">
        <f t="shared" si="227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230"/>
        <v>food</v>
      </c>
      <c r="R2422" t="str">
        <f t="shared" si="231"/>
        <v>food trucks</v>
      </c>
      <c r="S2422" s="6">
        <f t="shared" si="228"/>
        <v>0.14825133372851215</v>
      </c>
      <c r="T2422" s="7">
        <f t="shared" si="229"/>
        <v>69.472222222222229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6"/>
        <v>42056.687453703707</v>
      </c>
      <c r="K2423">
        <v>1421944196</v>
      </c>
      <c r="L2423" s="11">
        <f t="shared" si="227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230"/>
        <v>food</v>
      </c>
      <c r="R2423" t="str">
        <f t="shared" si="231"/>
        <v>food trucks</v>
      </c>
      <c r="S2423" s="6">
        <f t="shared" si="228"/>
        <v>1.6666666666666666E-4</v>
      </c>
      <c r="T2423" s="7">
        <f t="shared" si="229"/>
        <v>1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6"/>
        <v>42074.683287037042</v>
      </c>
      <c r="K2424">
        <v>1423502636</v>
      </c>
      <c r="L2424" s="11">
        <f t="shared" si="227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230"/>
        <v>food</v>
      </c>
      <c r="R2424" t="str">
        <f t="shared" si="231"/>
        <v>food trucks</v>
      </c>
      <c r="S2424" s="6">
        <f t="shared" si="228"/>
        <v>2E-3</v>
      </c>
      <c r="T2424" s="7">
        <f t="shared" si="229"/>
        <v>1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6"/>
        <v>42004.704745370371</v>
      </c>
      <c r="K2425">
        <v>1417452890</v>
      </c>
      <c r="L2425" s="11">
        <f t="shared" si="227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230"/>
        <v>food</v>
      </c>
      <c r="R2425" t="str">
        <f t="shared" si="231"/>
        <v>food trucks</v>
      </c>
      <c r="S2425" s="6">
        <f t="shared" si="228"/>
        <v>1.3333333333333334E-4</v>
      </c>
      <c r="T2425" s="7">
        <f t="shared" si="229"/>
        <v>8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6"/>
        <v>41939.892453703702</v>
      </c>
      <c r="K2426">
        <v>1411853108</v>
      </c>
      <c r="L2426" s="11">
        <f t="shared" si="227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230"/>
        <v>food</v>
      </c>
      <c r="R2426" t="str">
        <f t="shared" si="231"/>
        <v>food trucks</v>
      </c>
      <c r="S2426" s="6">
        <f t="shared" si="228"/>
        <v>1.24E-2</v>
      </c>
      <c r="T2426" s="7">
        <f t="shared" si="229"/>
        <v>34.444444444444443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6"/>
        <v>42517.919444444444</v>
      </c>
      <c r="K2427">
        <v>1463090149</v>
      </c>
      <c r="L2427" s="11">
        <f t="shared" si="227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230"/>
        <v>food</v>
      </c>
      <c r="R2427" t="str">
        <f t="shared" si="231"/>
        <v>food trucks</v>
      </c>
      <c r="S2427" s="6">
        <f t="shared" si="228"/>
        <v>2.8571428571428574E-4</v>
      </c>
      <c r="T2427" s="7">
        <f t="shared" si="229"/>
        <v>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6"/>
        <v>42224.170046296291</v>
      </c>
      <c r="K2428">
        <v>1433822692</v>
      </c>
      <c r="L2428" s="11">
        <f t="shared" si="227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230"/>
        <v>food</v>
      </c>
      <c r="R2428" t="str">
        <f t="shared" si="231"/>
        <v>food trucks</v>
      </c>
      <c r="S2428" s="6">
        <f t="shared" si="228"/>
        <v>0</v>
      </c>
      <c r="T2428" s="7">
        <f t="shared" si="229"/>
        <v>0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6"/>
        <v>42452.277002314819</v>
      </c>
      <c r="K2429">
        <v>1455262733</v>
      </c>
      <c r="L2429" s="11">
        <f t="shared" si="227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230"/>
        <v>food</v>
      </c>
      <c r="R2429" t="str">
        <f t="shared" si="231"/>
        <v>food trucks</v>
      </c>
      <c r="S2429" s="6">
        <f t="shared" si="228"/>
        <v>2.0000000000000002E-5</v>
      </c>
      <c r="T2429" s="7">
        <f t="shared" si="229"/>
        <v>1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6"/>
        <v>42075.742488425924</v>
      </c>
      <c r="K2430">
        <v>1423594151</v>
      </c>
      <c r="L2430" s="11">
        <f t="shared" si="227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230"/>
        <v>food</v>
      </c>
      <c r="R2430" t="str">
        <f t="shared" si="231"/>
        <v>food trucks</v>
      </c>
      <c r="S2430" s="6">
        <f t="shared" si="228"/>
        <v>2.8571428571428571E-5</v>
      </c>
      <c r="T2430" s="7">
        <f t="shared" si="229"/>
        <v>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6"/>
        <v>42771.697222222225</v>
      </c>
      <c r="K2431">
        <v>1483131966</v>
      </c>
      <c r="L2431" s="11">
        <f t="shared" si="227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230"/>
        <v>food</v>
      </c>
      <c r="R2431" t="str">
        <f t="shared" si="231"/>
        <v>food trucks</v>
      </c>
      <c r="S2431" s="6">
        <f t="shared" si="228"/>
        <v>1.4321428571428572E-2</v>
      </c>
      <c r="T2431" s="7">
        <f t="shared" si="229"/>
        <v>501.25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6"/>
        <v>42412.130833333329</v>
      </c>
      <c r="K2432">
        <v>1452654504</v>
      </c>
      <c r="L2432" s="11">
        <f t="shared" si="227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230"/>
        <v>food</v>
      </c>
      <c r="R2432" t="str">
        <f t="shared" si="231"/>
        <v>food trucks</v>
      </c>
      <c r="S2432" s="6">
        <f t="shared" si="228"/>
        <v>7.0000000000000001E-3</v>
      </c>
      <c r="T2432" s="7">
        <f t="shared" si="229"/>
        <v>10.5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6"/>
        <v>42549.099687499998</v>
      </c>
      <c r="K2433">
        <v>1461896613</v>
      </c>
      <c r="L2433" s="11">
        <f t="shared" si="227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230"/>
        <v>food</v>
      </c>
      <c r="R2433" t="str">
        <f t="shared" si="231"/>
        <v>food trucks</v>
      </c>
      <c r="S2433" s="6">
        <f t="shared" si="228"/>
        <v>2.0000000000000002E-5</v>
      </c>
      <c r="T2433" s="7">
        <f t="shared" si="229"/>
        <v>1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6"/>
        <v>42071.218715277777</v>
      </c>
      <c r="K2434">
        <v>1423199697</v>
      </c>
      <c r="L2434" s="11">
        <f t="shared" si="227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230"/>
        <v>food</v>
      </c>
      <c r="R2434" t="str">
        <f t="shared" si="231"/>
        <v>food trucks</v>
      </c>
      <c r="S2434" s="6">
        <f t="shared" si="228"/>
        <v>1.4285714285714287E-4</v>
      </c>
      <c r="T2434" s="7">
        <f t="shared" si="229"/>
        <v>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32">(((I2435/60)/60)/24)+DATE(1970,1,1)</f>
        <v>42427.89980324074</v>
      </c>
      <c r="K2435">
        <v>1454016943</v>
      </c>
      <c r="L2435" s="11">
        <f t="shared" ref="L2435:L2498" si="23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t="str">
        <f t="shared" si="230"/>
        <v>food</v>
      </c>
      <c r="R2435" t="str">
        <f t="shared" si="231"/>
        <v>food trucks</v>
      </c>
      <c r="S2435" s="6">
        <f t="shared" ref="S2435:S2498" si="234">E2435/D2435</f>
        <v>0</v>
      </c>
      <c r="T2435" s="7">
        <f t="shared" ref="T2435:T2498" si="235">IF(E2435=0,0,E2435/N2435)</f>
        <v>0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32"/>
        <v>42220.18604166666</v>
      </c>
      <c r="K2436">
        <v>1435206474</v>
      </c>
      <c r="L2436" s="11">
        <f t="shared" si="23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230"/>
        <v>food</v>
      </c>
      <c r="R2436" t="str">
        <f t="shared" si="231"/>
        <v>food trucks</v>
      </c>
      <c r="S2436" s="6">
        <f t="shared" si="234"/>
        <v>1.2999999999999999E-3</v>
      </c>
      <c r="T2436" s="7">
        <f t="shared" si="235"/>
        <v>13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32"/>
        <v>42282.277615740735</v>
      </c>
      <c r="K2437">
        <v>1441435186</v>
      </c>
      <c r="L2437" s="11">
        <f t="shared" si="23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230"/>
        <v>food</v>
      </c>
      <c r="R2437" t="str">
        <f t="shared" si="231"/>
        <v>food trucks</v>
      </c>
      <c r="S2437" s="6">
        <f t="shared" si="234"/>
        <v>4.8960000000000002E-3</v>
      </c>
      <c r="T2437" s="7">
        <f t="shared" si="235"/>
        <v>306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32"/>
        <v>42398.615393518514</v>
      </c>
      <c r="K2438">
        <v>1448894770</v>
      </c>
      <c r="L2438" s="11">
        <f t="shared" si="23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230"/>
        <v>food</v>
      </c>
      <c r="R2438" t="str">
        <f t="shared" si="231"/>
        <v>food trucks</v>
      </c>
      <c r="S2438" s="6">
        <f t="shared" si="234"/>
        <v>3.8461538461538462E-4</v>
      </c>
      <c r="T2438" s="7">
        <f t="shared" si="235"/>
        <v>22.5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32"/>
        <v>42080.75</v>
      </c>
      <c r="K2439">
        <v>1422400188</v>
      </c>
      <c r="L2439" s="11">
        <f t="shared" si="23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230"/>
        <v>food</v>
      </c>
      <c r="R2439" t="str">
        <f t="shared" si="231"/>
        <v>food trucks</v>
      </c>
      <c r="S2439" s="6">
        <f t="shared" si="234"/>
        <v>0</v>
      </c>
      <c r="T2439" s="7">
        <f t="shared" si="235"/>
        <v>0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32"/>
        <v>42345.956736111111</v>
      </c>
      <c r="K2440">
        <v>1444341462</v>
      </c>
      <c r="L2440" s="11">
        <f t="shared" si="23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230"/>
        <v>food</v>
      </c>
      <c r="R2440" t="str">
        <f t="shared" si="231"/>
        <v>food trucks</v>
      </c>
      <c r="S2440" s="6">
        <f t="shared" si="234"/>
        <v>3.3333333333333335E-3</v>
      </c>
      <c r="T2440" s="7">
        <f t="shared" si="235"/>
        <v>50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32"/>
        <v>42295.818622685183</v>
      </c>
      <c r="K2441">
        <v>1442605129</v>
      </c>
      <c r="L2441" s="11">
        <f t="shared" si="23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230"/>
        <v>food</v>
      </c>
      <c r="R2441" t="str">
        <f t="shared" si="231"/>
        <v>food trucks</v>
      </c>
      <c r="S2441" s="6">
        <f t="shared" si="234"/>
        <v>0</v>
      </c>
      <c r="T2441" s="7">
        <f t="shared" si="235"/>
        <v>0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32"/>
        <v>42413.899456018517</v>
      </c>
      <c r="K2442">
        <v>1452807313</v>
      </c>
      <c r="L2442" s="11">
        <f t="shared" si="23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230"/>
        <v>food</v>
      </c>
      <c r="R2442" t="str">
        <f t="shared" si="231"/>
        <v>food trucks</v>
      </c>
      <c r="S2442" s="6">
        <f t="shared" si="234"/>
        <v>2E-3</v>
      </c>
      <c r="T2442" s="7">
        <f t="shared" si="235"/>
        <v>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32"/>
        <v>42208.207638888889</v>
      </c>
      <c r="K2443">
        <v>1435806054</v>
      </c>
      <c r="L2443" s="11">
        <f t="shared" si="23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ref="Q2443:Q2506" si="236">LEFT(P2443, FIND("/",P2443)-1)</f>
        <v>food</v>
      </c>
      <c r="R2443" t="str">
        <f t="shared" ref="R2443:R2506" si="237">RIGHT(P2443,LEN(P2443)-FIND("/",P2443))</f>
        <v>small batch</v>
      </c>
      <c r="S2443" s="6">
        <f t="shared" si="234"/>
        <v>1.0788</v>
      </c>
      <c r="T2443" s="7">
        <f t="shared" si="235"/>
        <v>74.22935779816514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32"/>
        <v>42082.625324074077</v>
      </c>
      <c r="K2444">
        <v>1424188828</v>
      </c>
      <c r="L2444" s="11">
        <f t="shared" si="23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236"/>
        <v>food</v>
      </c>
      <c r="R2444" t="str">
        <f t="shared" si="237"/>
        <v>small batch</v>
      </c>
      <c r="S2444" s="6">
        <f t="shared" si="234"/>
        <v>1.2594166666666666</v>
      </c>
      <c r="T2444" s="7">
        <f t="shared" si="235"/>
        <v>81.252688172043008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32"/>
        <v>41866.625254629631</v>
      </c>
      <c r="K2445">
        <v>1405522822</v>
      </c>
      <c r="L2445" s="11">
        <f t="shared" si="23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236"/>
        <v>food</v>
      </c>
      <c r="R2445" t="str">
        <f t="shared" si="237"/>
        <v>small batch</v>
      </c>
      <c r="S2445" s="6">
        <f t="shared" si="234"/>
        <v>2.0251494999999999</v>
      </c>
      <c r="T2445" s="7">
        <f t="shared" si="235"/>
        <v>130.23469453376205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32"/>
        <v>42515.754525462966</v>
      </c>
      <c r="K2446">
        <v>1461607591</v>
      </c>
      <c r="L2446" s="11">
        <f t="shared" si="23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236"/>
        <v>food</v>
      </c>
      <c r="R2446" t="str">
        <f t="shared" si="237"/>
        <v>small batch</v>
      </c>
      <c r="S2446" s="6">
        <f t="shared" si="234"/>
        <v>1.0860000000000001</v>
      </c>
      <c r="T2446" s="7">
        <f t="shared" si="235"/>
        <v>53.409836065573771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32"/>
        <v>42273.190057870372</v>
      </c>
      <c r="K2447">
        <v>1440650021</v>
      </c>
      <c r="L2447" s="11">
        <f t="shared" si="23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236"/>
        <v>food</v>
      </c>
      <c r="R2447" t="str">
        <f t="shared" si="237"/>
        <v>small batch</v>
      </c>
      <c r="S2447" s="6">
        <f t="shared" si="234"/>
        <v>1.728</v>
      </c>
      <c r="T2447" s="7">
        <f t="shared" si="235"/>
        <v>75.130434782608702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32"/>
        <v>42700.64434027778</v>
      </c>
      <c r="K2448">
        <v>1477578471</v>
      </c>
      <c r="L2448" s="11">
        <f t="shared" si="23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236"/>
        <v>food</v>
      </c>
      <c r="R2448" t="str">
        <f t="shared" si="237"/>
        <v>small batch</v>
      </c>
      <c r="S2448" s="6">
        <f t="shared" si="234"/>
        <v>1.6798</v>
      </c>
      <c r="T2448" s="7">
        <f t="shared" si="235"/>
        <v>75.666666666666671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32"/>
        <v>42686.166666666672</v>
      </c>
      <c r="K2449">
        <v>1476184593</v>
      </c>
      <c r="L2449" s="11">
        <f t="shared" si="23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236"/>
        <v>food</v>
      </c>
      <c r="R2449" t="str">
        <f t="shared" si="237"/>
        <v>small batch</v>
      </c>
      <c r="S2449" s="6">
        <f t="shared" si="234"/>
        <v>4.2720000000000002</v>
      </c>
      <c r="T2449" s="7">
        <f t="shared" si="235"/>
        <v>31.691394658753708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32"/>
        <v>42613.233333333337</v>
      </c>
      <c r="K2450">
        <v>1472110513</v>
      </c>
      <c r="L2450" s="11">
        <f t="shared" si="23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236"/>
        <v>food</v>
      </c>
      <c r="R2450" t="str">
        <f t="shared" si="237"/>
        <v>small batch</v>
      </c>
      <c r="S2450" s="6">
        <f t="shared" si="234"/>
        <v>1.075</v>
      </c>
      <c r="T2450" s="7">
        <f t="shared" si="235"/>
        <v>47.777777777777779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32"/>
        <v>41973.184201388889</v>
      </c>
      <c r="K2451">
        <v>1414725915</v>
      </c>
      <c r="L2451" s="11">
        <f t="shared" si="23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236"/>
        <v>food</v>
      </c>
      <c r="R2451" t="str">
        <f t="shared" si="237"/>
        <v>small batch</v>
      </c>
      <c r="S2451" s="6">
        <f t="shared" si="234"/>
        <v>1.08</v>
      </c>
      <c r="T2451" s="7">
        <f t="shared" si="235"/>
        <v>90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32"/>
        <v>41940.132638888892</v>
      </c>
      <c r="K2452">
        <v>1411177456</v>
      </c>
      <c r="L2452" s="11">
        <f t="shared" si="23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236"/>
        <v>food</v>
      </c>
      <c r="R2452" t="str">
        <f t="shared" si="237"/>
        <v>small batch</v>
      </c>
      <c r="S2452" s="6">
        <f t="shared" si="234"/>
        <v>1.0153353333333335</v>
      </c>
      <c r="T2452" s="7">
        <f t="shared" si="235"/>
        <v>149.31401960784314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32"/>
        <v>42799.908449074079</v>
      </c>
      <c r="K2453">
        <v>1487022490</v>
      </c>
      <c r="L2453" s="11">
        <f t="shared" si="23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236"/>
        <v>food</v>
      </c>
      <c r="R2453" t="str">
        <f t="shared" si="237"/>
        <v>small batch</v>
      </c>
      <c r="S2453" s="6">
        <f t="shared" si="234"/>
        <v>1.1545000000000001</v>
      </c>
      <c r="T2453" s="7">
        <f t="shared" si="235"/>
        <v>62.06989247311828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32"/>
        <v>42367.958333333328</v>
      </c>
      <c r="K2454">
        <v>1448914500</v>
      </c>
      <c r="L2454" s="11">
        <f t="shared" si="233"/>
        <v>42338.84375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236"/>
        <v>food</v>
      </c>
      <c r="R2454" t="str">
        <f t="shared" si="237"/>
        <v>small batch</v>
      </c>
      <c r="S2454" s="6">
        <f t="shared" si="234"/>
        <v>1.335</v>
      </c>
      <c r="T2454" s="7">
        <f t="shared" si="235"/>
        <v>53.4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32"/>
        <v>42768.692233796297</v>
      </c>
      <c r="K2455">
        <v>1483461409</v>
      </c>
      <c r="L2455" s="11">
        <f t="shared" si="23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236"/>
        <v>food</v>
      </c>
      <c r="R2455" t="str">
        <f t="shared" si="237"/>
        <v>small batch</v>
      </c>
      <c r="S2455" s="6">
        <f t="shared" si="234"/>
        <v>1.5469999999999999</v>
      </c>
      <c r="T2455" s="7">
        <f t="shared" si="235"/>
        <v>69.268656716417908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32"/>
        <v>42805.201481481476</v>
      </c>
      <c r="K2456">
        <v>1486183808</v>
      </c>
      <c r="L2456" s="11">
        <f t="shared" si="23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236"/>
        <v>food</v>
      </c>
      <c r="R2456" t="str">
        <f t="shared" si="237"/>
        <v>small batch</v>
      </c>
      <c r="S2456" s="6">
        <f t="shared" si="234"/>
        <v>1.0084571428571429</v>
      </c>
      <c r="T2456" s="7">
        <f t="shared" si="235"/>
        <v>271.50769230769231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32"/>
        <v>42480.781828703708</v>
      </c>
      <c r="K2457">
        <v>1458758750</v>
      </c>
      <c r="L2457" s="11">
        <f t="shared" si="23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236"/>
        <v>food</v>
      </c>
      <c r="R2457" t="str">
        <f t="shared" si="237"/>
        <v>small batch</v>
      </c>
      <c r="S2457" s="6">
        <f t="shared" si="234"/>
        <v>1.82</v>
      </c>
      <c r="T2457" s="7">
        <f t="shared" si="235"/>
        <v>34.125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32"/>
        <v>42791.961099537039</v>
      </c>
      <c r="K2458">
        <v>1485471839</v>
      </c>
      <c r="L2458" s="11">
        <f t="shared" si="23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236"/>
        <v>food</v>
      </c>
      <c r="R2458" t="str">
        <f t="shared" si="237"/>
        <v>small batch</v>
      </c>
      <c r="S2458" s="6">
        <f t="shared" si="234"/>
        <v>1.8086666666666666</v>
      </c>
      <c r="T2458" s="7">
        <f t="shared" si="235"/>
        <v>40.492537313432834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32"/>
        <v>42453.560833333337</v>
      </c>
      <c r="K2459">
        <v>1456237656</v>
      </c>
      <c r="L2459" s="11">
        <f t="shared" si="23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236"/>
        <v>food</v>
      </c>
      <c r="R2459" t="str">
        <f t="shared" si="237"/>
        <v>small batch</v>
      </c>
      <c r="S2459" s="6">
        <f t="shared" si="234"/>
        <v>1.0230434782608695</v>
      </c>
      <c r="T2459" s="7">
        <f t="shared" si="235"/>
        <v>189.75806451612902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32"/>
        <v>42530.791666666672</v>
      </c>
      <c r="K2460">
        <v>1462481718</v>
      </c>
      <c r="L2460" s="11">
        <f t="shared" si="23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236"/>
        <v>food</v>
      </c>
      <c r="R2460" t="str">
        <f t="shared" si="237"/>
        <v>small batch</v>
      </c>
      <c r="S2460" s="6">
        <f t="shared" si="234"/>
        <v>1.1017999999999999</v>
      </c>
      <c r="T2460" s="7">
        <f t="shared" si="235"/>
        <v>68.862499999999997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32"/>
        <v>42452.595891203702</v>
      </c>
      <c r="K2461">
        <v>1454858285</v>
      </c>
      <c r="L2461" s="11">
        <f t="shared" si="23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236"/>
        <v>food</v>
      </c>
      <c r="R2461" t="str">
        <f t="shared" si="237"/>
        <v>small batch</v>
      </c>
      <c r="S2461" s="6">
        <f t="shared" si="234"/>
        <v>1.0225</v>
      </c>
      <c r="T2461" s="7">
        <f t="shared" si="235"/>
        <v>108.77659574468085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32"/>
        <v>42738.178472222222</v>
      </c>
      <c r="K2462">
        <v>1480480167</v>
      </c>
      <c r="L2462" s="11">
        <f t="shared" si="23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236"/>
        <v>food</v>
      </c>
      <c r="R2462" t="str">
        <f t="shared" si="237"/>
        <v>small batch</v>
      </c>
      <c r="S2462" s="6">
        <f t="shared" si="234"/>
        <v>1.0078823529411765</v>
      </c>
      <c r="T2462" s="7">
        <f t="shared" si="235"/>
        <v>125.98529411764706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32"/>
        <v>40817.125</v>
      </c>
      <c r="K2463">
        <v>1314577097</v>
      </c>
      <c r="L2463" s="11">
        <f t="shared" si="23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236"/>
        <v>music</v>
      </c>
      <c r="R2463" t="str">
        <f t="shared" si="237"/>
        <v>indie rock</v>
      </c>
      <c r="S2463" s="6">
        <f t="shared" si="234"/>
        <v>1.038</v>
      </c>
      <c r="T2463" s="7">
        <f t="shared" si="235"/>
        <v>90.523255813953483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32"/>
        <v>41109.186296296299</v>
      </c>
      <c r="K2464">
        <v>1340944096</v>
      </c>
      <c r="L2464" s="11">
        <f t="shared" si="23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236"/>
        <v>music</v>
      </c>
      <c r="R2464" t="str">
        <f t="shared" si="237"/>
        <v>indie rock</v>
      </c>
      <c r="S2464" s="6">
        <f t="shared" si="234"/>
        <v>1.1070833333333334</v>
      </c>
      <c r="T2464" s="7">
        <f t="shared" si="235"/>
        <v>28.880434782608695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32"/>
        <v>41380.791666666664</v>
      </c>
      <c r="K2465">
        <v>1362710425</v>
      </c>
      <c r="L2465" s="11">
        <f t="shared" si="23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236"/>
        <v>music</v>
      </c>
      <c r="R2465" t="str">
        <f t="shared" si="237"/>
        <v>indie rock</v>
      </c>
      <c r="S2465" s="6">
        <f t="shared" si="234"/>
        <v>1.1625000000000001</v>
      </c>
      <c r="T2465" s="7">
        <f t="shared" si="235"/>
        <v>31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32"/>
        <v>42277.811805555553</v>
      </c>
      <c r="K2466">
        <v>1441143397</v>
      </c>
      <c r="L2466" s="11">
        <f t="shared" si="23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236"/>
        <v>music</v>
      </c>
      <c r="R2466" t="str">
        <f t="shared" si="237"/>
        <v>indie rock</v>
      </c>
      <c r="S2466" s="6">
        <f t="shared" si="234"/>
        <v>1.111</v>
      </c>
      <c r="T2466" s="7">
        <f t="shared" si="235"/>
        <v>51.674418604651166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32"/>
        <v>41175.719305555554</v>
      </c>
      <c r="K2467">
        <v>1345828548</v>
      </c>
      <c r="L2467" s="11">
        <f t="shared" si="23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236"/>
        <v>music</v>
      </c>
      <c r="R2467" t="str">
        <f t="shared" si="237"/>
        <v>indie rock</v>
      </c>
      <c r="S2467" s="6">
        <f t="shared" si="234"/>
        <v>1.8014285714285714</v>
      </c>
      <c r="T2467" s="7">
        <f t="shared" si="235"/>
        <v>26.270833333333332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32"/>
        <v>41403.102465277778</v>
      </c>
      <c r="K2468">
        <v>1365474453</v>
      </c>
      <c r="L2468" s="11">
        <f t="shared" si="23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236"/>
        <v>music</v>
      </c>
      <c r="R2468" t="str">
        <f t="shared" si="237"/>
        <v>indie rock</v>
      </c>
      <c r="S2468" s="6">
        <f t="shared" si="234"/>
        <v>1</v>
      </c>
      <c r="T2468" s="7">
        <f t="shared" si="235"/>
        <v>48.07692307692308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32"/>
        <v>41039.708333333336</v>
      </c>
      <c r="K2469">
        <v>1335473931</v>
      </c>
      <c r="L2469" s="11">
        <f t="shared" si="23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236"/>
        <v>music</v>
      </c>
      <c r="R2469" t="str">
        <f t="shared" si="237"/>
        <v>indie rock</v>
      </c>
      <c r="S2469" s="6">
        <f t="shared" si="234"/>
        <v>1.1850000000000001</v>
      </c>
      <c r="T2469" s="7">
        <f t="shared" si="235"/>
        <v>27.558139534883722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32"/>
        <v>41210.208333333336</v>
      </c>
      <c r="K2470">
        <v>1348285321</v>
      </c>
      <c r="L2470" s="11">
        <f t="shared" si="23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236"/>
        <v>music</v>
      </c>
      <c r="R2470" t="str">
        <f t="shared" si="237"/>
        <v>indie rock</v>
      </c>
      <c r="S2470" s="6">
        <f t="shared" si="234"/>
        <v>1.0721700000000001</v>
      </c>
      <c r="T2470" s="7">
        <f t="shared" si="235"/>
        <v>36.97137931034483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32"/>
        <v>40582.429733796293</v>
      </c>
      <c r="K2471">
        <v>1295000329</v>
      </c>
      <c r="L2471" s="11">
        <f t="shared" si="23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236"/>
        <v>music</v>
      </c>
      <c r="R2471" t="str">
        <f t="shared" si="237"/>
        <v>indie rock</v>
      </c>
      <c r="S2471" s="6">
        <f t="shared" si="234"/>
        <v>1.1366666666666667</v>
      </c>
      <c r="T2471" s="7">
        <f t="shared" si="235"/>
        <v>29.021276595744681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32"/>
        <v>41053.07471064815</v>
      </c>
      <c r="K2472">
        <v>1335232055</v>
      </c>
      <c r="L2472" s="11">
        <f t="shared" si="23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236"/>
        <v>music</v>
      </c>
      <c r="R2472" t="str">
        <f t="shared" si="237"/>
        <v>indie rock</v>
      </c>
      <c r="S2472" s="6">
        <f t="shared" si="234"/>
        <v>1.0316400000000001</v>
      </c>
      <c r="T2472" s="7">
        <f t="shared" si="235"/>
        <v>28.65666666666667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32"/>
        <v>40933.992962962962</v>
      </c>
      <c r="K2473">
        <v>1324079392</v>
      </c>
      <c r="L2473" s="11">
        <f t="shared" si="23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236"/>
        <v>music</v>
      </c>
      <c r="R2473" t="str">
        <f t="shared" si="237"/>
        <v>indie rock</v>
      </c>
      <c r="S2473" s="6">
        <f t="shared" si="234"/>
        <v>1.28</v>
      </c>
      <c r="T2473" s="7">
        <f t="shared" si="235"/>
        <v>37.647058823529413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32"/>
        <v>40425.043749999997</v>
      </c>
      <c r="K2474">
        <v>1277433980</v>
      </c>
      <c r="L2474" s="11">
        <f t="shared" si="23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236"/>
        <v>music</v>
      </c>
      <c r="R2474" t="str">
        <f t="shared" si="237"/>
        <v>indie rock</v>
      </c>
      <c r="S2474" s="6">
        <f t="shared" si="234"/>
        <v>1.3576026666666667</v>
      </c>
      <c r="T2474" s="7">
        <f t="shared" si="235"/>
        <v>97.904038461538462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32"/>
        <v>41223.790150462963</v>
      </c>
      <c r="K2475">
        <v>1349978269</v>
      </c>
      <c r="L2475" s="11">
        <f t="shared" si="23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236"/>
        <v>music</v>
      </c>
      <c r="R2475" t="str">
        <f t="shared" si="237"/>
        <v>indie rock</v>
      </c>
      <c r="S2475" s="6">
        <f t="shared" si="234"/>
        <v>1</v>
      </c>
      <c r="T2475" s="7">
        <f t="shared" si="235"/>
        <v>42.553191489361701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32"/>
        <v>40462.011296296296</v>
      </c>
      <c r="K2476">
        <v>1282868176</v>
      </c>
      <c r="L2476" s="11">
        <f t="shared" si="23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236"/>
        <v>music</v>
      </c>
      <c r="R2476" t="str">
        <f t="shared" si="237"/>
        <v>indie rock</v>
      </c>
      <c r="S2476" s="6">
        <f t="shared" si="234"/>
        <v>1.0000360000000001</v>
      </c>
      <c r="T2476" s="7">
        <f t="shared" si="235"/>
        <v>131.58368421052631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32"/>
        <v>40369.916666666664</v>
      </c>
      <c r="K2477">
        <v>1273647255</v>
      </c>
      <c r="L2477" s="11">
        <f t="shared" si="23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236"/>
        <v>music</v>
      </c>
      <c r="R2477" t="str">
        <f t="shared" si="237"/>
        <v>indie rock</v>
      </c>
      <c r="S2477" s="6">
        <f t="shared" si="234"/>
        <v>1.0471999999999999</v>
      </c>
      <c r="T2477" s="7">
        <f t="shared" si="235"/>
        <v>32.320987654320987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32"/>
        <v>41946.370023148149</v>
      </c>
      <c r="K2478">
        <v>1412149970</v>
      </c>
      <c r="L2478" s="11">
        <f t="shared" si="23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236"/>
        <v>music</v>
      </c>
      <c r="R2478" t="str">
        <f t="shared" si="237"/>
        <v>indie rock</v>
      </c>
      <c r="S2478" s="6">
        <f t="shared" si="234"/>
        <v>1.050225</v>
      </c>
      <c r="T2478" s="7">
        <f t="shared" si="235"/>
        <v>61.103999999999999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32"/>
        <v>41133.691493055558</v>
      </c>
      <c r="K2479">
        <v>1340901345</v>
      </c>
      <c r="L2479" s="11">
        <f t="shared" si="23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236"/>
        <v>music</v>
      </c>
      <c r="R2479" t="str">
        <f t="shared" si="237"/>
        <v>indie rock</v>
      </c>
      <c r="S2479" s="6">
        <f t="shared" si="234"/>
        <v>1.7133333333333334</v>
      </c>
      <c r="T2479" s="7">
        <f t="shared" si="235"/>
        <v>31.341463414634145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32"/>
        <v>41287.950381944444</v>
      </c>
      <c r="K2480">
        <v>1355525313</v>
      </c>
      <c r="L2480" s="11">
        <f t="shared" si="23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236"/>
        <v>music</v>
      </c>
      <c r="R2480" t="str">
        <f t="shared" si="237"/>
        <v>indie rock</v>
      </c>
      <c r="S2480" s="6">
        <f t="shared" si="234"/>
        <v>1.2749999999999999</v>
      </c>
      <c r="T2480" s="7">
        <f t="shared" si="235"/>
        <v>129.1139240506329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32"/>
        <v>41118.083333333336</v>
      </c>
      <c r="K2481">
        <v>1342545994</v>
      </c>
      <c r="L2481" s="11">
        <f t="shared" si="23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236"/>
        <v>music</v>
      </c>
      <c r="R2481" t="str">
        <f t="shared" si="237"/>
        <v>indie rock</v>
      </c>
      <c r="S2481" s="6">
        <f t="shared" si="234"/>
        <v>1.3344333333333334</v>
      </c>
      <c r="T2481" s="7">
        <f t="shared" si="235"/>
        <v>25.020624999999999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32"/>
        <v>42287.936157407406</v>
      </c>
      <c r="K2482">
        <v>1439332084</v>
      </c>
      <c r="L2482" s="11">
        <f t="shared" si="23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236"/>
        <v>music</v>
      </c>
      <c r="R2482" t="str">
        <f t="shared" si="237"/>
        <v>indie rock</v>
      </c>
      <c r="S2482" s="6">
        <f t="shared" si="234"/>
        <v>1</v>
      </c>
      <c r="T2482" s="7">
        <f t="shared" si="235"/>
        <v>250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32"/>
        <v>41029.645925925928</v>
      </c>
      <c r="K2483">
        <v>1333207808</v>
      </c>
      <c r="L2483" s="11">
        <f t="shared" si="23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236"/>
        <v>music</v>
      </c>
      <c r="R2483" t="str">
        <f t="shared" si="237"/>
        <v>indie rock</v>
      </c>
      <c r="S2483" s="6">
        <f t="shared" si="234"/>
        <v>1.1291099999999998</v>
      </c>
      <c r="T2483" s="7">
        <f t="shared" si="235"/>
        <v>47.541473684210523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32"/>
        <v>40756.782210648147</v>
      </c>
      <c r="K2484">
        <v>1308336383</v>
      </c>
      <c r="L2484" s="11">
        <f t="shared" si="23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236"/>
        <v>music</v>
      </c>
      <c r="R2484" t="str">
        <f t="shared" si="237"/>
        <v>indie rock</v>
      </c>
      <c r="S2484" s="6">
        <f t="shared" si="234"/>
        <v>1.0009999999999999</v>
      </c>
      <c r="T2484" s="7">
        <f t="shared" si="235"/>
        <v>40.04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32"/>
        <v>41030.708368055559</v>
      </c>
      <c r="K2485">
        <v>1330711203</v>
      </c>
      <c r="L2485" s="11">
        <f t="shared" si="23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236"/>
        <v>music</v>
      </c>
      <c r="R2485" t="str">
        <f t="shared" si="237"/>
        <v>indie rock</v>
      </c>
      <c r="S2485" s="6">
        <f t="shared" si="234"/>
        <v>1.1372727272727272</v>
      </c>
      <c r="T2485" s="7">
        <f t="shared" si="235"/>
        <v>65.84210526315789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32"/>
        <v>40801.916701388887</v>
      </c>
      <c r="K2486">
        <v>1313532003</v>
      </c>
      <c r="L2486" s="11">
        <f t="shared" si="23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236"/>
        <v>music</v>
      </c>
      <c r="R2486" t="str">
        <f t="shared" si="237"/>
        <v>indie rock</v>
      </c>
      <c r="S2486" s="6">
        <f t="shared" si="234"/>
        <v>1.1931742857142855</v>
      </c>
      <c r="T2486" s="7">
        <f t="shared" si="235"/>
        <v>46.401222222222216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32"/>
        <v>40828.998599537037</v>
      </c>
      <c r="K2487">
        <v>1315439879</v>
      </c>
      <c r="L2487" s="11">
        <f t="shared" si="23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236"/>
        <v>music</v>
      </c>
      <c r="R2487" t="str">
        <f t="shared" si="237"/>
        <v>indie rock</v>
      </c>
      <c r="S2487" s="6">
        <f t="shared" si="234"/>
        <v>1.0325</v>
      </c>
      <c r="T2487" s="7">
        <f t="shared" si="235"/>
        <v>50.365853658536587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32"/>
        <v>41021.708055555559</v>
      </c>
      <c r="K2488">
        <v>1332521976</v>
      </c>
      <c r="L2488" s="11">
        <f t="shared" si="23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236"/>
        <v>music</v>
      </c>
      <c r="R2488" t="str">
        <f t="shared" si="237"/>
        <v>indie rock</v>
      </c>
      <c r="S2488" s="6">
        <f t="shared" si="234"/>
        <v>2.6566666666666667</v>
      </c>
      <c r="T2488" s="7">
        <f t="shared" si="235"/>
        <v>26.566666666666666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32"/>
        <v>41056.083298611113</v>
      </c>
      <c r="K2489">
        <v>1335491997</v>
      </c>
      <c r="L2489" s="11">
        <f t="shared" si="23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236"/>
        <v>music</v>
      </c>
      <c r="R2489" t="str">
        <f t="shared" si="237"/>
        <v>indie rock</v>
      </c>
      <c r="S2489" s="6">
        <f t="shared" si="234"/>
        <v>1.0005066666666667</v>
      </c>
      <c r="T2489" s="7">
        <f t="shared" si="235"/>
        <v>39.493684210526318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32"/>
        <v>40863.674861111111</v>
      </c>
      <c r="K2490">
        <v>1318864308</v>
      </c>
      <c r="L2490" s="11">
        <f t="shared" si="23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236"/>
        <v>music</v>
      </c>
      <c r="R2490" t="str">
        <f t="shared" si="237"/>
        <v>indie rock</v>
      </c>
      <c r="S2490" s="6">
        <f t="shared" si="234"/>
        <v>1.0669999999999999</v>
      </c>
      <c r="T2490" s="7">
        <f t="shared" si="235"/>
        <v>49.246153846153845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32"/>
        <v>41403.690266203703</v>
      </c>
      <c r="K2491">
        <v>1365525239</v>
      </c>
      <c r="L2491" s="11">
        <f t="shared" si="23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236"/>
        <v>music</v>
      </c>
      <c r="R2491" t="str">
        <f t="shared" si="237"/>
        <v>indie rock</v>
      </c>
      <c r="S2491" s="6">
        <f t="shared" si="234"/>
        <v>1.3367142857142857</v>
      </c>
      <c r="T2491" s="7">
        <f t="shared" si="235"/>
        <v>62.38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32"/>
        <v>41083.227731481478</v>
      </c>
      <c r="K2492">
        <v>1335245276</v>
      </c>
      <c r="L2492" s="11">
        <f t="shared" si="23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236"/>
        <v>music</v>
      </c>
      <c r="R2492" t="str">
        <f t="shared" si="237"/>
        <v>indie rock</v>
      </c>
      <c r="S2492" s="6">
        <f t="shared" si="234"/>
        <v>1.214</v>
      </c>
      <c r="T2492" s="7">
        <f t="shared" si="235"/>
        <v>37.9375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32"/>
        <v>40559.07708333333</v>
      </c>
      <c r="K2493">
        <v>1293739714</v>
      </c>
      <c r="L2493" s="11">
        <f t="shared" si="23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236"/>
        <v>music</v>
      </c>
      <c r="R2493" t="str">
        <f t="shared" si="237"/>
        <v>indie rock</v>
      </c>
      <c r="S2493" s="6">
        <f t="shared" si="234"/>
        <v>1.032</v>
      </c>
      <c r="T2493" s="7">
        <f t="shared" si="235"/>
        <v>51.6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32"/>
        <v>41076.415972222225</v>
      </c>
      <c r="K2494">
        <v>1335397188</v>
      </c>
      <c r="L2494" s="11">
        <f t="shared" si="23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236"/>
        <v>music</v>
      </c>
      <c r="R2494" t="str">
        <f t="shared" si="237"/>
        <v>indie rock</v>
      </c>
      <c r="S2494" s="6">
        <f t="shared" si="234"/>
        <v>1.25</v>
      </c>
      <c r="T2494" s="7">
        <f t="shared" si="235"/>
        <v>27.777777777777779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32"/>
        <v>41393.168287037035</v>
      </c>
      <c r="K2495">
        <v>1363320140</v>
      </c>
      <c r="L2495" s="11">
        <f t="shared" si="23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236"/>
        <v>music</v>
      </c>
      <c r="R2495" t="str">
        <f t="shared" si="237"/>
        <v>indie rock</v>
      </c>
      <c r="S2495" s="6">
        <f t="shared" si="234"/>
        <v>1.2869999999999999</v>
      </c>
      <c r="T2495" s="7">
        <f t="shared" si="235"/>
        <v>99.382239382239376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32"/>
        <v>41052.645185185182</v>
      </c>
      <c r="K2496">
        <v>1335194944</v>
      </c>
      <c r="L2496" s="11">
        <f t="shared" si="23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236"/>
        <v>music</v>
      </c>
      <c r="R2496" t="str">
        <f t="shared" si="237"/>
        <v>indie rock</v>
      </c>
      <c r="S2496" s="6">
        <f t="shared" si="234"/>
        <v>1.0100533333333332</v>
      </c>
      <c r="T2496" s="7">
        <f t="shared" si="235"/>
        <v>38.848205128205123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32"/>
        <v>41066.946469907409</v>
      </c>
      <c r="K2497">
        <v>1336430575</v>
      </c>
      <c r="L2497" s="11">
        <f t="shared" si="23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236"/>
        <v>music</v>
      </c>
      <c r="R2497" t="str">
        <f t="shared" si="237"/>
        <v>indie rock</v>
      </c>
      <c r="S2497" s="6">
        <f t="shared" si="234"/>
        <v>1.2753666666666665</v>
      </c>
      <c r="T2497" s="7">
        <f t="shared" si="235"/>
        <v>45.548809523809524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32"/>
        <v>41362.954768518517</v>
      </c>
      <c r="K2498">
        <v>1361577292</v>
      </c>
      <c r="L2498" s="11">
        <f t="shared" si="23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236"/>
        <v>music</v>
      </c>
      <c r="R2498" t="str">
        <f t="shared" si="237"/>
        <v>indie rock</v>
      </c>
      <c r="S2498" s="6">
        <f t="shared" si="234"/>
        <v>1</v>
      </c>
      <c r="T2498" s="7">
        <f t="shared" si="235"/>
        <v>600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8">(((I2499/60)/60)/24)+DATE(1970,1,1)</f>
        <v>40760.878912037035</v>
      </c>
      <c r="K2499">
        <v>1309986338</v>
      </c>
      <c r="L2499" s="11">
        <f t="shared" ref="L2499:L2562" si="23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si="236"/>
        <v>music</v>
      </c>
      <c r="R2499" t="str">
        <f t="shared" si="237"/>
        <v>indie rock</v>
      </c>
      <c r="S2499" s="6">
        <f t="shared" ref="S2499:S2562" si="240">E2499/D2499</f>
        <v>1.127715</v>
      </c>
      <c r="T2499" s="7">
        <f t="shared" ref="T2499:T2562" si="241">IF(E2499=0,0,E2499/N2499)</f>
        <v>80.551071428571419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8"/>
        <v>42031.967442129629</v>
      </c>
      <c r="K2500">
        <v>1421190787</v>
      </c>
      <c r="L2500" s="11">
        <f t="shared" si="23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236"/>
        <v>music</v>
      </c>
      <c r="R2500" t="str">
        <f t="shared" si="237"/>
        <v>indie rock</v>
      </c>
      <c r="S2500" s="6">
        <f t="shared" si="240"/>
        <v>1.056</v>
      </c>
      <c r="T2500" s="7">
        <f t="shared" si="241"/>
        <v>52.8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8"/>
        <v>41274.75</v>
      </c>
      <c r="K2501">
        <v>1352820837</v>
      </c>
      <c r="L2501" s="11">
        <f t="shared" si="23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236"/>
        <v>music</v>
      </c>
      <c r="R2501" t="str">
        <f t="shared" si="237"/>
        <v>indie rock</v>
      </c>
      <c r="S2501" s="6">
        <f t="shared" si="240"/>
        <v>2.0262500000000001</v>
      </c>
      <c r="T2501" s="7">
        <f t="shared" si="241"/>
        <v>47.676470588235297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8"/>
        <v>41083.772858796299</v>
      </c>
      <c r="K2502">
        <v>1337884375</v>
      </c>
      <c r="L2502" s="11">
        <f t="shared" si="23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236"/>
        <v>music</v>
      </c>
      <c r="R2502" t="str">
        <f t="shared" si="237"/>
        <v>indie rock</v>
      </c>
      <c r="S2502" s="6">
        <f t="shared" si="240"/>
        <v>1.1333333333333333</v>
      </c>
      <c r="T2502" s="7">
        <f t="shared" si="241"/>
        <v>23.448275862068964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8"/>
        <v>42274.776666666665</v>
      </c>
      <c r="K2503">
        <v>1440787104</v>
      </c>
      <c r="L2503" s="11">
        <f t="shared" si="23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236"/>
        <v>food</v>
      </c>
      <c r="R2503" t="str">
        <f t="shared" si="237"/>
        <v>restaurants</v>
      </c>
      <c r="S2503" s="6">
        <f t="shared" si="240"/>
        <v>2.5545454545454545E-2</v>
      </c>
      <c r="T2503" s="7">
        <f t="shared" si="241"/>
        <v>40.142857142857146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8"/>
        <v>41903.825439814813</v>
      </c>
      <c r="K2504">
        <v>1407440918</v>
      </c>
      <c r="L2504" s="11">
        <f t="shared" si="23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236"/>
        <v>food</v>
      </c>
      <c r="R2504" t="str">
        <f t="shared" si="237"/>
        <v>restaurants</v>
      </c>
      <c r="S2504" s="6">
        <f t="shared" si="240"/>
        <v>7.8181818181818181E-4</v>
      </c>
      <c r="T2504" s="7">
        <f t="shared" si="241"/>
        <v>17.2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8"/>
        <v>42528.879166666666</v>
      </c>
      <c r="K2505">
        <v>1462743308</v>
      </c>
      <c r="L2505" s="11">
        <f t="shared" si="23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236"/>
        <v>food</v>
      </c>
      <c r="R2505" t="str">
        <f t="shared" si="237"/>
        <v>restaurants</v>
      </c>
      <c r="S2505" s="6">
        <f t="shared" si="240"/>
        <v>0</v>
      </c>
      <c r="T2505" s="7">
        <f t="shared" si="241"/>
        <v>0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8"/>
        <v>41958.057106481487</v>
      </c>
      <c r="K2506">
        <v>1413418934</v>
      </c>
      <c r="L2506" s="11">
        <f t="shared" si="23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236"/>
        <v>food</v>
      </c>
      <c r="R2506" t="str">
        <f t="shared" si="237"/>
        <v>restaurants</v>
      </c>
      <c r="S2506" s="6">
        <f t="shared" si="240"/>
        <v>0</v>
      </c>
      <c r="T2506" s="7">
        <f t="shared" si="241"/>
        <v>0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8"/>
        <v>42077.014074074075</v>
      </c>
      <c r="K2507">
        <v>1423704016</v>
      </c>
      <c r="L2507" s="11">
        <f t="shared" si="23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t="str">
        <f t="shared" ref="Q2507:Q2570" si="242">LEFT(P2507, FIND("/",P2507)-1)</f>
        <v>food</v>
      </c>
      <c r="R2507" t="str">
        <f t="shared" ref="R2507:R2570" si="243">RIGHT(P2507,LEN(P2507)-FIND("/",P2507))</f>
        <v>restaurants</v>
      </c>
      <c r="S2507" s="6">
        <f t="shared" si="240"/>
        <v>0</v>
      </c>
      <c r="T2507" s="7">
        <f t="shared" si="241"/>
        <v>0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8"/>
        <v>42280.875</v>
      </c>
      <c r="K2508">
        <v>1441955269</v>
      </c>
      <c r="L2508" s="11">
        <f t="shared" si="23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242"/>
        <v>food</v>
      </c>
      <c r="R2508" t="str">
        <f t="shared" si="243"/>
        <v>restaurants</v>
      </c>
      <c r="S2508" s="6">
        <f t="shared" si="240"/>
        <v>6.0000000000000001E-3</v>
      </c>
      <c r="T2508" s="7">
        <f t="shared" si="241"/>
        <v>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8"/>
        <v>42135.072962962964</v>
      </c>
      <c r="K2509">
        <v>1428716704</v>
      </c>
      <c r="L2509" s="11">
        <f t="shared" si="23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242"/>
        <v>food</v>
      </c>
      <c r="R2509" t="str">
        <f t="shared" si="243"/>
        <v>restaurants</v>
      </c>
      <c r="S2509" s="6">
        <f t="shared" si="240"/>
        <v>0</v>
      </c>
      <c r="T2509" s="7">
        <f t="shared" si="241"/>
        <v>0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8"/>
        <v>41865.951782407406</v>
      </c>
      <c r="K2510">
        <v>1405464634</v>
      </c>
      <c r="L2510" s="11">
        <f t="shared" si="23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242"/>
        <v>food</v>
      </c>
      <c r="R2510" t="str">
        <f t="shared" si="243"/>
        <v>restaurants</v>
      </c>
      <c r="S2510" s="6">
        <f t="shared" si="240"/>
        <v>0</v>
      </c>
      <c r="T2510" s="7">
        <f t="shared" si="241"/>
        <v>0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8"/>
        <v>42114.767928240741</v>
      </c>
      <c r="K2511">
        <v>1424719549</v>
      </c>
      <c r="L2511" s="11">
        <f t="shared" si="23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242"/>
        <v>food</v>
      </c>
      <c r="R2511" t="str">
        <f t="shared" si="243"/>
        <v>restaurants</v>
      </c>
      <c r="S2511" s="6">
        <f t="shared" si="240"/>
        <v>1.0526315789473684E-2</v>
      </c>
      <c r="T2511" s="7">
        <f t="shared" si="241"/>
        <v>35.714285714285715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8"/>
        <v>42138.997361111105</v>
      </c>
      <c r="K2512">
        <v>1426463772</v>
      </c>
      <c r="L2512" s="11">
        <f t="shared" si="23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242"/>
        <v>food</v>
      </c>
      <c r="R2512" t="str">
        <f t="shared" si="243"/>
        <v>restaurants</v>
      </c>
      <c r="S2512" s="6">
        <f t="shared" si="240"/>
        <v>1.5E-3</v>
      </c>
      <c r="T2512" s="7">
        <f t="shared" si="241"/>
        <v>37.5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8"/>
        <v>42401.446909722217</v>
      </c>
      <c r="K2513">
        <v>1451731413</v>
      </c>
      <c r="L2513" s="11">
        <f t="shared" si="23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242"/>
        <v>food</v>
      </c>
      <c r="R2513" t="str">
        <f t="shared" si="243"/>
        <v>restaurants</v>
      </c>
      <c r="S2513" s="6">
        <f t="shared" si="240"/>
        <v>0</v>
      </c>
      <c r="T2513" s="7">
        <f t="shared" si="241"/>
        <v>0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8"/>
        <v>41986.876863425925</v>
      </c>
      <c r="K2514">
        <v>1417208561</v>
      </c>
      <c r="L2514" s="11">
        <f t="shared" si="23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242"/>
        <v>food</v>
      </c>
      <c r="R2514" t="str">
        <f t="shared" si="243"/>
        <v>restaurants</v>
      </c>
      <c r="S2514" s="6">
        <f t="shared" si="240"/>
        <v>0</v>
      </c>
      <c r="T2514" s="7">
        <f t="shared" si="241"/>
        <v>0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8"/>
        <v>42792.00681712963</v>
      </c>
      <c r="K2515">
        <v>1482883789</v>
      </c>
      <c r="L2515" s="11">
        <f t="shared" si="23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242"/>
        <v>food</v>
      </c>
      <c r="R2515" t="str">
        <f t="shared" si="243"/>
        <v>restaurants</v>
      </c>
      <c r="S2515" s="6">
        <f t="shared" si="240"/>
        <v>0</v>
      </c>
      <c r="T2515" s="7">
        <f t="shared" si="241"/>
        <v>0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8"/>
        <v>41871.389780092592</v>
      </c>
      <c r="K2516">
        <v>1407057677</v>
      </c>
      <c r="L2516" s="11">
        <f t="shared" si="23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242"/>
        <v>food</v>
      </c>
      <c r="R2516" t="str">
        <f t="shared" si="243"/>
        <v>restaurants</v>
      </c>
      <c r="S2516" s="6">
        <f t="shared" si="240"/>
        <v>1.7500000000000002E-2</v>
      </c>
      <c r="T2516" s="7">
        <f t="shared" si="241"/>
        <v>52.5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8"/>
        <v>42057.839733796296</v>
      </c>
      <c r="K2517">
        <v>1422043753</v>
      </c>
      <c r="L2517" s="11">
        <f t="shared" si="23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242"/>
        <v>food</v>
      </c>
      <c r="R2517" t="str">
        <f t="shared" si="243"/>
        <v>restaurants</v>
      </c>
      <c r="S2517" s="6">
        <f t="shared" si="240"/>
        <v>0.186</v>
      </c>
      <c r="T2517" s="7">
        <f t="shared" si="241"/>
        <v>77.5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8"/>
        <v>41972.6950462963</v>
      </c>
      <c r="K2518">
        <v>1414683652</v>
      </c>
      <c r="L2518" s="11">
        <f t="shared" si="23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242"/>
        <v>food</v>
      </c>
      <c r="R2518" t="str">
        <f t="shared" si="243"/>
        <v>restaurants</v>
      </c>
      <c r="S2518" s="6">
        <f t="shared" si="240"/>
        <v>0</v>
      </c>
      <c r="T2518" s="7">
        <f t="shared" si="241"/>
        <v>0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8"/>
        <v>42082.760763888888</v>
      </c>
      <c r="K2519">
        <v>1424200530</v>
      </c>
      <c r="L2519" s="11">
        <f t="shared" si="23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242"/>
        <v>food</v>
      </c>
      <c r="R2519" t="str">
        <f t="shared" si="243"/>
        <v>restaurants</v>
      </c>
      <c r="S2519" s="6">
        <f t="shared" si="240"/>
        <v>9.8166666666666666E-2</v>
      </c>
      <c r="T2519" s="7">
        <f t="shared" si="241"/>
        <v>53.545454545454547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8"/>
        <v>41956.722546296296</v>
      </c>
      <c r="K2520">
        <v>1413303628</v>
      </c>
      <c r="L2520" s="11">
        <f t="shared" si="23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242"/>
        <v>food</v>
      </c>
      <c r="R2520" t="str">
        <f t="shared" si="243"/>
        <v>restaurants</v>
      </c>
      <c r="S2520" s="6">
        <f t="shared" si="240"/>
        <v>0</v>
      </c>
      <c r="T2520" s="7">
        <f t="shared" si="241"/>
        <v>0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8"/>
        <v>41839.155138888891</v>
      </c>
      <c r="K2521">
        <v>1403149404</v>
      </c>
      <c r="L2521" s="11">
        <f t="shared" si="23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242"/>
        <v>food</v>
      </c>
      <c r="R2521" t="str">
        <f t="shared" si="243"/>
        <v>restaurants</v>
      </c>
      <c r="S2521" s="6">
        <f t="shared" si="240"/>
        <v>4.3333333333333331E-4</v>
      </c>
      <c r="T2521" s="7">
        <f t="shared" si="241"/>
        <v>16.25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8"/>
        <v>42658.806249999994</v>
      </c>
      <c r="K2522">
        <v>1472567085</v>
      </c>
      <c r="L2522" s="11">
        <f t="shared" si="23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242"/>
        <v>food</v>
      </c>
      <c r="R2522" t="str">
        <f t="shared" si="243"/>
        <v>restaurants</v>
      </c>
      <c r="S2522" s="6">
        <f t="shared" si="240"/>
        <v>0</v>
      </c>
      <c r="T2522" s="7">
        <f t="shared" si="241"/>
        <v>0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8"/>
        <v>42290.967835648145</v>
      </c>
      <c r="K2523">
        <v>1442963621</v>
      </c>
      <c r="L2523" s="11">
        <f t="shared" si="23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242"/>
        <v>music</v>
      </c>
      <c r="R2523" t="str">
        <f t="shared" si="243"/>
        <v>classical music</v>
      </c>
      <c r="S2523" s="6">
        <f t="shared" si="240"/>
        <v>1.0948792000000001</v>
      </c>
      <c r="T2523" s="7">
        <f t="shared" si="241"/>
        <v>103.68174242424243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8"/>
        <v>42482.619444444441</v>
      </c>
      <c r="K2524">
        <v>1459431960</v>
      </c>
      <c r="L2524" s="11">
        <f t="shared" si="23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242"/>
        <v>music</v>
      </c>
      <c r="R2524" t="str">
        <f t="shared" si="243"/>
        <v>classical music</v>
      </c>
      <c r="S2524" s="6">
        <f t="shared" si="240"/>
        <v>1</v>
      </c>
      <c r="T2524" s="7">
        <f t="shared" si="241"/>
        <v>185.18518518518519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8"/>
        <v>41961.017268518524</v>
      </c>
      <c r="K2525">
        <v>1413674692</v>
      </c>
      <c r="L2525" s="11">
        <f t="shared" si="23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242"/>
        <v>music</v>
      </c>
      <c r="R2525" t="str">
        <f t="shared" si="243"/>
        <v>classical music</v>
      </c>
      <c r="S2525" s="6">
        <f t="shared" si="240"/>
        <v>1.5644444444444445</v>
      </c>
      <c r="T2525" s="7">
        <f t="shared" si="241"/>
        <v>54.153846153846153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8"/>
        <v>41994.1875</v>
      </c>
      <c r="K2526">
        <v>1416338557</v>
      </c>
      <c r="L2526" s="11">
        <f t="shared" si="23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242"/>
        <v>music</v>
      </c>
      <c r="R2526" t="str">
        <f t="shared" si="243"/>
        <v>classical music</v>
      </c>
      <c r="S2526" s="6">
        <f t="shared" si="240"/>
        <v>1.016</v>
      </c>
      <c r="T2526" s="7">
        <f t="shared" si="241"/>
        <v>177.2093023255814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8"/>
        <v>41088.844571759262</v>
      </c>
      <c r="K2527">
        <v>1338322571</v>
      </c>
      <c r="L2527" s="11">
        <f t="shared" si="23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242"/>
        <v>music</v>
      </c>
      <c r="R2527" t="str">
        <f t="shared" si="243"/>
        <v>classical music</v>
      </c>
      <c r="S2527" s="6">
        <f t="shared" si="240"/>
        <v>1.00325</v>
      </c>
      <c r="T2527" s="7">
        <f t="shared" si="241"/>
        <v>100.325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8"/>
        <v>41981.207638888889</v>
      </c>
      <c r="K2528">
        <v>1415585474</v>
      </c>
      <c r="L2528" s="11">
        <f t="shared" si="23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242"/>
        <v>music</v>
      </c>
      <c r="R2528" t="str">
        <f t="shared" si="243"/>
        <v>classical music</v>
      </c>
      <c r="S2528" s="6">
        <f t="shared" si="240"/>
        <v>1.1294999999999999</v>
      </c>
      <c r="T2528" s="7">
        <f t="shared" si="241"/>
        <v>136.90909090909091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8"/>
        <v>41565.165972222225</v>
      </c>
      <c r="K2529">
        <v>1380477691</v>
      </c>
      <c r="L2529" s="11">
        <f t="shared" si="23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242"/>
        <v>music</v>
      </c>
      <c r="R2529" t="str">
        <f t="shared" si="243"/>
        <v>classical music</v>
      </c>
      <c r="S2529" s="6">
        <f t="shared" si="240"/>
        <v>1.02125</v>
      </c>
      <c r="T2529" s="7">
        <f t="shared" si="241"/>
        <v>57.535211267605632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8"/>
        <v>42236.458333333328</v>
      </c>
      <c r="K2530">
        <v>1438459303</v>
      </c>
      <c r="L2530" s="11">
        <f t="shared" si="23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242"/>
        <v>music</v>
      </c>
      <c r="R2530" t="str">
        <f t="shared" si="243"/>
        <v>classical music</v>
      </c>
      <c r="S2530" s="6">
        <f t="shared" si="240"/>
        <v>1.0724974999999999</v>
      </c>
      <c r="T2530" s="7">
        <f t="shared" si="241"/>
        <v>52.962839506172834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8"/>
        <v>40993.0390625</v>
      </c>
      <c r="K2531">
        <v>1328752575</v>
      </c>
      <c r="L2531" s="11">
        <f t="shared" si="23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242"/>
        <v>music</v>
      </c>
      <c r="R2531" t="str">
        <f t="shared" si="243"/>
        <v>classical music</v>
      </c>
      <c r="S2531" s="6">
        <f t="shared" si="240"/>
        <v>1.0428333333333333</v>
      </c>
      <c r="T2531" s="7">
        <f t="shared" si="241"/>
        <v>82.328947368421055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8"/>
        <v>42114.201388888891</v>
      </c>
      <c r="K2532">
        <v>1426711505</v>
      </c>
      <c r="L2532" s="11">
        <f t="shared" si="23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242"/>
        <v>music</v>
      </c>
      <c r="R2532" t="str">
        <f t="shared" si="243"/>
        <v>classical music</v>
      </c>
      <c r="S2532" s="6">
        <f t="shared" si="240"/>
        <v>1</v>
      </c>
      <c r="T2532" s="7">
        <f t="shared" si="241"/>
        <v>135.41666666666666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8"/>
        <v>42231.165972222225</v>
      </c>
      <c r="K2533">
        <v>1437668354</v>
      </c>
      <c r="L2533" s="11">
        <f t="shared" si="23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242"/>
        <v>music</v>
      </c>
      <c r="R2533" t="str">
        <f t="shared" si="243"/>
        <v>classical music</v>
      </c>
      <c r="S2533" s="6">
        <f t="shared" si="240"/>
        <v>1.004</v>
      </c>
      <c r="T2533" s="7">
        <f t="shared" si="241"/>
        <v>74.06557377049181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8"/>
        <v>41137.849143518521</v>
      </c>
      <c r="K2534">
        <v>1342556566</v>
      </c>
      <c r="L2534" s="11">
        <f t="shared" si="23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242"/>
        <v>music</v>
      </c>
      <c r="R2534" t="str">
        <f t="shared" si="243"/>
        <v>classical music</v>
      </c>
      <c r="S2534" s="6">
        <f t="shared" si="240"/>
        <v>1.26125</v>
      </c>
      <c r="T2534" s="7">
        <f t="shared" si="241"/>
        <v>84.083333333333329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8"/>
        <v>41334.750787037039</v>
      </c>
      <c r="K2535">
        <v>1359568911</v>
      </c>
      <c r="L2535" s="11">
        <f t="shared" si="23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242"/>
        <v>music</v>
      </c>
      <c r="R2535" t="str">
        <f t="shared" si="243"/>
        <v>classical music</v>
      </c>
      <c r="S2535" s="6">
        <f t="shared" si="240"/>
        <v>1.1066666666666667</v>
      </c>
      <c r="T2535" s="7">
        <f t="shared" si="241"/>
        <v>61.029411764705884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8"/>
        <v>40179.25</v>
      </c>
      <c r="K2536">
        <v>1257871712</v>
      </c>
      <c r="L2536" s="11">
        <f t="shared" si="23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242"/>
        <v>music</v>
      </c>
      <c r="R2536" t="str">
        <f t="shared" si="243"/>
        <v>classical music</v>
      </c>
      <c r="S2536" s="6">
        <f t="shared" si="240"/>
        <v>1.05</v>
      </c>
      <c r="T2536" s="7">
        <f t="shared" si="241"/>
        <v>150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8"/>
        <v>41974.832696759258</v>
      </c>
      <c r="K2537">
        <v>1414781945</v>
      </c>
      <c r="L2537" s="11">
        <f t="shared" si="23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242"/>
        <v>music</v>
      </c>
      <c r="R2537" t="str">
        <f t="shared" si="243"/>
        <v>classical music</v>
      </c>
      <c r="S2537" s="6">
        <f t="shared" si="240"/>
        <v>1.03775</v>
      </c>
      <c r="T2537" s="7">
        <f t="shared" si="241"/>
        <v>266.08974358974359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8"/>
        <v>41485.106087962966</v>
      </c>
      <c r="K2538">
        <v>1373337166</v>
      </c>
      <c r="L2538" s="11">
        <f t="shared" si="23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242"/>
        <v>music</v>
      </c>
      <c r="R2538" t="str">
        <f t="shared" si="243"/>
        <v>classical music</v>
      </c>
      <c r="S2538" s="6">
        <f t="shared" si="240"/>
        <v>1.1599999999999999</v>
      </c>
      <c r="T2538" s="7">
        <f t="shared" si="241"/>
        <v>7.25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8"/>
        <v>40756.648784722223</v>
      </c>
      <c r="K2539">
        <v>1307028855</v>
      </c>
      <c r="L2539" s="11">
        <f t="shared" si="23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242"/>
        <v>music</v>
      </c>
      <c r="R2539" t="str">
        <f t="shared" si="243"/>
        <v>classical music</v>
      </c>
      <c r="S2539" s="6">
        <f t="shared" si="240"/>
        <v>1.1000000000000001</v>
      </c>
      <c r="T2539" s="7">
        <f t="shared" si="241"/>
        <v>100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8"/>
        <v>41329.207638888889</v>
      </c>
      <c r="K2540">
        <v>1359029661</v>
      </c>
      <c r="L2540" s="11">
        <f t="shared" si="23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242"/>
        <v>music</v>
      </c>
      <c r="R2540" t="str">
        <f t="shared" si="243"/>
        <v>classical music</v>
      </c>
      <c r="S2540" s="6">
        <f t="shared" si="240"/>
        <v>1.130176111111111</v>
      </c>
      <c r="T2540" s="7">
        <f t="shared" si="241"/>
        <v>109.96308108108107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8"/>
        <v>42037.902222222227</v>
      </c>
      <c r="K2541">
        <v>1417729152</v>
      </c>
      <c r="L2541" s="11">
        <f t="shared" si="23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242"/>
        <v>music</v>
      </c>
      <c r="R2541" t="str">
        <f t="shared" si="243"/>
        <v>classical music</v>
      </c>
      <c r="S2541" s="6">
        <f t="shared" si="240"/>
        <v>1.0024999999999999</v>
      </c>
      <c r="T2541" s="7">
        <f t="shared" si="241"/>
        <v>169.91525423728814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8"/>
        <v>40845.675011574072</v>
      </c>
      <c r="K2542">
        <v>1314720721</v>
      </c>
      <c r="L2542" s="11">
        <f t="shared" si="23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242"/>
        <v>music</v>
      </c>
      <c r="R2542" t="str">
        <f t="shared" si="243"/>
        <v>classical music</v>
      </c>
      <c r="S2542" s="6">
        <f t="shared" si="240"/>
        <v>1.034</v>
      </c>
      <c r="T2542" s="7">
        <f t="shared" si="241"/>
        <v>95.740740740740748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8"/>
        <v>41543.449282407404</v>
      </c>
      <c r="K2543">
        <v>1375008418</v>
      </c>
      <c r="L2543" s="11">
        <f t="shared" si="23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242"/>
        <v>music</v>
      </c>
      <c r="R2543" t="str">
        <f t="shared" si="243"/>
        <v>classical music</v>
      </c>
      <c r="S2543" s="6">
        <f t="shared" si="240"/>
        <v>1.0702857142857143</v>
      </c>
      <c r="T2543" s="7">
        <f t="shared" si="241"/>
        <v>59.460317460317462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8"/>
        <v>41548.165972222225</v>
      </c>
      <c r="K2544">
        <v>1377252857</v>
      </c>
      <c r="L2544" s="11">
        <f t="shared" si="23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242"/>
        <v>music</v>
      </c>
      <c r="R2544" t="str">
        <f t="shared" si="243"/>
        <v>classical music</v>
      </c>
      <c r="S2544" s="6">
        <f t="shared" si="240"/>
        <v>1.0357142857142858</v>
      </c>
      <c r="T2544" s="7">
        <f t="shared" si="241"/>
        <v>55.769230769230766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8"/>
        <v>40545.125</v>
      </c>
      <c r="K2545">
        <v>1291257298</v>
      </c>
      <c r="L2545" s="11">
        <f t="shared" si="23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242"/>
        <v>music</v>
      </c>
      <c r="R2545" t="str">
        <f t="shared" si="243"/>
        <v>classical music</v>
      </c>
      <c r="S2545" s="6">
        <f t="shared" si="240"/>
        <v>1.5640000000000001</v>
      </c>
      <c r="T2545" s="7">
        <f t="shared" si="241"/>
        <v>30.076923076923077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8"/>
        <v>41098.520474537036</v>
      </c>
      <c r="K2546">
        <v>1339158569</v>
      </c>
      <c r="L2546" s="11">
        <f t="shared" si="23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242"/>
        <v>music</v>
      </c>
      <c r="R2546" t="str">
        <f t="shared" si="243"/>
        <v>classical music</v>
      </c>
      <c r="S2546" s="6">
        <f t="shared" si="240"/>
        <v>1.0082</v>
      </c>
      <c r="T2546" s="7">
        <f t="shared" si="241"/>
        <v>88.438596491228068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8"/>
        <v>42062.020833333328</v>
      </c>
      <c r="K2547">
        <v>1421983138</v>
      </c>
      <c r="L2547" s="11">
        <f t="shared" si="23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242"/>
        <v>music</v>
      </c>
      <c r="R2547" t="str">
        <f t="shared" si="243"/>
        <v>classical music</v>
      </c>
      <c r="S2547" s="6">
        <f t="shared" si="240"/>
        <v>1.9530000000000001</v>
      </c>
      <c r="T2547" s="7">
        <f t="shared" si="241"/>
        <v>64.032786885245898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8"/>
        <v>41552.208333333336</v>
      </c>
      <c r="K2548">
        <v>1378586179</v>
      </c>
      <c r="L2548" s="11">
        <f t="shared" si="23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242"/>
        <v>music</v>
      </c>
      <c r="R2548" t="str">
        <f t="shared" si="243"/>
        <v>classical music</v>
      </c>
      <c r="S2548" s="6">
        <f t="shared" si="240"/>
        <v>1.1171428571428572</v>
      </c>
      <c r="T2548" s="7">
        <f t="shared" si="241"/>
        <v>60.153846153846153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8"/>
        <v>41003.731516203705</v>
      </c>
      <c r="K2549">
        <v>1330972403</v>
      </c>
      <c r="L2549" s="11">
        <f t="shared" si="23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242"/>
        <v>music</v>
      </c>
      <c r="R2549" t="str">
        <f t="shared" si="243"/>
        <v>classical music</v>
      </c>
      <c r="S2549" s="6">
        <f t="shared" si="240"/>
        <v>1.1985454545454546</v>
      </c>
      <c r="T2549" s="7">
        <f t="shared" si="241"/>
        <v>49.194029850746269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8"/>
        <v>42643.185416666667</v>
      </c>
      <c r="K2550">
        <v>1473087637</v>
      </c>
      <c r="L2550" s="11">
        <f t="shared" si="23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242"/>
        <v>music</v>
      </c>
      <c r="R2550" t="str">
        <f t="shared" si="243"/>
        <v>classical music</v>
      </c>
      <c r="S2550" s="6">
        <f t="shared" si="240"/>
        <v>1.0185</v>
      </c>
      <c r="T2550" s="7">
        <f t="shared" si="241"/>
        <v>165.16216216216216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8"/>
        <v>41425.708333333336</v>
      </c>
      <c r="K2551">
        <v>1366999870</v>
      </c>
      <c r="L2551" s="11">
        <f t="shared" si="23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242"/>
        <v>music</v>
      </c>
      <c r="R2551" t="str">
        <f t="shared" si="243"/>
        <v>classical music</v>
      </c>
      <c r="S2551" s="6">
        <f t="shared" si="240"/>
        <v>1.0280254777070064</v>
      </c>
      <c r="T2551" s="7">
        <f t="shared" si="241"/>
        <v>43.621621621621621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8"/>
        <v>42285.165972222225</v>
      </c>
      <c r="K2552">
        <v>1439392406</v>
      </c>
      <c r="L2552" s="11">
        <f t="shared" si="23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242"/>
        <v>music</v>
      </c>
      <c r="R2552" t="str">
        <f t="shared" si="243"/>
        <v>classical music</v>
      </c>
      <c r="S2552" s="6">
        <f t="shared" si="240"/>
        <v>1.0084615384615385</v>
      </c>
      <c r="T2552" s="7">
        <f t="shared" si="241"/>
        <v>43.7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8"/>
        <v>40989.866666666669</v>
      </c>
      <c r="K2553">
        <v>1329890585</v>
      </c>
      <c r="L2553" s="11">
        <f t="shared" si="23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242"/>
        <v>music</v>
      </c>
      <c r="R2553" t="str">
        <f t="shared" si="243"/>
        <v>classical music</v>
      </c>
      <c r="S2553" s="6">
        <f t="shared" si="240"/>
        <v>1.0273469387755103</v>
      </c>
      <c r="T2553" s="7">
        <f t="shared" si="241"/>
        <v>67.419642857142861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8"/>
        <v>42799.809965277775</v>
      </c>
      <c r="K2554">
        <v>1486149981</v>
      </c>
      <c r="L2554" s="11">
        <f t="shared" si="23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242"/>
        <v>music</v>
      </c>
      <c r="R2554" t="str">
        <f t="shared" si="243"/>
        <v>classical music</v>
      </c>
      <c r="S2554" s="6">
        <f t="shared" si="240"/>
        <v>1.0649999999999999</v>
      </c>
      <c r="T2554" s="7">
        <f t="shared" si="241"/>
        <v>177.5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8"/>
        <v>41173.199155092596</v>
      </c>
      <c r="K2555">
        <v>1343018807</v>
      </c>
      <c r="L2555" s="11">
        <f t="shared" si="23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242"/>
        <v>music</v>
      </c>
      <c r="R2555" t="str">
        <f t="shared" si="243"/>
        <v>classical music</v>
      </c>
      <c r="S2555" s="6">
        <f t="shared" si="240"/>
        <v>1.5553333333333332</v>
      </c>
      <c r="T2555" s="7">
        <f t="shared" si="241"/>
        <v>38.883333333333333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8"/>
        <v>42156.165972222225</v>
      </c>
      <c r="K2556">
        <v>1430445163</v>
      </c>
      <c r="L2556" s="11">
        <f t="shared" si="23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242"/>
        <v>music</v>
      </c>
      <c r="R2556" t="str">
        <f t="shared" si="243"/>
        <v>classical music</v>
      </c>
      <c r="S2556" s="6">
        <f t="shared" si="240"/>
        <v>1.228</v>
      </c>
      <c r="T2556" s="7">
        <f t="shared" si="241"/>
        <v>54.985074626865675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8"/>
        <v>41057.655011574076</v>
      </c>
      <c r="K2557">
        <v>1335541393</v>
      </c>
      <c r="L2557" s="11">
        <f t="shared" si="23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242"/>
        <v>music</v>
      </c>
      <c r="R2557" t="str">
        <f t="shared" si="243"/>
        <v>classical music</v>
      </c>
      <c r="S2557" s="6">
        <f t="shared" si="240"/>
        <v>1.0734999999999999</v>
      </c>
      <c r="T2557" s="7">
        <f t="shared" si="241"/>
        <v>61.342857142857142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8"/>
        <v>41267.991400462961</v>
      </c>
      <c r="K2558">
        <v>1352504857</v>
      </c>
      <c r="L2558" s="11">
        <f t="shared" si="23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242"/>
        <v>music</v>
      </c>
      <c r="R2558" t="str">
        <f t="shared" si="243"/>
        <v>classical music</v>
      </c>
      <c r="S2558" s="6">
        <f t="shared" si="240"/>
        <v>1.0550335570469798</v>
      </c>
      <c r="T2558" s="7">
        <f t="shared" si="241"/>
        <v>23.117647058823529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8"/>
        <v>41774.745208333334</v>
      </c>
      <c r="K2559">
        <v>1397584386</v>
      </c>
      <c r="L2559" s="11">
        <f t="shared" si="23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242"/>
        <v>music</v>
      </c>
      <c r="R2559" t="str">
        <f t="shared" si="243"/>
        <v>classical music</v>
      </c>
      <c r="S2559" s="6">
        <f t="shared" si="240"/>
        <v>1.1844444444444444</v>
      </c>
      <c r="T2559" s="7">
        <f t="shared" si="241"/>
        <v>29.611111111111111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8"/>
        <v>42125.582638888889</v>
      </c>
      <c r="K2560">
        <v>1427747906</v>
      </c>
      <c r="L2560" s="11">
        <f t="shared" si="23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242"/>
        <v>music</v>
      </c>
      <c r="R2560" t="str">
        <f t="shared" si="243"/>
        <v>classical music</v>
      </c>
      <c r="S2560" s="6">
        <f t="shared" si="240"/>
        <v>1.0888</v>
      </c>
      <c r="T2560" s="7">
        <f t="shared" si="241"/>
        <v>75.611111111111114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8"/>
        <v>40862.817361111112</v>
      </c>
      <c r="K2561">
        <v>1318539484</v>
      </c>
      <c r="L2561" s="11">
        <f t="shared" si="23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242"/>
        <v>music</v>
      </c>
      <c r="R2561" t="str">
        <f t="shared" si="243"/>
        <v>classical music</v>
      </c>
      <c r="S2561" s="6">
        <f t="shared" si="240"/>
        <v>1.1125</v>
      </c>
      <c r="T2561" s="7">
        <f t="shared" si="241"/>
        <v>35.6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8"/>
        <v>42069.951087962967</v>
      </c>
      <c r="K2562">
        <v>1423090174</v>
      </c>
      <c r="L2562" s="11">
        <f t="shared" si="23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242"/>
        <v>music</v>
      </c>
      <c r="R2562" t="str">
        <f t="shared" si="243"/>
        <v>classical music</v>
      </c>
      <c r="S2562" s="6">
        <f t="shared" si="240"/>
        <v>1.0009999999999999</v>
      </c>
      <c r="T2562" s="7">
        <f t="shared" si="241"/>
        <v>143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4">(((I2563/60)/60)/24)+DATE(1970,1,1)</f>
        <v>42290.528807870374</v>
      </c>
      <c r="K2563">
        <v>1442148089</v>
      </c>
      <c r="L2563" s="11">
        <f t="shared" ref="L2563:L2626" si="245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t="str">
        <f t="shared" si="242"/>
        <v>food</v>
      </c>
      <c r="R2563" t="str">
        <f t="shared" si="243"/>
        <v>food trucks</v>
      </c>
      <c r="S2563" s="6">
        <f t="shared" ref="S2563:S2626" si="246">E2563/D2563</f>
        <v>0</v>
      </c>
      <c r="T2563" s="7">
        <f t="shared" ref="T2563:T2626" si="247">IF(E2563=0,0,E2563/N2563)</f>
        <v>0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4"/>
        <v>42654.524756944447</v>
      </c>
      <c r="K2564">
        <v>1471005339</v>
      </c>
      <c r="L2564" s="11">
        <f t="shared" si="245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242"/>
        <v>food</v>
      </c>
      <c r="R2564" t="str">
        <f t="shared" si="243"/>
        <v>food trucks</v>
      </c>
      <c r="S2564" s="6">
        <f t="shared" si="246"/>
        <v>7.4999999999999997E-3</v>
      </c>
      <c r="T2564" s="7">
        <f t="shared" si="247"/>
        <v>25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4"/>
        <v>42215.139479166668</v>
      </c>
      <c r="K2565">
        <v>1433042451</v>
      </c>
      <c r="L2565" s="11">
        <f t="shared" si="245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242"/>
        <v>food</v>
      </c>
      <c r="R2565" t="str">
        <f t="shared" si="243"/>
        <v>food trucks</v>
      </c>
      <c r="S2565" s="6">
        <f t="shared" si="246"/>
        <v>0</v>
      </c>
      <c r="T2565" s="7">
        <f t="shared" si="247"/>
        <v>0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4"/>
        <v>41852.040497685186</v>
      </c>
      <c r="K2566">
        <v>1404262699</v>
      </c>
      <c r="L2566" s="11">
        <f t="shared" si="245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242"/>
        <v>food</v>
      </c>
      <c r="R2566" t="str">
        <f t="shared" si="243"/>
        <v>food trucks</v>
      </c>
      <c r="S2566" s="6">
        <f t="shared" si="246"/>
        <v>0</v>
      </c>
      <c r="T2566" s="7">
        <f t="shared" si="247"/>
        <v>0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4"/>
        <v>42499.868055555555</v>
      </c>
      <c r="K2567">
        <v>1457710589</v>
      </c>
      <c r="L2567" s="11">
        <f t="shared" si="245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242"/>
        <v>food</v>
      </c>
      <c r="R2567" t="str">
        <f t="shared" si="243"/>
        <v>food trucks</v>
      </c>
      <c r="S2567" s="6">
        <f t="shared" si="246"/>
        <v>0.01</v>
      </c>
      <c r="T2567" s="7">
        <f t="shared" si="247"/>
        <v>100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4"/>
        <v>41872.980879629627</v>
      </c>
      <c r="K2568">
        <v>1406071948</v>
      </c>
      <c r="L2568" s="11">
        <f t="shared" si="245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242"/>
        <v>food</v>
      </c>
      <c r="R2568" t="str">
        <f t="shared" si="243"/>
        <v>food trucks</v>
      </c>
      <c r="S2568" s="6">
        <f t="shared" si="246"/>
        <v>0</v>
      </c>
      <c r="T2568" s="7">
        <f t="shared" si="247"/>
        <v>0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4"/>
        <v>42117.878912037035</v>
      </c>
      <c r="K2569">
        <v>1427231138</v>
      </c>
      <c r="L2569" s="11">
        <f t="shared" si="245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242"/>
        <v>food</v>
      </c>
      <c r="R2569" t="str">
        <f t="shared" si="243"/>
        <v>food trucks</v>
      </c>
      <c r="S2569" s="6">
        <f t="shared" si="246"/>
        <v>2.6666666666666666E-3</v>
      </c>
      <c r="T2569" s="7">
        <f t="shared" si="247"/>
        <v>60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4"/>
        <v>42614.666597222225</v>
      </c>
      <c r="K2570">
        <v>1470153594</v>
      </c>
      <c r="L2570" s="11">
        <f t="shared" si="245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242"/>
        <v>food</v>
      </c>
      <c r="R2570" t="str">
        <f t="shared" si="243"/>
        <v>food trucks</v>
      </c>
      <c r="S2570" s="6">
        <f t="shared" si="246"/>
        <v>5.0000000000000001E-3</v>
      </c>
      <c r="T2570" s="7">
        <f t="shared" si="247"/>
        <v>50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4"/>
        <v>42264.105462962965</v>
      </c>
      <c r="K2571">
        <v>1439865112</v>
      </c>
      <c r="L2571" s="11">
        <f t="shared" si="245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t="str">
        <f t="shared" ref="Q2571:Q2634" si="248">LEFT(P2571, FIND("/",P2571)-1)</f>
        <v>food</v>
      </c>
      <c r="R2571" t="str">
        <f t="shared" ref="R2571:R2634" si="249">RIGHT(P2571,LEN(P2571)-FIND("/",P2571))</f>
        <v>food trucks</v>
      </c>
      <c r="S2571" s="6">
        <f t="shared" si="246"/>
        <v>2.2307692307692306E-2</v>
      </c>
      <c r="T2571" s="7">
        <f t="shared" si="247"/>
        <v>72.5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4"/>
        <v>42774.903182870374</v>
      </c>
      <c r="K2572">
        <v>1483998035</v>
      </c>
      <c r="L2572" s="11">
        <f t="shared" si="245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248"/>
        <v>food</v>
      </c>
      <c r="R2572" t="str">
        <f t="shared" si="249"/>
        <v>food trucks</v>
      </c>
      <c r="S2572" s="6">
        <f t="shared" si="246"/>
        <v>8.4285714285714294E-3</v>
      </c>
      <c r="T2572" s="7">
        <f t="shared" si="247"/>
        <v>29.5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4"/>
        <v>42509.341678240744</v>
      </c>
      <c r="K2573">
        <v>1458461521</v>
      </c>
      <c r="L2573" s="11">
        <f t="shared" si="245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248"/>
        <v>food</v>
      </c>
      <c r="R2573" t="str">
        <f t="shared" si="249"/>
        <v>food trucks</v>
      </c>
      <c r="S2573" s="6">
        <f t="shared" si="246"/>
        <v>2.5000000000000001E-3</v>
      </c>
      <c r="T2573" s="7">
        <f t="shared" si="247"/>
        <v>62.5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4"/>
        <v>42107.119409722218</v>
      </c>
      <c r="K2574">
        <v>1426301517</v>
      </c>
      <c r="L2574" s="11">
        <f t="shared" si="245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248"/>
        <v>food</v>
      </c>
      <c r="R2574" t="str">
        <f t="shared" si="249"/>
        <v>food trucks</v>
      </c>
      <c r="S2574" s="6">
        <f t="shared" si="246"/>
        <v>0</v>
      </c>
      <c r="T2574" s="7">
        <f t="shared" si="247"/>
        <v>0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4"/>
        <v>41874.592002314814</v>
      </c>
      <c r="K2575">
        <v>1404915149</v>
      </c>
      <c r="L2575" s="11">
        <f t="shared" si="245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248"/>
        <v>food</v>
      </c>
      <c r="R2575" t="str">
        <f t="shared" si="249"/>
        <v>food trucks</v>
      </c>
      <c r="S2575" s="6">
        <f t="shared" si="246"/>
        <v>0</v>
      </c>
      <c r="T2575" s="7">
        <f t="shared" si="247"/>
        <v>0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4"/>
        <v>42508.825752314813</v>
      </c>
      <c r="K2576">
        <v>1461786545</v>
      </c>
      <c r="L2576" s="11">
        <f t="shared" si="245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248"/>
        <v>food</v>
      </c>
      <c r="R2576" t="str">
        <f t="shared" si="249"/>
        <v>food trucks</v>
      </c>
      <c r="S2576" s="6">
        <f t="shared" si="246"/>
        <v>0</v>
      </c>
      <c r="T2576" s="7">
        <f t="shared" si="247"/>
        <v>0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4"/>
        <v>42016.108726851846</v>
      </c>
      <c r="K2577">
        <v>1418438194</v>
      </c>
      <c r="L2577" s="11">
        <f t="shared" si="245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248"/>
        <v>food</v>
      </c>
      <c r="R2577" t="str">
        <f t="shared" si="249"/>
        <v>food trucks</v>
      </c>
      <c r="S2577" s="6">
        <f t="shared" si="246"/>
        <v>0</v>
      </c>
      <c r="T2577" s="7">
        <f t="shared" si="247"/>
        <v>0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4"/>
        <v>42104.968136574069</v>
      </c>
      <c r="K2578">
        <v>1424823247</v>
      </c>
      <c r="L2578" s="11">
        <f t="shared" si="245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248"/>
        <v>food</v>
      </c>
      <c r="R2578" t="str">
        <f t="shared" si="249"/>
        <v>food trucks</v>
      </c>
      <c r="S2578" s="6">
        <f t="shared" si="246"/>
        <v>0</v>
      </c>
      <c r="T2578" s="7">
        <f t="shared" si="247"/>
        <v>0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4"/>
        <v>41855.820567129631</v>
      </c>
      <c r="K2579">
        <v>1405021297</v>
      </c>
      <c r="L2579" s="11">
        <f t="shared" si="245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248"/>
        <v>food</v>
      </c>
      <c r="R2579" t="str">
        <f t="shared" si="249"/>
        <v>food trucks</v>
      </c>
      <c r="S2579" s="6">
        <f t="shared" si="246"/>
        <v>0</v>
      </c>
      <c r="T2579" s="7">
        <f t="shared" si="247"/>
        <v>0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4"/>
        <v>42286.708333333328</v>
      </c>
      <c r="K2580">
        <v>1440203579</v>
      </c>
      <c r="L2580" s="11">
        <f t="shared" si="245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248"/>
        <v>food</v>
      </c>
      <c r="R2580" t="str">
        <f t="shared" si="249"/>
        <v>food trucks</v>
      </c>
      <c r="S2580" s="6">
        <f t="shared" si="246"/>
        <v>0</v>
      </c>
      <c r="T2580" s="7">
        <f t="shared" si="247"/>
        <v>0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4"/>
        <v>41897.829895833333</v>
      </c>
      <c r="K2581">
        <v>1405626903</v>
      </c>
      <c r="L2581" s="11">
        <f t="shared" si="245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248"/>
        <v>food</v>
      </c>
      <c r="R2581" t="str">
        <f t="shared" si="249"/>
        <v>food trucks</v>
      </c>
      <c r="S2581" s="6">
        <f t="shared" si="246"/>
        <v>1.3849999999999999E-3</v>
      </c>
      <c r="T2581" s="7">
        <f t="shared" si="247"/>
        <v>23.083333333333332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4"/>
        <v>42140.125</v>
      </c>
      <c r="K2582">
        <v>1429170603</v>
      </c>
      <c r="L2582" s="11">
        <f t="shared" si="245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248"/>
        <v>food</v>
      </c>
      <c r="R2582" t="str">
        <f t="shared" si="249"/>
        <v>food trucks</v>
      </c>
      <c r="S2582" s="6">
        <f t="shared" si="246"/>
        <v>6.0000000000000001E-3</v>
      </c>
      <c r="T2582" s="7">
        <f t="shared" si="247"/>
        <v>25.5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4"/>
        <v>42324.670115740737</v>
      </c>
      <c r="K2583">
        <v>1445094298</v>
      </c>
      <c r="L2583" s="11">
        <f t="shared" si="245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248"/>
        <v>food</v>
      </c>
      <c r="R2583" t="str">
        <f t="shared" si="249"/>
        <v>food trucks</v>
      </c>
      <c r="S2583" s="6">
        <f t="shared" si="246"/>
        <v>0.106</v>
      </c>
      <c r="T2583" s="7">
        <f t="shared" si="247"/>
        <v>48.18181818181818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4"/>
        <v>42672.988819444443</v>
      </c>
      <c r="K2584">
        <v>1475192634</v>
      </c>
      <c r="L2584" s="11">
        <f t="shared" si="245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248"/>
        <v>food</v>
      </c>
      <c r="R2584" t="str">
        <f t="shared" si="249"/>
        <v>food trucks</v>
      </c>
      <c r="S2584" s="6">
        <f t="shared" si="246"/>
        <v>1.1111111111111112E-5</v>
      </c>
      <c r="T2584" s="7">
        <f t="shared" si="247"/>
        <v>1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4"/>
        <v>42079.727777777778</v>
      </c>
      <c r="K2585">
        <v>1421346480</v>
      </c>
      <c r="L2585" s="11">
        <f t="shared" si="245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248"/>
        <v>food</v>
      </c>
      <c r="R2585" t="str">
        <f t="shared" si="249"/>
        <v>food trucks</v>
      </c>
      <c r="S2585" s="6">
        <f t="shared" si="246"/>
        <v>5.0000000000000001E-3</v>
      </c>
      <c r="T2585" s="7">
        <f t="shared" si="247"/>
        <v>1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4"/>
        <v>42170.173252314817</v>
      </c>
      <c r="K2586">
        <v>1431749369</v>
      </c>
      <c r="L2586" s="11">
        <f t="shared" si="245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248"/>
        <v>food</v>
      </c>
      <c r="R2586" t="str">
        <f t="shared" si="249"/>
        <v>food trucks</v>
      </c>
      <c r="S2586" s="6">
        <f t="shared" si="246"/>
        <v>0</v>
      </c>
      <c r="T2586" s="7">
        <f t="shared" si="247"/>
        <v>0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4"/>
        <v>41825.963333333333</v>
      </c>
      <c r="K2587">
        <v>1402009632</v>
      </c>
      <c r="L2587" s="11">
        <f t="shared" si="245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248"/>
        <v>food</v>
      </c>
      <c r="R2587" t="str">
        <f t="shared" si="249"/>
        <v>food trucks</v>
      </c>
      <c r="S2587" s="6">
        <f t="shared" si="246"/>
        <v>1.6666666666666668E-3</v>
      </c>
      <c r="T2587" s="7">
        <f t="shared" si="247"/>
        <v>50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4"/>
        <v>42363.330277777779</v>
      </c>
      <c r="K2588">
        <v>1448438136</v>
      </c>
      <c r="L2588" s="11">
        <f t="shared" si="245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248"/>
        <v>food</v>
      </c>
      <c r="R2588" t="str">
        <f t="shared" si="249"/>
        <v>food trucks</v>
      </c>
      <c r="S2588" s="6">
        <f t="shared" si="246"/>
        <v>1.6666666666666668E-3</v>
      </c>
      <c r="T2588" s="7">
        <f t="shared" si="247"/>
        <v>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4"/>
        <v>42368.675381944442</v>
      </c>
      <c r="K2589">
        <v>1448899953</v>
      </c>
      <c r="L2589" s="11">
        <f t="shared" si="245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248"/>
        <v>food</v>
      </c>
      <c r="R2589" t="str">
        <f t="shared" si="249"/>
        <v>food trucks</v>
      </c>
      <c r="S2589" s="6">
        <f t="shared" si="246"/>
        <v>2.4340000000000001E-2</v>
      </c>
      <c r="T2589" s="7">
        <f t="shared" si="247"/>
        <v>202.83333333333334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4"/>
        <v>42094.551388888889</v>
      </c>
      <c r="K2590">
        <v>1423325626</v>
      </c>
      <c r="L2590" s="11">
        <f t="shared" si="245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248"/>
        <v>food</v>
      </c>
      <c r="R2590" t="str">
        <f t="shared" si="249"/>
        <v>food trucks</v>
      </c>
      <c r="S2590" s="6">
        <f t="shared" si="246"/>
        <v>3.8833333333333331E-2</v>
      </c>
      <c r="T2590" s="7">
        <f t="shared" si="247"/>
        <v>29.125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4"/>
        <v>42452.494525462964</v>
      </c>
      <c r="K2591">
        <v>1456145527</v>
      </c>
      <c r="L2591" s="11">
        <f t="shared" si="245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248"/>
        <v>food</v>
      </c>
      <c r="R2591" t="str">
        <f t="shared" si="249"/>
        <v>food trucks</v>
      </c>
      <c r="S2591" s="6">
        <f t="shared" si="246"/>
        <v>1E-4</v>
      </c>
      <c r="T2591" s="7">
        <f t="shared" si="247"/>
        <v>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4"/>
        <v>42395.589085648149</v>
      </c>
      <c r="K2592">
        <v>1453212497</v>
      </c>
      <c r="L2592" s="11">
        <f t="shared" si="245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248"/>
        <v>food</v>
      </c>
      <c r="R2592" t="str">
        <f t="shared" si="249"/>
        <v>food trucks</v>
      </c>
      <c r="S2592" s="6">
        <f t="shared" si="246"/>
        <v>0</v>
      </c>
      <c r="T2592" s="7">
        <f t="shared" si="247"/>
        <v>0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4"/>
        <v>42442.864861111113</v>
      </c>
      <c r="K2593">
        <v>1452721524</v>
      </c>
      <c r="L2593" s="11">
        <f t="shared" si="245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248"/>
        <v>food</v>
      </c>
      <c r="R2593" t="str">
        <f t="shared" si="249"/>
        <v>food trucks</v>
      </c>
      <c r="S2593" s="6">
        <f t="shared" si="246"/>
        <v>1.7333333333333333E-2</v>
      </c>
      <c r="T2593" s="7">
        <f t="shared" si="247"/>
        <v>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4"/>
        <v>41917.801168981481</v>
      </c>
      <c r="K2594">
        <v>1409944421</v>
      </c>
      <c r="L2594" s="11">
        <f t="shared" si="245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248"/>
        <v>food</v>
      </c>
      <c r="R2594" t="str">
        <f t="shared" si="249"/>
        <v>food trucks</v>
      </c>
      <c r="S2594" s="6">
        <f t="shared" si="246"/>
        <v>1.6666666666666668E-3</v>
      </c>
      <c r="T2594" s="7">
        <f t="shared" si="247"/>
        <v>50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4"/>
        <v>42119.84520833334</v>
      </c>
      <c r="K2595">
        <v>1427401026</v>
      </c>
      <c r="L2595" s="11">
        <f t="shared" si="245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248"/>
        <v>food</v>
      </c>
      <c r="R2595" t="str">
        <f t="shared" si="249"/>
        <v>food trucks</v>
      </c>
      <c r="S2595" s="6">
        <f t="shared" si="246"/>
        <v>0</v>
      </c>
      <c r="T2595" s="7">
        <f t="shared" si="247"/>
        <v>0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4"/>
        <v>41858.967916666668</v>
      </c>
      <c r="K2596">
        <v>1404861228</v>
      </c>
      <c r="L2596" s="11">
        <f t="shared" si="245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248"/>
        <v>food</v>
      </c>
      <c r="R2596" t="str">
        <f t="shared" si="249"/>
        <v>food trucks</v>
      </c>
      <c r="S2596" s="6">
        <f t="shared" si="246"/>
        <v>1.2500000000000001E-5</v>
      </c>
      <c r="T2596" s="7">
        <f t="shared" si="247"/>
        <v>1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4"/>
        <v>42790.244212962964</v>
      </c>
      <c r="K2597">
        <v>1485323500</v>
      </c>
      <c r="L2597" s="11">
        <f t="shared" si="245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248"/>
        <v>food</v>
      </c>
      <c r="R2597" t="str">
        <f t="shared" si="249"/>
        <v>food trucks</v>
      </c>
      <c r="S2597" s="6">
        <f t="shared" si="246"/>
        <v>0.12166666666666667</v>
      </c>
      <c r="T2597" s="7">
        <f t="shared" si="247"/>
        <v>96.05263157894737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4"/>
        <v>41858.664456018516</v>
      </c>
      <c r="K2598">
        <v>1404835009</v>
      </c>
      <c r="L2598" s="11">
        <f t="shared" si="245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248"/>
        <v>food</v>
      </c>
      <c r="R2598" t="str">
        <f t="shared" si="249"/>
        <v>food trucks</v>
      </c>
      <c r="S2598" s="6">
        <f t="shared" si="246"/>
        <v>0.23588571428571428</v>
      </c>
      <c r="T2598" s="7">
        <f t="shared" si="247"/>
        <v>305.77777777777777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4"/>
        <v>42540.341631944444</v>
      </c>
      <c r="K2599">
        <v>1463731917</v>
      </c>
      <c r="L2599" s="11">
        <f t="shared" si="245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248"/>
        <v>food</v>
      </c>
      <c r="R2599" t="str">
        <f t="shared" si="249"/>
        <v>food trucks</v>
      </c>
      <c r="S2599" s="6">
        <f t="shared" si="246"/>
        <v>5.6666666666666664E-2</v>
      </c>
      <c r="T2599" s="7">
        <f t="shared" si="247"/>
        <v>12.142857142857142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4"/>
        <v>42270.840289351851</v>
      </c>
      <c r="K2600">
        <v>1440447001</v>
      </c>
      <c r="L2600" s="11">
        <f t="shared" si="245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248"/>
        <v>food</v>
      </c>
      <c r="R2600" t="str">
        <f t="shared" si="249"/>
        <v>food trucks</v>
      </c>
      <c r="S2600" s="6">
        <f t="shared" si="246"/>
        <v>0.39</v>
      </c>
      <c r="T2600" s="7">
        <f t="shared" si="247"/>
        <v>83.571428571428569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4"/>
        <v>41854.754016203704</v>
      </c>
      <c r="K2601">
        <v>1403201147</v>
      </c>
      <c r="L2601" s="11">
        <f t="shared" si="245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248"/>
        <v>food</v>
      </c>
      <c r="R2601" t="str">
        <f t="shared" si="249"/>
        <v>food trucks</v>
      </c>
      <c r="S2601" s="6">
        <f t="shared" si="246"/>
        <v>9.9546510341776348E-3</v>
      </c>
      <c r="T2601" s="7">
        <f t="shared" si="247"/>
        <v>18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4"/>
        <v>42454.858796296292</v>
      </c>
      <c r="K2602">
        <v>1453757800</v>
      </c>
      <c r="L2602" s="11">
        <f t="shared" si="245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248"/>
        <v>food</v>
      </c>
      <c r="R2602" t="str">
        <f t="shared" si="249"/>
        <v>food trucks</v>
      </c>
      <c r="S2602" s="6">
        <f t="shared" si="246"/>
        <v>6.9320000000000007E-2</v>
      </c>
      <c r="T2602" s="7">
        <f t="shared" si="247"/>
        <v>115.53333333333333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4"/>
        <v>41165.165972222225</v>
      </c>
      <c r="K2603">
        <v>1346276349</v>
      </c>
      <c r="L2603" s="11">
        <f t="shared" si="245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248"/>
        <v>technology</v>
      </c>
      <c r="R2603" t="str">
        <f t="shared" si="249"/>
        <v>space exploration</v>
      </c>
      <c r="S2603" s="6">
        <f t="shared" si="246"/>
        <v>6.6139999999999999</v>
      </c>
      <c r="T2603" s="7">
        <f t="shared" si="247"/>
        <v>21.900662251655628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4"/>
        <v>41955.888888888891</v>
      </c>
      <c r="K2604">
        <v>1412358968</v>
      </c>
      <c r="L2604" s="11">
        <f t="shared" si="245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248"/>
        <v>technology</v>
      </c>
      <c r="R2604" t="str">
        <f t="shared" si="249"/>
        <v>space exploration</v>
      </c>
      <c r="S2604" s="6">
        <f t="shared" si="246"/>
        <v>3.2609166666666667</v>
      </c>
      <c r="T2604" s="7">
        <f t="shared" si="247"/>
        <v>80.022494887525568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4"/>
        <v>41631.912662037037</v>
      </c>
      <c r="K2605">
        <v>1386626054</v>
      </c>
      <c r="L2605" s="11">
        <f t="shared" si="245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248"/>
        <v>technology</v>
      </c>
      <c r="R2605" t="str">
        <f t="shared" si="249"/>
        <v>space exploration</v>
      </c>
      <c r="S2605" s="6">
        <f t="shared" si="246"/>
        <v>1.0148571428571429</v>
      </c>
      <c r="T2605" s="7">
        <f t="shared" si="247"/>
        <v>35.520000000000003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4"/>
        <v>41028.051192129627</v>
      </c>
      <c r="K2606">
        <v>1333070023</v>
      </c>
      <c r="L2606" s="11">
        <f t="shared" si="245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248"/>
        <v>technology</v>
      </c>
      <c r="R2606" t="str">
        <f t="shared" si="249"/>
        <v>space exploration</v>
      </c>
      <c r="S2606" s="6">
        <f t="shared" si="246"/>
        <v>1.0421799999999999</v>
      </c>
      <c r="T2606" s="7">
        <f t="shared" si="247"/>
        <v>64.933333333333323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4"/>
        <v>42538.541550925926</v>
      </c>
      <c r="K2607">
        <v>1463576390</v>
      </c>
      <c r="L2607" s="11">
        <f t="shared" si="245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248"/>
        <v>technology</v>
      </c>
      <c r="R2607" t="str">
        <f t="shared" si="249"/>
        <v>space exploration</v>
      </c>
      <c r="S2607" s="6">
        <f t="shared" si="246"/>
        <v>1.0742157000000001</v>
      </c>
      <c r="T2607" s="7">
        <f t="shared" si="247"/>
        <v>60.965703745743475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4"/>
        <v>41758.712754629632</v>
      </c>
      <c r="K2608">
        <v>1396026382</v>
      </c>
      <c r="L2608" s="11">
        <f t="shared" si="245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248"/>
        <v>technology</v>
      </c>
      <c r="R2608" t="str">
        <f t="shared" si="249"/>
        <v>space exploration</v>
      </c>
      <c r="S2608" s="6">
        <f t="shared" si="246"/>
        <v>1.1005454545454545</v>
      </c>
      <c r="T2608" s="7">
        <f t="shared" si="247"/>
        <v>31.444155844155844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4"/>
        <v>42228.083333333328</v>
      </c>
      <c r="K2609">
        <v>1435611572</v>
      </c>
      <c r="L2609" s="11">
        <f t="shared" si="245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248"/>
        <v>technology</v>
      </c>
      <c r="R2609" t="str">
        <f t="shared" si="249"/>
        <v>space exploration</v>
      </c>
      <c r="S2609" s="6">
        <f t="shared" si="246"/>
        <v>4.077</v>
      </c>
      <c r="T2609" s="7">
        <f t="shared" si="247"/>
        <v>81.949748743718587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4"/>
        <v>42809</v>
      </c>
      <c r="K2610">
        <v>1485976468</v>
      </c>
      <c r="L2610" s="11">
        <f t="shared" si="245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248"/>
        <v>technology</v>
      </c>
      <c r="R2610" t="str">
        <f t="shared" si="249"/>
        <v>space exploration</v>
      </c>
      <c r="S2610" s="6">
        <f t="shared" si="246"/>
        <v>2.2392500000000002</v>
      </c>
      <c r="T2610" s="7">
        <f t="shared" si="247"/>
        <v>58.92763157894737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4"/>
        <v>41105.237858796296</v>
      </c>
      <c r="K2611">
        <v>1339738951</v>
      </c>
      <c r="L2611" s="11">
        <f t="shared" si="245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248"/>
        <v>technology</v>
      </c>
      <c r="R2611" t="str">
        <f t="shared" si="249"/>
        <v>space exploration</v>
      </c>
      <c r="S2611" s="6">
        <f t="shared" si="246"/>
        <v>3.038011142857143</v>
      </c>
      <c r="T2611" s="7">
        <f t="shared" si="247"/>
        <v>157.29347633136095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4"/>
        <v>42604.290972222225</v>
      </c>
      <c r="K2612">
        <v>1468444125</v>
      </c>
      <c r="L2612" s="11">
        <f t="shared" si="245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248"/>
        <v>technology</v>
      </c>
      <c r="R2612" t="str">
        <f t="shared" si="249"/>
        <v>space exploration</v>
      </c>
      <c r="S2612" s="6">
        <f t="shared" si="246"/>
        <v>1.4132510432681749</v>
      </c>
      <c r="T2612" s="7">
        <f t="shared" si="247"/>
        <v>55.758509532062391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4"/>
        <v>42737.957638888889</v>
      </c>
      <c r="K2613">
        <v>1480493014</v>
      </c>
      <c r="L2613" s="11">
        <f t="shared" si="245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248"/>
        <v>technology</v>
      </c>
      <c r="R2613" t="str">
        <f t="shared" si="249"/>
        <v>space exploration</v>
      </c>
      <c r="S2613" s="6">
        <f t="shared" si="246"/>
        <v>27.906363636363636</v>
      </c>
      <c r="T2613" s="7">
        <f t="shared" si="247"/>
        <v>83.802893802893806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4"/>
        <v>42013.143171296295</v>
      </c>
      <c r="K2614">
        <v>1418095570</v>
      </c>
      <c r="L2614" s="11">
        <f t="shared" si="245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248"/>
        <v>technology</v>
      </c>
      <c r="R2614" t="str">
        <f t="shared" si="249"/>
        <v>space exploration</v>
      </c>
      <c r="S2614" s="6">
        <f t="shared" si="246"/>
        <v>1.7176130000000001</v>
      </c>
      <c r="T2614" s="7">
        <f t="shared" si="247"/>
        <v>58.422210884353746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4"/>
        <v>41173.81821759259</v>
      </c>
      <c r="K2615">
        <v>1345664294</v>
      </c>
      <c r="L2615" s="11">
        <f t="shared" si="245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248"/>
        <v>technology</v>
      </c>
      <c r="R2615" t="str">
        <f t="shared" si="249"/>
        <v>space exploration</v>
      </c>
      <c r="S2615" s="6">
        <f t="shared" si="246"/>
        <v>1.0101333333333333</v>
      </c>
      <c r="T2615" s="7">
        <f t="shared" si="247"/>
        <v>270.57142857142856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4"/>
        <v>41759.208333333336</v>
      </c>
      <c r="K2616">
        <v>1396371612</v>
      </c>
      <c r="L2616" s="11">
        <f t="shared" si="245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248"/>
        <v>technology</v>
      </c>
      <c r="R2616" t="str">
        <f t="shared" si="249"/>
        <v>space exploration</v>
      </c>
      <c r="S2616" s="6">
        <f t="shared" si="246"/>
        <v>1.02</v>
      </c>
      <c r="T2616" s="7">
        <f t="shared" si="247"/>
        <v>107.1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4"/>
        <v>42490.5</v>
      </c>
      <c r="K2617">
        <v>1458820564</v>
      </c>
      <c r="L2617" s="11">
        <f t="shared" si="245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248"/>
        <v>technology</v>
      </c>
      <c r="R2617" t="str">
        <f t="shared" si="249"/>
        <v>space exploration</v>
      </c>
      <c r="S2617" s="6">
        <f t="shared" si="246"/>
        <v>1.6976511744127936</v>
      </c>
      <c r="T2617" s="7">
        <f t="shared" si="247"/>
        <v>47.180555555555557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4"/>
        <v>42241.99454861111</v>
      </c>
      <c r="K2618">
        <v>1437954729</v>
      </c>
      <c r="L2618" s="11">
        <f t="shared" si="245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248"/>
        <v>technology</v>
      </c>
      <c r="R2618" t="str">
        <f t="shared" si="249"/>
        <v>space exploration</v>
      </c>
      <c r="S2618" s="6">
        <f t="shared" si="246"/>
        <v>1.14534</v>
      </c>
      <c r="T2618" s="7">
        <f t="shared" si="247"/>
        <v>120.30882352941177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4"/>
        <v>41932.874432870369</v>
      </c>
      <c r="K2619">
        <v>1411246751</v>
      </c>
      <c r="L2619" s="11">
        <f t="shared" si="245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248"/>
        <v>technology</v>
      </c>
      <c r="R2619" t="str">
        <f t="shared" si="249"/>
        <v>space exploration</v>
      </c>
      <c r="S2619" s="6">
        <f t="shared" si="246"/>
        <v>8.7759999999999998</v>
      </c>
      <c r="T2619" s="7">
        <f t="shared" si="247"/>
        <v>27.59748427672956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4"/>
        <v>42339.834039351852</v>
      </c>
      <c r="K2620">
        <v>1443812461</v>
      </c>
      <c r="L2620" s="11">
        <f t="shared" si="245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248"/>
        <v>technology</v>
      </c>
      <c r="R2620" t="str">
        <f t="shared" si="249"/>
        <v>space exploration</v>
      </c>
      <c r="S2620" s="6">
        <f t="shared" si="246"/>
        <v>1.0538666666666667</v>
      </c>
      <c r="T2620" s="7">
        <f t="shared" si="247"/>
        <v>205.2987012987013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4"/>
        <v>42300.458333333328</v>
      </c>
      <c r="K2621">
        <v>1443302004</v>
      </c>
      <c r="L2621" s="11">
        <f t="shared" si="245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248"/>
        <v>technology</v>
      </c>
      <c r="R2621" t="str">
        <f t="shared" si="249"/>
        <v>space exploration</v>
      </c>
      <c r="S2621" s="6">
        <f t="shared" si="246"/>
        <v>1.8839999999999999</v>
      </c>
      <c r="T2621" s="7">
        <f t="shared" si="247"/>
        <v>35.547169811320757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4"/>
        <v>42288.041666666672</v>
      </c>
      <c r="K2622">
        <v>1441339242</v>
      </c>
      <c r="L2622" s="11">
        <f t="shared" si="245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248"/>
        <v>technology</v>
      </c>
      <c r="R2622" t="str">
        <f t="shared" si="249"/>
        <v>space exploration</v>
      </c>
      <c r="S2622" s="6">
        <f t="shared" si="246"/>
        <v>1.436523076923077</v>
      </c>
      <c r="T2622" s="7">
        <f t="shared" si="247"/>
        <v>74.639488409272587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4"/>
        <v>42145.74754629629</v>
      </c>
      <c r="K2623">
        <v>1429638988</v>
      </c>
      <c r="L2623" s="11">
        <f t="shared" si="245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248"/>
        <v>technology</v>
      </c>
      <c r="R2623" t="str">
        <f t="shared" si="249"/>
        <v>space exploration</v>
      </c>
      <c r="S2623" s="6">
        <f t="shared" si="246"/>
        <v>1.4588000000000001</v>
      </c>
      <c r="T2623" s="7">
        <f t="shared" si="247"/>
        <v>47.058064516129029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4"/>
        <v>42734.74324074074</v>
      </c>
      <c r="K2624">
        <v>1479232216</v>
      </c>
      <c r="L2624" s="11">
        <f t="shared" si="245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248"/>
        <v>technology</v>
      </c>
      <c r="R2624" t="str">
        <f t="shared" si="249"/>
        <v>space exploration</v>
      </c>
      <c r="S2624" s="6">
        <f t="shared" si="246"/>
        <v>1.3118399999999999</v>
      </c>
      <c r="T2624" s="7">
        <f t="shared" si="247"/>
        <v>26.591351351351353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4"/>
        <v>42706.256550925929</v>
      </c>
      <c r="K2625">
        <v>1479449366</v>
      </c>
      <c r="L2625" s="11">
        <f t="shared" si="245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248"/>
        <v>technology</v>
      </c>
      <c r="R2625" t="str">
        <f t="shared" si="249"/>
        <v>space exploration</v>
      </c>
      <c r="S2625" s="6">
        <f t="shared" si="246"/>
        <v>1.1399999999999999</v>
      </c>
      <c r="T2625" s="7">
        <f t="shared" si="247"/>
        <v>36.774193548387096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4"/>
        <v>41165.42155092593</v>
      </c>
      <c r="K2626">
        <v>1345716422</v>
      </c>
      <c r="L2626" s="11">
        <f t="shared" si="245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248"/>
        <v>technology</v>
      </c>
      <c r="R2626" t="str">
        <f t="shared" si="249"/>
        <v>space exploration</v>
      </c>
      <c r="S2626" s="6">
        <f t="shared" si="246"/>
        <v>13.794206249999998</v>
      </c>
      <c r="T2626" s="7">
        <f t="shared" si="247"/>
        <v>31.820544982698959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50">(((I2627/60)/60)/24)+DATE(1970,1,1)</f>
        <v>42683.851944444439</v>
      </c>
      <c r="K2627">
        <v>1476559608</v>
      </c>
      <c r="L2627" s="11">
        <f t="shared" ref="L2627:L2690" si="251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si="248"/>
        <v>technology</v>
      </c>
      <c r="R2627" t="str">
        <f t="shared" si="249"/>
        <v>space exploration</v>
      </c>
      <c r="S2627" s="6">
        <f t="shared" ref="S2627:S2690" si="252">E2627/D2627</f>
        <v>9.56</v>
      </c>
      <c r="T2627" s="7">
        <f t="shared" ref="T2627:T2690" si="253">IF(E2627=0,0,E2627/N2627)</f>
        <v>27.576923076923077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50"/>
        <v>42158.628113425926</v>
      </c>
      <c r="K2628">
        <v>1430751869</v>
      </c>
      <c r="L2628" s="11">
        <f t="shared" si="251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248"/>
        <v>technology</v>
      </c>
      <c r="R2628" t="str">
        <f t="shared" si="249"/>
        <v>space exploration</v>
      </c>
      <c r="S2628" s="6">
        <f t="shared" si="252"/>
        <v>1.1200000000000001</v>
      </c>
      <c r="T2628" s="7">
        <f t="shared" si="253"/>
        <v>56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50"/>
        <v>42334.871076388896</v>
      </c>
      <c r="K2629">
        <v>1445975661</v>
      </c>
      <c r="L2629" s="11">
        <f t="shared" si="251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248"/>
        <v>technology</v>
      </c>
      <c r="R2629" t="str">
        <f t="shared" si="249"/>
        <v>space exploration</v>
      </c>
      <c r="S2629" s="6">
        <f t="shared" si="252"/>
        <v>6.4666666666666668</v>
      </c>
      <c r="T2629" s="7">
        <f t="shared" si="253"/>
        <v>21.555555555555557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50"/>
        <v>41973.966053240743</v>
      </c>
      <c r="K2630">
        <v>1415661067</v>
      </c>
      <c r="L2630" s="11">
        <f t="shared" si="251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248"/>
        <v>technology</v>
      </c>
      <c r="R2630" t="str">
        <f t="shared" si="249"/>
        <v>space exploration</v>
      </c>
      <c r="S2630" s="6">
        <f t="shared" si="252"/>
        <v>1.1036948748510131</v>
      </c>
      <c r="T2630" s="7">
        <f t="shared" si="253"/>
        <v>44.095238095238095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50"/>
        <v>42138.538449074069</v>
      </c>
      <c r="K2631">
        <v>1429016122</v>
      </c>
      <c r="L2631" s="11">
        <f t="shared" si="251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248"/>
        <v>technology</v>
      </c>
      <c r="R2631" t="str">
        <f t="shared" si="249"/>
        <v>space exploration</v>
      </c>
      <c r="S2631" s="6">
        <f t="shared" si="252"/>
        <v>1.2774000000000001</v>
      </c>
      <c r="T2631" s="7">
        <f t="shared" si="253"/>
        <v>63.87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50"/>
        <v>42551.416666666672</v>
      </c>
      <c r="K2632">
        <v>1464921112</v>
      </c>
      <c r="L2632" s="11">
        <f t="shared" si="251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248"/>
        <v>technology</v>
      </c>
      <c r="R2632" t="str">
        <f t="shared" si="249"/>
        <v>space exploration</v>
      </c>
      <c r="S2632" s="6">
        <f t="shared" si="252"/>
        <v>1.579</v>
      </c>
      <c r="T2632" s="7">
        <f t="shared" si="253"/>
        <v>38.987654320987652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50"/>
        <v>42246.169293981482</v>
      </c>
      <c r="K2633">
        <v>1438488227</v>
      </c>
      <c r="L2633" s="11">
        <f t="shared" si="251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248"/>
        <v>technology</v>
      </c>
      <c r="R2633" t="str">
        <f t="shared" si="249"/>
        <v>space exploration</v>
      </c>
      <c r="S2633" s="6">
        <f t="shared" si="252"/>
        <v>1.1466525000000001</v>
      </c>
      <c r="T2633" s="7">
        <f t="shared" si="253"/>
        <v>80.185489510489504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50"/>
        <v>42519.061793981484</v>
      </c>
      <c r="K2634">
        <v>1462325339</v>
      </c>
      <c r="L2634" s="11">
        <f t="shared" si="251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248"/>
        <v>technology</v>
      </c>
      <c r="R2634" t="str">
        <f t="shared" si="249"/>
        <v>space exploration</v>
      </c>
      <c r="S2634" s="6">
        <f t="shared" si="252"/>
        <v>1.3700934579439252</v>
      </c>
      <c r="T2634" s="7">
        <f t="shared" si="253"/>
        <v>34.904761904761905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50"/>
        <v>41697.958333333336</v>
      </c>
      <c r="K2635">
        <v>1390938332</v>
      </c>
      <c r="L2635" s="11">
        <f t="shared" si="251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ref="Q2635:Q2698" si="254">LEFT(P2635, FIND("/",P2635)-1)</f>
        <v>technology</v>
      </c>
      <c r="R2635" t="str">
        <f t="shared" ref="R2635:R2698" si="255">RIGHT(P2635,LEN(P2635)-FIND("/",P2635))</f>
        <v>space exploration</v>
      </c>
      <c r="S2635" s="6">
        <f t="shared" si="252"/>
        <v>3.5461999999999998</v>
      </c>
      <c r="T2635" s="7">
        <f t="shared" si="253"/>
        <v>89.100502512562812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50"/>
        <v>42642.656493055561</v>
      </c>
      <c r="K2636">
        <v>1472571921</v>
      </c>
      <c r="L2636" s="11">
        <f t="shared" si="251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254"/>
        <v>technology</v>
      </c>
      <c r="R2636" t="str">
        <f t="shared" si="255"/>
        <v>space exploration</v>
      </c>
      <c r="S2636" s="6">
        <f t="shared" si="252"/>
        <v>1.0602150537634409</v>
      </c>
      <c r="T2636" s="7">
        <f t="shared" si="253"/>
        <v>39.44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50"/>
        <v>42072.909270833334</v>
      </c>
      <c r="K2637">
        <v>1422917361</v>
      </c>
      <c r="L2637" s="11">
        <f t="shared" si="251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254"/>
        <v>technology</v>
      </c>
      <c r="R2637" t="str">
        <f t="shared" si="255"/>
        <v>space exploration</v>
      </c>
      <c r="S2637" s="6">
        <f t="shared" si="252"/>
        <v>1</v>
      </c>
      <c r="T2637" s="7">
        <f t="shared" si="253"/>
        <v>136.9047619047619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50"/>
        <v>42659.041666666672</v>
      </c>
      <c r="K2638">
        <v>1474641914</v>
      </c>
      <c r="L2638" s="11">
        <f t="shared" si="251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254"/>
        <v>technology</v>
      </c>
      <c r="R2638" t="str">
        <f t="shared" si="255"/>
        <v>space exploration</v>
      </c>
      <c r="S2638" s="6">
        <f t="shared" si="252"/>
        <v>1.873</v>
      </c>
      <c r="T2638" s="7">
        <f t="shared" si="253"/>
        <v>37.46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50"/>
        <v>42655.549479166672</v>
      </c>
      <c r="K2639">
        <v>1474895475</v>
      </c>
      <c r="L2639" s="11">
        <f t="shared" si="251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254"/>
        <v>technology</v>
      </c>
      <c r="R2639" t="str">
        <f t="shared" si="255"/>
        <v>space exploration</v>
      </c>
      <c r="S2639" s="6">
        <f t="shared" si="252"/>
        <v>1.6619999999999999</v>
      </c>
      <c r="T2639" s="7">
        <f t="shared" si="253"/>
        <v>31.96153846153846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50"/>
        <v>42019.913136574076</v>
      </c>
      <c r="K2640">
        <v>1418766895</v>
      </c>
      <c r="L2640" s="11">
        <f t="shared" si="251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254"/>
        <v>technology</v>
      </c>
      <c r="R2640" t="str">
        <f t="shared" si="255"/>
        <v>space exploration</v>
      </c>
      <c r="S2640" s="6">
        <f t="shared" si="252"/>
        <v>1.0172910662824208</v>
      </c>
      <c r="T2640" s="7">
        <f t="shared" si="253"/>
        <v>25.214285714285715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50"/>
        <v>42054.86513888889</v>
      </c>
      <c r="K2641">
        <v>1421786748</v>
      </c>
      <c r="L2641" s="11">
        <f t="shared" si="251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254"/>
        <v>technology</v>
      </c>
      <c r="R2641" t="str">
        <f t="shared" si="255"/>
        <v>space exploration</v>
      </c>
      <c r="S2641" s="6">
        <f t="shared" si="252"/>
        <v>1.64</v>
      </c>
      <c r="T2641" s="7">
        <f t="shared" si="253"/>
        <v>10.040816326530612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50"/>
        <v>42163.160578703704</v>
      </c>
      <c r="K2642">
        <v>1428551474</v>
      </c>
      <c r="L2642" s="11">
        <f t="shared" si="251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254"/>
        <v>technology</v>
      </c>
      <c r="R2642" t="str">
        <f t="shared" si="255"/>
        <v>space exploration</v>
      </c>
      <c r="S2642" s="6">
        <f t="shared" si="252"/>
        <v>1.0566666666666666</v>
      </c>
      <c r="T2642" s="7">
        <f t="shared" si="253"/>
        <v>45.94202898550725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50"/>
        <v>41897.839583333334</v>
      </c>
      <c r="K2643">
        <v>1409341863</v>
      </c>
      <c r="L2643" s="11">
        <f t="shared" si="251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254"/>
        <v>technology</v>
      </c>
      <c r="R2643" t="str">
        <f t="shared" si="255"/>
        <v>space exploration</v>
      </c>
      <c r="S2643" s="6">
        <f t="shared" si="252"/>
        <v>0.01</v>
      </c>
      <c r="T2643" s="7">
        <f t="shared" si="253"/>
        <v>15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50"/>
        <v>42566.289583333331</v>
      </c>
      <c r="K2644">
        <v>1465970108</v>
      </c>
      <c r="L2644" s="11">
        <f t="shared" si="251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254"/>
        <v>technology</v>
      </c>
      <c r="R2644" t="str">
        <f t="shared" si="255"/>
        <v>space exploration</v>
      </c>
      <c r="S2644" s="6">
        <f t="shared" si="252"/>
        <v>0</v>
      </c>
      <c r="T2644" s="7">
        <f t="shared" si="253"/>
        <v>0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50"/>
        <v>42725.332638888889</v>
      </c>
      <c r="K2645">
        <v>1479218315</v>
      </c>
      <c r="L2645" s="11">
        <f t="shared" si="251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254"/>
        <v>technology</v>
      </c>
      <c r="R2645" t="str">
        <f t="shared" si="255"/>
        <v>space exploration</v>
      </c>
      <c r="S2645" s="6">
        <f t="shared" si="252"/>
        <v>0.33559730999999998</v>
      </c>
      <c r="T2645" s="7">
        <f t="shared" si="253"/>
        <v>223.58248500999335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50"/>
        <v>42804.792071759264</v>
      </c>
      <c r="K2646">
        <v>1486580435</v>
      </c>
      <c r="L2646" s="11">
        <f t="shared" si="251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254"/>
        <v>technology</v>
      </c>
      <c r="R2646" t="str">
        <f t="shared" si="255"/>
        <v>space exploration</v>
      </c>
      <c r="S2646" s="6">
        <f t="shared" si="252"/>
        <v>2.053E-2</v>
      </c>
      <c r="T2646" s="7">
        <f t="shared" si="253"/>
        <v>39.480769230769234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50"/>
        <v>41951.884293981479</v>
      </c>
      <c r="K2647">
        <v>1412885603</v>
      </c>
      <c r="L2647" s="11">
        <f t="shared" si="251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254"/>
        <v>technology</v>
      </c>
      <c r="R2647" t="str">
        <f t="shared" si="255"/>
        <v>space exploration</v>
      </c>
      <c r="S2647" s="6">
        <f t="shared" si="252"/>
        <v>0.105</v>
      </c>
      <c r="T2647" s="7">
        <f t="shared" si="253"/>
        <v>91.304347826086953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50"/>
        <v>42256.313298611116</v>
      </c>
      <c r="K2648">
        <v>1439191869</v>
      </c>
      <c r="L2648" s="11">
        <f t="shared" si="251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254"/>
        <v>technology</v>
      </c>
      <c r="R2648" t="str">
        <f t="shared" si="255"/>
        <v>space exploration</v>
      </c>
      <c r="S2648" s="6">
        <f t="shared" si="252"/>
        <v>8.4172839999999999E-2</v>
      </c>
      <c r="T2648" s="7">
        <f t="shared" si="253"/>
        <v>78.666205607476627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50"/>
        <v>42230.261793981481</v>
      </c>
      <c r="K2649">
        <v>1436941019</v>
      </c>
      <c r="L2649" s="11">
        <f t="shared" si="251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254"/>
        <v>technology</v>
      </c>
      <c r="R2649" t="str">
        <f t="shared" si="255"/>
        <v>space exploration</v>
      </c>
      <c r="S2649" s="6">
        <f t="shared" si="252"/>
        <v>1.44E-2</v>
      </c>
      <c r="T2649" s="7">
        <f t="shared" si="253"/>
        <v>12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50"/>
        <v>42438.714814814812</v>
      </c>
      <c r="K2650">
        <v>1454951360</v>
      </c>
      <c r="L2650" s="11">
        <f t="shared" si="251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254"/>
        <v>technology</v>
      </c>
      <c r="R2650" t="str">
        <f t="shared" si="255"/>
        <v>space exploration</v>
      </c>
      <c r="S2650" s="6">
        <f t="shared" si="252"/>
        <v>8.8333333333333337E-3</v>
      </c>
      <c r="T2650" s="7">
        <f t="shared" si="253"/>
        <v>17.666666666666668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50"/>
        <v>42401.99700231482</v>
      </c>
      <c r="K2651">
        <v>1449186941</v>
      </c>
      <c r="L2651" s="11">
        <f t="shared" si="251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254"/>
        <v>technology</v>
      </c>
      <c r="R2651" t="str">
        <f t="shared" si="255"/>
        <v>space exploration</v>
      </c>
      <c r="S2651" s="6">
        <f t="shared" si="252"/>
        <v>9.9200000000000004E-4</v>
      </c>
      <c r="T2651" s="7">
        <f t="shared" si="253"/>
        <v>41.333333333333336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50"/>
        <v>42725.624340277776</v>
      </c>
      <c r="K2652">
        <v>1479740343</v>
      </c>
      <c r="L2652" s="11">
        <f t="shared" si="251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254"/>
        <v>technology</v>
      </c>
      <c r="R2652" t="str">
        <f t="shared" si="255"/>
        <v>space exploration</v>
      </c>
      <c r="S2652" s="6">
        <f t="shared" si="252"/>
        <v>5.966666666666667E-3</v>
      </c>
      <c r="T2652" s="7">
        <f t="shared" si="253"/>
        <v>71.599999999999994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50"/>
        <v>42355.805659722217</v>
      </c>
      <c r="K2653">
        <v>1447960809</v>
      </c>
      <c r="L2653" s="11">
        <f t="shared" si="251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254"/>
        <v>technology</v>
      </c>
      <c r="R2653" t="str">
        <f t="shared" si="255"/>
        <v>space exploration</v>
      </c>
      <c r="S2653" s="6">
        <f t="shared" si="252"/>
        <v>1.8689285714285714E-2</v>
      </c>
      <c r="T2653" s="7">
        <f t="shared" si="253"/>
        <v>307.8235294117647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50"/>
        <v>41983.158854166672</v>
      </c>
      <c r="K2654">
        <v>1415591325</v>
      </c>
      <c r="L2654" s="11">
        <f t="shared" si="251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254"/>
        <v>technology</v>
      </c>
      <c r="R2654" t="str">
        <f t="shared" si="255"/>
        <v>space exploration</v>
      </c>
      <c r="S2654" s="6">
        <f t="shared" si="252"/>
        <v>8.8500000000000002E-3</v>
      </c>
      <c r="T2654" s="7">
        <f t="shared" si="253"/>
        <v>80.454545454545453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50"/>
        <v>41803.166666666664</v>
      </c>
      <c r="K2655">
        <v>1399909127</v>
      </c>
      <c r="L2655" s="11">
        <f t="shared" si="251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254"/>
        <v>technology</v>
      </c>
      <c r="R2655" t="str">
        <f t="shared" si="255"/>
        <v>space exploration</v>
      </c>
      <c r="S2655" s="6">
        <f t="shared" si="252"/>
        <v>0.1152156862745098</v>
      </c>
      <c r="T2655" s="7">
        <f t="shared" si="253"/>
        <v>83.942857142857136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50"/>
        <v>42115.559328703705</v>
      </c>
      <c r="K2656">
        <v>1424442326</v>
      </c>
      <c r="L2656" s="11">
        <f t="shared" si="251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254"/>
        <v>technology</v>
      </c>
      <c r="R2656" t="str">
        <f t="shared" si="255"/>
        <v>space exploration</v>
      </c>
      <c r="S2656" s="6">
        <f t="shared" si="252"/>
        <v>5.1000000000000004E-4</v>
      </c>
      <c r="T2656" s="7">
        <f t="shared" si="253"/>
        <v>8.5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50"/>
        <v>42409.833333333328</v>
      </c>
      <c r="K2657">
        <v>1452631647</v>
      </c>
      <c r="L2657" s="11">
        <f t="shared" si="251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254"/>
        <v>technology</v>
      </c>
      <c r="R2657" t="str">
        <f t="shared" si="255"/>
        <v>space exploration</v>
      </c>
      <c r="S2657" s="6">
        <f t="shared" si="252"/>
        <v>0.21033333333333334</v>
      </c>
      <c r="T2657" s="7">
        <f t="shared" si="253"/>
        <v>73.372093023255815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50"/>
        <v>42806.791666666672</v>
      </c>
      <c r="K2658">
        <v>1485966688</v>
      </c>
      <c r="L2658" s="11">
        <f t="shared" si="251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254"/>
        <v>technology</v>
      </c>
      <c r="R2658" t="str">
        <f t="shared" si="255"/>
        <v>space exploration</v>
      </c>
      <c r="S2658" s="6">
        <f t="shared" si="252"/>
        <v>0.11436666666666667</v>
      </c>
      <c r="T2658" s="7">
        <f t="shared" si="253"/>
        <v>112.86184210526316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50"/>
        <v>42585.0625</v>
      </c>
      <c r="K2659">
        <v>1467325053</v>
      </c>
      <c r="L2659" s="11">
        <f t="shared" si="251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254"/>
        <v>technology</v>
      </c>
      <c r="R2659" t="str">
        <f t="shared" si="255"/>
        <v>space exploration</v>
      </c>
      <c r="S2659" s="6">
        <f t="shared" si="252"/>
        <v>0.18737933333333334</v>
      </c>
      <c r="T2659" s="7">
        <f t="shared" si="253"/>
        <v>95.277627118644077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50"/>
        <v>42581.884189814817</v>
      </c>
      <c r="K2660">
        <v>1467321194</v>
      </c>
      <c r="L2660" s="11">
        <f t="shared" si="251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254"/>
        <v>technology</v>
      </c>
      <c r="R2660" t="str">
        <f t="shared" si="255"/>
        <v>space exploration</v>
      </c>
      <c r="S2660" s="6">
        <f t="shared" si="252"/>
        <v>9.2857142857142856E-4</v>
      </c>
      <c r="T2660" s="7">
        <f t="shared" si="253"/>
        <v>22.75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50"/>
        <v>42112.069560185191</v>
      </c>
      <c r="K2661">
        <v>1426729210</v>
      </c>
      <c r="L2661" s="11">
        <f t="shared" si="251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254"/>
        <v>technology</v>
      </c>
      <c r="R2661" t="str">
        <f t="shared" si="255"/>
        <v>space exploration</v>
      </c>
      <c r="S2661" s="6">
        <f t="shared" si="252"/>
        <v>2.720408163265306E-2</v>
      </c>
      <c r="T2661" s="7">
        <f t="shared" si="253"/>
        <v>133.30000000000001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50"/>
        <v>42332.754837962959</v>
      </c>
      <c r="K2662">
        <v>1443200818</v>
      </c>
      <c r="L2662" s="11">
        <f t="shared" si="251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254"/>
        <v>technology</v>
      </c>
      <c r="R2662" t="str">
        <f t="shared" si="255"/>
        <v>space exploration</v>
      </c>
      <c r="S2662" s="6">
        <f t="shared" si="252"/>
        <v>9.5E-4</v>
      </c>
      <c r="T2662" s="7">
        <f t="shared" si="253"/>
        <v>3.8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50"/>
        <v>41572.958449074074</v>
      </c>
      <c r="K2663">
        <v>1380150010</v>
      </c>
      <c r="L2663" s="11">
        <f t="shared" si="251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254"/>
        <v>technology</v>
      </c>
      <c r="R2663" t="str">
        <f t="shared" si="255"/>
        <v>makerspaces</v>
      </c>
      <c r="S2663" s="6">
        <f t="shared" si="252"/>
        <v>1.0289999999999999</v>
      </c>
      <c r="T2663" s="7">
        <f t="shared" si="253"/>
        <v>85.75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50"/>
        <v>42237.746678240743</v>
      </c>
      <c r="K2664">
        <v>1437587713</v>
      </c>
      <c r="L2664" s="11">
        <f t="shared" si="251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254"/>
        <v>technology</v>
      </c>
      <c r="R2664" t="str">
        <f t="shared" si="255"/>
        <v>makerspaces</v>
      </c>
      <c r="S2664" s="6">
        <f t="shared" si="252"/>
        <v>1.0680000000000001</v>
      </c>
      <c r="T2664" s="7">
        <f t="shared" si="253"/>
        <v>267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50"/>
        <v>42251.625</v>
      </c>
      <c r="K2665">
        <v>1438873007</v>
      </c>
      <c r="L2665" s="11">
        <f t="shared" si="251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254"/>
        <v>technology</v>
      </c>
      <c r="R2665" t="str">
        <f t="shared" si="255"/>
        <v>makerspaces</v>
      </c>
      <c r="S2665" s="6">
        <f t="shared" si="252"/>
        <v>1.0459624999999999</v>
      </c>
      <c r="T2665" s="7">
        <f t="shared" si="253"/>
        <v>373.55803571428572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50"/>
        <v>42347.290972222225</v>
      </c>
      <c r="K2666">
        <v>1446683797</v>
      </c>
      <c r="L2666" s="11">
        <f t="shared" si="251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254"/>
        <v>technology</v>
      </c>
      <c r="R2666" t="str">
        <f t="shared" si="255"/>
        <v>makerspaces</v>
      </c>
      <c r="S2666" s="6">
        <f t="shared" si="252"/>
        <v>1.0342857142857143</v>
      </c>
      <c r="T2666" s="7">
        <f t="shared" si="253"/>
        <v>174.03846153846155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50"/>
        <v>42128.895532407405</v>
      </c>
      <c r="K2667">
        <v>1426886974</v>
      </c>
      <c r="L2667" s="11">
        <f t="shared" si="251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254"/>
        <v>technology</v>
      </c>
      <c r="R2667" t="str">
        <f t="shared" si="255"/>
        <v>makerspaces</v>
      </c>
      <c r="S2667" s="6">
        <f t="shared" si="252"/>
        <v>1.2314285714285715</v>
      </c>
      <c r="T2667" s="7">
        <f t="shared" si="253"/>
        <v>93.695652173913047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50"/>
        <v>42272.875</v>
      </c>
      <c r="K2668">
        <v>1440008439</v>
      </c>
      <c r="L2668" s="11">
        <f t="shared" si="251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254"/>
        <v>technology</v>
      </c>
      <c r="R2668" t="str">
        <f t="shared" si="255"/>
        <v>makerspaces</v>
      </c>
      <c r="S2668" s="6">
        <f t="shared" si="252"/>
        <v>1.592951</v>
      </c>
      <c r="T2668" s="7">
        <f t="shared" si="253"/>
        <v>77.327718446601949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50"/>
        <v>42410.926111111112</v>
      </c>
      <c r="K2669">
        <v>1452550416</v>
      </c>
      <c r="L2669" s="11">
        <f t="shared" si="251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254"/>
        <v>technology</v>
      </c>
      <c r="R2669" t="str">
        <f t="shared" si="255"/>
        <v>makerspaces</v>
      </c>
      <c r="S2669" s="6">
        <f t="shared" si="252"/>
        <v>1.1066666666666667</v>
      </c>
      <c r="T2669" s="7">
        <f t="shared" si="253"/>
        <v>92.222222222222229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50"/>
        <v>42317.60555555555</v>
      </c>
      <c r="K2670">
        <v>1443449265</v>
      </c>
      <c r="L2670" s="11">
        <f t="shared" si="251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254"/>
        <v>technology</v>
      </c>
      <c r="R2670" t="str">
        <f t="shared" si="255"/>
        <v>makerspaces</v>
      </c>
      <c r="S2670" s="6">
        <f t="shared" si="252"/>
        <v>1.7070000000000001</v>
      </c>
      <c r="T2670" s="7">
        <f t="shared" si="253"/>
        <v>60.964285714285715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50"/>
        <v>42379.035833333335</v>
      </c>
      <c r="K2671">
        <v>1447203096</v>
      </c>
      <c r="L2671" s="11">
        <f t="shared" si="251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254"/>
        <v>technology</v>
      </c>
      <c r="R2671" t="str">
        <f t="shared" si="255"/>
        <v>makerspaces</v>
      </c>
      <c r="S2671" s="6">
        <f t="shared" si="252"/>
        <v>1.25125</v>
      </c>
      <c r="T2671" s="7">
        <f t="shared" si="253"/>
        <v>91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50"/>
        <v>41849.020601851851</v>
      </c>
      <c r="K2672">
        <v>1404174580</v>
      </c>
      <c r="L2672" s="11">
        <f t="shared" si="251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254"/>
        <v>technology</v>
      </c>
      <c r="R2672" t="str">
        <f t="shared" si="255"/>
        <v>makerspaces</v>
      </c>
      <c r="S2672" s="6">
        <f t="shared" si="252"/>
        <v>6.4158609339642042E-2</v>
      </c>
      <c r="T2672" s="7">
        <f t="shared" si="253"/>
        <v>41.583333333333336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50"/>
        <v>41992.818055555559</v>
      </c>
      <c r="K2673">
        <v>1416419916</v>
      </c>
      <c r="L2673" s="11">
        <f t="shared" si="251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254"/>
        <v>technology</v>
      </c>
      <c r="R2673" t="str">
        <f t="shared" si="255"/>
        <v>makerspaces</v>
      </c>
      <c r="S2673" s="6">
        <f t="shared" si="252"/>
        <v>0.11344</v>
      </c>
      <c r="T2673" s="7">
        <f t="shared" si="253"/>
        <v>33.761904761904759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50"/>
        <v>42366.25</v>
      </c>
      <c r="K2674">
        <v>1449436390</v>
      </c>
      <c r="L2674" s="11">
        <f t="shared" si="251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254"/>
        <v>technology</v>
      </c>
      <c r="R2674" t="str">
        <f t="shared" si="255"/>
        <v>makerspaces</v>
      </c>
      <c r="S2674" s="6">
        <f t="shared" si="252"/>
        <v>0.33189999999999997</v>
      </c>
      <c r="T2674" s="7">
        <f t="shared" si="253"/>
        <v>70.61702127659575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50"/>
        <v>41941.947916666664</v>
      </c>
      <c r="K2675">
        <v>1412081999</v>
      </c>
      <c r="L2675" s="11">
        <f t="shared" si="251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254"/>
        <v>technology</v>
      </c>
      <c r="R2675" t="str">
        <f t="shared" si="255"/>
        <v>makerspaces</v>
      </c>
      <c r="S2675" s="6">
        <f t="shared" si="252"/>
        <v>0.27579999999999999</v>
      </c>
      <c r="T2675" s="7">
        <f t="shared" si="253"/>
        <v>167.15151515151516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50"/>
        <v>42556.207638888889</v>
      </c>
      <c r="K2676">
        <v>1465398670</v>
      </c>
      <c r="L2676" s="11">
        <f t="shared" si="251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254"/>
        <v>technology</v>
      </c>
      <c r="R2676" t="str">
        <f t="shared" si="255"/>
        <v>makerspaces</v>
      </c>
      <c r="S2676" s="6">
        <f t="shared" si="252"/>
        <v>0.62839999999999996</v>
      </c>
      <c r="T2676" s="7">
        <f t="shared" si="253"/>
        <v>128.61988304093566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50"/>
        <v>41953.899178240739</v>
      </c>
      <c r="K2677">
        <v>1413059689</v>
      </c>
      <c r="L2677" s="11">
        <f t="shared" si="251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254"/>
        <v>technology</v>
      </c>
      <c r="R2677" t="str">
        <f t="shared" si="255"/>
        <v>makerspaces</v>
      </c>
      <c r="S2677" s="6">
        <f t="shared" si="252"/>
        <v>7.5880000000000003E-2</v>
      </c>
      <c r="T2677" s="7">
        <f t="shared" si="253"/>
        <v>65.41379310344827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50"/>
        <v>42512.624699074076</v>
      </c>
      <c r="K2678">
        <v>1461337174</v>
      </c>
      <c r="L2678" s="11">
        <f t="shared" si="251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254"/>
        <v>technology</v>
      </c>
      <c r="R2678" t="str">
        <f t="shared" si="255"/>
        <v>makerspaces</v>
      </c>
      <c r="S2678" s="6">
        <f t="shared" si="252"/>
        <v>0.50380952380952382</v>
      </c>
      <c r="T2678" s="7">
        <f t="shared" si="253"/>
        <v>117.55555555555556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50"/>
        <v>41823.029432870368</v>
      </c>
      <c r="K2679">
        <v>1401756143</v>
      </c>
      <c r="L2679" s="11">
        <f t="shared" si="251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254"/>
        <v>technology</v>
      </c>
      <c r="R2679" t="str">
        <f t="shared" si="255"/>
        <v>makerspaces</v>
      </c>
      <c r="S2679" s="6">
        <f t="shared" si="252"/>
        <v>0.17512820512820512</v>
      </c>
      <c r="T2679" s="7">
        <f t="shared" si="253"/>
        <v>126.48148148148148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50"/>
        <v>42271.798206018517</v>
      </c>
      <c r="K2680">
        <v>1440529765</v>
      </c>
      <c r="L2680" s="11">
        <f t="shared" si="251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254"/>
        <v>technology</v>
      </c>
      <c r="R2680" t="str">
        <f t="shared" si="255"/>
        <v>makerspaces</v>
      </c>
      <c r="S2680" s="6">
        <f t="shared" si="252"/>
        <v>1.3750000000000001E-4</v>
      </c>
      <c r="T2680" s="7">
        <f t="shared" si="253"/>
        <v>550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50"/>
        <v>42063.001087962963</v>
      </c>
      <c r="K2681">
        <v>1422489694</v>
      </c>
      <c r="L2681" s="11">
        <f t="shared" si="251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254"/>
        <v>technology</v>
      </c>
      <c r="R2681" t="str">
        <f t="shared" si="255"/>
        <v>makerspaces</v>
      </c>
      <c r="S2681" s="6">
        <f t="shared" si="252"/>
        <v>3.3E-3</v>
      </c>
      <c r="T2681" s="7">
        <f t="shared" si="253"/>
        <v>44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50"/>
        <v>42466.170034722221</v>
      </c>
      <c r="K2682">
        <v>1457327091</v>
      </c>
      <c r="L2682" s="11">
        <f t="shared" si="251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254"/>
        <v>technology</v>
      </c>
      <c r="R2682" t="str">
        <f t="shared" si="255"/>
        <v>makerspaces</v>
      </c>
      <c r="S2682" s="6">
        <f t="shared" si="252"/>
        <v>8.6250000000000007E-3</v>
      </c>
      <c r="T2682" s="7">
        <f t="shared" si="253"/>
        <v>69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50"/>
        <v>41830.895254629628</v>
      </c>
      <c r="K2683">
        <v>1402867750</v>
      </c>
      <c r="L2683" s="11">
        <f t="shared" si="251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254"/>
        <v>food</v>
      </c>
      <c r="R2683" t="str">
        <f t="shared" si="255"/>
        <v>food trucks</v>
      </c>
      <c r="S2683" s="6">
        <f t="shared" si="252"/>
        <v>6.875E-3</v>
      </c>
      <c r="T2683" s="7">
        <f t="shared" si="253"/>
        <v>27.5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50"/>
        <v>41965.249305555553</v>
      </c>
      <c r="K2684">
        <v>1413838540</v>
      </c>
      <c r="L2684" s="11">
        <f t="shared" si="251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254"/>
        <v>food</v>
      </c>
      <c r="R2684" t="str">
        <f t="shared" si="255"/>
        <v>food trucks</v>
      </c>
      <c r="S2684" s="6">
        <f t="shared" si="252"/>
        <v>0.28299999999999997</v>
      </c>
      <c r="T2684" s="7">
        <f t="shared" si="253"/>
        <v>84.9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50"/>
        <v>42064.75509259259</v>
      </c>
      <c r="K2685">
        <v>1422641240</v>
      </c>
      <c r="L2685" s="11">
        <f t="shared" si="251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254"/>
        <v>food</v>
      </c>
      <c r="R2685" t="str">
        <f t="shared" si="255"/>
        <v>food trucks</v>
      </c>
      <c r="S2685" s="6">
        <f t="shared" si="252"/>
        <v>2.3999999999999998E-3</v>
      </c>
      <c r="T2685" s="7">
        <f t="shared" si="253"/>
        <v>12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50"/>
        <v>41860.914641203701</v>
      </c>
      <c r="K2686">
        <v>1404165425</v>
      </c>
      <c r="L2686" s="11">
        <f t="shared" si="251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254"/>
        <v>food</v>
      </c>
      <c r="R2686" t="str">
        <f t="shared" si="255"/>
        <v>food trucks</v>
      </c>
      <c r="S2686" s="6">
        <f t="shared" si="252"/>
        <v>1.1428571428571429E-2</v>
      </c>
      <c r="T2686" s="7">
        <f t="shared" si="253"/>
        <v>200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50"/>
        <v>42121.654282407413</v>
      </c>
      <c r="K2687">
        <v>1424968930</v>
      </c>
      <c r="L2687" s="11">
        <f t="shared" si="251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254"/>
        <v>food</v>
      </c>
      <c r="R2687" t="str">
        <f t="shared" si="255"/>
        <v>food trucks</v>
      </c>
      <c r="S2687" s="6">
        <f t="shared" si="252"/>
        <v>2.0000000000000001E-4</v>
      </c>
      <c r="T2687" s="7">
        <f t="shared" si="253"/>
        <v>10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50"/>
        <v>41912.974803240737</v>
      </c>
      <c r="K2688">
        <v>1410391423</v>
      </c>
      <c r="L2688" s="11">
        <f t="shared" si="251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254"/>
        <v>food</v>
      </c>
      <c r="R2688" t="str">
        <f t="shared" si="255"/>
        <v>food trucks</v>
      </c>
      <c r="S2688" s="6">
        <f t="shared" si="252"/>
        <v>0</v>
      </c>
      <c r="T2688" s="7">
        <f t="shared" si="253"/>
        <v>0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50"/>
        <v>42184.64025462963</v>
      </c>
      <c r="K2689">
        <v>1432999318</v>
      </c>
      <c r="L2689" s="11">
        <f t="shared" si="251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254"/>
        <v>food</v>
      </c>
      <c r="R2689" t="str">
        <f t="shared" si="255"/>
        <v>food trucks</v>
      </c>
      <c r="S2689" s="6">
        <f t="shared" si="252"/>
        <v>0</v>
      </c>
      <c r="T2689" s="7">
        <f t="shared" si="253"/>
        <v>0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50"/>
        <v>42059.125</v>
      </c>
      <c r="K2690">
        <v>1422067870</v>
      </c>
      <c r="L2690" s="11">
        <f t="shared" si="251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254"/>
        <v>food</v>
      </c>
      <c r="R2690" t="str">
        <f t="shared" si="255"/>
        <v>food trucks</v>
      </c>
      <c r="S2690" s="6">
        <f t="shared" si="252"/>
        <v>1.48E-3</v>
      </c>
      <c r="T2690" s="7">
        <f t="shared" si="253"/>
        <v>5.2857142857142856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6">(((I2691/60)/60)/24)+DATE(1970,1,1)</f>
        <v>42581.961689814809</v>
      </c>
      <c r="K2691">
        <v>1467327890</v>
      </c>
      <c r="L2691" s="11">
        <f t="shared" ref="L2691:L2754" si="25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t="str">
        <f t="shared" si="254"/>
        <v>food</v>
      </c>
      <c r="R2691" t="str">
        <f t="shared" si="255"/>
        <v>food trucks</v>
      </c>
      <c r="S2691" s="6">
        <f t="shared" ref="S2691:S2754" si="258">E2691/D2691</f>
        <v>2.8571428571428571E-5</v>
      </c>
      <c r="T2691" s="7">
        <f t="shared" ref="T2691:T2754" si="259">IF(E2691=0,0,E2691/N2691)</f>
        <v>1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6"/>
        <v>42158.105046296296</v>
      </c>
      <c r="K2692">
        <v>1429410676</v>
      </c>
      <c r="L2692" s="11">
        <f t="shared" si="25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254"/>
        <v>food</v>
      </c>
      <c r="R2692" t="str">
        <f t="shared" si="255"/>
        <v>food trucks</v>
      </c>
      <c r="S2692" s="6">
        <f t="shared" si="258"/>
        <v>0.107325</v>
      </c>
      <c r="T2692" s="7">
        <f t="shared" si="259"/>
        <v>72.762711864406782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6"/>
        <v>42134.724039351851</v>
      </c>
      <c r="K2693">
        <v>1427390557</v>
      </c>
      <c r="L2693" s="11">
        <f t="shared" si="25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254"/>
        <v>food</v>
      </c>
      <c r="R2693" t="str">
        <f t="shared" si="255"/>
        <v>food trucks</v>
      </c>
      <c r="S2693" s="6">
        <f t="shared" si="258"/>
        <v>5.3846153846153844E-4</v>
      </c>
      <c r="T2693" s="7">
        <f t="shared" si="259"/>
        <v>17.5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6"/>
        <v>42088.292361111111</v>
      </c>
      <c r="K2694">
        <v>1424678460</v>
      </c>
      <c r="L2694" s="11">
        <f t="shared" si="25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254"/>
        <v>food</v>
      </c>
      <c r="R2694" t="str">
        <f t="shared" si="255"/>
        <v>food trucks</v>
      </c>
      <c r="S2694" s="6">
        <f t="shared" si="258"/>
        <v>7.1428571428571426E-3</v>
      </c>
      <c r="T2694" s="7">
        <f t="shared" si="259"/>
        <v>25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6"/>
        <v>41864.138495370367</v>
      </c>
      <c r="K2695">
        <v>1405307966</v>
      </c>
      <c r="L2695" s="11">
        <f t="shared" si="25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254"/>
        <v>food</v>
      </c>
      <c r="R2695" t="str">
        <f t="shared" si="255"/>
        <v>food trucks</v>
      </c>
      <c r="S2695" s="6">
        <f t="shared" si="258"/>
        <v>8.0000000000000002E-3</v>
      </c>
      <c r="T2695" s="7">
        <f t="shared" si="259"/>
        <v>13.333333333333334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6"/>
        <v>41908.140497685185</v>
      </c>
      <c r="K2696">
        <v>1409109739</v>
      </c>
      <c r="L2696" s="11">
        <f t="shared" si="25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254"/>
        <v>food</v>
      </c>
      <c r="R2696" t="str">
        <f t="shared" si="255"/>
        <v>food trucks</v>
      </c>
      <c r="S2696" s="6">
        <f t="shared" si="258"/>
        <v>3.3333333333333335E-5</v>
      </c>
      <c r="T2696" s="7">
        <f t="shared" si="259"/>
        <v>1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6"/>
        <v>42108.14025462963</v>
      </c>
      <c r="K2697">
        <v>1423801318</v>
      </c>
      <c r="L2697" s="11">
        <f t="shared" si="25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254"/>
        <v>food</v>
      </c>
      <c r="R2697" t="str">
        <f t="shared" si="255"/>
        <v>food trucks</v>
      </c>
      <c r="S2697" s="6">
        <f t="shared" si="258"/>
        <v>4.7333333333333333E-3</v>
      </c>
      <c r="T2697" s="7">
        <f t="shared" si="259"/>
        <v>23.666666666666668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6"/>
        <v>41998.844444444447</v>
      </c>
      <c r="K2698">
        <v>1416600960</v>
      </c>
      <c r="L2698" s="11">
        <f t="shared" si="25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254"/>
        <v>food</v>
      </c>
      <c r="R2698" t="str">
        <f t="shared" si="255"/>
        <v>food trucks</v>
      </c>
      <c r="S2698" s="6">
        <f t="shared" si="258"/>
        <v>5.6500000000000002E-2</v>
      </c>
      <c r="T2698" s="7">
        <f t="shared" si="259"/>
        <v>89.21052631578948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6"/>
        <v>42218.916666666672</v>
      </c>
      <c r="K2699">
        <v>1435876423</v>
      </c>
      <c r="L2699" s="11">
        <f t="shared" si="25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ref="Q2699:Q2762" si="260">LEFT(P2699, FIND("/",P2699)-1)</f>
        <v>food</v>
      </c>
      <c r="R2699" t="str">
        <f t="shared" ref="R2699:R2762" si="261">RIGHT(P2699,LEN(P2699)-FIND("/",P2699))</f>
        <v>food trucks</v>
      </c>
      <c r="S2699" s="6">
        <f t="shared" si="258"/>
        <v>0.26352173913043481</v>
      </c>
      <c r="T2699" s="7">
        <f t="shared" si="259"/>
        <v>116.55769230769231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6"/>
        <v>41817.898240740738</v>
      </c>
      <c r="K2700">
        <v>1401312808</v>
      </c>
      <c r="L2700" s="11">
        <f t="shared" si="25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260"/>
        <v>food</v>
      </c>
      <c r="R2700" t="str">
        <f t="shared" si="261"/>
        <v>food trucks</v>
      </c>
      <c r="S2700" s="6">
        <f t="shared" si="258"/>
        <v>3.2512500000000002E-3</v>
      </c>
      <c r="T2700" s="7">
        <f t="shared" si="259"/>
        <v>13.005000000000001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6"/>
        <v>41859.896562499998</v>
      </c>
      <c r="K2701">
        <v>1404941463</v>
      </c>
      <c r="L2701" s="11">
        <f t="shared" si="25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260"/>
        <v>food</v>
      </c>
      <c r="R2701" t="str">
        <f t="shared" si="261"/>
        <v>food trucks</v>
      </c>
      <c r="S2701" s="6">
        <f t="shared" si="258"/>
        <v>0</v>
      </c>
      <c r="T2701" s="7">
        <f t="shared" si="259"/>
        <v>0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6"/>
        <v>41900.87467592593</v>
      </c>
      <c r="K2702">
        <v>1408481972</v>
      </c>
      <c r="L2702" s="11">
        <f t="shared" si="25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260"/>
        <v>food</v>
      </c>
      <c r="R2702" t="str">
        <f t="shared" si="261"/>
        <v>food trucks</v>
      </c>
      <c r="S2702" s="6">
        <f t="shared" si="258"/>
        <v>7.0007000700070005E-3</v>
      </c>
      <c r="T2702" s="7">
        <f t="shared" si="259"/>
        <v>17.5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6"/>
        <v>42832.733032407406</v>
      </c>
      <c r="K2703">
        <v>1488911734</v>
      </c>
      <c r="L2703" s="11">
        <f t="shared" si="25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260"/>
        <v>theater</v>
      </c>
      <c r="R2703" t="str">
        <f t="shared" si="261"/>
        <v>spaces</v>
      </c>
      <c r="S2703" s="6">
        <f t="shared" si="258"/>
        <v>0.46176470588235297</v>
      </c>
      <c r="T2703" s="7">
        <f t="shared" si="259"/>
        <v>34.130434782608695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6"/>
        <v>42830.760150462964</v>
      </c>
      <c r="K2704">
        <v>1488827677</v>
      </c>
      <c r="L2704" s="11">
        <f t="shared" si="25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260"/>
        <v>theater</v>
      </c>
      <c r="R2704" t="str">
        <f t="shared" si="261"/>
        <v>spaces</v>
      </c>
      <c r="S2704" s="6">
        <f t="shared" si="258"/>
        <v>0.34410000000000002</v>
      </c>
      <c r="T2704" s="7">
        <f t="shared" si="259"/>
        <v>132.34615384615384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6"/>
        <v>42816.648495370369</v>
      </c>
      <c r="K2705">
        <v>1485016430</v>
      </c>
      <c r="L2705" s="11">
        <f t="shared" si="25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260"/>
        <v>theater</v>
      </c>
      <c r="R2705" t="str">
        <f t="shared" si="261"/>
        <v>spaces</v>
      </c>
      <c r="S2705" s="6">
        <f t="shared" si="258"/>
        <v>1.0375000000000001</v>
      </c>
      <c r="T2705" s="7">
        <f t="shared" si="259"/>
        <v>922.22222222222217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6"/>
        <v>42830.820763888885</v>
      </c>
      <c r="K2706">
        <v>1487709714</v>
      </c>
      <c r="L2706" s="11">
        <f t="shared" si="25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260"/>
        <v>theater</v>
      </c>
      <c r="R2706" t="str">
        <f t="shared" si="261"/>
        <v>spaces</v>
      </c>
      <c r="S2706" s="6">
        <f t="shared" si="258"/>
        <v>6.0263157894736845E-2</v>
      </c>
      <c r="T2706" s="7">
        <f t="shared" si="259"/>
        <v>163.57142857142858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6"/>
        <v>42818.874513888892</v>
      </c>
      <c r="K2707">
        <v>1486504758</v>
      </c>
      <c r="L2707" s="11">
        <f t="shared" si="25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260"/>
        <v>theater</v>
      </c>
      <c r="R2707" t="str">
        <f t="shared" si="261"/>
        <v>spaces</v>
      </c>
      <c r="S2707" s="6">
        <f t="shared" si="258"/>
        <v>0.10539393939393939</v>
      </c>
      <c r="T2707" s="7">
        <f t="shared" si="259"/>
        <v>217.375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6"/>
        <v>41928.290972222225</v>
      </c>
      <c r="K2708">
        <v>1410937483</v>
      </c>
      <c r="L2708" s="11">
        <f t="shared" si="25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260"/>
        <v>theater</v>
      </c>
      <c r="R2708" t="str">
        <f t="shared" si="261"/>
        <v>spaces</v>
      </c>
      <c r="S2708" s="6">
        <f t="shared" si="258"/>
        <v>1.1229714285714285</v>
      </c>
      <c r="T2708" s="7">
        <f t="shared" si="259"/>
        <v>149.44486692015209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6"/>
        <v>41421.290972222225</v>
      </c>
      <c r="K2709">
        <v>1367088443</v>
      </c>
      <c r="L2709" s="11">
        <f t="shared" si="25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260"/>
        <v>theater</v>
      </c>
      <c r="R2709" t="str">
        <f t="shared" si="261"/>
        <v>spaces</v>
      </c>
      <c r="S2709" s="6">
        <f t="shared" si="258"/>
        <v>3.50844625</v>
      </c>
      <c r="T2709" s="7">
        <f t="shared" si="259"/>
        <v>71.237487309644663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6"/>
        <v>42572.698217592595</v>
      </c>
      <c r="K2710">
        <v>1463935526</v>
      </c>
      <c r="L2710" s="11">
        <f t="shared" si="25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260"/>
        <v>theater</v>
      </c>
      <c r="R2710" t="str">
        <f t="shared" si="261"/>
        <v>spaces</v>
      </c>
      <c r="S2710" s="6">
        <f t="shared" si="258"/>
        <v>2.3321535</v>
      </c>
      <c r="T2710" s="7">
        <f t="shared" si="259"/>
        <v>44.464318398474738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6"/>
        <v>42647.165972222225</v>
      </c>
      <c r="K2711">
        <v>1472528141</v>
      </c>
      <c r="L2711" s="11">
        <f t="shared" si="25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260"/>
        <v>theater</v>
      </c>
      <c r="R2711" t="str">
        <f t="shared" si="261"/>
        <v>spaces</v>
      </c>
      <c r="S2711" s="6">
        <f t="shared" si="258"/>
        <v>1.01606</v>
      </c>
      <c r="T2711" s="7">
        <f t="shared" si="259"/>
        <v>164.94480519480518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6"/>
        <v>41860.083333333336</v>
      </c>
      <c r="K2712">
        <v>1404797428</v>
      </c>
      <c r="L2712" s="11">
        <f t="shared" si="25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260"/>
        <v>theater</v>
      </c>
      <c r="R2712" t="str">
        <f t="shared" si="261"/>
        <v>spaces</v>
      </c>
      <c r="S2712" s="6">
        <f t="shared" si="258"/>
        <v>1.5390035000000002</v>
      </c>
      <c r="T2712" s="7">
        <f t="shared" si="259"/>
        <v>84.871516544117654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6"/>
        <v>41810.917361111111</v>
      </c>
      <c r="K2713">
        <v>1400694790</v>
      </c>
      <c r="L2713" s="11">
        <f t="shared" si="25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260"/>
        <v>theater</v>
      </c>
      <c r="R2713" t="str">
        <f t="shared" si="261"/>
        <v>spaces</v>
      </c>
      <c r="S2713" s="6">
        <f t="shared" si="258"/>
        <v>1.007161125319693</v>
      </c>
      <c r="T2713" s="7">
        <f t="shared" si="259"/>
        <v>53.945205479452056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6"/>
        <v>41468.75</v>
      </c>
      <c r="K2714">
        <v>1370568560</v>
      </c>
      <c r="L2714" s="11">
        <f t="shared" si="25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260"/>
        <v>theater</v>
      </c>
      <c r="R2714" t="str">
        <f t="shared" si="261"/>
        <v>spaces</v>
      </c>
      <c r="S2714" s="6">
        <f t="shared" si="258"/>
        <v>1.3138181818181818</v>
      </c>
      <c r="T2714" s="7">
        <f t="shared" si="259"/>
        <v>50.531468531468533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6"/>
        <v>42362.653749999998</v>
      </c>
      <c r="K2715">
        <v>1447515684</v>
      </c>
      <c r="L2715" s="11">
        <f t="shared" si="25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260"/>
        <v>theater</v>
      </c>
      <c r="R2715" t="str">
        <f t="shared" si="261"/>
        <v>spaces</v>
      </c>
      <c r="S2715" s="6">
        <f t="shared" si="258"/>
        <v>1.0224133333333334</v>
      </c>
      <c r="T2715" s="7">
        <f t="shared" si="259"/>
        <v>108.00140845070422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6"/>
        <v>42657.958333333328</v>
      </c>
      <c r="K2716">
        <v>1474040596</v>
      </c>
      <c r="L2716" s="11">
        <f t="shared" si="25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260"/>
        <v>theater</v>
      </c>
      <c r="R2716" t="str">
        <f t="shared" si="261"/>
        <v>spaces</v>
      </c>
      <c r="S2716" s="6">
        <f t="shared" si="258"/>
        <v>1.1635599999999999</v>
      </c>
      <c r="T2716" s="7">
        <f t="shared" si="259"/>
        <v>95.373770491803285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6"/>
        <v>42421.398472222223</v>
      </c>
      <c r="K2717">
        <v>1453109628</v>
      </c>
      <c r="L2717" s="11">
        <f t="shared" si="25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260"/>
        <v>theater</v>
      </c>
      <c r="R2717" t="str">
        <f t="shared" si="261"/>
        <v>spaces</v>
      </c>
      <c r="S2717" s="6">
        <f t="shared" si="258"/>
        <v>2.6462241666666664</v>
      </c>
      <c r="T2717" s="7">
        <f t="shared" si="259"/>
        <v>57.631016333938291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6"/>
        <v>42285.333252314813</v>
      </c>
      <c r="K2718">
        <v>1441699193</v>
      </c>
      <c r="L2718" s="11">
        <f t="shared" si="25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260"/>
        <v>theater</v>
      </c>
      <c r="R2718" t="str">
        <f t="shared" si="261"/>
        <v>spaces</v>
      </c>
      <c r="S2718" s="6">
        <f t="shared" si="258"/>
        <v>1.1998010000000001</v>
      </c>
      <c r="T2718" s="7">
        <f t="shared" si="259"/>
        <v>64.160481283422456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6"/>
        <v>41979.956585648149</v>
      </c>
      <c r="K2719">
        <v>1414015049</v>
      </c>
      <c r="L2719" s="11">
        <f t="shared" si="25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260"/>
        <v>theater</v>
      </c>
      <c r="R2719" t="str">
        <f t="shared" si="261"/>
        <v>spaces</v>
      </c>
      <c r="S2719" s="6">
        <f t="shared" si="258"/>
        <v>1.2010400000000001</v>
      </c>
      <c r="T2719" s="7">
        <f t="shared" si="259"/>
        <v>92.387692307692305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6"/>
        <v>42493.958333333328</v>
      </c>
      <c r="K2720">
        <v>1459865945</v>
      </c>
      <c r="L2720" s="11">
        <f t="shared" si="25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260"/>
        <v>theater</v>
      </c>
      <c r="R2720" t="str">
        <f t="shared" si="261"/>
        <v>spaces</v>
      </c>
      <c r="S2720" s="6">
        <f t="shared" si="258"/>
        <v>1.0358333333333334</v>
      </c>
      <c r="T2720" s="7">
        <f t="shared" si="259"/>
        <v>125.97972972972973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6"/>
        <v>42477.989513888882</v>
      </c>
      <c r="K2721">
        <v>1455756294</v>
      </c>
      <c r="L2721" s="11">
        <f t="shared" si="25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260"/>
        <v>theater</v>
      </c>
      <c r="R2721" t="str">
        <f t="shared" si="261"/>
        <v>spaces</v>
      </c>
      <c r="S2721" s="6">
        <f t="shared" si="258"/>
        <v>1.0883333333333334</v>
      </c>
      <c r="T2721" s="7">
        <f t="shared" si="259"/>
        <v>94.637681159420296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6"/>
        <v>42685.507557870369</v>
      </c>
      <c r="K2722">
        <v>1476270653</v>
      </c>
      <c r="L2722" s="11">
        <f t="shared" si="25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260"/>
        <v>theater</v>
      </c>
      <c r="R2722" t="str">
        <f t="shared" si="261"/>
        <v>spaces</v>
      </c>
      <c r="S2722" s="6">
        <f t="shared" si="258"/>
        <v>1.1812400000000001</v>
      </c>
      <c r="T2722" s="7">
        <f t="shared" si="259"/>
        <v>170.69942196531792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6"/>
        <v>41523.791666666664</v>
      </c>
      <c r="K2723">
        <v>1375880598</v>
      </c>
      <c r="L2723" s="11">
        <f t="shared" si="25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260"/>
        <v>technology</v>
      </c>
      <c r="R2723" t="str">
        <f t="shared" si="261"/>
        <v>hardware</v>
      </c>
      <c r="S2723" s="6">
        <f t="shared" si="258"/>
        <v>14.62</v>
      </c>
      <c r="T2723" s="7">
        <f t="shared" si="259"/>
        <v>40.762081784386616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6"/>
        <v>42764.857094907406</v>
      </c>
      <c r="K2724">
        <v>1480538053</v>
      </c>
      <c r="L2724" s="11">
        <f t="shared" si="25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260"/>
        <v>technology</v>
      </c>
      <c r="R2724" t="str">
        <f t="shared" si="261"/>
        <v>hardware</v>
      </c>
      <c r="S2724" s="6">
        <f t="shared" si="258"/>
        <v>2.5253999999999999</v>
      </c>
      <c r="T2724" s="7">
        <f t="shared" si="259"/>
        <v>68.254054054054052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6"/>
        <v>42004.880648148144</v>
      </c>
      <c r="K2725">
        <v>1414872488</v>
      </c>
      <c r="L2725" s="11">
        <f t="shared" si="25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260"/>
        <v>technology</v>
      </c>
      <c r="R2725" t="str">
        <f t="shared" si="261"/>
        <v>hardware</v>
      </c>
      <c r="S2725" s="6">
        <f t="shared" si="258"/>
        <v>1.4005000000000001</v>
      </c>
      <c r="T2725" s="7">
        <f t="shared" si="259"/>
        <v>95.48863636363636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6"/>
        <v>42231.32707175926</v>
      </c>
      <c r="K2726">
        <v>1436860259</v>
      </c>
      <c r="L2726" s="11">
        <f t="shared" si="25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260"/>
        <v>technology</v>
      </c>
      <c r="R2726" t="str">
        <f t="shared" si="261"/>
        <v>hardware</v>
      </c>
      <c r="S2726" s="6">
        <f t="shared" si="258"/>
        <v>2.9687520259319289</v>
      </c>
      <c r="T2726" s="7">
        <f t="shared" si="259"/>
        <v>7.1902649656526005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6"/>
        <v>42795.744618055556</v>
      </c>
      <c r="K2727">
        <v>1484070735</v>
      </c>
      <c r="L2727" s="11">
        <f t="shared" si="25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260"/>
        <v>technology</v>
      </c>
      <c r="R2727" t="str">
        <f t="shared" si="261"/>
        <v>hardware</v>
      </c>
      <c r="S2727" s="6">
        <f t="shared" si="258"/>
        <v>1.445425</v>
      </c>
      <c r="T2727" s="7">
        <f t="shared" si="259"/>
        <v>511.65486725663715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6"/>
        <v>42482.579988425925</v>
      </c>
      <c r="K2728">
        <v>1458741311</v>
      </c>
      <c r="L2728" s="11">
        <f t="shared" si="25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260"/>
        <v>technology</v>
      </c>
      <c r="R2728" t="str">
        <f t="shared" si="261"/>
        <v>hardware</v>
      </c>
      <c r="S2728" s="6">
        <f t="shared" si="258"/>
        <v>1.05745</v>
      </c>
      <c r="T2728" s="7">
        <f t="shared" si="259"/>
        <v>261.74504950495049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6"/>
        <v>42223.676655092597</v>
      </c>
      <c r="K2729">
        <v>1436804063</v>
      </c>
      <c r="L2729" s="11">
        <f t="shared" si="25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260"/>
        <v>technology</v>
      </c>
      <c r="R2729" t="str">
        <f t="shared" si="261"/>
        <v>hardware</v>
      </c>
      <c r="S2729" s="6">
        <f t="shared" si="258"/>
        <v>4.9321000000000002</v>
      </c>
      <c r="T2729" s="7">
        <f t="shared" si="259"/>
        <v>69.760961810466767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6"/>
        <v>42368.59993055556</v>
      </c>
      <c r="K2730">
        <v>1448461434</v>
      </c>
      <c r="L2730" s="11">
        <f t="shared" si="25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260"/>
        <v>technology</v>
      </c>
      <c r="R2730" t="str">
        <f t="shared" si="261"/>
        <v>hardware</v>
      </c>
      <c r="S2730" s="6">
        <f t="shared" si="258"/>
        <v>2.0182666666666669</v>
      </c>
      <c r="T2730" s="7">
        <f t="shared" si="259"/>
        <v>77.229591836734699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6"/>
        <v>42125.240706018521</v>
      </c>
      <c r="K2731">
        <v>1427867197</v>
      </c>
      <c r="L2731" s="11">
        <f t="shared" si="25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260"/>
        <v>technology</v>
      </c>
      <c r="R2731" t="str">
        <f t="shared" si="261"/>
        <v>hardware</v>
      </c>
      <c r="S2731" s="6">
        <f t="shared" si="258"/>
        <v>1.0444</v>
      </c>
      <c r="T2731" s="7">
        <f t="shared" si="259"/>
        <v>340.56521739130437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6"/>
        <v>41386.541377314818</v>
      </c>
      <c r="K2732">
        <v>1363611575</v>
      </c>
      <c r="L2732" s="11">
        <f t="shared" si="25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260"/>
        <v>technology</v>
      </c>
      <c r="R2732" t="str">
        <f t="shared" si="261"/>
        <v>hardware</v>
      </c>
      <c r="S2732" s="6">
        <f t="shared" si="258"/>
        <v>1.7029262962962963</v>
      </c>
      <c r="T2732" s="7">
        <f t="shared" si="259"/>
        <v>67.417903225806455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6"/>
        <v>41930.166666666664</v>
      </c>
      <c r="K2733">
        <v>1408624622</v>
      </c>
      <c r="L2733" s="11">
        <f t="shared" si="25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260"/>
        <v>technology</v>
      </c>
      <c r="R2733" t="str">
        <f t="shared" si="261"/>
        <v>hardware</v>
      </c>
      <c r="S2733" s="6">
        <f t="shared" si="258"/>
        <v>1.0430333333333333</v>
      </c>
      <c r="T2733" s="7">
        <f t="shared" si="259"/>
        <v>845.70270270270271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6"/>
        <v>41422</v>
      </c>
      <c r="K2734">
        <v>1366917828</v>
      </c>
      <c r="L2734" s="11">
        <f t="shared" si="25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260"/>
        <v>technology</v>
      </c>
      <c r="R2734" t="str">
        <f t="shared" si="261"/>
        <v>hardware</v>
      </c>
      <c r="S2734" s="6">
        <f t="shared" si="258"/>
        <v>1.1825000000000001</v>
      </c>
      <c r="T2734" s="7">
        <f t="shared" si="259"/>
        <v>97.191780821917803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6"/>
        <v>42104.231180555551</v>
      </c>
      <c r="K2735">
        <v>1423463574</v>
      </c>
      <c r="L2735" s="11">
        <f t="shared" si="25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260"/>
        <v>technology</v>
      </c>
      <c r="R2735" t="str">
        <f t="shared" si="261"/>
        <v>hardware</v>
      </c>
      <c r="S2735" s="6">
        <f t="shared" si="258"/>
        <v>1.07538</v>
      </c>
      <c r="T2735" s="7">
        <f t="shared" si="259"/>
        <v>451.84033613445376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6"/>
        <v>42656.915972222225</v>
      </c>
      <c r="K2736">
        <v>1473782592</v>
      </c>
      <c r="L2736" s="11">
        <f t="shared" si="25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260"/>
        <v>technology</v>
      </c>
      <c r="R2736" t="str">
        <f t="shared" si="261"/>
        <v>hardware</v>
      </c>
      <c r="S2736" s="6">
        <f t="shared" si="258"/>
        <v>22603</v>
      </c>
      <c r="T2736" s="7">
        <f t="shared" si="259"/>
        <v>138.66871165644173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6"/>
        <v>41346.833333333336</v>
      </c>
      <c r="K2737">
        <v>1360551250</v>
      </c>
      <c r="L2737" s="11">
        <f t="shared" si="25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260"/>
        <v>technology</v>
      </c>
      <c r="R2737" t="str">
        <f t="shared" si="261"/>
        <v>hardware</v>
      </c>
      <c r="S2737" s="6">
        <f t="shared" si="258"/>
        <v>9.7813466666666677</v>
      </c>
      <c r="T2737" s="7">
        <f t="shared" si="259"/>
        <v>21.640147492625371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6"/>
        <v>41752.666354166664</v>
      </c>
      <c r="K2738">
        <v>1395676773</v>
      </c>
      <c r="L2738" s="11">
        <f t="shared" si="25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260"/>
        <v>technology</v>
      </c>
      <c r="R2738" t="str">
        <f t="shared" si="261"/>
        <v>hardware</v>
      </c>
      <c r="S2738" s="6">
        <f t="shared" si="258"/>
        <v>1.2290000000000001</v>
      </c>
      <c r="T2738" s="7">
        <f t="shared" si="259"/>
        <v>169.51724137931035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6"/>
        <v>41654.791666666664</v>
      </c>
      <c r="K2739">
        <v>1386108087</v>
      </c>
      <c r="L2739" s="11">
        <f t="shared" si="25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260"/>
        <v>technology</v>
      </c>
      <c r="R2739" t="str">
        <f t="shared" si="261"/>
        <v>hardware</v>
      </c>
      <c r="S2739" s="6">
        <f t="shared" si="258"/>
        <v>2.4606080000000001</v>
      </c>
      <c r="T2739" s="7">
        <f t="shared" si="259"/>
        <v>161.88210526315791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6"/>
        <v>42680.143564814818</v>
      </c>
      <c r="K2740">
        <v>1473218804</v>
      </c>
      <c r="L2740" s="11">
        <f t="shared" si="25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260"/>
        <v>technology</v>
      </c>
      <c r="R2740" t="str">
        <f t="shared" si="261"/>
        <v>hardware</v>
      </c>
      <c r="S2740" s="6">
        <f t="shared" si="258"/>
        <v>1.4794</v>
      </c>
      <c r="T2740" s="7">
        <f t="shared" si="259"/>
        <v>493.13333333333333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6"/>
        <v>41764.887928240743</v>
      </c>
      <c r="K2741">
        <v>1395436717</v>
      </c>
      <c r="L2741" s="11">
        <f t="shared" si="25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260"/>
        <v>technology</v>
      </c>
      <c r="R2741" t="str">
        <f t="shared" si="261"/>
        <v>hardware</v>
      </c>
      <c r="S2741" s="6">
        <f t="shared" si="258"/>
        <v>3.8409090909090908</v>
      </c>
      <c r="T2741" s="7">
        <f t="shared" si="259"/>
        <v>22.120418848167539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6"/>
        <v>42074.99018518519</v>
      </c>
      <c r="K2742">
        <v>1423529152</v>
      </c>
      <c r="L2742" s="11">
        <f t="shared" si="25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260"/>
        <v>technology</v>
      </c>
      <c r="R2742" t="str">
        <f t="shared" si="261"/>
        <v>hardware</v>
      </c>
      <c r="S2742" s="6">
        <f t="shared" si="258"/>
        <v>1.0333333333333334</v>
      </c>
      <c r="T2742" s="7">
        <f t="shared" si="259"/>
        <v>18.235294117647058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6"/>
        <v>41932.088194444441</v>
      </c>
      <c r="K2743">
        <v>1412005602</v>
      </c>
      <c r="L2743" s="11">
        <f t="shared" si="25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260"/>
        <v>publishing</v>
      </c>
      <c r="R2743" t="str">
        <f t="shared" si="261"/>
        <v>children's books</v>
      </c>
      <c r="S2743" s="6">
        <f t="shared" si="258"/>
        <v>4.3750000000000004E-3</v>
      </c>
      <c r="T2743" s="7">
        <f t="shared" si="259"/>
        <v>8.75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6"/>
        <v>41044.719756944447</v>
      </c>
      <c r="K2744">
        <v>1335892587</v>
      </c>
      <c r="L2744" s="11">
        <f t="shared" si="25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260"/>
        <v>publishing</v>
      </c>
      <c r="R2744" t="str">
        <f t="shared" si="261"/>
        <v>children's books</v>
      </c>
      <c r="S2744" s="6">
        <f t="shared" si="258"/>
        <v>0.29239999999999999</v>
      </c>
      <c r="T2744" s="7">
        <f t="shared" si="259"/>
        <v>40.611111111111114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6"/>
        <v>42662.328784722224</v>
      </c>
      <c r="K2745">
        <v>1474271607</v>
      </c>
      <c r="L2745" s="11">
        <f t="shared" si="25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260"/>
        <v>publishing</v>
      </c>
      <c r="R2745" t="str">
        <f t="shared" si="261"/>
        <v>children's books</v>
      </c>
      <c r="S2745" s="6">
        <f t="shared" si="258"/>
        <v>0</v>
      </c>
      <c r="T2745" s="7">
        <f t="shared" si="259"/>
        <v>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6"/>
        <v>40968.062476851854</v>
      </c>
      <c r="K2746">
        <v>1327886998</v>
      </c>
      <c r="L2746" s="11">
        <f t="shared" si="25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260"/>
        <v>publishing</v>
      </c>
      <c r="R2746" t="str">
        <f t="shared" si="261"/>
        <v>children's books</v>
      </c>
      <c r="S2746" s="6">
        <f t="shared" si="258"/>
        <v>5.2187499999999998E-2</v>
      </c>
      <c r="T2746" s="7">
        <f t="shared" si="259"/>
        <v>37.954545454545453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6"/>
        <v>41104.988055555557</v>
      </c>
      <c r="K2747">
        <v>1337125368</v>
      </c>
      <c r="L2747" s="11">
        <f t="shared" si="25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260"/>
        <v>publishing</v>
      </c>
      <c r="R2747" t="str">
        <f t="shared" si="261"/>
        <v>children's books</v>
      </c>
      <c r="S2747" s="6">
        <f t="shared" si="258"/>
        <v>0.21887499999999999</v>
      </c>
      <c r="T2747" s="7">
        <f t="shared" si="259"/>
        <v>35.734693877551024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6"/>
        <v>41880.781377314815</v>
      </c>
      <c r="K2748">
        <v>1406745911</v>
      </c>
      <c r="L2748" s="11">
        <f t="shared" si="25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260"/>
        <v>publishing</v>
      </c>
      <c r="R2748" t="str">
        <f t="shared" si="261"/>
        <v>children's books</v>
      </c>
      <c r="S2748" s="6">
        <f t="shared" si="258"/>
        <v>0.26700000000000002</v>
      </c>
      <c r="T2748" s="7">
        <f t="shared" si="259"/>
        <v>42.157894736842103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6"/>
        <v>41076.131944444445</v>
      </c>
      <c r="K2749">
        <v>1337095997</v>
      </c>
      <c r="L2749" s="11">
        <f t="shared" si="25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260"/>
        <v>publishing</v>
      </c>
      <c r="R2749" t="str">
        <f t="shared" si="261"/>
        <v>children's books</v>
      </c>
      <c r="S2749" s="6">
        <f t="shared" si="258"/>
        <v>0.28000000000000003</v>
      </c>
      <c r="T2749" s="7">
        <f t="shared" si="259"/>
        <v>35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6"/>
        <v>42615.7106712963</v>
      </c>
      <c r="K2750">
        <v>1470243802</v>
      </c>
      <c r="L2750" s="11">
        <f t="shared" si="25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260"/>
        <v>publishing</v>
      </c>
      <c r="R2750" t="str">
        <f t="shared" si="261"/>
        <v>children's books</v>
      </c>
      <c r="S2750" s="6">
        <f t="shared" si="258"/>
        <v>1.06E-2</v>
      </c>
      <c r="T2750" s="7">
        <f t="shared" si="259"/>
        <v>13.25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6"/>
        <v>42098.757372685184</v>
      </c>
      <c r="K2751">
        <v>1425582637</v>
      </c>
      <c r="L2751" s="11">
        <f t="shared" si="25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260"/>
        <v>publishing</v>
      </c>
      <c r="R2751" t="str">
        <f t="shared" si="261"/>
        <v>children's books</v>
      </c>
      <c r="S2751" s="6">
        <f t="shared" si="258"/>
        <v>1.0999999999999999E-2</v>
      </c>
      <c r="T2751" s="7">
        <f t="shared" si="259"/>
        <v>55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6"/>
        <v>41090.833333333336</v>
      </c>
      <c r="K2752">
        <v>1340055345</v>
      </c>
      <c r="L2752" s="11">
        <f t="shared" si="25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260"/>
        <v>publishing</v>
      </c>
      <c r="R2752" t="str">
        <f t="shared" si="261"/>
        <v>children's books</v>
      </c>
      <c r="S2752" s="6">
        <f t="shared" si="258"/>
        <v>0</v>
      </c>
      <c r="T2752" s="7">
        <f t="shared" si="259"/>
        <v>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6"/>
        <v>41807.887060185189</v>
      </c>
      <c r="K2753">
        <v>1397855842</v>
      </c>
      <c r="L2753" s="11">
        <f t="shared" si="25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260"/>
        <v>publishing</v>
      </c>
      <c r="R2753" t="str">
        <f t="shared" si="261"/>
        <v>children's books</v>
      </c>
      <c r="S2753" s="6">
        <f t="shared" si="258"/>
        <v>0</v>
      </c>
      <c r="T2753" s="7">
        <f t="shared" si="259"/>
        <v>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6"/>
        <v>40895.765092592592</v>
      </c>
      <c r="K2754">
        <v>1320776504</v>
      </c>
      <c r="L2754" s="11">
        <f t="shared" si="25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260"/>
        <v>publishing</v>
      </c>
      <c r="R2754" t="str">
        <f t="shared" si="261"/>
        <v>children's books</v>
      </c>
      <c r="S2754" s="6">
        <f t="shared" si="258"/>
        <v>0.11458333333333333</v>
      </c>
      <c r="T2754" s="7">
        <f t="shared" si="259"/>
        <v>39.285714285714285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62">(((I2755/60)/60)/24)+DATE(1970,1,1)</f>
        <v>41147.900729166664</v>
      </c>
      <c r="K2755">
        <v>1343425023</v>
      </c>
      <c r="L2755" s="11">
        <f t="shared" ref="L2755:L2818" si="26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t="str">
        <f t="shared" si="260"/>
        <v>publishing</v>
      </c>
      <c r="R2755" t="str">
        <f t="shared" si="261"/>
        <v>children's books</v>
      </c>
      <c r="S2755" s="6">
        <f t="shared" ref="S2755:S2818" si="264">E2755/D2755</f>
        <v>0.19</v>
      </c>
      <c r="T2755" s="7">
        <f t="shared" ref="T2755:T2818" si="265">IF(E2755=0,0,E2755/N2755)</f>
        <v>47.5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62"/>
        <v>41893.636006944449</v>
      </c>
      <c r="K2756">
        <v>1407856551</v>
      </c>
      <c r="L2756" s="11">
        <f t="shared" si="26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260"/>
        <v>publishing</v>
      </c>
      <c r="R2756" t="str">
        <f t="shared" si="261"/>
        <v>children's books</v>
      </c>
      <c r="S2756" s="6">
        <f t="shared" si="264"/>
        <v>0</v>
      </c>
      <c r="T2756" s="7">
        <f t="shared" si="265"/>
        <v>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62"/>
        <v>42102.790821759263</v>
      </c>
      <c r="K2757">
        <v>1425927527</v>
      </c>
      <c r="L2757" s="11">
        <f t="shared" si="26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260"/>
        <v>publishing</v>
      </c>
      <c r="R2757" t="str">
        <f t="shared" si="261"/>
        <v>children's books</v>
      </c>
      <c r="S2757" s="6">
        <f t="shared" si="264"/>
        <v>0.52</v>
      </c>
      <c r="T2757" s="7">
        <f t="shared" si="265"/>
        <v>17.333333333333332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62"/>
        <v>41650.90047453704</v>
      </c>
      <c r="K2758">
        <v>1386884201</v>
      </c>
      <c r="L2758" s="11">
        <f t="shared" si="26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260"/>
        <v>publishing</v>
      </c>
      <c r="R2758" t="str">
        <f t="shared" si="261"/>
        <v>children's books</v>
      </c>
      <c r="S2758" s="6">
        <f t="shared" si="264"/>
        <v>0.1048</v>
      </c>
      <c r="T2758" s="7">
        <f t="shared" si="265"/>
        <v>31.757575757575758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62"/>
        <v>42588.65662037037</v>
      </c>
      <c r="K2759">
        <v>1469202332</v>
      </c>
      <c r="L2759" s="11">
        <f t="shared" si="26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260"/>
        <v>publishing</v>
      </c>
      <c r="R2759" t="str">
        <f t="shared" si="261"/>
        <v>children's books</v>
      </c>
      <c r="S2759" s="6">
        <f t="shared" si="264"/>
        <v>6.6666666666666671E-3</v>
      </c>
      <c r="T2759" s="7">
        <f t="shared" si="265"/>
        <v>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62"/>
        <v>42653.441932870366</v>
      </c>
      <c r="K2760">
        <v>1474886183</v>
      </c>
      <c r="L2760" s="11">
        <f t="shared" si="26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260"/>
        <v>publishing</v>
      </c>
      <c r="R2760" t="str">
        <f t="shared" si="261"/>
        <v>children's books</v>
      </c>
      <c r="S2760" s="6">
        <f t="shared" si="264"/>
        <v>0.11700000000000001</v>
      </c>
      <c r="T2760" s="7">
        <f t="shared" si="265"/>
        <v>39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62"/>
        <v>42567.36650462963</v>
      </c>
      <c r="K2761">
        <v>1464943666</v>
      </c>
      <c r="L2761" s="11">
        <f t="shared" si="26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260"/>
        <v>publishing</v>
      </c>
      <c r="R2761" t="str">
        <f t="shared" si="261"/>
        <v>children's books</v>
      </c>
      <c r="S2761" s="6">
        <f t="shared" si="264"/>
        <v>0.105</v>
      </c>
      <c r="T2761" s="7">
        <f t="shared" si="265"/>
        <v>52.5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62"/>
        <v>41445.461319444446</v>
      </c>
      <c r="K2762">
        <v>1369134258</v>
      </c>
      <c r="L2762" s="11">
        <f t="shared" si="26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260"/>
        <v>publishing</v>
      </c>
      <c r="R2762" t="str">
        <f t="shared" si="261"/>
        <v>children's books</v>
      </c>
      <c r="S2762" s="6">
        <f t="shared" si="264"/>
        <v>0</v>
      </c>
      <c r="T2762" s="7">
        <f t="shared" si="265"/>
        <v>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62"/>
        <v>41277.063576388886</v>
      </c>
      <c r="K2763">
        <v>1354584693</v>
      </c>
      <c r="L2763" s="11">
        <f t="shared" si="26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t="str">
        <f t="shared" ref="Q2763:Q2826" si="266">LEFT(P2763, FIND("/",P2763)-1)</f>
        <v>publishing</v>
      </c>
      <c r="R2763" t="str">
        <f t="shared" ref="R2763:R2826" si="267">RIGHT(P2763,LEN(P2763)-FIND("/",P2763))</f>
        <v>children's books</v>
      </c>
      <c r="S2763" s="6">
        <f t="shared" si="264"/>
        <v>7.1999999999999998E-3</v>
      </c>
      <c r="T2763" s="7">
        <f t="shared" si="265"/>
        <v>9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62"/>
        <v>40986.995312500003</v>
      </c>
      <c r="K2764">
        <v>1326934395</v>
      </c>
      <c r="L2764" s="11">
        <f t="shared" si="26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266"/>
        <v>publishing</v>
      </c>
      <c r="R2764" t="str">
        <f t="shared" si="267"/>
        <v>children's books</v>
      </c>
      <c r="S2764" s="6">
        <f t="shared" si="264"/>
        <v>7.6923076923076927E-3</v>
      </c>
      <c r="T2764" s="7">
        <f t="shared" si="265"/>
        <v>25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62"/>
        <v>41418.579675925925</v>
      </c>
      <c r="K2765">
        <v>1365515684</v>
      </c>
      <c r="L2765" s="11">
        <f t="shared" si="26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266"/>
        <v>publishing</v>
      </c>
      <c r="R2765" t="str">
        <f t="shared" si="267"/>
        <v>children's books</v>
      </c>
      <c r="S2765" s="6">
        <f t="shared" si="264"/>
        <v>2.2842639593908631E-3</v>
      </c>
      <c r="T2765" s="7">
        <f t="shared" si="265"/>
        <v>30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62"/>
        <v>41059.791666666664</v>
      </c>
      <c r="K2766">
        <v>1335855631</v>
      </c>
      <c r="L2766" s="11">
        <f t="shared" si="26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266"/>
        <v>publishing</v>
      </c>
      <c r="R2766" t="str">
        <f t="shared" si="267"/>
        <v>children's books</v>
      </c>
      <c r="S2766" s="6">
        <f t="shared" si="264"/>
        <v>1.125E-2</v>
      </c>
      <c r="T2766" s="7">
        <f t="shared" si="265"/>
        <v>11.25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62"/>
        <v>41210.579027777778</v>
      </c>
      <c r="K2767">
        <v>1350050028</v>
      </c>
      <c r="L2767" s="11">
        <f t="shared" si="26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266"/>
        <v>publishing</v>
      </c>
      <c r="R2767" t="str">
        <f t="shared" si="267"/>
        <v>children's books</v>
      </c>
      <c r="S2767" s="6">
        <f t="shared" si="264"/>
        <v>0</v>
      </c>
      <c r="T2767" s="7">
        <f t="shared" si="265"/>
        <v>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62"/>
        <v>40766.668032407404</v>
      </c>
      <c r="K2768">
        <v>1310486518</v>
      </c>
      <c r="L2768" s="11">
        <f t="shared" si="26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266"/>
        <v>publishing</v>
      </c>
      <c r="R2768" t="str">
        <f t="shared" si="267"/>
        <v>children's books</v>
      </c>
      <c r="S2768" s="6">
        <f t="shared" si="264"/>
        <v>0.02</v>
      </c>
      <c r="T2768" s="7">
        <f t="shared" si="265"/>
        <v>25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62"/>
        <v>42232.958912037036</v>
      </c>
      <c r="K2769">
        <v>1434582050</v>
      </c>
      <c r="L2769" s="11">
        <f t="shared" si="26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266"/>
        <v>publishing</v>
      </c>
      <c r="R2769" t="str">
        <f t="shared" si="267"/>
        <v>children's books</v>
      </c>
      <c r="S2769" s="6">
        <f t="shared" si="264"/>
        <v>8.5000000000000006E-3</v>
      </c>
      <c r="T2769" s="7">
        <f t="shared" si="265"/>
        <v>11.333333333333334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62"/>
        <v>40997.573182870372</v>
      </c>
      <c r="K2770">
        <v>1330440323</v>
      </c>
      <c r="L2770" s="11">
        <f t="shared" si="26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266"/>
        <v>publishing</v>
      </c>
      <c r="R2770" t="str">
        <f t="shared" si="267"/>
        <v>children's books</v>
      </c>
      <c r="S2770" s="6">
        <f t="shared" si="264"/>
        <v>0.14314285714285716</v>
      </c>
      <c r="T2770" s="7">
        <f t="shared" si="265"/>
        <v>29.470588235294116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62"/>
        <v>41795.826273148145</v>
      </c>
      <c r="K2771">
        <v>1397677790</v>
      </c>
      <c r="L2771" s="11">
        <f t="shared" si="26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266"/>
        <v>publishing</v>
      </c>
      <c r="R2771" t="str">
        <f t="shared" si="267"/>
        <v>children's books</v>
      </c>
      <c r="S2771" s="6">
        <f t="shared" si="264"/>
        <v>2.5000000000000001E-3</v>
      </c>
      <c r="T2771" s="7">
        <f t="shared" si="265"/>
        <v>1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62"/>
        <v>41716.663541666669</v>
      </c>
      <c r="K2772">
        <v>1392569730</v>
      </c>
      <c r="L2772" s="11">
        <f t="shared" si="26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266"/>
        <v>publishing</v>
      </c>
      <c r="R2772" t="str">
        <f t="shared" si="267"/>
        <v>children's books</v>
      </c>
      <c r="S2772" s="6">
        <f t="shared" si="264"/>
        <v>0.1041125</v>
      </c>
      <c r="T2772" s="7">
        <f t="shared" si="265"/>
        <v>63.098484848484851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62"/>
        <v>41306.708333333336</v>
      </c>
      <c r="K2773">
        <v>1355489140</v>
      </c>
      <c r="L2773" s="11">
        <f t="shared" si="26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266"/>
        <v>publishing</v>
      </c>
      <c r="R2773" t="str">
        <f t="shared" si="267"/>
        <v>children's books</v>
      </c>
      <c r="S2773" s="6">
        <f t="shared" si="264"/>
        <v>0</v>
      </c>
      <c r="T2773" s="7">
        <f t="shared" si="265"/>
        <v>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62"/>
        <v>41552.869143518517</v>
      </c>
      <c r="K2774">
        <v>1379710294</v>
      </c>
      <c r="L2774" s="11">
        <f t="shared" si="26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266"/>
        <v>publishing</v>
      </c>
      <c r="R2774" t="str">
        <f t="shared" si="267"/>
        <v>children's books</v>
      </c>
      <c r="S2774" s="6">
        <f t="shared" si="264"/>
        <v>0</v>
      </c>
      <c r="T2774" s="7">
        <f t="shared" si="265"/>
        <v>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62"/>
        <v>42484.86482638889</v>
      </c>
      <c r="K2775">
        <v>1460666721</v>
      </c>
      <c r="L2775" s="11">
        <f t="shared" si="26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266"/>
        <v>publishing</v>
      </c>
      <c r="R2775" t="str">
        <f t="shared" si="267"/>
        <v>children's books</v>
      </c>
      <c r="S2775" s="6">
        <f t="shared" si="264"/>
        <v>1.8867924528301887E-3</v>
      </c>
      <c r="T2775" s="7">
        <f t="shared" si="265"/>
        <v>1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62"/>
        <v>41341.126481481479</v>
      </c>
      <c r="K2776">
        <v>1360119728</v>
      </c>
      <c r="L2776" s="11">
        <f t="shared" si="26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266"/>
        <v>publishing</v>
      </c>
      <c r="R2776" t="str">
        <f t="shared" si="267"/>
        <v>children's books</v>
      </c>
      <c r="S2776" s="6">
        <f t="shared" si="264"/>
        <v>0.14249999999999999</v>
      </c>
      <c r="T2776" s="7">
        <f t="shared" si="265"/>
        <v>43.846153846153847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62"/>
        <v>40893.013356481482</v>
      </c>
      <c r="K2777">
        <v>1321402754</v>
      </c>
      <c r="L2777" s="11">
        <f t="shared" si="26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266"/>
        <v>publishing</v>
      </c>
      <c r="R2777" t="str">
        <f t="shared" si="267"/>
        <v>children's books</v>
      </c>
      <c r="S2777" s="6">
        <f t="shared" si="264"/>
        <v>0.03</v>
      </c>
      <c r="T2777" s="7">
        <f t="shared" si="265"/>
        <v>75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62"/>
        <v>42167.297175925924</v>
      </c>
      <c r="K2778">
        <v>1431414476</v>
      </c>
      <c r="L2778" s="11">
        <f t="shared" si="26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266"/>
        <v>publishing</v>
      </c>
      <c r="R2778" t="str">
        <f t="shared" si="267"/>
        <v>children's books</v>
      </c>
      <c r="S2778" s="6">
        <f t="shared" si="264"/>
        <v>7.8809523809523815E-2</v>
      </c>
      <c r="T2778" s="7">
        <f t="shared" si="265"/>
        <v>45.972222222222221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62"/>
        <v>42202.669027777782</v>
      </c>
      <c r="K2779">
        <v>1434557004</v>
      </c>
      <c r="L2779" s="11">
        <f t="shared" si="26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266"/>
        <v>publishing</v>
      </c>
      <c r="R2779" t="str">
        <f t="shared" si="267"/>
        <v>children's books</v>
      </c>
      <c r="S2779" s="6">
        <f t="shared" si="264"/>
        <v>3.3333333333333335E-3</v>
      </c>
      <c r="T2779" s="7">
        <f t="shared" si="265"/>
        <v>10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62"/>
        <v>41876.978078703702</v>
      </c>
      <c r="K2780">
        <v>1406417306</v>
      </c>
      <c r="L2780" s="11">
        <f t="shared" si="26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266"/>
        <v>publishing</v>
      </c>
      <c r="R2780" t="str">
        <f t="shared" si="267"/>
        <v>children's books</v>
      </c>
      <c r="S2780" s="6">
        <f t="shared" si="264"/>
        <v>0.25545454545454543</v>
      </c>
      <c r="T2780" s="7">
        <f t="shared" si="265"/>
        <v>93.666666666666671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62"/>
        <v>42330.627557870372</v>
      </c>
      <c r="K2781">
        <v>1445609021</v>
      </c>
      <c r="L2781" s="11">
        <f t="shared" si="26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266"/>
        <v>publishing</v>
      </c>
      <c r="R2781" t="str">
        <f t="shared" si="267"/>
        <v>children's books</v>
      </c>
      <c r="S2781" s="6">
        <f t="shared" si="264"/>
        <v>2.12E-2</v>
      </c>
      <c r="T2781" s="7">
        <f t="shared" si="265"/>
        <v>53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62"/>
        <v>42804.447777777779</v>
      </c>
      <c r="K2782">
        <v>1486550688</v>
      </c>
      <c r="L2782" s="11">
        <f t="shared" si="26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266"/>
        <v>publishing</v>
      </c>
      <c r="R2782" t="str">
        <f t="shared" si="267"/>
        <v>children's books</v>
      </c>
      <c r="S2782" s="6">
        <f t="shared" si="264"/>
        <v>0</v>
      </c>
      <c r="T2782" s="7">
        <f t="shared" si="265"/>
        <v>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62"/>
        <v>42047.291666666672</v>
      </c>
      <c r="K2783">
        <v>1421274954</v>
      </c>
      <c r="L2783" s="11">
        <f t="shared" si="26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266"/>
        <v>theater</v>
      </c>
      <c r="R2783" t="str">
        <f t="shared" si="267"/>
        <v>plays</v>
      </c>
      <c r="S2783" s="6">
        <f t="shared" si="264"/>
        <v>1.0528</v>
      </c>
      <c r="T2783" s="7">
        <f t="shared" si="265"/>
        <v>47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62"/>
        <v>42052.207638888889</v>
      </c>
      <c r="K2784">
        <v>1421964718</v>
      </c>
      <c r="L2784" s="11">
        <f t="shared" si="26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266"/>
        <v>theater</v>
      </c>
      <c r="R2784" t="str">
        <f t="shared" si="267"/>
        <v>plays</v>
      </c>
      <c r="S2784" s="6">
        <f t="shared" si="264"/>
        <v>1.2</v>
      </c>
      <c r="T2784" s="7">
        <f t="shared" si="265"/>
        <v>66.666666666666671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62"/>
        <v>42117.535254629634</v>
      </c>
      <c r="K2785">
        <v>1428583846</v>
      </c>
      <c r="L2785" s="11">
        <f t="shared" si="26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266"/>
        <v>theater</v>
      </c>
      <c r="R2785" t="str">
        <f t="shared" si="267"/>
        <v>plays</v>
      </c>
      <c r="S2785" s="6">
        <f t="shared" si="264"/>
        <v>1.145</v>
      </c>
      <c r="T2785" s="7">
        <f t="shared" si="265"/>
        <v>18.770491803278688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62"/>
        <v>41941.787534722222</v>
      </c>
      <c r="K2786">
        <v>1412794443</v>
      </c>
      <c r="L2786" s="11">
        <f t="shared" si="26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266"/>
        <v>theater</v>
      </c>
      <c r="R2786" t="str">
        <f t="shared" si="267"/>
        <v>plays</v>
      </c>
      <c r="S2786" s="6">
        <f t="shared" si="264"/>
        <v>1.19</v>
      </c>
      <c r="T2786" s="7">
        <f t="shared" si="265"/>
        <v>66.111111111111114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62"/>
        <v>42587.875</v>
      </c>
      <c r="K2787">
        <v>1467865967</v>
      </c>
      <c r="L2787" s="11">
        <f t="shared" si="26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266"/>
        <v>theater</v>
      </c>
      <c r="R2787" t="str">
        <f t="shared" si="267"/>
        <v>plays</v>
      </c>
      <c r="S2787" s="6">
        <f t="shared" si="264"/>
        <v>1.0468</v>
      </c>
      <c r="T2787" s="7">
        <f t="shared" si="265"/>
        <v>36.859154929577464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62"/>
        <v>41829.569212962961</v>
      </c>
      <c r="K2788">
        <v>1403703580</v>
      </c>
      <c r="L2788" s="11">
        <f t="shared" si="26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266"/>
        <v>theater</v>
      </c>
      <c r="R2788" t="str">
        <f t="shared" si="267"/>
        <v>plays</v>
      </c>
      <c r="S2788" s="6">
        <f t="shared" si="264"/>
        <v>1.1783999999999999</v>
      </c>
      <c r="T2788" s="7">
        <f t="shared" si="265"/>
        <v>39.810810810810814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62"/>
        <v>41838.198518518519</v>
      </c>
      <c r="K2789">
        <v>1403066752</v>
      </c>
      <c r="L2789" s="11">
        <f t="shared" si="26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266"/>
        <v>theater</v>
      </c>
      <c r="R2789" t="str">
        <f t="shared" si="267"/>
        <v>plays</v>
      </c>
      <c r="S2789" s="6">
        <f t="shared" si="264"/>
        <v>1.1970000000000001</v>
      </c>
      <c r="T2789" s="7">
        <f t="shared" si="265"/>
        <v>31.5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62"/>
        <v>42580.701886574068</v>
      </c>
      <c r="K2790">
        <v>1467219043</v>
      </c>
      <c r="L2790" s="11">
        <f t="shared" si="26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266"/>
        <v>theater</v>
      </c>
      <c r="R2790" t="str">
        <f t="shared" si="267"/>
        <v>plays</v>
      </c>
      <c r="S2790" s="6">
        <f t="shared" si="264"/>
        <v>1.0249999999999999</v>
      </c>
      <c r="T2790" s="7">
        <f t="shared" si="265"/>
        <v>102.5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62"/>
        <v>42075.166666666672</v>
      </c>
      <c r="K2791">
        <v>1424477934</v>
      </c>
      <c r="L2791" s="11">
        <f t="shared" si="26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266"/>
        <v>theater</v>
      </c>
      <c r="R2791" t="str">
        <f t="shared" si="267"/>
        <v>plays</v>
      </c>
      <c r="S2791" s="6">
        <f t="shared" si="264"/>
        <v>1.0116666666666667</v>
      </c>
      <c r="T2791" s="7">
        <f t="shared" si="265"/>
        <v>126.45833333333333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62"/>
        <v>42046.938692129625</v>
      </c>
      <c r="K2792">
        <v>1421101903</v>
      </c>
      <c r="L2792" s="11">
        <f t="shared" si="26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266"/>
        <v>theater</v>
      </c>
      <c r="R2792" t="str">
        <f t="shared" si="267"/>
        <v>plays</v>
      </c>
      <c r="S2792" s="6">
        <f t="shared" si="264"/>
        <v>1.0533333333333332</v>
      </c>
      <c r="T2792" s="7">
        <f t="shared" si="265"/>
        <v>47.878787878787875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62"/>
        <v>42622.166666666672</v>
      </c>
      <c r="K2793">
        <v>1470778559</v>
      </c>
      <c r="L2793" s="11">
        <f t="shared" si="26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266"/>
        <v>theater</v>
      </c>
      <c r="R2793" t="str">
        <f t="shared" si="267"/>
        <v>plays</v>
      </c>
      <c r="S2793" s="6">
        <f t="shared" si="264"/>
        <v>1.0249999999999999</v>
      </c>
      <c r="T2793" s="7">
        <f t="shared" si="265"/>
        <v>73.214285714285708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62"/>
        <v>42228.231006944443</v>
      </c>
      <c r="K2794">
        <v>1435469559</v>
      </c>
      <c r="L2794" s="11">
        <f t="shared" si="26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266"/>
        <v>theater</v>
      </c>
      <c r="R2794" t="str">
        <f t="shared" si="267"/>
        <v>plays</v>
      </c>
      <c r="S2794" s="6">
        <f t="shared" si="264"/>
        <v>1.0760000000000001</v>
      </c>
      <c r="T2794" s="7">
        <f t="shared" si="265"/>
        <v>89.666666666666671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62"/>
        <v>42206.419039351851</v>
      </c>
      <c r="K2795">
        <v>1434881005</v>
      </c>
      <c r="L2795" s="11">
        <f t="shared" si="26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266"/>
        <v>theater</v>
      </c>
      <c r="R2795" t="str">
        <f t="shared" si="267"/>
        <v>plays</v>
      </c>
      <c r="S2795" s="6">
        <f t="shared" si="264"/>
        <v>1.105675</v>
      </c>
      <c r="T2795" s="7">
        <f t="shared" si="265"/>
        <v>151.4623287671233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62"/>
        <v>42432.791666666672</v>
      </c>
      <c r="K2796">
        <v>1455640559</v>
      </c>
      <c r="L2796" s="11">
        <f t="shared" si="26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266"/>
        <v>theater</v>
      </c>
      <c r="R2796" t="str">
        <f t="shared" si="267"/>
        <v>plays</v>
      </c>
      <c r="S2796" s="6">
        <f t="shared" si="264"/>
        <v>1.5</v>
      </c>
      <c r="T2796" s="7">
        <f t="shared" si="265"/>
        <v>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62"/>
        <v>41796.958333333336</v>
      </c>
      <c r="K2797">
        <v>1400675841</v>
      </c>
      <c r="L2797" s="11">
        <f t="shared" si="26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266"/>
        <v>theater</v>
      </c>
      <c r="R2797" t="str">
        <f t="shared" si="267"/>
        <v>plays</v>
      </c>
      <c r="S2797" s="6">
        <f t="shared" si="264"/>
        <v>1.0428571428571429</v>
      </c>
      <c r="T2797" s="7">
        <f t="shared" si="265"/>
        <v>36.5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62"/>
        <v>41825.528101851851</v>
      </c>
      <c r="K2798">
        <v>1401972028</v>
      </c>
      <c r="L2798" s="11">
        <f t="shared" si="26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266"/>
        <v>theater</v>
      </c>
      <c r="R2798" t="str">
        <f t="shared" si="267"/>
        <v>plays</v>
      </c>
      <c r="S2798" s="6">
        <f t="shared" si="264"/>
        <v>1.155</v>
      </c>
      <c r="T2798" s="7">
        <f t="shared" si="265"/>
        <v>44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62"/>
        <v>41828.94027777778</v>
      </c>
      <c r="K2799">
        <v>1402266840</v>
      </c>
      <c r="L2799" s="11">
        <f t="shared" si="26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266"/>
        <v>theater</v>
      </c>
      <c r="R2799" t="str">
        <f t="shared" si="267"/>
        <v>plays</v>
      </c>
      <c r="S2799" s="6">
        <f t="shared" si="264"/>
        <v>1.02645125</v>
      </c>
      <c r="T2799" s="7">
        <f t="shared" si="265"/>
        <v>87.357553191489373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62"/>
        <v>42216.666666666672</v>
      </c>
      <c r="K2800">
        <v>1437063121</v>
      </c>
      <c r="L2800" s="11">
        <f t="shared" si="26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266"/>
        <v>theater</v>
      </c>
      <c r="R2800" t="str">
        <f t="shared" si="267"/>
        <v>plays</v>
      </c>
      <c r="S2800" s="6">
        <f t="shared" si="264"/>
        <v>1.014</v>
      </c>
      <c r="T2800" s="7">
        <f t="shared" si="265"/>
        <v>36.474820143884891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62"/>
        <v>42538.666666666672</v>
      </c>
      <c r="K2801">
        <v>1463466070</v>
      </c>
      <c r="L2801" s="11">
        <f t="shared" si="26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266"/>
        <v>theater</v>
      </c>
      <c r="R2801" t="str">
        <f t="shared" si="267"/>
        <v>plays</v>
      </c>
      <c r="S2801" s="6">
        <f t="shared" si="264"/>
        <v>1.1663479999999999</v>
      </c>
      <c r="T2801" s="7">
        <f t="shared" si="265"/>
        <v>44.859538461538463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62"/>
        <v>42008.552847222221</v>
      </c>
      <c r="K2802">
        <v>1415193366</v>
      </c>
      <c r="L2802" s="11">
        <f t="shared" si="26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266"/>
        <v>theater</v>
      </c>
      <c r="R2802" t="str">
        <f t="shared" si="267"/>
        <v>plays</v>
      </c>
      <c r="S2802" s="6">
        <f t="shared" si="264"/>
        <v>1.33</v>
      </c>
      <c r="T2802" s="7">
        <f t="shared" si="265"/>
        <v>42.903225806451616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62"/>
        <v>41922.458333333336</v>
      </c>
      <c r="K2803">
        <v>1411019409</v>
      </c>
      <c r="L2803" s="11">
        <f t="shared" si="26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266"/>
        <v>theater</v>
      </c>
      <c r="R2803" t="str">
        <f t="shared" si="267"/>
        <v>plays</v>
      </c>
      <c r="S2803" s="6">
        <f t="shared" si="264"/>
        <v>1.3320000000000001</v>
      </c>
      <c r="T2803" s="7">
        <f t="shared" si="265"/>
        <v>51.230769230769234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62"/>
        <v>42222.64707175926</v>
      </c>
      <c r="K2804">
        <v>1436283107</v>
      </c>
      <c r="L2804" s="11">
        <f t="shared" si="26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266"/>
        <v>theater</v>
      </c>
      <c r="R2804" t="str">
        <f t="shared" si="267"/>
        <v>plays</v>
      </c>
      <c r="S2804" s="6">
        <f t="shared" si="264"/>
        <v>1.0183333333333333</v>
      </c>
      <c r="T2804" s="7">
        <f t="shared" si="265"/>
        <v>33.944444444444443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62"/>
        <v>42201</v>
      </c>
      <c r="K2805">
        <v>1433295276</v>
      </c>
      <c r="L2805" s="11">
        <f t="shared" si="26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266"/>
        <v>theater</v>
      </c>
      <c r="R2805" t="str">
        <f t="shared" si="267"/>
        <v>plays</v>
      </c>
      <c r="S2805" s="6">
        <f t="shared" si="264"/>
        <v>1.2795000000000001</v>
      </c>
      <c r="T2805" s="7">
        <f t="shared" si="265"/>
        <v>90.744680851063833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62"/>
        <v>41911.453587962962</v>
      </c>
      <c r="K2806">
        <v>1409395990</v>
      </c>
      <c r="L2806" s="11">
        <f t="shared" si="26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266"/>
        <v>theater</v>
      </c>
      <c r="R2806" t="str">
        <f t="shared" si="267"/>
        <v>plays</v>
      </c>
      <c r="S2806" s="6">
        <f t="shared" si="264"/>
        <v>1.1499999999999999</v>
      </c>
      <c r="T2806" s="7">
        <f t="shared" si="265"/>
        <v>50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62"/>
        <v>42238.505474537036</v>
      </c>
      <c r="K2807">
        <v>1438085273</v>
      </c>
      <c r="L2807" s="11">
        <f t="shared" si="26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266"/>
        <v>theater</v>
      </c>
      <c r="R2807" t="str">
        <f t="shared" si="267"/>
        <v>plays</v>
      </c>
      <c r="S2807" s="6">
        <f t="shared" si="264"/>
        <v>1.1000000000000001</v>
      </c>
      <c r="T2807" s="7">
        <f t="shared" si="265"/>
        <v>24.444444444444443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62"/>
        <v>42221.458333333328</v>
      </c>
      <c r="K2808">
        <v>1435645490</v>
      </c>
      <c r="L2808" s="11">
        <f t="shared" si="26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266"/>
        <v>theater</v>
      </c>
      <c r="R2808" t="str">
        <f t="shared" si="267"/>
        <v>plays</v>
      </c>
      <c r="S2808" s="6">
        <f t="shared" si="264"/>
        <v>1.121</v>
      </c>
      <c r="T2808" s="7">
        <f t="shared" si="265"/>
        <v>44.25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62"/>
        <v>42184.873124999998</v>
      </c>
      <c r="K2809">
        <v>1433019438</v>
      </c>
      <c r="L2809" s="11">
        <f t="shared" si="26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266"/>
        <v>theater</v>
      </c>
      <c r="R2809" t="str">
        <f t="shared" si="267"/>
        <v>plays</v>
      </c>
      <c r="S2809" s="6">
        <f t="shared" si="264"/>
        <v>1.26</v>
      </c>
      <c r="T2809" s="7">
        <f t="shared" si="265"/>
        <v>67.741935483870961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62"/>
        <v>42238.84646990741</v>
      </c>
      <c r="K2810">
        <v>1437682735</v>
      </c>
      <c r="L2810" s="11">
        <f t="shared" si="26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266"/>
        <v>theater</v>
      </c>
      <c r="R2810" t="str">
        <f t="shared" si="267"/>
        <v>plays</v>
      </c>
      <c r="S2810" s="6">
        <f t="shared" si="264"/>
        <v>1.0024444444444445</v>
      </c>
      <c r="T2810" s="7">
        <f t="shared" si="265"/>
        <v>65.376811594202906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62"/>
        <v>42459.610416666663</v>
      </c>
      <c r="K2811">
        <v>1458647725</v>
      </c>
      <c r="L2811" s="11">
        <f t="shared" si="26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266"/>
        <v>theater</v>
      </c>
      <c r="R2811" t="str">
        <f t="shared" si="267"/>
        <v>plays</v>
      </c>
      <c r="S2811" s="6">
        <f t="shared" si="264"/>
        <v>1.024</v>
      </c>
      <c r="T2811" s="7">
        <f t="shared" si="265"/>
        <v>121.9047619047619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62"/>
        <v>41791.165972222225</v>
      </c>
      <c r="K2812">
        <v>1398828064</v>
      </c>
      <c r="L2812" s="11">
        <f t="shared" si="26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266"/>
        <v>theater</v>
      </c>
      <c r="R2812" t="str">
        <f t="shared" si="267"/>
        <v>plays</v>
      </c>
      <c r="S2812" s="6">
        <f t="shared" si="264"/>
        <v>1.0820000000000001</v>
      </c>
      <c r="T2812" s="7">
        <f t="shared" si="265"/>
        <v>47.456140350877192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62"/>
        <v>42058.496562500004</v>
      </c>
      <c r="K2813">
        <v>1422100503</v>
      </c>
      <c r="L2813" s="11">
        <f t="shared" si="26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266"/>
        <v>theater</v>
      </c>
      <c r="R2813" t="str">
        <f t="shared" si="267"/>
        <v>plays</v>
      </c>
      <c r="S2813" s="6">
        <f t="shared" si="264"/>
        <v>1.0026999999999999</v>
      </c>
      <c r="T2813" s="7">
        <f t="shared" si="265"/>
        <v>92.842592592592595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62"/>
        <v>42100.166666666672</v>
      </c>
      <c r="K2814">
        <v>1424368298</v>
      </c>
      <c r="L2814" s="11">
        <f t="shared" si="26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266"/>
        <v>theater</v>
      </c>
      <c r="R2814" t="str">
        <f t="shared" si="267"/>
        <v>plays</v>
      </c>
      <c r="S2814" s="6">
        <f t="shared" si="264"/>
        <v>1.133</v>
      </c>
      <c r="T2814" s="7">
        <f t="shared" si="265"/>
        <v>68.253012048192772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62"/>
        <v>42718.742604166662</v>
      </c>
      <c r="K2815">
        <v>1479577761</v>
      </c>
      <c r="L2815" s="11">
        <f t="shared" si="26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266"/>
        <v>theater</v>
      </c>
      <c r="R2815" t="str">
        <f t="shared" si="267"/>
        <v>plays</v>
      </c>
      <c r="S2815" s="6">
        <f t="shared" si="264"/>
        <v>1.2757571428571428</v>
      </c>
      <c r="T2815" s="7">
        <f t="shared" si="265"/>
        <v>37.209583333333335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62"/>
        <v>42133.399479166663</v>
      </c>
      <c r="K2816">
        <v>1428572115</v>
      </c>
      <c r="L2816" s="11">
        <f t="shared" si="26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266"/>
        <v>theater</v>
      </c>
      <c r="R2816" t="str">
        <f t="shared" si="267"/>
        <v>plays</v>
      </c>
      <c r="S2816" s="6">
        <f t="shared" si="264"/>
        <v>1.0773333333333333</v>
      </c>
      <c r="T2816" s="7">
        <f t="shared" si="265"/>
        <v>25.25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62"/>
        <v>42589.776724537034</v>
      </c>
      <c r="K2817">
        <v>1468003109</v>
      </c>
      <c r="L2817" s="11">
        <f t="shared" si="26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266"/>
        <v>theater</v>
      </c>
      <c r="R2817" t="str">
        <f t="shared" si="267"/>
        <v>plays</v>
      </c>
      <c r="S2817" s="6">
        <f t="shared" si="264"/>
        <v>2.42</v>
      </c>
      <c r="T2817" s="7">
        <f t="shared" si="265"/>
        <v>43.214285714285715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62"/>
        <v>42218.666666666672</v>
      </c>
      <c r="K2818">
        <v>1435921992</v>
      </c>
      <c r="L2818" s="11">
        <f t="shared" si="26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266"/>
        <v>theater</v>
      </c>
      <c r="R2818" t="str">
        <f t="shared" si="267"/>
        <v>plays</v>
      </c>
      <c r="S2818" s="6">
        <f t="shared" si="264"/>
        <v>1.4156666666666666</v>
      </c>
      <c r="T2818" s="7">
        <f t="shared" si="265"/>
        <v>25.130177514792898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8">(((I2819/60)/60)/24)+DATE(1970,1,1)</f>
        <v>42063.634976851856</v>
      </c>
      <c r="K2819">
        <v>1421680462</v>
      </c>
      <c r="L2819" s="11">
        <f t="shared" ref="L2819:L2882" si="26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si="266"/>
        <v>theater</v>
      </c>
      <c r="R2819" t="str">
        <f t="shared" si="267"/>
        <v>plays</v>
      </c>
      <c r="S2819" s="6">
        <f t="shared" ref="S2819:S2882" si="270">E2819/D2819</f>
        <v>1.3</v>
      </c>
      <c r="T2819" s="7">
        <f t="shared" ref="T2819:T2882" si="271">IF(E2819=0,0,E2819/N2819)</f>
        <v>23.636363636363637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8"/>
        <v>42270.598217592589</v>
      </c>
      <c r="K2820">
        <v>1441290086</v>
      </c>
      <c r="L2820" s="11">
        <f t="shared" si="26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266"/>
        <v>theater</v>
      </c>
      <c r="R2820" t="str">
        <f t="shared" si="267"/>
        <v>plays</v>
      </c>
      <c r="S2820" s="6">
        <f t="shared" si="270"/>
        <v>1.0603</v>
      </c>
      <c r="T2820" s="7">
        <f t="shared" si="271"/>
        <v>103.95098039215686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8"/>
        <v>42169.525567129633</v>
      </c>
      <c r="K2821">
        <v>1431693409</v>
      </c>
      <c r="L2821" s="11">
        <f t="shared" si="26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266"/>
        <v>theater</v>
      </c>
      <c r="R2821" t="str">
        <f t="shared" si="267"/>
        <v>plays</v>
      </c>
      <c r="S2821" s="6">
        <f t="shared" si="270"/>
        <v>1.048</v>
      </c>
      <c r="T2821" s="7">
        <f t="shared" si="271"/>
        <v>50.384615384615387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8"/>
        <v>42426</v>
      </c>
      <c r="K2822">
        <v>1454337589</v>
      </c>
      <c r="L2822" s="11">
        <f t="shared" si="26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266"/>
        <v>theater</v>
      </c>
      <c r="R2822" t="str">
        <f t="shared" si="267"/>
        <v>plays</v>
      </c>
      <c r="S2822" s="6">
        <f t="shared" si="270"/>
        <v>1.36</v>
      </c>
      <c r="T2822" s="7">
        <f t="shared" si="271"/>
        <v>13.6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8"/>
        <v>41905.922858796301</v>
      </c>
      <c r="K2823">
        <v>1408918135</v>
      </c>
      <c r="L2823" s="11">
        <f t="shared" si="26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266"/>
        <v>theater</v>
      </c>
      <c r="R2823" t="str">
        <f t="shared" si="267"/>
        <v>plays</v>
      </c>
      <c r="S2823" s="6">
        <f t="shared" si="270"/>
        <v>1</v>
      </c>
      <c r="T2823" s="7">
        <f t="shared" si="271"/>
        <v>28.571428571428573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8"/>
        <v>42090.642268518524</v>
      </c>
      <c r="K2824">
        <v>1424881492</v>
      </c>
      <c r="L2824" s="11">
        <f t="shared" si="26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266"/>
        <v>theater</v>
      </c>
      <c r="R2824" t="str">
        <f t="shared" si="267"/>
        <v>plays</v>
      </c>
      <c r="S2824" s="6">
        <f t="shared" si="270"/>
        <v>1</v>
      </c>
      <c r="T2824" s="7">
        <f t="shared" si="271"/>
        <v>63.829787234042556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8"/>
        <v>42094.957638888889</v>
      </c>
      <c r="K2825">
        <v>1425428206</v>
      </c>
      <c r="L2825" s="11">
        <f t="shared" si="26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266"/>
        <v>theater</v>
      </c>
      <c r="R2825" t="str">
        <f t="shared" si="267"/>
        <v>plays</v>
      </c>
      <c r="S2825" s="6">
        <f t="shared" si="270"/>
        <v>1.24</v>
      </c>
      <c r="T2825" s="7">
        <f t="shared" si="271"/>
        <v>8.8571428571428577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8"/>
        <v>42168.071527777778</v>
      </c>
      <c r="K2826">
        <v>1431412196</v>
      </c>
      <c r="L2826" s="11">
        <f t="shared" si="26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266"/>
        <v>theater</v>
      </c>
      <c r="R2826" t="str">
        <f t="shared" si="267"/>
        <v>plays</v>
      </c>
      <c r="S2826" s="6">
        <f t="shared" si="270"/>
        <v>1.1692307692307693</v>
      </c>
      <c r="T2826" s="7">
        <f t="shared" si="271"/>
        <v>50.666666666666664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8"/>
        <v>42342.792662037042</v>
      </c>
      <c r="K2827">
        <v>1446663686</v>
      </c>
      <c r="L2827" s="11">
        <f t="shared" si="26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ref="Q2827:Q2890" si="272">LEFT(P2827, FIND("/",P2827)-1)</f>
        <v>theater</v>
      </c>
      <c r="R2827" t="str">
        <f t="shared" ref="R2827:R2890" si="273">RIGHT(P2827,LEN(P2827)-FIND("/",P2827))</f>
        <v>plays</v>
      </c>
      <c r="S2827" s="6">
        <f t="shared" si="270"/>
        <v>1.0333333333333334</v>
      </c>
      <c r="T2827" s="7">
        <f t="shared" si="271"/>
        <v>60.784313725490193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8"/>
        <v>42195.291666666672</v>
      </c>
      <c r="K2828">
        <v>1434415812</v>
      </c>
      <c r="L2828" s="11">
        <f t="shared" si="26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272"/>
        <v>theater</v>
      </c>
      <c r="R2828" t="str">
        <f t="shared" si="273"/>
        <v>plays</v>
      </c>
      <c r="S2828" s="6">
        <f t="shared" si="270"/>
        <v>1.0774999999999999</v>
      </c>
      <c r="T2828" s="7">
        <f t="shared" si="271"/>
        <v>113.42105263157895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8"/>
        <v>42524.6875</v>
      </c>
      <c r="K2829">
        <v>1462379066</v>
      </c>
      <c r="L2829" s="11">
        <f t="shared" si="26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272"/>
        <v>theater</v>
      </c>
      <c r="R2829" t="str">
        <f t="shared" si="273"/>
        <v>plays</v>
      </c>
      <c r="S2829" s="6">
        <f t="shared" si="270"/>
        <v>1.2024999999999999</v>
      </c>
      <c r="T2829" s="7">
        <f t="shared" si="271"/>
        <v>104.56521739130434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8"/>
        <v>42279.958333333328</v>
      </c>
      <c r="K2830">
        <v>1441606869</v>
      </c>
      <c r="L2830" s="11">
        <f t="shared" si="26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272"/>
        <v>theater</v>
      </c>
      <c r="R2830" t="str">
        <f t="shared" si="273"/>
        <v>plays</v>
      </c>
      <c r="S2830" s="6">
        <f t="shared" si="270"/>
        <v>1.0037894736842106</v>
      </c>
      <c r="T2830" s="7">
        <f t="shared" si="271"/>
        <v>98.30927835051547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8"/>
        <v>42523.434236111112</v>
      </c>
      <c r="K2831">
        <v>1462443918</v>
      </c>
      <c r="L2831" s="11">
        <f t="shared" si="26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272"/>
        <v>theater</v>
      </c>
      <c r="R2831" t="str">
        <f t="shared" si="273"/>
        <v>plays</v>
      </c>
      <c r="S2831" s="6">
        <f t="shared" si="270"/>
        <v>1.0651999999999999</v>
      </c>
      <c r="T2831" s="7">
        <f t="shared" si="271"/>
        <v>35.039473684210527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8"/>
        <v>41771.165972222225</v>
      </c>
      <c r="K2832">
        <v>1398802148</v>
      </c>
      <c r="L2832" s="11">
        <f t="shared" si="26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272"/>
        <v>theater</v>
      </c>
      <c r="R2832" t="str">
        <f t="shared" si="273"/>
        <v>plays</v>
      </c>
      <c r="S2832" s="6">
        <f t="shared" si="270"/>
        <v>1</v>
      </c>
      <c r="T2832" s="7">
        <f t="shared" si="271"/>
        <v>272.72727272727275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8"/>
        <v>42201.824884259258</v>
      </c>
      <c r="K2833">
        <v>1434484070</v>
      </c>
      <c r="L2833" s="11">
        <f t="shared" si="26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272"/>
        <v>theater</v>
      </c>
      <c r="R2833" t="str">
        <f t="shared" si="273"/>
        <v>plays</v>
      </c>
      <c r="S2833" s="6">
        <f t="shared" si="270"/>
        <v>1.1066666666666667</v>
      </c>
      <c r="T2833" s="7">
        <f t="shared" si="271"/>
        <v>63.846153846153847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8"/>
        <v>41966.916666666672</v>
      </c>
      <c r="K2834">
        <v>1414342894</v>
      </c>
      <c r="L2834" s="11">
        <f t="shared" si="26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272"/>
        <v>theater</v>
      </c>
      <c r="R2834" t="str">
        <f t="shared" si="273"/>
        <v>plays</v>
      </c>
      <c r="S2834" s="6">
        <f t="shared" si="270"/>
        <v>1.1471959999999999</v>
      </c>
      <c r="T2834" s="7">
        <f t="shared" si="271"/>
        <v>30.189368421052631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8"/>
        <v>42288.083333333328</v>
      </c>
      <c r="K2835">
        <v>1442804633</v>
      </c>
      <c r="L2835" s="11">
        <f t="shared" si="26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272"/>
        <v>theater</v>
      </c>
      <c r="R2835" t="str">
        <f t="shared" si="273"/>
        <v>plays</v>
      </c>
      <c r="S2835" s="6">
        <f t="shared" si="270"/>
        <v>1.0825925925925926</v>
      </c>
      <c r="T2835" s="7">
        <f t="shared" si="271"/>
        <v>83.51428571428572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8"/>
        <v>42034.959837962961</v>
      </c>
      <c r="K2836">
        <v>1421362930</v>
      </c>
      <c r="L2836" s="11">
        <f t="shared" si="26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272"/>
        <v>theater</v>
      </c>
      <c r="R2836" t="str">
        <f t="shared" si="273"/>
        <v>plays</v>
      </c>
      <c r="S2836" s="6">
        <f t="shared" si="270"/>
        <v>1.7</v>
      </c>
      <c r="T2836" s="7">
        <f t="shared" si="271"/>
        <v>64.761904761904759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8"/>
        <v>42343</v>
      </c>
      <c r="K2837">
        <v>1446742417</v>
      </c>
      <c r="L2837" s="11">
        <f t="shared" si="26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272"/>
        <v>theater</v>
      </c>
      <c r="R2837" t="str">
        <f t="shared" si="273"/>
        <v>plays</v>
      </c>
      <c r="S2837" s="6">
        <f t="shared" si="270"/>
        <v>1.8709899999999999</v>
      </c>
      <c r="T2837" s="7">
        <f t="shared" si="271"/>
        <v>20.118172043010752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8"/>
        <v>42784.207638888889</v>
      </c>
      <c r="K2838">
        <v>1484115418</v>
      </c>
      <c r="L2838" s="11">
        <f t="shared" si="26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272"/>
        <v>theater</v>
      </c>
      <c r="R2838" t="str">
        <f t="shared" si="273"/>
        <v>plays</v>
      </c>
      <c r="S2838" s="6">
        <f t="shared" si="270"/>
        <v>1.0777777777777777</v>
      </c>
      <c r="T2838" s="7">
        <f t="shared" si="271"/>
        <v>44.090909090909093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8"/>
        <v>42347.950046296297</v>
      </c>
      <c r="K2839">
        <v>1446241684</v>
      </c>
      <c r="L2839" s="11">
        <f t="shared" si="26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272"/>
        <v>theater</v>
      </c>
      <c r="R2839" t="str">
        <f t="shared" si="273"/>
        <v>plays</v>
      </c>
      <c r="S2839" s="6">
        <f t="shared" si="270"/>
        <v>1</v>
      </c>
      <c r="T2839" s="7">
        <f t="shared" si="271"/>
        <v>40.476190476190474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8"/>
        <v>41864.916666666664</v>
      </c>
      <c r="K2840">
        <v>1406039696</v>
      </c>
      <c r="L2840" s="11">
        <f t="shared" si="26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272"/>
        <v>theater</v>
      </c>
      <c r="R2840" t="str">
        <f t="shared" si="273"/>
        <v>plays</v>
      </c>
      <c r="S2840" s="6">
        <f t="shared" si="270"/>
        <v>1.2024999999999999</v>
      </c>
      <c r="T2840" s="7">
        <f t="shared" si="271"/>
        <v>44.537037037037038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8"/>
        <v>41876.207638888889</v>
      </c>
      <c r="K2841">
        <v>1406958354</v>
      </c>
      <c r="L2841" s="11">
        <f t="shared" si="26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272"/>
        <v>theater</v>
      </c>
      <c r="R2841" t="str">
        <f t="shared" si="273"/>
        <v>plays</v>
      </c>
      <c r="S2841" s="6">
        <f t="shared" si="270"/>
        <v>1.1142857142857143</v>
      </c>
      <c r="T2841" s="7">
        <f t="shared" si="271"/>
        <v>125.80645161290323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8"/>
        <v>42081.708333333328</v>
      </c>
      <c r="K2842">
        <v>1424825479</v>
      </c>
      <c r="L2842" s="11">
        <f t="shared" si="26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272"/>
        <v>theater</v>
      </c>
      <c r="R2842" t="str">
        <f t="shared" si="273"/>
        <v>plays</v>
      </c>
      <c r="S2842" s="6">
        <f t="shared" si="270"/>
        <v>1.04</v>
      </c>
      <c r="T2842" s="7">
        <f t="shared" si="271"/>
        <v>19.696969696969695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8"/>
        <v>42351.781215277777</v>
      </c>
      <c r="K2843">
        <v>1444844697</v>
      </c>
      <c r="L2843" s="11">
        <f t="shared" si="26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272"/>
        <v>theater</v>
      </c>
      <c r="R2843" t="str">
        <f t="shared" si="273"/>
        <v>plays</v>
      </c>
      <c r="S2843" s="6">
        <f t="shared" si="270"/>
        <v>0.01</v>
      </c>
      <c r="T2843" s="7">
        <f t="shared" si="271"/>
        <v>10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8"/>
        <v>41811.458333333336</v>
      </c>
      <c r="K2844">
        <v>1401058295</v>
      </c>
      <c r="L2844" s="11">
        <f t="shared" si="26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272"/>
        <v>theater</v>
      </c>
      <c r="R2844" t="str">
        <f t="shared" si="273"/>
        <v>plays</v>
      </c>
      <c r="S2844" s="6">
        <f t="shared" si="270"/>
        <v>0</v>
      </c>
      <c r="T2844" s="7">
        <f t="shared" si="271"/>
        <v>0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8"/>
        <v>42534.166666666672</v>
      </c>
      <c r="K2845">
        <v>1462210950</v>
      </c>
      <c r="L2845" s="11">
        <f t="shared" si="26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272"/>
        <v>theater</v>
      </c>
      <c r="R2845" t="str">
        <f t="shared" si="273"/>
        <v>plays</v>
      </c>
      <c r="S2845" s="6">
        <f t="shared" si="270"/>
        <v>0</v>
      </c>
      <c r="T2845" s="7">
        <f t="shared" si="271"/>
        <v>0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8"/>
        <v>42739.546064814815</v>
      </c>
      <c r="K2846">
        <v>1480943180</v>
      </c>
      <c r="L2846" s="11">
        <f t="shared" si="26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272"/>
        <v>theater</v>
      </c>
      <c r="R2846" t="str">
        <f t="shared" si="273"/>
        <v>plays</v>
      </c>
      <c r="S2846" s="6">
        <f t="shared" si="270"/>
        <v>5.4545454545454543E-2</v>
      </c>
      <c r="T2846" s="7">
        <f t="shared" si="271"/>
        <v>30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8"/>
        <v>42163.016585648147</v>
      </c>
      <c r="K2847">
        <v>1428539033</v>
      </c>
      <c r="L2847" s="11">
        <f t="shared" si="26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272"/>
        <v>theater</v>
      </c>
      <c r="R2847" t="str">
        <f t="shared" si="273"/>
        <v>plays</v>
      </c>
      <c r="S2847" s="6">
        <f t="shared" si="270"/>
        <v>0.31546666666666667</v>
      </c>
      <c r="T2847" s="7">
        <f t="shared" si="271"/>
        <v>60.666666666666664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8"/>
        <v>42153.692060185189</v>
      </c>
      <c r="K2848">
        <v>1429029394</v>
      </c>
      <c r="L2848" s="11">
        <f t="shared" si="26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272"/>
        <v>theater</v>
      </c>
      <c r="R2848" t="str">
        <f t="shared" si="273"/>
        <v>plays</v>
      </c>
      <c r="S2848" s="6">
        <f t="shared" si="270"/>
        <v>0</v>
      </c>
      <c r="T2848" s="7">
        <f t="shared" si="271"/>
        <v>0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8"/>
        <v>42513.806307870371</v>
      </c>
      <c r="K2849">
        <v>1458847265</v>
      </c>
      <c r="L2849" s="11">
        <f t="shared" si="26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272"/>
        <v>theater</v>
      </c>
      <c r="R2849" t="str">
        <f t="shared" si="273"/>
        <v>plays</v>
      </c>
      <c r="S2849" s="6">
        <f t="shared" si="270"/>
        <v>0</v>
      </c>
      <c r="T2849" s="7">
        <f t="shared" si="271"/>
        <v>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8"/>
        <v>42153.648831018523</v>
      </c>
      <c r="K2850">
        <v>1430321659</v>
      </c>
      <c r="L2850" s="11">
        <f t="shared" si="26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272"/>
        <v>theater</v>
      </c>
      <c r="R2850" t="str">
        <f t="shared" si="273"/>
        <v>plays</v>
      </c>
      <c r="S2850" s="6">
        <f t="shared" si="270"/>
        <v>2E-3</v>
      </c>
      <c r="T2850" s="7">
        <f t="shared" si="271"/>
        <v>23.333333333333332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8"/>
        <v>42483.428240740745</v>
      </c>
      <c r="K2851">
        <v>1458814600</v>
      </c>
      <c r="L2851" s="11">
        <f t="shared" si="26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272"/>
        <v>theater</v>
      </c>
      <c r="R2851" t="str">
        <f t="shared" si="273"/>
        <v>plays</v>
      </c>
      <c r="S2851" s="6">
        <f t="shared" si="270"/>
        <v>0.01</v>
      </c>
      <c r="T2851" s="7">
        <f t="shared" si="271"/>
        <v>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8"/>
        <v>41888.007071759261</v>
      </c>
      <c r="K2852">
        <v>1407370211</v>
      </c>
      <c r="L2852" s="11">
        <f t="shared" si="26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272"/>
        <v>theater</v>
      </c>
      <c r="R2852" t="str">
        <f t="shared" si="273"/>
        <v>plays</v>
      </c>
      <c r="S2852" s="6">
        <f t="shared" si="270"/>
        <v>3.8875E-2</v>
      </c>
      <c r="T2852" s="7">
        <f t="shared" si="271"/>
        <v>23.923076923076923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8"/>
        <v>42398.970138888893</v>
      </c>
      <c r="K2853">
        <v>1453334629</v>
      </c>
      <c r="L2853" s="11">
        <f t="shared" si="26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272"/>
        <v>theater</v>
      </c>
      <c r="R2853" t="str">
        <f t="shared" si="273"/>
        <v>plays</v>
      </c>
      <c r="S2853" s="6">
        <f t="shared" si="270"/>
        <v>0</v>
      </c>
      <c r="T2853" s="7">
        <f t="shared" si="271"/>
        <v>0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8"/>
        <v>41811.045173611114</v>
      </c>
      <c r="K2854">
        <v>1400720703</v>
      </c>
      <c r="L2854" s="11">
        <f t="shared" si="26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272"/>
        <v>theater</v>
      </c>
      <c r="R2854" t="str">
        <f t="shared" si="273"/>
        <v>plays</v>
      </c>
      <c r="S2854" s="6">
        <f t="shared" si="270"/>
        <v>1.9E-2</v>
      </c>
      <c r="T2854" s="7">
        <f t="shared" si="271"/>
        <v>15.833333333333334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8"/>
        <v>41896.190937499996</v>
      </c>
      <c r="K2855">
        <v>1405485297</v>
      </c>
      <c r="L2855" s="11">
        <f t="shared" si="26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272"/>
        <v>theater</v>
      </c>
      <c r="R2855" t="str">
        <f t="shared" si="273"/>
        <v>plays</v>
      </c>
      <c r="S2855" s="6">
        <f t="shared" si="270"/>
        <v>0</v>
      </c>
      <c r="T2855" s="7">
        <f t="shared" si="271"/>
        <v>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8"/>
        <v>42131.71665509259</v>
      </c>
      <c r="K2856">
        <v>1429290719</v>
      </c>
      <c r="L2856" s="11">
        <f t="shared" si="26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272"/>
        <v>theater</v>
      </c>
      <c r="R2856" t="str">
        <f t="shared" si="273"/>
        <v>plays</v>
      </c>
      <c r="S2856" s="6">
        <f t="shared" si="270"/>
        <v>0.41699999999999998</v>
      </c>
      <c r="T2856" s="7">
        <f t="shared" si="271"/>
        <v>29.785714285714285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8"/>
        <v>42398.981944444444</v>
      </c>
      <c r="K2857">
        <v>1451607071</v>
      </c>
      <c r="L2857" s="11">
        <f t="shared" si="26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272"/>
        <v>theater</v>
      </c>
      <c r="R2857" t="str">
        <f t="shared" si="273"/>
        <v>plays</v>
      </c>
      <c r="S2857" s="6">
        <f t="shared" si="270"/>
        <v>0.5</v>
      </c>
      <c r="T2857" s="7">
        <f t="shared" si="271"/>
        <v>60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8"/>
        <v>42224.898611111115</v>
      </c>
      <c r="K2858">
        <v>1433897647</v>
      </c>
      <c r="L2858" s="11">
        <f t="shared" si="26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272"/>
        <v>theater</v>
      </c>
      <c r="R2858" t="str">
        <f t="shared" si="273"/>
        <v>plays</v>
      </c>
      <c r="S2858" s="6">
        <f t="shared" si="270"/>
        <v>4.8666666666666664E-2</v>
      </c>
      <c r="T2858" s="7">
        <f t="shared" si="271"/>
        <v>24.333333333333332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8"/>
        <v>42786.75</v>
      </c>
      <c r="K2859">
        <v>1482444295</v>
      </c>
      <c r="L2859" s="11">
        <f t="shared" si="26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272"/>
        <v>theater</v>
      </c>
      <c r="R2859" t="str">
        <f t="shared" si="273"/>
        <v>plays</v>
      </c>
      <c r="S2859" s="6">
        <f t="shared" si="270"/>
        <v>0.19736842105263158</v>
      </c>
      <c r="T2859" s="7">
        <f t="shared" si="271"/>
        <v>500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8"/>
        <v>41978.477777777778</v>
      </c>
      <c r="K2860">
        <v>1415711095</v>
      </c>
      <c r="L2860" s="11">
        <f t="shared" si="26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272"/>
        <v>theater</v>
      </c>
      <c r="R2860" t="str">
        <f t="shared" si="273"/>
        <v>plays</v>
      </c>
      <c r="S2860" s="6">
        <f t="shared" si="270"/>
        <v>0</v>
      </c>
      <c r="T2860" s="7">
        <f t="shared" si="271"/>
        <v>0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8"/>
        <v>42293.362314814818</v>
      </c>
      <c r="K2861">
        <v>1439800904</v>
      </c>
      <c r="L2861" s="11">
        <f t="shared" si="26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272"/>
        <v>theater</v>
      </c>
      <c r="R2861" t="str">
        <f t="shared" si="273"/>
        <v>plays</v>
      </c>
      <c r="S2861" s="6">
        <f t="shared" si="270"/>
        <v>1.7500000000000002E-2</v>
      </c>
      <c r="T2861" s="7">
        <f t="shared" si="271"/>
        <v>35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8"/>
        <v>42540.800648148142</v>
      </c>
      <c r="K2862">
        <v>1461179576</v>
      </c>
      <c r="L2862" s="11">
        <f t="shared" si="26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272"/>
        <v>theater</v>
      </c>
      <c r="R2862" t="str">
        <f t="shared" si="273"/>
        <v>plays</v>
      </c>
      <c r="S2862" s="6">
        <f t="shared" si="270"/>
        <v>6.6500000000000004E-2</v>
      </c>
      <c r="T2862" s="7">
        <f t="shared" si="271"/>
        <v>29.555555555555557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8"/>
        <v>42271.590833333335</v>
      </c>
      <c r="K2863">
        <v>1441894248</v>
      </c>
      <c r="L2863" s="11">
        <f t="shared" si="26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272"/>
        <v>theater</v>
      </c>
      <c r="R2863" t="str">
        <f t="shared" si="273"/>
        <v>plays</v>
      </c>
      <c r="S2863" s="6">
        <f t="shared" si="270"/>
        <v>0.32</v>
      </c>
      <c r="T2863" s="7">
        <f t="shared" si="271"/>
        <v>26.666666666666668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8"/>
        <v>41814.789687500001</v>
      </c>
      <c r="K2864">
        <v>1401044229</v>
      </c>
      <c r="L2864" s="11">
        <f t="shared" si="26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272"/>
        <v>theater</v>
      </c>
      <c r="R2864" t="str">
        <f t="shared" si="273"/>
        <v>plays</v>
      </c>
      <c r="S2864" s="6">
        <f t="shared" si="270"/>
        <v>4.3307086614173228E-3</v>
      </c>
      <c r="T2864" s="7">
        <f t="shared" si="271"/>
        <v>18.333333333333332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8"/>
        <v>41891.675034722226</v>
      </c>
      <c r="K2865">
        <v>1405095123</v>
      </c>
      <c r="L2865" s="11">
        <f t="shared" si="26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272"/>
        <v>theater</v>
      </c>
      <c r="R2865" t="str">
        <f t="shared" si="273"/>
        <v>plays</v>
      </c>
      <c r="S2865" s="6">
        <f t="shared" si="270"/>
        <v>4.0000000000000002E-4</v>
      </c>
      <c r="T2865" s="7">
        <f t="shared" si="271"/>
        <v>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8"/>
        <v>42202.554166666669</v>
      </c>
      <c r="K2866">
        <v>1434552207</v>
      </c>
      <c r="L2866" s="11">
        <f t="shared" si="26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272"/>
        <v>theater</v>
      </c>
      <c r="R2866" t="str">
        <f t="shared" si="273"/>
        <v>plays</v>
      </c>
      <c r="S2866" s="6">
        <f t="shared" si="270"/>
        <v>1.6E-2</v>
      </c>
      <c r="T2866" s="7">
        <f t="shared" si="271"/>
        <v>13.333333333333334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8"/>
        <v>42010.114108796297</v>
      </c>
      <c r="K2867">
        <v>1415328259</v>
      </c>
      <c r="L2867" s="11">
        <f t="shared" si="26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272"/>
        <v>theater</v>
      </c>
      <c r="R2867" t="str">
        <f t="shared" si="273"/>
        <v>plays</v>
      </c>
      <c r="S2867" s="6">
        <f t="shared" si="270"/>
        <v>0</v>
      </c>
      <c r="T2867" s="7">
        <f t="shared" si="271"/>
        <v>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8"/>
        <v>42657.916666666672</v>
      </c>
      <c r="K2868">
        <v>1473893721</v>
      </c>
      <c r="L2868" s="11">
        <f t="shared" si="26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272"/>
        <v>theater</v>
      </c>
      <c r="R2868" t="str">
        <f t="shared" si="273"/>
        <v>plays</v>
      </c>
      <c r="S2868" s="6">
        <f t="shared" si="270"/>
        <v>8.9999999999999993E-3</v>
      </c>
      <c r="T2868" s="7">
        <f t="shared" si="271"/>
        <v>22.5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8"/>
        <v>42555.166666666672</v>
      </c>
      <c r="K2869">
        <v>1465533672</v>
      </c>
      <c r="L2869" s="11">
        <f t="shared" si="26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272"/>
        <v>theater</v>
      </c>
      <c r="R2869" t="str">
        <f t="shared" si="273"/>
        <v>plays</v>
      </c>
      <c r="S2869" s="6">
        <f t="shared" si="270"/>
        <v>0.2016</v>
      </c>
      <c r="T2869" s="7">
        <f t="shared" si="271"/>
        <v>50.4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8"/>
        <v>42648.827013888891</v>
      </c>
      <c r="K2870">
        <v>1473105054</v>
      </c>
      <c r="L2870" s="11">
        <f t="shared" si="26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272"/>
        <v>theater</v>
      </c>
      <c r="R2870" t="str">
        <f t="shared" si="273"/>
        <v>plays</v>
      </c>
      <c r="S2870" s="6">
        <f t="shared" si="270"/>
        <v>0.42011733333333334</v>
      </c>
      <c r="T2870" s="7">
        <f t="shared" si="271"/>
        <v>105.02933333333334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8"/>
        <v>42570.593530092592</v>
      </c>
      <c r="K2871">
        <v>1466345681</v>
      </c>
      <c r="L2871" s="11">
        <f t="shared" si="26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272"/>
        <v>theater</v>
      </c>
      <c r="R2871" t="str">
        <f t="shared" si="273"/>
        <v>plays</v>
      </c>
      <c r="S2871" s="6">
        <f t="shared" si="270"/>
        <v>8.8500000000000002E-3</v>
      </c>
      <c r="T2871" s="7">
        <f t="shared" si="271"/>
        <v>35.4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8"/>
        <v>41776.189409722225</v>
      </c>
      <c r="K2872">
        <v>1397709165</v>
      </c>
      <c r="L2872" s="11">
        <f t="shared" si="26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272"/>
        <v>theater</v>
      </c>
      <c r="R2872" t="str">
        <f t="shared" si="273"/>
        <v>plays</v>
      </c>
      <c r="S2872" s="6">
        <f t="shared" si="270"/>
        <v>0.15</v>
      </c>
      <c r="T2872" s="7">
        <f t="shared" si="271"/>
        <v>83.333333333333329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8"/>
        <v>41994.738576388889</v>
      </c>
      <c r="K2873">
        <v>1417455813</v>
      </c>
      <c r="L2873" s="11">
        <f t="shared" si="26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272"/>
        <v>theater</v>
      </c>
      <c r="R2873" t="str">
        <f t="shared" si="273"/>
        <v>plays</v>
      </c>
      <c r="S2873" s="6">
        <f t="shared" si="270"/>
        <v>4.6699999999999998E-2</v>
      </c>
      <c r="T2873" s="7">
        <f t="shared" si="271"/>
        <v>35.92307692307692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8"/>
        <v>42175.11618055556</v>
      </c>
      <c r="K2874">
        <v>1429584438</v>
      </c>
      <c r="L2874" s="11">
        <f t="shared" si="26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272"/>
        <v>theater</v>
      </c>
      <c r="R2874" t="str">
        <f t="shared" si="273"/>
        <v>plays</v>
      </c>
      <c r="S2874" s="6">
        <f t="shared" si="270"/>
        <v>0</v>
      </c>
      <c r="T2874" s="7">
        <f t="shared" si="271"/>
        <v>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8"/>
        <v>42032.817488425921</v>
      </c>
      <c r="K2875">
        <v>1419881831</v>
      </c>
      <c r="L2875" s="11">
        <f t="shared" si="26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272"/>
        <v>theater</v>
      </c>
      <c r="R2875" t="str">
        <f t="shared" si="273"/>
        <v>plays</v>
      </c>
      <c r="S2875" s="6">
        <f t="shared" si="270"/>
        <v>0.38119999999999998</v>
      </c>
      <c r="T2875" s="7">
        <f t="shared" si="271"/>
        <v>119.125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8"/>
        <v>42752.84474537037</v>
      </c>
      <c r="K2876">
        <v>1482092186</v>
      </c>
      <c r="L2876" s="11">
        <f t="shared" si="26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272"/>
        <v>theater</v>
      </c>
      <c r="R2876" t="str">
        <f t="shared" si="273"/>
        <v>plays</v>
      </c>
      <c r="S2876" s="6">
        <f t="shared" si="270"/>
        <v>5.4199999999999998E-2</v>
      </c>
      <c r="T2876" s="7">
        <f t="shared" si="271"/>
        <v>90.333333333333329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8"/>
        <v>42495.128391203703</v>
      </c>
      <c r="K2877">
        <v>1459825493</v>
      </c>
      <c r="L2877" s="11">
        <f t="shared" si="26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272"/>
        <v>theater</v>
      </c>
      <c r="R2877" t="str">
        <f t="shared" si="273"/>
        <v>plays</v>
      </c>
      <c r="S2877" s="6">
        <f t="shared" si="270"/>
        <v>3.5E-4</v>
      </c>
      <c r="T2877" s="7">
        <f t="shared" si="271"/>
        <v>2.3333333333333335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8"/>
        <v>42201.743969907402</v>
      </c>
      <c r="K2878">
        <v>1434477079</v>
      </c>
      <c r="L2878" s="11">
        <f t="shared" si="26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272"/>
        <v>theater</v>
      </c>
      <c r="R2878" t="str">
        <f t="shared" si="273"/>
        <v>plays</v>
      </c>
      <c r="S2878" s="6">
        <f t="shared" si="270"/>
        <v>0</v>
      </c>
      <c r="T2878" s="7">
        <f t="shared" si="271"/>
        <v>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8"/>
        <v>42704.708333333328</v>
      </c>
      <c r="K2879">
        <v>1477781724</v>
      </c>
      <c r="L2879" s="11">
        <f t="shared" si="26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272"/>
        <v>theater</v>
      </c>
      <c r="R2879" t="str">
        <f t="shared" si="273"/>
        <v>plays</v>
      </c>
      <c r="S2879" s="6">
        <f t="shared" si="270"/>
        <v>0.10833333333333334</v>
      </c>
      <c r="T2879" s="7">
        <f t="shared" si="271"/>
        <v>108.33333333333333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8"/>
        <v>42188.615682870368</v>
      </c>
      <c r="K2880">
        <v>1430750795</v>
      </c>
      <c r="L2880" s="11">
        <f t="shared" si="26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272"/>
        <v>theater</v>
      </c>
      <c r="R2880" t="str">
        <f t="shared" si="273"/>
        <v>plays</v>
      </c>
      <c r="S2880" s="6">
        <f t="shared" si="270"/>
        <v>2.1000000000000001E-2</v>
      </c>
      <c r="T2880" s="7">
        <f t="shared" si="271"/>
        <v>15.75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8"/>
        <v>42389.725243055553</v>
      </c>
      <c r="K2881">
        <v>1450718661</v>
      </c>
      <c r="L2881" s="11">
        <f t="shared" si="26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272"/>
        <v>theater</v>
      </c>
      <c r="R2881" t="str">
        <f t="shared" si="273"/>
        <v>plays</v>
      </c>
      <c r="S2881" s="6">
        <f t="shared" si="270"/>
        <v>2.5892857142857141E-3</v>
      </c>
      <c r="T2881" s="7">
        <f t="shared" si="271"/>
        <v>29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8"/>
        <v>42236.711805555555</v>
      </c>
      <c r="K2882">
        <v>1436305452</v>
      </c>
      <c r="L2882" s="11">
        <f t="shared" si="26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272"/>
        <v>theater</v>
      </c>
      <c r="R2882" t="str">
        <f t="shared" si="273"/>
        <v>plays</v>
      </c>
      <c r="S2882" s="6">
        <f t="shared" si="270"/>
        <v>0.23333333333333334</v>
      </c>
      <c r="T2882" s="7">
        <f t="shared" si="271"/>
        <v>96.551724137931032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4">(((I2883/60)/60)/24)+DATE(1970,1,1)</f>
        <v>41976.639305555553</v>
      </c>
      <c r="K2883">
        <v>1412432436</v>
      </c>
      <c r="L2883" s="11">
        <f t="shared" ref="L2883:L2946" si="275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t="str">
        <f t="shared" si="272"/>
        <v>theater</v>
      </c>
      <c r="R2883" t="str">
        <f t="shared" si="273"/>
        <v>plays</v>
      </c>
      <c r="S2883" s="6">
        <f t="shared" ref="S2883:S2946" si="276">E2883/D2883</f>
        <v>0</v>
      </c>
      <c r="T2883" s="7">
        <f t="shared" ref="T2883:T2946" si="277">IF(E2883=0,0,E2883/N2883)</f>
        <v>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4"/>
        <v>42491.596273148149</v>
      </c>
      <c r="K2884">
        <v>1459520318</v>
      </c>
      <c r="L2884" s="11">
        <f t="shared" si="275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272"/>
        <v>theater</v>
      </c>
      <c r="R2884" t="str">
        <f t="shared" si="273"/>
        <v>plays</v>
      </c>
      <c r="S2884" s="6">
        <f t="shared" si="276"/>
        <v>0.33600000000000002</v>
      </c>
      <c r="T2884" s="7">
        <f t="shared" si="277"/>
        <v>63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4"/>
        <v>42406.207638888889</v>
      </c>
      <c r="K2885">
        <v>1451684437</v>
      </c>
      <c r="L2885" s="11">
        <f t="shared" si="275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272"/>
        <v>theater</v>
      </c>
      <c r="R2885" t="str">
        <f t="shared" si="273"/>
        <v>plays</v>
      </c>
      <c r="S2885" s="6">
        <f t="shared" si="276"/>
        <v>0.1908</v>
      </c>
      <c r="T2885" s="7">
        <f t="shared" si="277"/>
        <v>381.6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4"/>
        <v>41978.727256944447</v>
      </c>
      <c r="K2886">
        <v>1415208435</v>
      </c>
      <c r="L2886" s="11">
        <f t="shared" si="275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272"/>
        <v>theater</v>
      </c>
      <c r="R2886" t="str">
        <f t="shared" si="273"/>
        <v>plays</v>
      </c>
      <c r="S2886" s="6">
        <f t="shared" si="276"/>
        <v>4.1111111111111114E-3</v>
      </c>
      <c r="T2886" s="7">
        <f t="shared" si="277"/>
        <v>46.25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4"/>
        <v>42077.034733796296</v>
      </c>
      <c r="K2887">
        <v>1423705801</v>
      </c>
      <c r="L2887" s="11">
        <f t="shared" si="275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272"/>
        <v>theater</v>
      </c>
      <c r="R2887" t="str">
        <f t="shared" si="273"/>
        <v>plays</v>
      </c>
      <c r="S2887" s="6">
        <f t="shared" si="276"/>
        <v>0.32500000000000001</v>
      </c>
      <c r="T2887" s="7">
        <f t="shared" si="277"/>
        <v>26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4"/>
        <v>42266.165972222225</v>
      </c>
      <c r="K2888">
        <v>1442243484</v>
      </c>
      <c r="L2888" s="11">
        <f t="shared" si="275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272"/>
        <v>theater</v>
      </c>
      <c r="R2888" t="str">
        <f t="shared" si="273"/>
        <v>plays</v>
      </c>
      <c r="S2888" s="6">
        <f t="shared" si="276"/>
        <v>0.05</v>
      </c>
      <c r="T2888" s="7">
        <f t="shared" si="277"/>
        <v>10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4"/>
        <v>42015.427361111113</v>
      </c>
      <c r="K2889">
        <v>1418379324</v>
      </c>
      <c r="L2889" s="11">
        <f t="shared" si="275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272"/>
        <v>theater</v>
      </c>
      <c r="R2889" t="str">
        <f t="shared" si="273"/>
        <v>plays</v>
      </c>
      <c r="S2889" s="6">
        <f t="shared" si="276"/>
        <v>1.6666666666666668E-3</v>
      </c>
      <c r="T2889" s="7">
        <f t="shared" si="277"/>
        <v>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4"/>
        <v>41930.207638888889</v>
      </c>
      <c r="K2890">
        <v>1412945440</v>
      </c>
      <c r="L2890" s="11">
        <f t="shared" si="275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272"/>
        <v>theater</v>
      </c>
      <c r="R2890" t="str">
        <f t="shared" si="273"/>
        <v>plays</v>
      </c>
      <c r="S2890" s="6">
        <f t="shared" si="276"/>
        <v>0</v>
      </c>
      <c r="T2890" s="7">
        <f t="shared" si="277"/>
        <v>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4"/>
        <v>41880.863252314812</v>
      </c>
      <c r="K2891">
        <v>1406752985</v>
      </c>
      <c r="L2891" s="11">
        <f t="shared" si="275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ref="Q2891:Q2954" si="278">LEFT(P2891, FIND("/",P2891)-1)</f>
        <v>theater</v>
      </c>
      <c r="R2891" t="str">
        <f t="shared" ref="R2891:R2954" si="279">RIGHT(P2891,LEN(P2891)-FIND("/",P2891))</f>
        <v>plays</v>
      </c>
      <c r="S2891" s="6">
        <f t="shared" si="276"/>
        <v>0.38066666666666665</v>
      </c>
      <c r="T2891" s="7">
        <f t="shared" si="277"/>
        <v>81.571428571428569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4"/>
        <v>41860.125</v>
      </c>
      <c r="K2892">
        <v>1405100992</v>
      </c>
      <c r="L2892" s="11">
        <f t="shared" si="275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278"/>
        <v>theater</v>
      </c>
      <c r="R2892" t="str">
        <f t="shared" si="279"/>
        <v>plays</v>
      </c>
      <c r="S2892" s="6">
        <f t="shared" si="276"/>
        <v>1.0500000000000001E-2</v>
      </c>
      <c r="T2892" s="7">
        <f t="shared" si="277"/>
        <v>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4"/>
        <v>42475.84175925926</v>
      </c>
      <c r="K2893">
        <v>1455570728</v>
      </c>
      <c r="L2893" s="11">
        <f t="shared" si="275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278"/>
        <v>theater</v>
      </c>
      <c r="R2893" t="str">
        <f t="shared" si="279"/>
        <v>plays</v>
      </c>
      <c r="S2893" s="6">
        <f t="shared" si="276"/>
        <v>2.7300000000000001E-2</v>
      </c>
      <c r="T2893" s="7">
        <f t="shared" si="277"/>
        <v>27.3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4"/>
        <v>41876.875</v>
      </c>
      <c r="K2894">
        <v>1408381704</v>
      </c>
      <c r="L2894" s="11">
        <f t="shared" si="275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278"/>
        <v>theater</v>
      </c>
      <c r="R2894" t="str">
        <f t="shared" si="279"/>
        <v>plays</v>
      </c>
      <c r="S2894" s="6">
        <f t="shared" si="276"/>
        <v>9.0909090909090912E-2</v>
      </c>
      <c r="T2894" s="7">
        <f t="shared" si="277"/>
        <v>29.411764705882351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4"/>
        <v>42013.083333333328</v>
      </c>
      <c r="K2895">
        <v>1415644395</v>
      </c>
      <c r="L2895" s="11">
        <f t="shared" si="275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278"/>
        <v>theater</v>
      </c>
      <c r="R2895" t="str">
        <f t="shared" si="279"/>
        <v>plays</v>
      </c>
      <c r="S2895" s="6">
        <f t="shared" si="276"/>
        <v>5.0000000000000001E-3</v>
      </c>
      <c r="T2895" s="7">
        <f t="shared" si="277"/>
        <v>12.5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4"/>
        <v>42097.944618055553</v>
      </c>
      <c r="K2896">
        <v>1422920415</v>
      </c>
      <c r="L2896" s="11">
        <f t="shared" si="275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278"/>
        <v>theater</v>
      </c>
      <c r="R2896" t="str">
        <f t="shared" si="279"/>
        <v>plays</v>
      </c>
      <c r="S2896" s="6">
        <f t="shared" si="276"/>
        <v>0</v>
      </c>
      <c r="T2896" s="7">
        <f t="shared" si="277"/>
        <v>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4"/>
        <v>41812.875</v>
      </c>
      <c r="K2897">
        <v>1403356792</v>
      </c>
      <c r="L2897" s="11">
        <f t="shared" si="275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278"/>
        <v>theater</v>
      </c>
      <c r="R2897" t="str">
        <f t="shared" si="279"/>
        <v>plays</v>
      </c>
      <c r="S2897" s="6">
        <f t="shared" si="276"/>
        <v>4.5999999999999999E-2</v>
      </c>
      <c r="T2897" s="7">
        <f t="shared" si="277"/>
        <v>5.75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4"/>
        <v>42716.25</v>
      </c>
      <c r="K2898">
        <v>1480283321</v>
      </c>
      <c r="L2898" s="11">
        <f t="shared" si="275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278"/>
        <v>theater</v>
      </c>
      <c r="R2898" t="str">
        <f t="shared" si="279"/>
        <v>plays</v>
      </c>
      <c r="S2898" s="6">
        <f t="shared" si="276"/>
        <v>0.20833333333333334</v>
      </c>
      <c r="T2898" s="7">
        <f t="shared" si="277"/>
        <v>52.083333333333336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4"/>
        <v>42288.645196759258</v>
      </c>
      <c r="K2899">
        <v>1441985458</v>
      </c>
      <c r="L2899" s="11">
        <f t="shared" si="275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278"/>
        <v>theater</v>
      </c>
      <c r="R2899" t="str">
        <f t="shared" si="279"/>
        <v>plays</v>
      </c>
      <c r="S2899" s="6">
        <f t="shared" si="276"/>
        <v>4.583333333333333E-2</v>
      </c>
      <c r="T2899" s="7">
        <f t="shared" si="277"/>
        <v>183.33333333333334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4"/>
        <v>42308.664965277778</v>
      </c>
      <c r="K2900">
        <v>1443715053</v>
      </c>
      <c r="L2900" s="11">
        <f t="shared" si="275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278"/>
        <v>theater</v>
      </c>
      <c r="R2900" t="str">
        <f t="shared" si="279"/>
        <v>plays</v>
      </c>
      <c r="S2900" s="6">
        <f t="shared" si="276"/>
        <v>4.2133333333333335E-2</v>
      </c>
      <c r="T2900" s="7">
        <f t="shared" si="277"/>
        <v>26.333333333333332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4"/>
        <v>42575.078217592592</v>
      </c>
      <c r="K2901">
        <v>1464141158</v>
      </c>
      <c r="L2901" s="11">
        <f t="shared" si="275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278"/>
        <v>theater</v>
      </c>
      <c r="R2901" t="str">
        <f t="shared" si="279"/>
        <v>plays</v>
      </c>
      <c r="S2901" s="6">
        <f t="shared" si="276"/>
        <v>0</v>
      </c>
      <c r="T2901" s="7">
        <f t="shared" si="277"/>
        <v>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4"/>
        <v>41860.234166666669</v>
      </c>
      <c r="K2902">
        <v>1404970632</v>
      </c>
      <c r="L2902" s="11">
        <f t="shared" si="275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278"/>
        <v>theater</v>
      </c>
      <c r="R2902" t="str">
        <f t="shared" si="279"/>
        <v>plays</v>
      </c>
      <c r="S2902" s="6">
        <f t="shared" si="276"/>
        <v>0.61909090909090914</v>
      </c>
      <c r="T2902" s="7">
        <f t="shared" si="277"/>
        <v>486.42857142857144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4"/>
        <v>42042.904386574075</v>
      </c>
      <c r="K2903">
        <v>1418161339</v>
      </c>
      <c r="L2903" s="11">
        <f t="shared" si="275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278"/>
        <v>theater</v>
      </c>
      <c r="R2903" t="str">
        <f t="shared" si="279"/>
        <v>plays</v>
      </c>
      <c r="S2903" s="6">
        <f t="shared" si="276"/>
        <v>8.0000000000000002E-3</v>
      </c>
      <c r="T2903" s="7">
        <f t="shared" si="277"/>
        <v>3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4"/>
        <v>42240.439768518518</v>
      </c>
      <c r="K2904">
        <v>1437820396</v>
      </c>
      <c r="L2904" s="11">
        <f t="shared" si="275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278"/>
        <v>theater</v>
      </c>
      <c r="R2904" t="str">
        <f t="shared" si="279"/>
        <v>plays</v>
      </c>
      <c r="S2904" s="6">
        <f t="shared" si="276"/>
        <v>1.6666666666666666E-4</v>
      </c>
      <c r="T2904" s="7">
        <f t="shared" si="277"/>
        <v>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4"/>
        <v>42256.166874999995</v>
      </c>
      <c r="K2905">
        <v>1436587218</v>
      </c>
      <c r="L2905" s="11">
        <f t="shared" si="275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278"/>
        <v>theater</v>
      </c>
      <c r="R2905" t="str">
        <f t="shared" si="279"/>
        <v>plays</v>
      </c>
      <c r="S2905" s="6">
        <f t="shared" si="276"/>
        <v>7.7999999999999996E-3</v>
      </c>
      <c r="T2905" s="7">
        <f t="shared" si="277"/>
        <v>9.75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4"/>
        <v>41952.5</v>
      </c>
      <c r="K2906">
        <v>1414538031</v>
      </c>
      <c r="L2906" s="11">
        <f t="shared" si="275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278"/>
        <v>theater</v>
      </c>
      <c r="R2906" t="str">
        <f t="shared" si="279"/>
        <v>plays</v>
      </c>
      <c r="S2906" s="6">
        <f t="shared" si="276"/>
        <v>0.05</v>
      </c>
      <c r="T2906" s="7">
        <f t="shared" si="277"/>
        <v>18.75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4"/>
        <v>42620.056863425925</v>
      </c>
      <c r="K2907">
        <v>1472001713</v>
      </c>
      <c r="L2907" s="11">
        <f t="shared" si="275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278"/>
        <v>theater</v>
      </c>
      <c r="R2907" t="str">
        <f t="shared" si="279"/>
        <v>plays</v>
      </c>
      <c r="S2907" s="6">
        <f t="shared" si="276"/>
        <v>0.17771428571428571</v>
      </c>
      <c r="T2907" s="7">
        <f t="shared" si="277"/>
        <v>36.588235294117645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4"/>
        <v>42217.041666666672</v>
      </c>
      <c r="K2908">
        <v>1436888066</v>
      </c>
      <c r="L2908" s="11">
        <f t="shared" si="275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278"/>
        <v>theater</v>
      </c>
      <c r="R2908" t="str">
        <f t="shared" si="279"/>
        <v>plays</v>
      </c>
      <c r="S2908" s="6">
        <f t="shared" si="276"/>
        <v>9.4166666666666662E-2</v>
      </c>
      <c r="T2908" s="7">
        <f t="shared" si="277"/>
        <v>80.714285714285708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4"/>
        <v>42504.877743055549</v>
      </c>
      <c r="K2909">
        <v>1458075837</v>
      </c>
      <c r="L2909" s="11">
        <f t="shared" si="275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278"/>
        <v>theater</v>
      </c>
      <c r="R2909" t="str">
        <f t="shared" si="279"/>
        <v>plays</v>
      </c>
      <c r="S2909" s="6">
        <f t="shared" si="276"/>
        <v>8.0000000000000004E-4</v>
      </c>
      <c r="T2909" s="7">
        <f t="shared" si="277"/>
        <v>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4"/>
        <v>42529.731701388882</v>
      </c>
      <c r="K2910">
        <v>1462815219</v>
      </c>
      <c r="L2910" s="11">
        <f t="shared" si="275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278"/>
        <v>theater</v>
      </c>
      <c r="R2910" t="str">
        <f t="shared" si="279"/>
        <v>plays</v>
      </c>
      <c r="S2910" s="6">
        <f t="shared" si="276"/>
        <v>2.75E-2</v>
      </c>
      <c r="T2910" s="7">
        <f t="shared" si="277"/>
        <v>52.8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4"/>
        <v>41968.823611111111</v>
      </c>
      <c r="K2911">
        <v>1413527001</v>
      </c>
      <c r="L2911" s="11">
        <f t="shared" si="275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278"/>
        <v>theater</v>
      </c>
      <c r="R2911" t="str">
        <f t="shared" si="279"/>
        <v>plays</v>
      </c>
      <c r="S2911" s="6">
        <f t="shared" si="276"/>
        <v>1.1111111111111112E-4</v>
      </c>
      <c r="T2911" s="7">
        <f t="shared" si="277"/>
        <v>20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4"/>
        <v>42167.841284722221</v>
      </c>
      <c r="K2912">
        <v>1428955887</v>
      </c>
      <c r="L2912" s="11">
        <f t="shared" si="275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278"/>
        <v>theater</v>
      </c>
      <c r="R2912" t="str">
        <f t="shared" si="279"/>
        <v>plays</v>
      </c>
      <c r="S2912" s="6">
        <f t="shared" si="276"/>
        <v>3.3333333333333335E-5</v>
      </c>
      <c r="T2912" s="7">
        <f t="shared" si="277"/>
        <v>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4"/>
        <v>42182.768819444449</v>
      </c>
      <c r="K2913">
        <v>1431973626</v>
      </c>
      <c r="L2913" s="11">
        <f t="shared" si="275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278"/>
        <v>theater</v>
      </c>
      <c r="R2913" t="str">
        <f t="shared" si="279"/>
        <v>plays</v>
      </c>
      <c r="S2913" s="6">
        <f t="shared" si="276"/>
        <v>0.36499999999999999</v>
      </c>
      <c r="T2913" s="7">
        <f t="shared" si="277"/>
        <v>46.928571428571431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4"/>
        <v>42384.131643518514</v>
      </c>
      <c r="K2914">
        <v>1450235374</v>
      </c>
      <c r="L2914" s="11">
        <f t="shared" si="275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278"/>
        <v>theater</v>
      </c>
      <c r="R2914" t="str">
        <f t="shared" si="279"/>
        <v>plays</v>
      </c>
      <c r="S2914" s="6">
        <f t="shared" si="276"/>
        <v>0.14058171745152354</v>
      </c>
      <c r="T2914" s="7">
        <f t="shared" si="277"/>
        <v>78.07692307692308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4"/>
        <v>41888.922905092593</v>
      </c>
      <c r="K2915">
        <v>1404857339</v>
      </c>
      <c r="L2915" s="11">
        <f t="shared" si="275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278"/>
        <v>theater</v>
      </c>
      <c r="R2915" t="str">
        <f t="shared" si="279"/>
        <v>plays</v>
      </c>
      <c r="S2915" s="6">
        <f t="shared" si="276"/>
        <v>2.0000000000000001E-4</v>
      </c>
      <c r="T2915" s="7">
        <f t="shared" si="277"/>
        <v>1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4"/>
        <v>42077.865671296298</v>
      </c>
      <c r="K2916">
        <v>1421185594</v>
      </c>
      <c r="L2916" s="11">
        <f t="shared" si="275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278"/>
        <v>theater</v>
      </c>
      <c r="R2916" t="str">
        <f t="shared" si="279"/>
        <v>plays</v>
      </c>
      <c r="S2916" s="6">
        <f t="shared" si="276"/>
        <v>4.0000000000000003E-5</v>
      </c>
      <c r="T2916" s="7">
        <f t="shared" si="277"/>
        <v>1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4"/>
        <v>42445.356365740736</v>
      </c>
      <c r="K2917">
        <v>1455528790</v>
      </c>
      <c r="L2917" s="11">
        <f t="shared" si="275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278"/>
        <v>theater</v>
      </c>
      <c r="R2917" t="str">
        <f t="shared" si="279"/>
        <v>plays</v>
      </c>
      <c r="S2917" s="6">
        <f t="shared" si="276"/>
        <v>0.61099999999999999</v>
      </c>
      <c r="T2917" s="7">
        <f t="shared" si="277"/>
        <v>203.66666666666666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4"/>
        <v>41778.476724537039</v>
      </c>
      <c r="K2918">
        <v>1398511589</v>
      </c>
      <c r="L2918" s="11">
        <f t="shared" si="275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278"/>
        <v>theater</v>
      </c>
      <c r="R2918" t="str">
        <f t="shared" si="279"/>
        <v>plays</v>
      </c>
      <c r="S2918" s="6">
        <f t="shared" si="276"/>
        <v>7.8378378378378383E-2</v>
      </c>
      <c r="T2918" s="7">
        <f t="shared" si="277"/>
        <v>20.714285714285715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4"/>
        <v>42263.234340277777</v>
      </c>
      <c r="K2919">
        <v>1440826647</v>
      </c>
      <c r="L2919" s="11">
        <f t="shared" si="275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278"/>
        <v>theater</v>
      </c>
      <c r="R2919" t="str">
        <f t="shared" si="279"/>
        <v>plays</v>
      </c>
      <c r="S2919" s="6">
        <f t="shared" si="276"/>
        <v>0.2185</v>
      </c>
      <c r="T2919" s="7">
        <f t="shared" si="277"/>
        <v>48.555555555555557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4"/>
        <v>42306.629710648151</v>
      </c>
      <c r="K2920">
        <v>1443712007</v>
      </c>
      <c r="L2920" s="11">
        <f t="shared" si="275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278"/>
        <v>theater</v>
      </c>
      <c r="R2920" t="str">
        <f t="shared" si="279"/>
        <v>plays</v>
      </c>
      <c r="S2920" s="6">
        <f t="shared" si="276"/>
        <v>0.27239999999999998</v>
      </c>
      <c r="T2920" s="7">
        <f t="shared" si="277"/>
        <v>68.099999999999994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4"/>
        <v>41856.61954861111</v>
      </c>
      <c r="K2921">
        <v>1404658329</v>
      </c>
      <c r="L2921" s="11">
        <f t="shared" si="275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278"/>
        <v>theater</v>
      </c>
      <c r="R2921" t="str">
        <f t="shared" si="279"/>
        <v>plays</v>
      </c>
      <c r="S2921" s="6">
        <f t="shared" si="276"/>
        <v>8.5000000000000006E-2</v>
      </c>
      <c r="T2921" s="7">
        <f t="shared" si="277"/>
        <v>8.5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4"/>
        <v>42088.750810185185</v>
      </c>
      <c r="K2922">
        <v>1424718070</v>
      </c>
      <c r="L2922" s="11">
        <f t="shared" si="275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278"/>
        <v>theater</v>
      </c>
      <c r="R2922" t="str">
        <f t="shared" si="279"/>
        <v>plays</v>
      </c>
      <c r="S2922" s="6">
        <f t="shared" si="276"/>
        <v>0.26840000000000003</v>
      </c>
      <c r="T2922" s="7">
        <f t="shared" si="277"/>
        <v>51.615384615384613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4"/>
        <v>41907.886620370373</v>
      </c>
      <c r="K2923">
        <v>1409087804</v>
      </c>
      <c r="L2923" s="11">
        <f t="shared" si="275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278"/>
        <v>theater</v>
      </c>
      <c r="R2923" t="str">
        <f t="shared" si="279"/>
        <v>musical</v>
      </c>
      <c r="S2923" s="6">
        <f t="shared" si="276"/>
        <v>1.29</v>
      </c>
      <c r="T2923" s="7">
        <f t="shared" si="277"/>
        <v>43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4"/>
        <v>42142.874155092592</v>
      </c>
      <c r="K2924">
        <v>1428094727</v>
      </c>
      <c r="L2924" s="11">
        <f t="shared" si="275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278"/>
        <v>theater</v>
      </c>
      <c r="R2924" t="str">
        <f t="shared" si="279"/>
        <v>musical</v>
      </c>
      <c r="S2924" s="6">
        <f t="shared" si="276"/>
        <v>1</v>
      </c>
      <c r="T2924" s="7">
        <f t="shared" si="277"/>
        <v>83.333333333333329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4"/>
        <v>42028.125</v>
      </c>
      <c r="K2925">
        <v>1420774779</v>
      </c>
      <c r="L2925" s="11">
        <f t="shared" si="275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278"/>
        <v>theater</v>
      </c>
      <c r="R2925" t="str">
        <f t="shared" si="279"/>
        <v>musical</v>
      </c>
      <c r="S2925" s="6">
        <f t="shared" si="276"/>
        <v>1</v>
      </c>
      <c r="T2925" s="7">
        <f t="shared" si="277"/>
        <v>30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4"/>
        <v>42133.165972222225</v>
      </c>
      <c r="K2926">
        <v>1428585710</v>
      </c>
      <c r="L2926" s="11">
        <f t="shared" si="275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278"/>
        <v>theater</v>
      </c>
      <c r="R2926" t="str">
        <f t="shared" si="279"/>
        <v>musical</v>
      </c>
      <c r="S2926" s="6">
        <f t="shared" si="276"/>
        <v>1.032</v>
      </c>
      <c r="T2926" s="7">
        <f t="shared" si="277"/>
        <v>175.51020408163265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4"/>
        <v>41893.584120370368</v>
      </c>
      <c r="K2927">
        <v>1407852068</v>
      </c>
      <c r="L2927" s="11">
        <f t="shared" si="275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278"/>
        <v>theater</v>
      </c>
      <c r="R2927" t="str">
        <f t="shared" si="279"/>
        <v>musical</v>
      </c>
      <c r="S2927" s="6">
        <f t="shared" si="276"/>
        <v>1.0244597777777777</v>
      </c>
      <c r="T2927" s="7">
        <f t="shared" si="277"/>
        <v>231.66175879396985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4"/>
        <v>42058.765960648147</v>
      </c>
      <c r="K2928">
        <v>1423506179</v>
      </c>
      <c r="L2928" s="11">
        <f t="shared" si="275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278"/>
        <v>theater</v>
      </c>
      <c r="R2928" t="str">
        <f t="shared" si="279"/>
        <v>musical</v>
      </c>
      <c r="S2928" s="6">
        <f t="shared" si="276"/>
        <v>1.25</v>
      </c>
      <c r="T2928" s="7">
        <f t="shared" si="277"/>
        <v>75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4"/>
        <v>41835.208333333336</v>
      </c>
      <c r="K2929">
        <v>1402934629</v>
      </c>
      <c r="L2929" s="11">
        <f t="shared" si="275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278"/>
        <v>theater</v>
      </c>
      <c r="R2929" t="str">
        <f t="shared" si="279"/>
        <v>musical</v>
      </c>
      <c r="S2929" s="6">
        <f t="shared" si="276"/>
        <v>1.3083333333333333</v>
      </c>
      <c r="T2929" s="7">
        <f t="shared" si="277"/>
        <v>112.14285714285714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4"/>
        <v>42433.998217592598</v>
      </c>
      <c r="K2930">
        <v>1454543846</v>
      </c>
      <c r="L2930" s="11">
        <f t="shared" si="275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278"/>
        <v>theater</v>
      </c>
      <c r="R2930" t="str">
        <f t="shared" si="279"/>
        <v>musical</v>
      </c>
      <c r="S2930" s="6">
        <f t="shared" si="276"/>
        <v>1</v>
      </c>
      <c r="T2930" s="7">
        <f t="shared" si="277"/>
        <v>41.666666666666664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4"/>
        <v>41784.564328703702</v>
      </c>
      <c r="K2931">
        <v>1398432758</v>
      </c>
      <c r="L2931" s="11">
        <f t="shared" si="275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278"/>
        <v>theater</v>
      </c>
      <c r="R2931" t="str">
        <f t="shared" si="279"/>
        <v>musical</v>
      </c>
      <c r="S2931" s="6">
        <f t="shared" si="276"/>
        <v>1.02069375</v>
      </c>
      <c r="T2931" s="7">
        <f t="shared" si="277"/>
        <v>255.17343750000001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4"/>
        <v>42131.584074074075</v>
      </c>
      <c r="K2932">
        <v>1428415264</v>
      </c>
      <c r="L2932" s="11">
        <f t="shared" si="275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278"/>
        <v>theater</v>
      </c>
      <c r="R2932" t="str">
        <f t="shared" si="279"/>
        <v>musical</v>
      </c>
      <c r="S2932" s="6">
        <f t="shared" si="276"/>
        <v>1.0092000000000001</v>
      </c>
      <c r="T2932" s="7">
        <f t="shared" si="277"/>
        <v>162.7741935483871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4"/>
        <v>41897.255555555559</v>
      </c>
      <c r="K2933">
        <v>1408604363</v>
      </c>
      <c r="L2933" s="11">
        <f t="shared" si="275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278"/>
        <v>theater</v>
      </c>
      <c r="R2933" t="str">
        <f t="shared" si="279"/>
        <v>musical</v>
      </c>
      <c r="S2933" s="6">
        <f t="shared" si="276"/>
        <v>1.06</v>
      </c>
      <c r="T2933" s="7">
        <f t="shared" si="277"/>
        <v>88.333333333333329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4"/>
        <v>42056.458333333328</v>
      </c>
      <c r="K2934">
        <v>1421812637</v>
      </c>
      <c r="L2934" s="11">
        <f t="shared" si="275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278"/>
        <v>theater</v>
      </c>
      <c r="R2934" t="str">
        <f t="shared" si="279"/>
        <v>musical</v>
      </c>
      <c r="S2934" s="6">
        <f t="shared" si="276"/>
        <v>1.0509677419354839</v>
      </c>
      <c r="T2934" s="7">
        <f t="shared" si="277"/>
        <v>85.736842105263165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4"/>
        <v>42525.956631944442</v>
      </c>
      <c r="K2935">
        <v>1462489053</v>
      </c>
      <c r="L2935" s="11">
        <f t="shared" si="275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278"/>
        <v>theater</v>
      </c>
      <c r="R2935" t="str">
        <f t="shared" si="279"/>
        <v>musical</v>
      </c>
      <c r="S2935" s="6">
        <f t="shared" si="276"/>
        <v>1.0276000000000001</v>
      </c>
      <c r="T2935" s="7">
        <f t="shared" si="277"/>
        <v>47.574074074074076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4"/>
        <v>41805.636157407411</v>
      </c>
      <c r="K2936">
        <v>1400253364</v>
      </c>
      <c r="L2936" s="11">
        <f t="shared" si="275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278"/>
        <v>theater</v>
      </c>
      <c r="R2936" t="str">
        <f t="shared" si="279"/>
        <v>musical</v>
      </c>
      <c r="S2936" s="6">
        <f t="shared" si="276"/>
        <v>1.08</v>
      </c>
      <c r="T2936" s="7">
        <f t="shared" si="277"/>
        <v>72.972972972972968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4"/>
        <v>42611.708333333328</v>
      </c>
      <c r="K2937">
        <v>1467468008</v>
      </c>
      <c r="L2937" s="11">
        <f t="shared" si="275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278"/>
        <v>theater</v>
      </c>
      <c r="R2937" t="str">
        <f t="shared" si="279"/>
        <v>musical</v>
      </c>
      <c r="S2937" s="6">
        <f t="shared" si="276"/>
        <v>1.0088571428571429</v>
      </c>
      <c r="T2937" s="7">
        <f t="shared" si="277"/>
        <v>90.538461538461533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4"/>
        <v>41925.207638888889</v>
      </c>
      <c r="K2938">
        <v>1412091423</v>
      </c>
      <c r="L2938" s="11">
        <f t="shared" si="275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278"/>
        <v>theater</v>
      </c>
      <c r="R2938" t="str">
        <f t="shared" si="279"/>
        <v>musical</v>
      </c>
      <c r="S2938" s="6">
        <f t="shared" si="276"/>
        <v>1.28</v>
      </c>
      <c r="T2938" s="7">
        <f t="shared" si="277"/>
        <v>37.647058823529413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4"/>
        <v>41833.457326388889</v>
      </c>
      <c r="K2939">
        <v>1402657113</v>
      </c>
      <c r="L2939" s="11">
        <f t="shared" si="275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278"/>
        <v>theater</v>
      </c>
      <c r="R2939" t="str">
        <f t="shared" si="279"/>
        <v>musical</v>
      </c>
      <c r="S2939" s="6">
        <f t="shared" si="276"/>
        <v>1.3333333333333333</v>
      </c>
      <c r="T2939" s="7">
        <f t="shared" si="277"/>
        <v>36.363636363636367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4"/>
        <v>42034.703865740739</v>
      </c>
      <c r="K2940">
        <v>1420044814</v>
      </c>
      <c r="L2940" s="11">
        <f t="shared" si="275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278"/>
        <v>theater</v>
      </c>
      <c r="R2940" t="str">
        <f t="shared" si="279"/>
        <v>musical</v>
      </c>
      <c r="S2940" s="6">
        <f t="shared" si="276"/>
        <v>1.0137499999999999</v>
      </c>
      <c r="T2940" s="7">
        <f t="shared" si="277"/>
        <v>126.71875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4"/>
        <v>41879.041666666664</v>
      </c>
      <c r="K2941">
        <v>1406316312</v>
      </c>
      <c r="L2941" s="11">
        <f t="shared" si="275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278"/>
        <v>theater</v>
      </c>
      <c r="R2941" t="str">
        <f t="shared" si="279"/>
        <v>musical</v>
      </c>
      <c r="S2941" s="6">
        <f t="shared" si="276"/>
        <v>1.0287500000000001</v>
      </c>
      <c r="T2941" s="7">
        <f t="shared" si="277"/>
        <v>329.2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4"/>
        <v>42022.773356481484</v>
      </c>
      <c r="K2942">
        <v>1418150018</v>
      </c>
      <c r="L2942" s="11">
        <f t="shared" si="275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278"/>
        <v>theater</v>
      </c>
      <c r="R2942" t="str">
        <f t="shared" si="279"/>
        <v>musical</v>
      </c>
      <c r="S2942" s="6">
        <f t="shared" si="276"/>
        <v>1.0724</v>
      </c>
      <c r="T2942" s="7">
        <f t="shared" si="277"/>
        <v>81.242424242424249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4"/>
        <v>42064.960127314815</v>
      </c>
      <c r="K2943">
        <v>1422658955</v>
      </c>
      <c r="L2943" s="11">
        <f t="shared" si="275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278"/>
        <v>theater</v>
      </c>
      <c r="R2943" t="str">
        <f t="shared" si="279"/>
        <v>spaces</v>
      </c>
      <c r="S2943" s="6">
        <f t="shared" si="276"/>
        <v>4.0000000000000003E-5</v>
      </c>
      <c r="T2943" s="7">
        <f t="shared" si="277"/>
        <v>1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4"/>
        <v>42354.845833333333</v>
      </c>
      <c r="K2944">
        <v>1448565459</v>
      </c>
      <c r="L2944" s="11">
        <f t="shared" si="275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278"/>
        <v>theater</v>
      </c>
      <c r="R2944" t="str">
        <f t="shared" si="279"/>
        <v>spaces</v>
      </c>
      <c r="S2944" s="6">
        <f t="shared" si="276"/>
        <v>0.20424999999999999</v>
      </c>
      <c r="T2944" s="7">
        <f t="shared" si="277"/>
        <v>202.22772277227722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4"/>
        <v>42107.129398148143</v>
      </c>
      <c r="K2945">
        <v>1426302380</v>
      </c>
      <c r="L2945" s="11">
        <f t="shared" si="275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278"/>
        <v>theater</v>
      </c>
      <c r="R2945" t="str">
        <f t="shared" si="279"/>
        <v>spaces</v>
      </c>
      <c r="S2945" s="6">
        <f t="shared" si="276"/>
        <v>0</v>
      </c>
      <c r="T2945" s="7">
        <f t="shared" si="277"/>
        <v>0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4"/>
        <v>42162.9143287037</v>
      </c>
      <c r="K2946">
        <v>1431122198</v>
      </c>
      <c r="L2946" s="11">
        <f t="shared" si="275"/>
        <v>42132.9143287037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278"/>
        <v>theater</v>
      </c>
      <c r="R2946" t="str">
        <f t="shared" si="279"/>
        <v>spaces</v>
      </c>
      <c r="S2946" s="6">
        <f t="shared" si="276"/>
        <v>0.01</v>
      </c>
      <c r="T2946" s="7">
        <f t="shared" si="277"/>
        <v>100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80">(((I2947/60)/60)/24)+DATE(1970,1,1)</f>
        <v>42148.139583333337</v>
      </c>
      <c r="K2947">
        <v>1429845660</v>
      </c>
      <c r="L2947" s="11">
        <f t="shared" ref="L2947:L3010" si="281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t="str">
        <f t="shared" si="278"/>
        <v>theater</v>
      </c>
      <c r="R2947" t="str">
        <f t="shared" si="279"/>
        <v>spaces</v>
      </c>
      <c r="S2947" s="6">
        <f t="shared" ref="S2947:S3010" si="282">E2947/D2947</f>
        <v>0</v>
      </c>
      <c r="T2947" s="7">
        <f t="shared" ref="T2947:T3010" si="283">IF(E2947=0,0,E2947/N2947)</f>
        <v>0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80"/>
        <v>42597.531157407408</v>
      </c>
      <c r="K2948">
        <v>1468673092</v>
      </c>
      <c r="L2948" s="11">
        <f t="shared" si="281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278"/>
        <v>theater</v>
      </c>
      <c r="R2948" t="str">
        <f t="shared" si="279"/>
        <v>spaces</v>
      </c>
      <c r="S2948" s="6">
        <f t="shared" si="282"/>
        <v>1E-3</v>
      </c>
      <c r="T2948" s="7">
        <f t="shared" si="283"/>
        <v>1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80"/>
        <v>42698.715972222228</v>
      </c>
      <c r="K2949">
        <v>1475760567</v>
      </c>
      <c r="L2949" s="11">
        <f t="shared" si="281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278"/>
        <v>theater</v>
      </c>
      <c r="R2949" t="str">
        <f t="shared" si="279"/>
        <v>spaces</v>
      </c>
      <c r="S2949" s="6">
        <f t="shared" si="282"/>
        <v>4.2880000000000001E-2</v>
      </c>
      <c r="T2949" s="7">
        <f t="shared" si="283"/>
        <v>82.461538461538467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80"/>
        <v>42157.649224537032</v>
      </c>
      <c r="K2950">
        <v>1428075293</v>
      </c>
      <c r="L2950" s="11">
        <f t="shared" si="281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278"/>
        <v>theater</v>
      </c>
      <c r="R2950" t="str">
        <f t="shared" si="279"/>
        <v>spaces</v>
      </c>
      <c r="S2950" s="6">
        <f t="shared" si="282"/>
        <v>4.8000000000000001E-5</v>
      </c>
      <c r="T2950" s="7">
        <f t="shared" si="283"/>
        <v>2.6666666666666665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80"/>
        <v>42327.864780092597</v>
      </c>
      <c r="K2951">
        <v>1445370317</v>
      </c>
      <c r="L2951" s="11">
        <f t="shared" si="281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278"/>
        <v>theater</v>
      </c>
      <c r="R2951" t="str">
        <f t="shared" si="279"/>
        <v>spaces</v>
      </c>
      <c r="S2951" s="6">
        <f t="shared" si="282"/>
        <v>2.5000000000000001E-2</v>
      </c>
      <c r="T2951" s="7">
        <f t="shared" si="283"/>
        <v>12.5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80"/>
        <v>42392.36518518519</v>
      </c>
      <c r="K2952">
        <v>1450946752</v>
      </c>
      <c r="L2952" s="11">
        <f t="shared" si="281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278"/>
        <v>theater</v>
      </c>
      <c r="R2952" t="str">
        <f t="shared" si="279"/>
        <v>spaces</v>
      </c>
      <c r="S2952" s="6">
        <f t="shared" si="282"/>
        <v>0</v>
      </c>
      <c r="T2952" s="7">
        <f t="shared" si="283"/>
        <v>0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80"/>
        <v>41917.802928240737</v>
      </c>
      <c r="K2953">
        <v>1408648573</v>
      </c>
      <c r="L2953" s="11">
        <f t="shared" si="281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278"/>
        <v>theater</v>
      </c>
      <c r="R2953" t="str">
        <f t="shared" si="279"/>
        <v>spaces</v>
      </c>
      <c r="S2953" s="6">
        <f t="shared" si="282"/>
        <v>2.1919999999999999E-2</v>
      </c>
      <c r="T2953" s="7">
        <f t="shared" si="283"/>
        <v>18.896551724137932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80"/>
        <v>42660.166666666672</v>
      </c>
      <c r="K2954">
        <v>1473957239</v>
      </c>
      <c r="L2954" s="11">
        <f t="shared" si="281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278"/>
        <v>theater</v>
      </c>
      <c r="R2954" t="str">
        <f t="shared" si="279"/>
        <v>spaces</v>
      </c>
      <c r="S2954" s="6">
        <f t="shared" si="282"/>
        <v>8.0250000000000002E-2</v>
      </c>
      <c r="T2954" s="7">
        <f t="shared" si="283"/>
        <v>200.625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80"/>
        <v>42285.791909722218</v>
      </c>
      <c r="K2955">
        <v>1441738821</v>
      </c>
      <c r="L2955" s="11">
        <f t="shared" si="281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t="str">
        <f t="shared" ref="Q2955:Q3018" si="284">LEFT(P2955, FIND("/",P2955)-1)</f>
        <v>theater</v>
      </c>
      <c r="R2955" t="str">
        <f t="shared" ref="R2955:R3018" si="285">RIGHT(P2955,LEN(P2955)-FIND("/",P2955))</f>
        <v>spaces</v>
      </c>
      <c r="S2955" s="6">
        <f t="shared" si="282"/>
        <v>1.5125E-3</v>
      </c>
      <c r="T2955" s="7">
        <f t="shared" si="283"/>
        <v>201.66666666666666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80"/>
        <v>42810.541701388895</v>
      </c>
      <c r="K2956">
        <v>1487944803</v>
      </c>
      <c r="L2956" s="11">
        <f t="shared" si="281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284"/>
        <v>theater</v>
      </c>
      <c r="R2956" t="str">
        <f t="shared" si="285"/>
        <v>spaces</v>
      </c>
      <c r="S2956" s="6">
        <f t="shared" si="282"/>
        <v>0</v>
      </c>
      <c r="T2956" s="7">
        <f t="shared" si="283"/>
        <v>0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80"/>
        <v>42171.741307870368</v>
      </c>
      <c r="K2957">
        <v>1431884849</v>
      </c>
      <c r="L2957" s="11">
        <f t="shared" si="281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284"/>
        <v>theater</v>
      </c>
      <c r="R2957" t="str">
        <f t="shared" si="285"/>
        <v>spaces</v>
      </c>
      <c r="S2957" s="6">
        <f t="shared" si="282"/>
        <v>0.59583333333333333</v>
      </c>
      <c r="T2957" s="7">
        <f t="shared" si="283"/>
        <v>65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80"/>
        <v>42494.958912037036</v>
      </c>
      <c r="K2958">
        <v>1459810850</v>
      </c>
      <c r="L2958" s="11">
        <f t="shared" si="281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284"/>
        <v>theater</v>
      </c>
      <c r="R2958" t="str">
        <f t="shared" si="285"/>
        <v>spaces</v>
      </c>
      <c r="S2958" s="6">
        <f t="shared" si="282"/>
        <v>0.16734177215189874</v>
      </c>
      <c r="T2958" s="7">
        <f t="shared" si="283"/>
        <v>66.099999999999994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80"/>
        <v>42090.969583333332</v>
      </c>
      <c r="K2959">
        <v>1422317772</v>
      </c>
      <c r="L2959" s="11">
        <f t="shared" si="281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284"/>
        <v>theater</v>
      </c>
      <c r="R2959" t="str">
        <f t="shared" si="285"/>
        <v>spaces</v>
      </c>
      <c r="S2959" s="6">
        <f t="shared" si="282"/>
        <v>1.8666666666666668E-2</v>
      </c>
      <c r="T2959" s="7">
        <f t="shared" si="283"/>
        <v>93.333333333333329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80"/>
        <v>42498.73746527778</v>
      </c>
      <c r="K2960">
        <v>1457548917</v>
      </c>
      <c r="L2960" s="11">
        <f t="shared" si="281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284"/>
        <v>theater</v>
      </c>
      <c r="R2960" t="str">
        <f t="shared" si="285"/>
        <v>spaces</v>
      </c>
      <c r="S2960" s="6">
        <f t="shared" si="282"/>
        <v>0</v>
      </c>
      <c r="T2960" s="7">
        <f t="shared" si="283"/>
        <v>0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80"/>
        <v>42528.008391203708</v>
      </c>
      <c r="K2961">
        <v>1462666325</v>
      </c>
      <c r="L2961" s="11">
        <f t="shared" si="281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284"/>
        <v>theater</v>
      </c>
      <c r="R2961" t="str">
        <f t="shared" si="285"/>
        <v>spaces</v>
      </c>
      <c r="S2961" s="6">
        <f t="shared" si="282"/>
        <v>0</v>
      </c>
      <c r="T2961" s="7">
        <f t="shared" si="283"/>
        <v>0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80"/>
        <v>41893.757210648146</v>
      </c>
      <c r="K2962">
        <v>1407867023</v>
      </c>
      <c r="L2962" s="11">
        <f t="shared" si="281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284"/>
        <v>theater</v>
      </c>
      <c r="R2962" t="str">
        <f t="shared" si="285"/>
        <v>spaces</v>
      </c>
      <c r="S2962" s="6">
        <f t="shared" si="282"/>
        <v>0</v>
      </c>
      <c r="T2962" s="7">
        <f t="shared" si="283"/>
        <v>0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80"/>
        <v>42089.166666666672</v>
      </c>
      <c r="K2963">
        <v>1424927159</v>
      </c>
      <c r="L2963" s="11">
        <f t="shared" si="281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284"/>
        <v>theater</v>
      </c>
      <c r="R2963" t="str">
        <f t="shared" si="285"/>
        <v>plays</v>
      </c>
      <c r="S2963" s="6">
        <f t="shared" si="282"/>
        <v>1.0962000000000001</v>
      </c>
      <c r="T2963" s="7">
        <f t="shared" si="283"/>
        <v>50.75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80"/>
        <v>42064.290972222225</v>
      </c>
      <c r="K2964">
        <v>1422769906</v>
      </c>
      <c r="L2964" s="11">
        <f t="shared" si="281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284"/>
        <v>theater</v>
      </c>
      <c r="R2964" t="str">
        <f t="shared" si="285"/>
        <v>plays</v>
      </c>
      <c r="S2964" s="6">
        <f t="shared" si="282"/>
        <v>1.218</v>
      </c>
      <c r="T2964" s="7">
        <f t="shared" si="283"/>
        <v>60.9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80"/>
        <v>42187.470185185186</v>
      </c>
      <c r="K2965">
        <v>1433243824</v>
      </c>
      <c r="L2965" s="11">
        <f t="shared" si="281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284"/>
        <v>theater</v>
      </c>
      <c r="R2965" t="str">
        <f t="shared" si="285"/>
        <v>plays</v>
      </c>
      <c r="S2965" s="6">
        <f t="shared" si="282"/>
        <v>1.0685</v>
      </c>
      <c r="T2965" s="7">
        <f t="shared" si="283"/>
        <v>109.03061224489795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80"/>
        <v>41857.897222222222</v>
      </c>
      <c r="K2966">
        <v>1404769819</v>
      </c>
      <c r="L2966" s="11">
        <f t="shared" si="281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284"/>
        <v>theater</v>
      </c>
      <c r="R2966" t="str">
        <f t="shared" si="285"/>
        <v>plays</v>
      </c>
      <c r="S2966" s="6">
        <f t="shared" si="282"/>
        <v>1.0071379999999999</v>
      </c>
      <c r="T2966" s="7">
        <f t="shared" si="283"/>
        <v>25.692295918367346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80"/>
        <v>42192.729548611111</v>
      </c>
      <c r="K2967">
        <v>1433698233</v>
      </c>
      <c r="L2967" s="11">
        <f t="shared" si="281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284"/>
        <v>theater</v>
      </c>
      <c r="R2967" t="str">
        <f t="shared" si="285"/>
        <v>plays</v>
      </c>
      <c r="S2967" s="6">
        <f t="shared" si="282"/>
        <v>1.0900000000000001</v>
      </c>
      <c r="T2967" s="7">
        <f t="shared" si="283"/>
        <v>41.92307692307692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80"/>
        <v>42263.738564814819</v>
      </c>
      <c r="K2968">
        <v>1439833412</v>
      </c>
      <c r="L2968" s="11">
        <f t="shared" si="281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284"/>
        <v>theater</v>
      </c>
      <c r="R2968" t="str">
        <f t="shared" si="285"/>
        <v>plays</v>
      </c>
      <c r="S2968" s="6">
        <f t="shared" si="282"/>
        <v>1.1363000000000001</v>
      </c>
      <c r="T2968" s="7">
        <f t="shared" si="283"/>
        <v>88.7734375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80"/>
        <v>42072.156157407408</v>
      </c>
      <c r="K2969">
        <v>1423284292</v>
      </c>
      <c r="L2969" s="11">
        <f t="shared" si="281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284"/>
        <v>theater</v>
      </c>
      <c r="R2969" t="str">
        <f t="shared" si="285"/>
        <v>plays</v>
      </c>
      <c r="S2969" s="6">
        <f t="shared" si="282"/>
        <v>1.1392</v>
      </c>
      <c r="T2969" s="7">
        <f t="shared" si="283"/>
        <v>80.225352112676063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80"/>
        <v>42599.165972222225</v>
      </c>
      <c r="K2970">
        <v>1470227660</v>
      </c>
      <c r="L2970" s="11">
        <f t="shared" si="281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284"/>
        <v>theater</v>
      </c>
      <c r="R2970" t="str">
        <f t="shared" si="285"/>
        <v>plays</v>
      </c>
      <c r="S2970" s="6">
        <f t="shared" si="282"/>
        <v>1.06</v>
      </c>
      <c r="T2970" s="7">
        <f t="shared" si="283"/>
        <v>78.936170212765958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80"/>
        <v>42127.952083333337</v>
      </c>
      <c r="K2971">
        <v>1428087153</v>
      </c>
      <c r="L2971" s="11">
        <f t="shared" si="281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284"/>
        <v>theater</v>
      </c>
      <c r="R2971" t="str">
        <f t="shared" si="285"/>
        <v>plays</v>
      </c>
      <c r="S2971" s="6">
        <f t="shared" si="282"/>
        <v>1.625</v>
      </c>
      <c r="T2971" s="7">
        <f t="shared" si="283"/>
        <v>95.588235294117652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80"/>
        <v>41838.669571759259</v>
      </c>
      <c r="K2972">
        <v>1403107451</v>
      </c>
      <c r="L2972" s="11">
        <f t="shared" si="281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284"/>
        <v>theater</v>
      </c>
      <c r="R2972" t="str">
        <f t="shared" si="285"/>
        <v>plays</v>
      </c>
      <c r="S2972" s="6">
        <f t="shared" si="282"/>
        <v>1.06</v>
      </c>
      <c r="T2972" s="7">
        <f t="shared" si="283"/>
        <v>69.890109890109883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80"/>
        <v>41882.658310185187</v>
      </c>
      <c r="K2973">
        <v>1406908078</v>
      </c>
      <c r="L2973" s="11">
        <f t="shared" si="281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284"/>
        <v>theater</v>
      </c>
      <c r="R2973" t="str">
        <f t="shared" si="285"/>
        <v>plays</v>
      </c>
      <c r="S2973" s="6">
        <f t="shared" si="282"/>
        <v>1.0015624999999999</v>
      </c>
      <c r="T2973" s="7">
        <f t="shared" si="283"/>
        <v>74.534883720930239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80"/>
        <v>42709.041666666672</v>
      </c>
      <c r="K2974">
        <v>1479609520</v>
      </c>
      <c r="L2974" s="11">
        <f t="shared" si="281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284"/>
        <v>theater</v>
      </c>
      <c r="R2974" t="str">
        <f t="shared" si="285"/>
        <v>plays</v>
      </c>
      <c r="S2974" s="6">
        <f t="shared" si="282"/>
        <v>1.0535000000000001</v>
      </c>
      <c r="T2974" s="7">
        <f t="shared" si="283"/>
        <v>123.94117647058823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80"/>
        <v>42370.166666666672</v>
      </c>
      <c r="K2975">
        <v>1449171508</v>
      </c>
      <c r="L2975" s="11">
        <f t="shared" si="281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284"/>
        <v>theater</v>
      </c>
      <c r="R2975" t="str">
        <f t="shared" si="285"/>
        <v>plays</v>
      </c>
      <c r="S2975" s="6">
        <f t="shared" si="282"/>
        <v>1.748</v>
      </c>
      <c r="T2975" s="7">
        <f t="shared" si="283"/>
        <v>264.84848484848487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80"/>
        <v>41908.065972222219</v>
      </c>
      <c r="K2976">
        <v>1409275671</v>
      </c>
      <c r="L2976" s="11">
        <f t="shared" si="281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284"/>
        <v>theater</v>
      </c>
      <c r="R2976" t="str">
        <f t="shared" si="285"/>
        <v>plays</v>
      </c>
      <c r="S2976" s="6">
        <f t="shared" si="282"/>
        <v>1.02</v>
      </c>
      <c r="T2976" s="7">
        <f t="shared" si="283"/>
        <v>58.620689655172413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80"/>
        <v>41970.125</v>
      </c>
      <c r="K2977">
        <v>1414599886</v>
      </c>
      <c r="L2977" s="11">
        <f t="shared" si="281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284"/>
        <v>theater</v>
      </c>
      <c r="R2977" t="str">
        <f t="shared" si="285"/>
        <v>plays</v>
      </c>
      <c r="S2977" s="6">
        <f t="shared" si="282"/>
        <v>1.00125</v>
      </c>
      <c r="T2977" s="7">
        <f t="shared" si="283"/>
        <v>70.884955752212392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80"/>
        <v>42442.5</v>
      </c>
      <c r="K2978">
        <v>1456421530</v>
      </c>
      <c r="L2978" s="11">
        <f t="shared" si="281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284"/>
        <v>theater</v>
      </c>
      <c r="R2978" t="str">
        <f t="shared" si="285"/>
        <v>plays</v>
      </c>
      <c r="S2978" s="6">
        <f t="shared" si="282"/>
        <v>1.7142857142857142</v>
      </c>
      <c r="T2978" s="7">
        <f t="shared" si="283"/>
        <v>8.5714285714285712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80"/>
        <v>42086.093055555553</v>
      </c>
      <c r="K2979">
        <v>1421960934</v>
      </c>
      <c r="L2979" s="11">
        <f t="shared" si="281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284"/>
        <v>theater</v>
      </c>
      <c r="R2979" t="str">
        <f t="shared" si="285"/>
        <v>plays</v>
      </c>
      <c r="S2979" s="6">
        <f t="shared" si="282"/>
        <v>1.1356666666666666</v>
      </c>
      <c r="T2979" s="7">
        <f t="shared" si="283"/>
        <v>113.56666666666666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80"/>
        <v>41932.249305555553</v>
      </c>
      <c r="K2980">
        <v>1412954547</v>
      </c>
      <c r="L2980" s="11">
        <f t="shared" si="281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284"/>
        <v>theater</v>
      </c>
      <c r="R2980" t="str">
        <f t="shared" si="285"/>
        <v>plays</v>
      </c>
      <c r="S2980" s="6">
        <f t="shared" si="282"/>
        <v>1.2946666666666666</v>
      </c>
      <c r="T2980" s="7">
        <f t="shared" si="283"/>
        <v>60.6875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80"/>
        <v>42010.25</v>
      </c>
      <c r="K2981">
        <v>1419104823</v>
      </c>
      <c r="L2981" s="11">
        <f t="shared" si="281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284"/>
        <v>theater</v>
      </c>
      <c r="R2981" t="str">
        <f t="shared" si="285"/>
        <v>plays</v>
      </c>
      <c r="S2981" s="6">
        <f t="shared" si="282"/>
        <v>1.014</v>
      </c>
      <c r="T2981" s="7">
        <f t="shared" si="283"/>
        <v>110.21739130434783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80"/>
        <v>42240.083333333328</v>
      </c>
      <c r="K2982">
        <v>1438639130</v>
      </c>
      <c r="L2982" s="11">
        <f t="shared" si="281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284"/>
        <v>theater</v>
      </c>
      <c r="R2982" t="str">
        <f t="shared" si="285"/>
        <v>plays</v>
      </c>
      <c r="S2982" s="6">
        <f t="shared" si="282"/>
        <v>1.0916666666666666</v>
      </c>
      <c r="T2982" s="7">
        <f t="shared" si="283"/>
        <v>136.45833333333334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80"/>
        <v>42270.559675925921</v>
      </c>
      <c r="K2983">
        <v>1439126756</v>
      </c>
      <c r="L2983" s="11">
        <f t="shared" si="281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284"/>
        <v>theater</v>
      </c>
      <c r="R2983" t="str">
        <f t="shared" si="285"/>
        <v>spaces</v>
      </c>
      <c r="S2983" s="6">
        <f t="shared" si="282"/>
        <v>1.28925</v>
      </c>
      <c r="T2983" s="7">
        <f t="shared" si="283"/>
        <v>53.164948453608247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80"/>
        <v>42411.686840277776</v>
      </c>
      <c r="K2984">
        <v>1452616143</v>
      </c>
      <c r="L2984" s="11">
        <f t="shared" si="281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284"/>
        <v>theater</v>
      </c>
      <c r="R2984" t="str">
        <f t="shared" si="285"/>
        <v>spaces</v>
      </c>
      <c r="S2984" s="6">
        <f t="shared" si="282"/>
        <v>1.0206</v>
      </c>
      <c r="T2984" s="7">
        <f t="shared" si="283"/>
        <v>86.491525423728817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80"/>
        <v>41954.674027777779</v>
      </c>
      <c r="K2985">
        <v>1410534636</v>
      </c>
      <c r="L2985" s="11">
        <f t="shared" si="281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284"/>
        <v>theater</v>
      </c>
      <c r="R2985" t="str">
        <f t="shared" si="285"/>
        <v>spaces</v>
      </c>
      <c r="S2985" s="6">
        <f t="shared" si="282"/>
        <v>1.465395775862069</v>
      </c>
      <c r="T2985" s="7">
        <f t="shared" si="283"/>
        <v>155.23827397260274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80"/>
        <v>42606.278715277775</v>
      </c>
      <c r="K2986">
        <v>1469428881</v>
      </c>
      <c r="L2986" s="11">
        <f t="shared" si="281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284"/>
        <v>theater</v>
      </c>
      <c r="R2986" t="str">
        <f t="shared" si="285"/>
        <v>spaces</v>
      </c>
      <c r="S2986" s="6">
        <f t="shared" si="282"/>
        <v>1.00352</v>
      </c>
      <c r="T2986" s="7">
        <f t="shared" si="283"/>
        <v>115.08256880733946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80"/>
        <v>42674.166666666672</v>
      </c>
      <c r="K2987">
        <v>1476228128</v>
      </c>
      <c r="L2987" s="11">
        <f t="shared" si="281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284"/>
        <v>theater</v>
      </c>
      <c r="R2987" t="str">
        <f t="shared" si="285"/>
        <v>spaces</v>
      </c>
      <c r="S2987" s="6">
        <f t="shared" si="282"/>
        <v>1.2164999999999999</v>
      </c>
      <c r="T2987" s="7">
        <f t="shared" si="283"/>
        <v>109.5945945945946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80"/>
        <v>42491.458402777775</v>
      </c>
      <c r="K2988">
        <v>1456920006</v>
      </c>
      <c r="L2988" s="11">
        <f t="shared" si="281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284"/>
        <v>theater</v>
      </c>
      <c r="R2988" t="str">
        <f t="shared" si="285"/>
        <v>spaces</v>
      </c>
      <c r="S2988" s="6">
        <f t="shared" si="282"/>
        <v>1.0549999999999999</v>
      </c>
      <c r="T2988" s="7">
        <f t="shared" si="283"/>
        <v>45.214285714285715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80"/>
        <v>42656</v>
      </c>
      <c r="K2989">
        <v>1473837751</v>
      </c>
      <c r="L2989" s="11">
        <f t="shared" si="281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284"/>
        <v>theater</v>
      </c>
      <c r="R2989" t="str">
        <f t="shared" si="285"/>
        <v>spaces</v>
      </c>
      <c r="S2989" s="6">
        <f t="shared" si="282"/>
        <v>1.1040080000000001</v>
      </c>
      <c r="T2989" s="7">
        <f t="shared" si="283"/>
        <v>104.15169811320754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80"/>
        <v>42541.362048611118</v>
      </c>
      <c r="K2990">
        <v>1463820081</v>
      </c>
      <c r="L2990" s="11">
        <f t="shared" si="281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284"/>
        <v>theater</v>
      </c>
      <c r="R2990" t="str">
        <f t="shared" si="285"/>
        <v>spaces</v>
      </c>
      <c r="S2990" s="6">
        <f t="shared" si="282"/>
        <v>1</v>
      </c>
      <c r="T2990" s="7">
        <f t="shared" si="283"/>
        <v>35.714285714285715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80"/>
        <v>42359.207638888889</v>
      </c>
      <c r="K2991">
        <v>1448756962</v>
      </c>
      <c r="L2991" s="11">
        <f t="shared" si="281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284"/>
        <v>theater</v>
      </c>
      <c r="R2991" t="str">
        <f t="shared" si="285"/>
        <v>spaces</v>
      </c>
      <c r="S2991" s="6">
        <f t="shared" si="282"/>
        <v>1.76535</v>
      </c>
      <c r="T2991" s="7">
        <f t="shared" si="283"/>
        <v>96.997252747252745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80"/>
        <v>42376.57430555555</v>
      </c>
      <c r="K2992">
        <v>1449150420</v>
      </c>
      <c r="L2992" s="11">
        <f t="shared" si="281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284"/>
        <v>theater</v>
      </c>
      <c r="R2992" t="str">
        <f t="shared" si="285"/>
        <v>spaces</v>
      </c>
      <c r="S2992" s="6">
        <f t="shared" si="282"/>
        <v>1</v>
      </c>
      <c r="T2992" s="7">
        <f t="shared" si="283"/>
        <v>370.37037037037038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80"/>
        <v>42762.837152777778</v>
      </c>
      <c r="K2993">
        <v>1483646730</v>
      </c>
      <c r="L2993" s="11">
        <f t="shared" si="281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284"/>
        <v>theater</v>
      </c>
      <c r="R2993" t="str">
        <f t="shared" si="285"/>
        <v>spaces</v>
      </c>
      <c r="S2993" s="6">
        <f t="shared" si="282"/>
        <v>1.0329411764705883</v>
      </c>
      <c r="T2993" s="7">
        <f t="shared" si="283"/>
        <v>94.408602150537632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80"/>
        <v>42652.767476851848</v>
      </c>
      <c r="K2994">
        <v>1473445510</v>
      </c>
      <c r="L2994" s="11">
        <f t="shared" si="281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284"/>
        <v>theater</v>
      </c>
      <c r="R2994" t="str">
        <f t="shared" si="285"/>
        <v>spaces</v>
      </c>
      <c r="S2994" s="6">
        <f t="shared" si="282"/>
        <v>1.0449999999999999</v>
      </c>
      <c r="T2994" s="7">
        <f t="shared" si="283"/>
        <v>48.984375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80"/>
        <v>42420.838738425926</v>
      </c>
      <c r="K2995">
        <v>1453406867</v>
      </c>
      <c r="L2995" s="11">
        <f t="shared" si="281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284"/>
        <v>theater</v>
      </c>
      <c r="R2995" t="str">
        <f t="shared" si="285"/>
        <v>spaces</v>
      </c>
      <c r="S2995" s="6">
        <f t="shared" si="282"/>
        <v>1.0029999999999999</v>
      </c>
      <c r="T2995" s="7">
        <f t="shared" si="283"/>
        <v>45.590909090909093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80"/>
        <v>41915.478842592594</v>
      </c>
      <c r="K2996">
        <v>1409743772</v>
      </c>
      <c r="L2996" s="11">
        <f t="shared" si="281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284"/>
        <v>theater</v>
      </c>
      <c r="R2996" t="str">
        <f t="shared" si="285"/>
        <v>spaces</v>
      </c>
      <c r="S2996" s="6">
        <f t="shared" si="282"/>
        <v>4.577466666666667</v>
      </c>
      <c r="T2996" s="7">
        <f t="shared" si="283"/>
        <v>23.275254237288134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80"/>
        <v>42754.665173611109</v>
      </c>
      <c r="K2997">
        <v>1482249471</v>
      </c>
      <c r="L2997" s="11">
        <f t="shared" si="281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284"/>
        <v>theater</v>
      </c>
      <c r="R2997" t="str">
        <f t="shared" si="285"/>
        <v>spaces</v>
      </c>
      <c r="S2997" s="6">
        <f t="shared" si="282"/>
        <v>1.0496000000000001</v>
      </c>
      <c r="T2997" s="7">
        <f t="shared" si="283"/>
        <v>63.2289156626506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80"/>
        <v>42150.912500000006</v>
      </c>
      <c r="K2998">
        <v>1427493240</v>
      </c>
      <c r="L2998" s="11">
        <f t="shared" si="281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284"/>
        <v>theater</v>
      </c>
      <c r="R2998" t="str">
        <f t="shared" si="285"/>
        <v>spaces</v>
      </c>
      <c r="S2998" s="6">
        <f t="shared" si="282"/>
        <v>1.7194285714285715</v>
      </c>
      <c r="T2998" s="7">
        <f t="shared" si="283"/>
        <v>153.5204081632653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80"/>
        <v>42793.207638888889</v>
      </c>
      <c r="K2999">
        <v>1486661793</v>
      </c>
      <c r="L2999" s="11">
        <f t="shared" si="281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284"/>
        <v>theater</v>
      </c>
      <c r="R2999" t="str">
        <f t="shared" si="285"/>
        <v>spaces</v>
      </c>
      <c r="S2999" s="6">
        <f t="shared" si="282"/>
        <v>1.0373000000000001</v>
      </c>
      <c r="T2999" s="7">
        <f t="shared" si="283"/>
        <v>90.2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80"/>
        <v>41806.184027777781</v>
      </c>
      <c r="K3000">
        <v>1400474329</v>
      </c>
      <c r="L3000" s="11">
        <f t="shared" si="281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284"/>
        <v>theater</v>
      </c>
      <c r="R3000" t="str">
        <f t="shared" si="285"/>
        <v>spaces</v>
      </c>
      <c r="S3000" s="6">
        <f t="shared" si="282"/>
        <v>1.0302899999999999</v>
      </c>
      <c r="T3000" s="7">
        <f t="shared" si="283"/>
        <v>118.97113163972287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80"/>
        <v>42795.083333333328</v>
      </c>
      <c r="K3001">
        <v>1487094360</v>
      </c>
      <c r="L3001" s="11">
        <f t="shared" si="281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284"/>
        <v>theater</v>
      </c>
      <c r="R3001" t="str">
        <f t="shared" si="285"/>
        <v>spaces</v>
      </c>
      <c r="S3001" s="6">
        <f t="shared" si="282"/>
        <v>1.1888888888888889</v>
      </c>
      <c r="T3001" s="7">
        <f t="shared" si="283"/>
        <v>80.25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80"/>
        <v>42766.75</v>
      </c>
      <c r="K3002">
        <v>1484682670</v>
      </c>
      <c r="L3002" s="11">
        <f t="shared" si="281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284"/>
        <v>theater</v>
      </c>
      <c r="R3002" t="str">
        <f t="shared" si="285"/>
        <v>spaces</v>
      </c>
      <c r="S3002" s="6">
        <f t="shared" si="282"/>
        <v>1</v>
      </c>
      <c r="T3002" s="7">
        <f t="shared" si="283"/>
        <v>62.5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80"/>
        <v>42564.895625000005</v>
      </c>
      <c r="K3003">
        <v>1465853382</v>
      </c>
      <c r="L3003" s="11">
        <f t="shared" si="281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284"/>
        <v>theater</v>
      </c>
      <c r="R3003" t="str">
        <f t="shared" si="285"/>
        <v>spaces</v>
      </c>
      <c r="S3003" s="6">
        <f t="shared" si="282"/>
        <v>3.1869988910451896</v>
      </c>
      <c r="T3003" s="7">
        <f t="shared" si="283"/>
        <v>131.37719999999999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80"/>
        <v>41269.83625</v>
      </c>
      <c r="K3004">
        <v>1353960252</v>
      </c>
      <c r="L3004" s="11">
        <f t="shared" si="281"/>
        <v>41239.83625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284"/>
        <v>theater</v>
      </c>
      <c r="R3004" t="str">
        <f t="shared" si="285"/>
        <v>spaces</v>
      </c>
      <c r="S3004" s="6">
        <f t="shared" si="282"/>
        <v>1.0850614285714286</v>
      </c>
      <c r="T3004" s="7">
        <f t="shared" si="283"/>
        <v>73.032980769230775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80"/>
        <v>42430.249305555553</v>
      </c>
      <c r="K3005">
        <v>1454098976</v>
      </c>
      <c r="L3005" s="11">
        <f t="shared" si="281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284"/>
        <v>theater</v>
      </c>
      <c r="R3005" t="str">
        <f t="shared" si="285"/>
        <v>spaces</v>
      </c>
      <c r="S3005" s="6">
        <f t="shared" si="282"/>
        <v>1.0116666666666667</v>
      </c>
      <c r="T3005" s="7">
        <f t="shared" si="283"/>
        <v>178.52941176470588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80"/>
        <v>41958.922731481478</v>
      </c>
      <c r="K3006">
        <v>1413493724</v>
      </c>
      <c r="L3006" s="11">
        <f t="shared" si="281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284"/>
        <v>theater</v>
      </c>
      <c r="R3006" t="str">
        <f t="shared" si="285"/>
        <v>spaces</v>
      </c>
      <c r="S3006" s="6">
        <f t="shared" si="282"/>
        <v>1.12815</v>
      </c>
      <c r="T3006" s="7">
        <f t="shared" si="283"/>
        <v>162.90974729241879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80"/>
        <v>41918.674826388888</v>
      </c>
      <c r="K3007">
        <v>1410019905</v>
      </c>
      <c r="L3007" s="11">
        <f t="shared" si="281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284"/>
        <v>theater</v>
      </c>
      <c r="R3007" t="str">
        <f t="shared" si="285"/>
        <v>spaces</v>
      </c>
      <c r="S3007" s="6">
        <f t="shared" si="282"/>
        <v>1.2049622641509434</v>
      </c>
      <c r="T3007" s="7">
        <f t="shared" si="283"/>
        <v>108.24237288135593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80"/>
        <v>41987.756840277783</v>
      </c>
      <c r="K3008">
        <v>1415988591</v>
      </c>
      <c r="L3008" s="11">
        <f t="shared" si="281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284"/>
        <v>theater</v>
      </c>
      <c r="R3008" t="str">
        <f t="shared" si="285"/>
        <v>spaces</v>
      </c>
      <c r="S3008" s="6">
        <f t="shared" si="282"/>
        <v>1.0774999999999999</v>
      </c>
      <c r="T3008" s="7">
        <f t="shared" si="283"/>
        <v>88.865979381443296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80"/>
        <v>42119.216238425928</v>
      </c>
      <c r="K3009">
        <v>1428124283</v>
      </c>
      <c r="L3009" s="11">
        <f t="shared" si="281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284"/>
        <v>theater</v>
      </c>
      <c r="R3009" t="str">
        <f t="shared" si="285"/>
        <v>spaces</v>
      </c>
      <c r="S3009" s="6">
        <f t="shared" si="282"/>
        <v>1.8</v>
      </c>
      <c r="T3009" s="7">
        <f t="shared" si="283"/>
        <v>54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80"/>
        <v>42390.212025462963</v>
      </c>
      <c r="K3010">
        <v>1450760719</v>
      </c>
      <c r="L3010" s="11">
        <f t="shared" si="281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284"/>
        <v>theater</v>
      </c>
      <c r="R3010" t="str">
        <f t="shared" si="285"/>
        <v>spaces</v>
      </c>
      <c r="S3010" s="6">
        <f t="shared" si="282"/>
        <v>1.0116666666666667</v>
      </c>
      <c r="T3010" s="7">
        <f t="shared" si="283"/>
        <v>116.73076923076923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6">(((I3011/60)/60)/24)+DATE(1970,1,1)</f>
        <v>41969.611574074079</v>
      </c>
      <c r="K3011">
        <v>1414417240</v>
      </c>
      <c r="L3011" s="11">
        <f t="shared" ref="L3011:L3074" si="287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si="284"/>
        <v>theater</v>
      </c>
      <c r="R3011" t="str">
        <f t="shared" si="285"/>
        <v>spaces</v>
      </c>
      <c r="S3011" s="6">
        <f t="shared" ref="S3011:S3074" si="288">E3011/D3011</f>
        <v>1.19756</v>
      </c>
      <c r="T3011" s="7">
        <f t="shared" ref="T3011:T3074" si="289">IF(E3011=0,0,E3011/N3011)</f>
        <v>233.8984375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6"/>
        <v>42056.832395833335</v>
      </c>
      <c r="K3012">
        <v>1419364719</v>
      </c>
      <c r="L3012" s="11">
        <f t="shared" si="287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284"/>
        <v>theater</v>
      </c>
      <c r="R3012" t="str">
        <f t="shared" si="285"/>
        <v>spaces</v>
      </c>
      <c r="S3012" s="6">
        <f t="shared" si="288"/>
        <v>1.58</v>
      </c>
      <c r="T3012" s="7">
        <f t="shared" si="289"/>
        <v>158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6"/>
        <v>42361.957638888889</v>
      </c>
      <c r="K3013">
        <v>1448536516</v>
      </c>
      <c r="L3013" s="11">
        <f t="shared" si="287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284"/>
        <v>theater</v>
      </c>
      <c r="R3013" t="str">
        <f t="shared" si="285"/>
        <v>spaces</v>
      </c>
      <c r="S3013" s="6">
        <f t="shared" si="288"/>
        <v>1.2366666666666666</v>
      </c>
      <c r="T3013" s="7">
        <f t="shared" si="289"/>
        <v>14.84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6"/>
        <v>42045.702893518523</v>
      </c>
      <c r="K3014">
        <v>1421772730</v>
      </c>
      <c r="L3014" s="11">
        <f t="shared" si="287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284"/>
        <v>theater</v>
      </c>
      <c r="R3014" t="str">
        <f t="shared" si="285"/>
        <v>spaces</v>
      </c>
      <c r="S3014" s="6">
        <f t="shared" si="288"/>
        <v>1.1712499999999999</v>
      </c>
      <c r="T3014" s="7">
        <f t="shared" si="289"/>
        <v>85.181818181818187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6"/>
        <v>42176.836215277777</v>
      </c>
      <c r="K3015">
        <v>1432325049</v>
      </c>
      <c r="L3015" s="11">
        <f t="shared" si="287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284"/>
        <v>theater</v>
      </c>
      <c r="R3015" t="str">
        <f t="shared" si="285"/>
        <v>spaces</v>
      </c>
      <c r="S3015" s="6">
        <f t="shared" si="288"/>
        <v>1.5696000000000001</v>
      </c>
      <c r="T3015" s="7">
        <f t="shared" si="289"/>
        <v>146.69158878504672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6"/>
        <v>41948.208333333336</v>
      </c>
      <c r="K3016">
        <v>1412737080</v>
      </c>
      <c r="L3016" s="11">
        <f t="shared" si="287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284"/>
        <v>theater</v>
      </c>
      <c r="R3016" t="str">
        <f t="shared" si="285"/>
        <v>spaces</v>
      </c>
      <c r="S3016" s="6">
        <f t="shared" si="288"/>
        <v>1.13104</v>
      </c>
      <c r="T3016" s="7">
        <f t="shared" si="289"/>
        <v>50.764811490125673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6"/>
        <v>41801.166666666664</v>
      </c>
      <c r="K3017">
        <v>1401125238</v>
      </c>
      <c r="L3017" s="11">
        <f t="shared" si="287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284"/>
        <v>theater</v>
      </c>
      <c r="R3017" t="str">
        <f t="shared" si="285"/>
        <v>spaces</v>
      </c>
      <c r="S3017" s="6">
        <f t="shared" si="288"/>
        <v>1.0317647058823529</v>
      </c>
      <c r="T3017" s="7">
        <f t="shared" si="289"/>
        <v>87.7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6"/>
        <v>41838.548055555555</v>
      </c>
      <c r="K3018">
        <v>1400504952</v>
      </c>
      <c r="L3018" s="11">
        <f t="shared" si="287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284"/>
        <v>theater</v>
      </c>
      <c r="R3018" t="str">
        <f t="shared" si="285"/>
        <v>spaces</v>
      </c>
      <c r="S3018" s="6">
        <f t="shared" si="288"/>
        <v>1.0261176470588236</v>
      </c>
      <c r="T3018" s="7">
        <f t="shared" si="289"/>
        <v>242.27777777777777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6"/>
        <v>41871.850034722222</v>
      </c>
      <c r="K3019">
        <v>1405974243</v>
      </c>
      <c r="L3019" s="11">
        <f t="shared" si="287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ref="Q3019:Q3082" si="290">LEFT(P3019, FIND("/",P3019)-1)</f>
        <v>theater</v>
      </c>
      <c r="R3019" t="str">
        <f t="shared" ref="R3019:R3082" si="291">RIGHT(P3019,LEN(P3019)-FIND("/",P3019))</f>
        <v>spaces</v>
      </c>
      <c r="S3019" s="6">
        <f t="shared" si="288"/>
        <v>1.0584090909090909</v>
      </c>
      <c r="T3019" s="7">
        <f t="shared" si="289"/>
        <v>146.44654088050314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6"/>
        <v>42205.916666666672</v>
      </c>
      <c r="K3020">
        <v>1433747376</v>
      </c>
      <c r="L3020" s="11">
        <f t="shared" si="287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290"/>
        <v>theater</v>
      </c>
      <c r="R3020" t="str">
        <f t="shared" si="291"/>
        <v>spaces</v>
      </c>
      <c r="S3020" s="6">
        <f t="shared" si="288"/>
        <v>1.0071428571428571</v>
      </c>
      <c r="T3020" s="7">
        <f t="shared" si="289"/>
        <v>103.17073170731707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6"/>
        <v>41786.125</v>
      </c>
      <c r="K3021">
        <v>1398801620</v>
      </c>
      <c r="L3021" s="11">
        <f t="shared" si="287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290"/>
        <v>theater</v>
      </c>
      <c r="R3021" t="str">
        <f t="shared" si="291"/>
        <v>spaces</v>
      </c>
      <c r="S3021" s="6">
        <f t="shared" si="288"/>
        <v>1.2123333333333333</v>
      </c>
      <c r="T3021" s="7">
        <f t="shared" si="289"/>
        <v>80.464601769911511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6"/>
        <v>42230.846446759257</v>
      </c>
      <c r="K3022">
        <v>1434399533</v>
      </c>
      <c r="L3022" s="11">
        <f t="shared" si="287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290"/>
        <v>theater</v>
      </c>
      <c r="R3022" t="str">
        <f t="shared" si="291"/>
        <v>spaces</v>
      </c>
      <c r="S3022" s="6">
        <f t="shared" si="288"/>
        <v>1.0057142857142858</v>
      </c>
      <c r="T3022" s="7">
        <f t="shared" si="289"/>
        <v>234.66666666666666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6"/>
        <v>42696.249305555553</v>
      </c>
      <c r="K3023">
        <v>1476715869</v>
      </c>
      <c r="L3023" s="11">
        <f t="shared" si="287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290"/>
        <v>theater</v>
      </c>
      <c r="R3023" t="str">
        <f t="shared" si="291"/>
        <v>spaces</v>
      </c>
      <c r="S3023" s="6">
        <f t="shared" si="288"/>
        <v>1.1602222222222223</v>
      </c>
      <c r="T3023" s="7">
        <f t="shared" si="289"/>
        <v>50.689320388349515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6"/>
        <v>42609.95380787037</v>
      </c>
      <c r="K3024">
        <v>1468450409</v>
      </c>
      <c r="L3024" s="11">
        <f t="shared" si="287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290"/>
        <v>theater</v>
      </c>
      <c r="R3024" t="str">
        <f t="shared" si="291"/>
        <v>spaces</v>
      </c>
      <c r="S3024" s="6">
        <f t="shared" si="288"/>
        <v>1.0087999999999999</v>
      </c>
      <c r="T3024" s="7">
        <f t="shared" si="289"/>
        <v>162.70967741935485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6"/>
        <v>42166.675763888896</v>
      </c>
      <c r="K3025">
        <v>1430151186</v>
      </c>
      <c r="L3025" s="11">
        <f t="shared" si="287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290"/>
        <v>theater</v>
      </c>
      <c r="R3025" t="str">
        <f t="shared" si="291"/>
        <v>spaces</v>
      </c>
      <c r="S3025" s="6">
        <f t="shared" si="288"/>
        <v>1.03</v>
      </c>
      <c r="T3025" s="7">
        <f t="shared" si="289"/>
        <v>120.16666666666667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6"/>
        <v>41188.993923611109</v>
      </c>
      <c r="K3026">
        <v>1346975475</v>
      </c>
      <c r="L3026" s="11">
        <f t="shared" si="287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290"/>
        <v>theater</v>
      </c>
      <c r="R3026" t="str">
        <f t="shared" si="291"/>
        <v>spaces</v>
      </c>
      <c r="S3026" s="6">
        <f t="shared" si="288"/>
        <v>2.4641999999999999</v>
      </c>
      <c r="T3026" s="7">
        <f t="shared" si="289"/>
        <v>67.697802197802204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6"/>
        <v>41789.666666666664</v>
      </c>
      <c r="K3027">
        <v>1399032813</v>
      </c>
      <c r="L3027" s="11">
        <f t="shared" si="287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290"/>
        <v>theater</v>
      </c>
      <c r="R3027" t="str">
        <f t="shared" si="291"/>
        <v>spaces</v>
      </c>
      <c r="S3027" s="6">
        <f t="shared" si="288"/>
        <v>3.0219999999999998</v>
      </c>
      <c r="T3027" s="7">
        <f t="shared" si="289"/>
        <v>52.103448275862071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6"/>
        <v>42797.459398148145</v>
      </c>
      <c r="K3028">
        <v>1487329292</v>
      </c>
      <c r="L3028" s="11">
        <f t="shared" si="287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290"/>
        <v>theater</v>
      </c>
      <c r="R3028" t="str">
        <f t="shared" si="291"/>
        <v>spaces</v>
      </c>
      <c r="S3028" s="6">
        <f t="shared" si="288"/>
        <v>1.4333333333333333</v>
      </c>
      <c r="T3028" s="7">
        <f t="shared" si="289"/>
        <v>51.6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6"/>
        <v>42083.662627314814</v>
      </c>
      <c r="K3029">
        <v>1424278451</v>
      </c>
      <c r="L3029" s="11">
        <f t="shared" si="287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290"/>
        <v>theater</v>
      </c>
      <c r="R3029" t="str">
        <f t="shared" si="291"/>
        <v>spaces</v>
      </c>
      <c r="S3029" s="6">
        <f t="shared" si="288"/>
        <v>1.3144</v>
      </c>
      <c r="T3029" s="7">
        <f t="shared" si="289"/>
        <v>164.3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6"/>
        <v>42597.264178240745</v>
      </c>
      <c r="K3030">
        <v>1468650025</v>
      </c>
      <c r="L3030" s="11">
        <f t="shared" si="287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290"/>
        <v>theater</v>
      </c>
      <c r="R3030" t="str">
        <f t="shared" si="291"/>
        <v>spaces</v>
      </c>
      <c r="S3030" s="6">
        <f t="shared" si="288"/>
        <v>1.6801999999999999</v>
      </c>
      <c r="T3030" s="7">
        <f t="shared" si="289"/>
        <v>84.858585858585855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6"/>
        <v>41961.190972222219</v>
      </c>
      <c r="K3031">
        <v>1413824447</v>
      </c>
      <c r="L3031" s="11">
        <f t="shared" si="287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290"/>
        <v>theater</v>
      </c>
      <c r="R3031" t="str">
        <f t="shared" si="291"/>
        <v>spaces</v>
      </c>
      <c r="S3031" s="6">
        <f t="shared" si="288"/>
        <v>1.0967666666666667</v>
      </c>
      <c r="T3031" s="7">
        <f t="shared" si="289"/>
        <v>94.548850574712645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6"/>
        <v>42263.747349537036</v>
      </c>
      <c r="K3032">
        <v>1439834171</v>
      </c>
      <c r="L3032" s="11">
        <f t="shared" si="287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290"/>
        <v>theater</v>
      </c>
      <c r="R3032" t="str">
        <f t="shared" si="291"/>
        <v>spaces</v>
      </c>
      <c r="S3032" s="6">
        <f t="shared" si="288"/>
        <v>1.0668571428571429</v>
      </c>
      <c r="T3032" s="7">
        <f t="shared" si="289"/>
        <v>45.536585365853661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6"/>
        <v>42657.882488425923</v>
      </c>
      <c r="K3033">
        <v>1471295447</v>
      </c>
      <c r="L3033" s="11">
        <f t="shared" si="287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290"/>
        <v>theater</v>
      </c>
      <c r="R3033" t="str">
        <f t="shared" si="291"/>
        <v>spaces</v>
      </c>
      <c r="S3033" s="6">
        <f t="shared" si="288"/>
        <v>1</v>
      </c>
      <c r="T3033" s="7">
        <f t="shared" si="289"/>
        <v>51.724137931034484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6"/>
        <v>42258.044664351852</v>
      </c>
      <c r="K3034">
        <v>1439341459</v>
      </c>
      <c r="L3034" s="11">
        <f t="shared" si="287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290"/>
        <v>theater</v>
      </c>
      <c r="R3034" t="str">
        <f t="shared" si="291"/>
        <v>spaces</v>
      </c>
      <c r="S3034" s="6">
        <f t="shared" si="288"/>
        <v>1.272</v>
      </c>
      <c r="T3034" s="7">
        <f t="shared" si="289"/>
        <v>50.88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6"/>
        <v>42600.110243055555</v>
      </c>
      <c r="K3035">
        <v>1468895925</v>
      </c>
      <c r="L3035" s="11">
        <f t="shared" si="287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290"/>
        <v>theater</v>
      </c>
      <c r="R3035" t="str">
        <f t="shared" si="291"/>
        <v>spaces</v>
      </c>
      <c r="S3035" s="6">
        <f t="shared" si="288"/>
        <v>1.4653333333333334</v>
      </c>
      <c r="T3035" s="7">
        <f t="shared" si="289"/>
        <v>191.13043478260869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6"/>
        <v>42675.165972222225</v>
      </c>
      <c r="K3036">
        <v>1475326255</v>
      </c>
      <c r="L3036" s="11">
        <f t="shared" si="287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290"/>
        <v>theater</v>
      </c>
      <c r="R3036" t="str">
        <f t="shared" si="291"/>
        <v>spaces</v>
      </c>
      <c r="S3036" s="6">
        <f t="shared" si="288"/>
        <v>1.1253599999999999</v>
      </c>
      <c r="T3036" s="7">
        <f t="shared" si="289"/>
        <v>89.314285714285717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6"/>
        <v>41398.560289351852</v>
      </c>
      <c r="K3037">
        <v>1365082009</v>
      </c>
      <c r="L3037" s="11">
        <f t="shared" si="287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290"/>
        <v>theater</v>
      </c>
      <c r="R3037" t="str">
        <f t="shared" si="291"/>
        <v>spaces</v>
      </c>
      <c r="S3037" s="6">
        <f t="shared" si="288"/>
        <v>1.0878684000000001</v>
      </c>
      <c r="T3037" s="7">
        <f t="shared" si="289"/>
        <v>88.588631921824103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6"/>
        <v>41502.499305555553</v>
      </c>
      <c r="K3038">
        <v>1373568644</v>
      </c>
      <c r="L3038" s="11">
        <f t="shared" si="287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290"/>
        <v>theater</v>
      </c>
      <c r="R3038" t="str">
        <f t="shared" si="291"/>
        <v>spaces</v>
      </c>
      <c r="S3038" s="6">
        <f t="shared" si="288"/>
        <v>1.26732</v>
      </c>
      <c r="T3038" s="7">
        <f t="shared" si="289"/>
        <v>96.300911854103347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6"/>
        <v>40453.207638888889</v>
      </c>
      <c r="K3039">
        <v>1279574773</v>
      </c>
      <c r="L3039" s="11">
        <f t="shared" si="287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290"/>
        <v>theater</v>
      </c>
      <c r="R3039" t="str">
        <f t="shared" si="291"/>
        <v>spaces</v>
      </c>
      <c r="S3039" s="6">
        <f t="shared" si="288"/>
        <v>2.1320000000000001</v>
      </c>
      <c r="T3039" s="7">
        <f t="shared" si="289"/>
        <v>33.3125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6"/>
        <v>42433.252280092594</v>
      </c>
      <c r="K3040">
        <v>1451887397</v>
      </c>
      <c r="L3040" s="11">
        <f t="shared" si="287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290"/>
        <v>theater</v>
      </c>
      <c r="R3040" t="str">
        <f t="shared" si="291"/>
        <v>spaces</v>
      </c>
      <c r="S3040" s="6">
        <f t="shared" si="288"/>
        <v>1.0049999999999999</v>
      </c>
      <c r="T3040" s="7">
        <f t="shared" si="289"/>
        <v>37.222222222222221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6"/>
        <v>41637.332638888889</v>
      </c>
      <c r="K3041">
        <v>1386011038</v>
      </c>
      <c r="L3041" s="11">
        <f t="shared" si="287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290"/>
        <v>theater</v>
      </c>
      <c r="R3041" t="str">
        <f t="shared" si="291"/>
        <v>spaces</v>
      </c>
      <c r="S3041" s="6">
        <f t="shared" si="288"/>
        <v>1.0871389999999999</v>
      </c>
      <c r="T3041" s="7">
        <f t="shared" si="289"/>
        <v>92.130423728813554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6"/>
        <v>42181.958333333328</v>
      </c>
      <c r="K3042">
        <v>1434999621</v>
      </c>
      <c r="L3042" s="11">
        <f t="shared" si="287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290"/>
        <v>theater</v>
      </c>
      <c r="R3042" t="str">
        <f t="shared" si="291"/>
        <v>spaces</v>
      </c>
      <c r="S3042" s="6">
        <f t="shared" si="288"/>
        <v>1.075</v>
      </c>
      <c r="T3042" s="7">
        <f t="shared" si="289"/>
        <v>76.785714285714292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6"/>
        <v>42389.868611111116</v>
      </c>
      <c r="K3043">
        <v>1450731048</v>
      </c>
      <c r="L3043" s="11">
        <f t="shared" si="287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290"/>
        <v>theater</v>
      </c>
      <c r="R3043" t="str">
        <f t="shared" si="291"/>
        <v>spaces</v>
      </c>
      <c r="S3043" s="6">
        <f t="shared" si="288"/>
        <v>1.1048192771084338</v>
      </c>
      <c r="T3043" s="7">
        <f t="shared" si="289"/>
        <v>96.526315789473685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6"/>
        <v>42283.688043981485</v>
      </c>
      <c r="K3044">
        <v>1441557047</v>
      </c>
      <c r="L3044" s="11">
        <f t="shared" si="287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290"/>
        <v>theater</v>
      </c>
      <c r="R3044" t="str">
        <f t="shared" si="291"/>
        <v>spaces</v>
      </c>
      <c r="S3044" s="6">
        <f t="shared" si="288"/>
        <v>1.28</v>
      </c>
      <c r="T3044" s="7">
        <f t="shared" si="289"/>
        <v>51.891891891891895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6"/>
        <v>42110.118055555555</v>
      </c>
      <c r="K3045">
        <v>1426815699</v>
      </c>
      <c r="L3045" s="11">
        <f t="shared" si="287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290"/>
        <v>theater</v>
      </c>
      <c r="R3045" t="str">
        <f t="shared" si="291"/>
        <v>spaces</v>
      </c>
      <c r="S3045" s="6">
        <f t="shared" si="288"/>
        <v>1.1000666666666667</v>
      </c>
      <c r="T3045" s="7">
        <f t="shared" si="289"/>
        <v>128.9140625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6"/>
        <v>42402.7268287037</v>
      </c>
      <c r="K3046">
        <v>1453137998</v>
      </c>
      <c r="L3046" s="11">
        <f t="shared" si="287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290"/>
        <v>theater</v>
      </c>
      <c r="R3046" t="str">
        <f t="shared" si="291"/>
        <v>spaces</v>
      </c>
      <c r="S3046" s="6">
        <f t="shared" si="288"/>
        <v>1.0934166666666667</v>
      </c>
      <c r="T3046" s="7">
        <f t="shared" si="289"/>
        <v>84.108974358974365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6"/>
        <v>41873.155729166669</v>
      </c>
      <c r="K3047">
        <v>1406087055</v>
      </c>
      <c r="L3047" s="11">
        <f t="shared" si="287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290"/>
        <v>theater</v>
      </c>
      <c r="R3047" t="str">
        <f t="shared" si="291"/>
        <v>spaces</v>
      </c>
      <c r="S3047" s="6">
        <f t="shared" si="288"/>
        <v>1.3270650000000002</v>
      </c>
      <c r="T3047" s="7">
        <f t="shared" si="289"/>
        <v>82.941562500000003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6"/>
        <v>41892.202777777777</v>
      </c>
      <c r="K3048">
        <v>1407784586</v>
      </c>
      <c r="L3048" s="11">
        <f t="shared" si="287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290"/>
        <v>theater</v>
      </c>
      <c r="R3048" t="str">
        <f t="shared" si="291"/>
        <v>spaces</v>
      </c>
      <c r="S3048" s="6">
        <f t="shared" si="288"/>
        <v>1.9084810126582279</v>
      </c>
      <c r="T3048" s="7">
        <f t="shared" si="289"/>
        <v>259.94827586206895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6"/>
        <v>42487.552777777775</v>
      </c>
      <c r="K3049">
        <v>1457999054</v>
      </c>
      <c r="L3049" s="11">
        <f t="shared" si="287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290"/>
        <v>theater</v>
      </c>
      <c r="R3049" t="str">
        <f t="shared" si="291"/>
        <v>spaces</v>
      </c>
      <c r="S3049" s="6">
        <f t="shared" si="288"/>
        <v>1.49</v>
      </c>
      <c r="T3049" s="7">
        <f t="shared" si="289"/>
        <v>37.25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6"/>
        <v>42004.890277777777</v>
      </c>
      <c r="K3050">
        <v>1417556262</v>
      </c>
      <c r="L3050" s="11">
        <f t="shared" si="287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290"/>
        <v>theater</v>
      </c>
      <c r="R3050" t="str">
        <f t="shared" si="291"/>
        <v>spaces</v>
      </c>
      <c r="S3050" s="6">
        <f t="shared" si="288"/>
        <v>1.6639999999999999</v>
      </c>
      <c r="T3050" s="7">
        <f t="shared" si="289"/>
        <v>177.02127659574469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6"/>
        <v>42169.014525462961</v>
      </c>
      <c r="K3051">
        <v>1431649255</v>
      </c>
      <c r="L3051" s="11">
        <f t="shared" si="287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290"/>
        <v>theater</v>
      </c>
      <c r="R3051" t="str">
        <f t="shared" si="291"/>
        <v>spaces</v>
      </c>
      <c r="S3051" s="6">
        <f t="shared" si="288"/>
        <v>1.0666666666666667</v>
      </c>
      <c r="T3051" s="7">
        <f t="shared" si="289"/>
        <v>74.074074074074076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6"/>
        <v>42495.16851851852</v>
      </c>
      <c r="K3052">
        <v>1459828960</v>
      </c>
      <c r="L3052" s="11">
        <f t="shared" si="287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290"/>
        <v>theater</v>
      </c>
      <c r="R3052" t="str">
        <f t="shared" si="291"/>
        <v>spaces</v>
      </c>
      <c r="S3052" s="6">
        <f t="shared" si="288"/>
        <v>1.06</v>
      </c>
      <c r="T3052" s="7">
        <f t="shared" si="289"/>
        <v>70.666666666666671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6"/>
        <v>42774.416030092587</v>
      </c>
      <c r="K3053">
        <v>1483955945</v>
      </c>
      <c r="L3053" s="11">
        <f t="shared" si="287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290"/>
        <v>theater</v>
      </c>
      <c r="R3053" t="str">
        <f t="shared" si="291"/>
        <v>spaces</v>
      </c>
      <c r="S3053" s="6">
        <f t="shared" si="288"/>
        <v>0.23628571428571429</v>
      </c>
      <c r="T3053" s="7">
        <f t="shared" si="289"/>
        <v>23.62857142857143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6"/>
        <v>42152.665972222225</v>
      </c>
      <c r="K3054">
        <v>1430237094</v>
      </c>
      <c r="L3054" s="11">
        <f t="shared" si="287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290"/>
        <v>theater</v>
      </c>
      <c r="R3054" t="str">
        <f t="shared" si="291"/>
        <v>spaces</v>
      </c>
      <c r="S3054" s="6">
        <f t="shared" si="288"/>
        <v>1.5E-3</v>
      </c>
      <c r="T3054" s="7">
        <f t="shared" si="289"/>
        <v>37.5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6"/>
        <v>41914.165972222225</v>
      </c>
      <c r="K3055">
        <v>1407781013</v>
      </c>
      <c r="L3055" s="11">
        <f t="shared" si="287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290"/>
        <v>theater</v>
      </c>
      <c r="R3055" t="str">
        <f t="shared" si="291"/>
        <v>spaces</v>
      </c>
      <c r="S3055" s="6">
        <f t="shared" si="288"/>
        <v>4.0000000000000001E-3</v>
      </c>
      <c r="T3055" s="7">
        <f t="shared" si="289"/>
        <v>13.333333333333334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6"/>
        <v>42065.044444444444</v>
      </c>
      <c r="K3056">
        <v>1422043154</v>
      </c>
      <c r="L3056" s="11">
        <f t="shared" si="287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290"/>
        <v>theater</v>
      </c>
      <c r="R3056" t="str">
        <f t="shared" si="291"/>
        <v>spaces</v>
      </c>
      <c r="S3056" s="6">
        <f t="shared" si="288"/>
        <v>0</v>
      </c>
      <c r="T3056" s="7">
        <f t="shared" si="289"/>
        <v>0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6"/>
        <v>42013.95821759259</v>
      </c>
      <c r="K3057">
        <v>1415660390</v>
      </c>
      <c r="L3057" s="11">
        <f t="shared" si="287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290"/>
        <v>theater</v>
      </c>
      <c r="R3057" t="str">
        <f t="shared" si="291"/>
        <v>spaces</v>
      </c>
      <c r="S3057" s="6">
        <f t="shared" si="288"/>
        <v>5.0000000000000002E-5</v>
      </c>
      <c r="T3057" s="7">
        <f t="shared" si="289"/>
        <v>1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6"/>
        <v>41911.636388888888</v>
      </c>
      <c r="K3058">
        <v>1406819784</v>
      </c>
      <c r="L3058" s="11">
        <f t="shared" si="287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290"/>
        <v>theater</v>
      </c>
      <c r="R3058" t="str">
        <f t="shared" si="291"/>
        <v>spaces</v>
      </c>
      <c r="S3058" s="6">
        <f t="shared" si="288"/>
        <v>0</v>
      </c>
      <c r="T3058" s="7">
        <f t="shared" si="289"/>
        <v>0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6"/>
        <v>42463.608923611115</v>
      </c>
      <c r="K3059">
        <v>1457105811</v>
      </c>
      <c r="L3059" s="11">
        <f t="shared" si="287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290"/>
        <v>theater</v>
      </c>
      <c r="R3059" t="str">
        <f t="shared" si="291"/>
        <v>spaces</v>
      </c>
      <c r="S3059" s="6">
        <f t="shared" si="288"/>
        <v>0</v>
      </c>
      <c r="T3059" s="7">
        <f t="shared" si="289"/>
        <v>0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6"/>
        <v>42510.374305555553</v>
      </c>
      <c r="K3060">
        <v>1459414740</v>
      </c>
      <c r="L3060" s="11">
        <f t="shared" si="287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290"/>
        <v>theater</v>
      </c>
      <c r="R3060" t="str">
        <f t="shared" si="291"/>
        <v>spaces</v>
      </c>
      <c r="S3060" s="6">
        <f t="shared" si="288"/>
        <v>1.6666666666666666E-4</v>
      </c>
      <c r="T3060" s="7">
        <f t="shared" si="289"/>
        <v>1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6"/>
        <v>41859.935717592591</v>
      </c>
      <c r="K3061">
        <v>1404944846</v>
      </c>
      <c r="L3061" s="11">
        <f t="shared" si="287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290"/>
        <v>theater</v>
      </c>
      <c r="R3061" t="str">
        <f t="shared" si="291"/>
        <v>spaces</v>
      </c>
      <c r="S3061" s="6">
        <f t="shared" si="288"/>
        <v>3.0066666666666665E-2</v>
      </c>
      <c r="T3061" s="7">
        <f t="shared" si="289"/>
        <v>41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6"/>
        <v>42275.274699074071</v>
      </c>
      <c r="K3062">
        <v>1440830134</v>
      </c>
      <c r="L3062" s="11">
        <f t="shared" si="287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290"/>
        <v>theater</v>
      </c>
      <c r="R3062" t="str">
        <f t="shared" si="291"/>
        <v>spaces</v>
      </c>
      <c r="S3062" s="6">
        <f t="shared" si="288"/>
        <v>1.5227272727272728E-3</v>
      </c>
      <c r="T3062" s="7">
        <f t="shared" si="289"/>
        <v>55.833333333333336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6"/>
        <v>41864.784120370372</v>
      </c>
      <c r="K3063">
        <v>1405363748</v>
      </c>
      <c r="L3063" s="11">
        <f t="shared" si="287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290"/>
        <v>theater</v>
      </c>
      <c r="R3063" t="str">
        <f t="shared" si="291"/>
        <v>spaces</v>
      </c>
      <c r="S3063" s="6">
        <f t="shared" si="288"/>
        <v>0</v>
      </c>
      <c r="T3063" s="7">
        <f t="shared" si="289"/>
        <v>0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6"/>
        <v>42277.75</v>
      </c>
      <c r="K3064">
        <v>1441111892</v>
      </c>
      <c r="L3064" s="11">
        <f t="shared" si="287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290"/>
        <v>theater</v>
      </c>
      <c r="R3064" t="str">
        <f t="shared" si="291"/>
        <v>spaces</v>
      </c>
      <c r="S3064" s="6">
        <f t="shared" si="288"/>
        <v>0.66839999999999999</v>
      </c>
      <c r="T3064" s="7">
        <f t="shared" si="289"/>
        <v>99.761194029850742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6"/>
        <v>42665.922893518517</v>
      </c>
      <c r="K3065">
        <v>1474150138</v>
      </c>
      <c r="L3065" s="11">
        <f t="shared" si="287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290"/>
        <v>theater</v>
      </c>
      <c r="R3065" t="str">
        <f t="shared" si="291"/>
        <v>spaces</v>
      </c>
      <c r="S3065" s="6">
        <f t="shared" si="288"/>
        <v>0.19566666666666666</v>
      </c>
      <c r="T3065" s="7">
        <f t="shared" si="289"/>
        <v>25.521739130434781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6"/>
        <v>42330.290972222225</v>
      </c>
      <c r="K3066">
        <v>1445483246</v>
      </c>
      <c r="L3066" s="11">
        <f t="shared" si="287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290"/>
        <v>theater</v>
      </c>
      <c r="R3066" t="str">
        <f t="shared" si="291"/>
        <v>spaces</v>
      </c>
      <c r="S3066" s="6">
        <f t="shared" si="288"/>
        <v>0.11294666666666667</v>
      </c>
      <c r="T3066" s="7">
        <f t="shared" si="289"/>
        <v>117.65277777777777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6"/>
        <v>41850.055231481485</v>
      </c>
      <c r="K3067">
        <v>1404523172</v>
      </c>
      <c r="L3067" s="11">
        <f t="shared" si="287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290"/>
        <v>theater</v>
      </c>
      <c r="R3067" t="str">
        <f t="shared" si="291"/>
        <v>spaces</v>
      </c>
      <c r="S3067" s="6">
        <f t="shared" si="288"/>
        <v>4.0000000000000002E-4</v>
      </c>
      <c r="T3067" s="7">
        <f t="shared" si="289"/>
        <v>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6"/>
        <v>42561.228437500002</v>
      </c>
      <c r="K3068">
        <v>1465536537</v>
      </c>
      <c r="L3068" s="11">
        <f t="shared" si="287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290"/>
        <v>theater</v>
      </c>
      <c r="R3068" t="str">
        <f t="shared" si="291"/>
        <v>spaces</v>
      </c>
      <c r="S3068" s="6">
        <f t="shared" si="288"/>
        <v>0.11985714285714286</v>
      </c>
      <c r="T3068" s="7">
        <f t="shared" si="289"/>
        <v>2796.6666666666665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6"/>
        <v>42256.938414351855</v>
      </c>
      <c r="K3069">
        <v>1439245879</v>
      </c>
      <c r="L3069" s="11">
        <f t="shared" si="287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290"/>
        <v>theater</v>
      </c>
      <c r="R3069" t="str">
        <f t="shared" si="291"/>
        <v>spaces</v>
      </c>
      <c r="S3069" s="6">
        <f t="shared" si="288"/>
        <v>2.5000000000000001E-2</v>
      </c>
      <c r="T3069" s="7">
        <f t="shared" si="289"/>
        <v>200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6"/>
        <v>42293.691574074073</v>
      </c>
      <c r="K3070">
        <v>1442421352</v>
      </c>
      <c r="L3070" s="11">
        <f t="shared" si="287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290"/>
        <v>theater</v>
      </c>
      <c r="R3070" t="str">
        <f t="shared" si="291"/>
        <v>spaces</v>
      </c>
      <c r="S3070" s="6">
        <f t="shared" si="288"/>
        <v>6.9999999999999999E-4</v>
      </c>
      <c r="T3070" s="7">
        <f t="shared" si="289"/>
        <v>87.5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6"/>
        <v>41987.833726851852</v>
      </c>
      <c r="K3071">
        <v>1415995234</v>
      </c>
      <c r="L3071" s="11">
        <f t="shared" si="287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290"/>
        <v>theater</v>
      </c>
      <c r="R3071" t="str">
        <f t="shared" si="291"/>
        <v>spaces</v>
      </c>
      <c r="S3071" s="6">
        <f t="shared" si="288"/>
        <v>0.14099999999999999</v>
      </c>
      <c r="T3071" s="7">
        <f t="shared" si="289"/>
        <v>20.142857142857142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6"/>
        <v>42711.733437499999</v>
      </c>
      <c r="K3072">
        <v>1479317769</v>
      </c>
      <c r="L3072" s="11">
        <f t="shared" si="287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290"/>
        <v>theater</v>
      </c>
      <c r="R3072" t="str">
        <f t="shared" si="291"/>
        <v>spaces</v>
      </c>
      <c r="S3072" s="6">
        <f t="shared" si="288"/>
        <v>3.3399999999999999E-2</v>
      </c>
      <c r="T3072" s="7">
        <f t="shared" si="289"/>
        <v>20.875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6"/>
        <v>42115.249305555553</v>
      </c>
      <c r="K3073">
        <v>1428082481</v>
      </c>
      <c r="L3073" s="11">
        <f t="shared" si="287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290"/>
        <v>theater</v>
      </c>
      <c r="R3073" t="str">
        <f t="shared" si="291"/>
        <v>spaces</v>
      </c>
      <c r="S3073" s="6">
        <f t="shared" si="288"/>
        <v>0.59775</v>
      </c>
      <c r="T3073" s="7">
        <f t="shared" si="289"/>
        <v>61.307692307692307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6"/>
        <v>42673.073611111111</v>
      </c>
      <c r="K3074">
        <v>1476549262</v>
      </c>
      <c r="L3074" s="11">
        <f t="shared" si="287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290"/>
        <v>theater</v>
      </c>
      <c r="R3074" t="str">
        <f t="shared" si="291"/>
        <v>spaces</v>
      </c>
      <c r="S3074" s="6">
        <f t="shared" si="288"/>
        <v>1.6666666666666666E-4</v>
      </c>
      <c r="T3074" s="7">
        <f t="shared" si="289"/>
        <v>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92">(((I3075/60)/60)/24)+DATE(1970,1,1)</f>
        <v>42169.804861111115</v>
      </c>
      <c r="K3075">
        <v>1429287900</v>
      </c>
      <c r="L3075" s="11">
        <f t="shared" ref="L3075:L3138" si="2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t="str">
        <f t="shared" si="290"/>
        <v>theater</v>
      </c>
      <c r="R3075" t="str">
        <f t="shared" si="291"/>
        <v>spaces</v>
      </c>
      <c r="S3075" s="6">
        <f t="shared" ref="S3075:S3138" si="294">E3075/D3075</f>
        <v>2.3035714285714285E-4</v>
      </c>
      <c r="T3075" s="7">
        <f t="shared" ref="T3075:T3138" si="295">IF(E3075=0,0,E3075/N3075)</f>
        <v>92.142857142857139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92"/>
        <v>42439.571284722217</v>
      </c>
      <c r="K3076">
        <v>1455025359</v>
      </c>
      <c r="L3076" s="11">
        <f t="shared" si="2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290"/>
        <v>theater</v>
      </c>
      <c r="R3076" t="str">
        <f t="shared" si="291"/>
        <v>spaces</v>
      </c>
      <c r="S3076" s="6">
        <f t="shared" si="294"/>
        <v>8.8000000000000003E-4</v>
      </c>
      <c r="T3076" s="7">
        <f t="shared" si="295"/>
        <v>7.333333333333333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92"/>
        <v>42601.102314814809</v>
      </c>
      <c r="K3077">
        <v>1467253640</v>
      </c>
      <c r="L3077" s="11">
        <f t="shared" si="2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290"/>
        <v>theater</v>
      </c>
      <c r="R3077" t="str">
        <f t="shared" si="291"/>
        <v>spaces</v>
      </c>
      <c r="S3077" s="6">
        <f t="shared" si="294"/>
        <v>8.6400000000000005E-2</v>
      </c>
      <c r="T3077" s="7">
        <f t="shared" si="295"/>
        <v>64.8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92"/>
        <v>42286.651886574073</v>
      </c>
      <c r="K3078">
        <v>1439221123</v>
      </c>
      <c r="L3078" s="11">
        <f t="shared" si="2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290"/>
        <v>theater</v>
      </c>
      <c r="R3078" t="str">
        <f t="shared" si="291"/>
        <v>spaces</v>
      </c>
      <c r="S3078" s="6">
        <f t="shared" si="294"/>
        <v>0.15060000000000001</v>
      </c>
      <c r="T3078" s="7">
        <f t="shared" si="295"/>
        <v>30.12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92"/>
        <v>42796.956921296296</v>
      </c>
      <c r="K3079">
        <v>1485903478</v>
      </c>
      <c r="L3079" s="11">
        <f t="shared" si="2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290"/>
        <v>theater</v>
      </c>
      <c r="R3079" t="str">
        <f t="shared" si="291"/>
        <v>spaces</v>
      </c>
      <c r="S3079" s="6">
        <f t="shared" si="294"/>
        <v>4.7727272727272731E-3</v>
      </c>
      <c r="T3079" s="7">
        <f t="shared" si="295"/>
        <v>52.5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92"/>
        <v>42061.138831018514</v>
      </c>
      <c r="K3080">
        <v>1422328795</v>
      </c>
      <c r="L3080" s="11">
        <f t="shared" si="2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290"/>
        <v>theater</v>
      </c>
      <c r="R3080" t="str">
        <f t="shared" si="291"/>
        <v>spaces</v>
      </c>
      <c r="S3080" s="6">
        <f t="shared" si="294"/>
        <v>1.1833333333333333E-3</v>
      </c>
      <c r="T3080" s="7">
        <f t="shared" si="295"/>
        <v>23.666666666666668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92"/>
        <v>42085.671701388885</v>
      </c>
      <c r="K3081">
        <v>1424452035</v>
      </c>
      <c r="L3081" s="11">
        <f t="shared" si="2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290"/>
        <v>theater</v>
      </c>
      <c r="R3081" t="str">
        <f t="shared" si="291"/>
        <v>spaces</v>
      </c>
      <c r="S3081" s="6">
        <f t="shared" si="294"/>
        <v>8.4173998587352451E-3</v>
      </c>
      <c r="T3081" s="7">
        <f t="shared" si="295"/>
        <v>415.77777777777777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92"/>
        <v>42000.0699537037</v>
      </c>
      <c r="K3082">
        <v>1414456844</v>
      </c>
      <c r="L3082" s="11">
        <f t="shared" si="2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290"/>
        <v>theater</v>
      </c>
      <c r="R3082" t="str">
        <f t="shared" si="291"/>
        <v>spaces</v>
      </c>
      <c r="S3082" s="6">
        <f t="shared" si="294"/>
        <v>1.8799999999999999E-4</v>
      </c>
      <c r="T3082" s="7">
        <f t="shared" si="295"/>
        <v>53.714285714285715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92"/>
        <v>42267.181608796294</v>
      </c>
      <c r="K3083">
        <v>1440130891</v>
      </c>
      <c r="L3083" s="11">
        <f t="shared" si="2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t="str">
        <f t="shared" ref="Q3083:Q3146" si="296">LEFT(P3083, FIND("/",P3083)-1)</f>
        <v>theater</v>
      </c>
      <c r="R3083" t="str">
        <f t="shared" ref="R3083:R3146" si="297">RIGHT(P3083,LEN(P3083)-FIND("/",P3083))</f>
        <v>spaces</v>
      </c>
      <c r="S3083" s="6">
        <f t="shared" si="294"/>
        <v>2.1029999999999998E-3</v>
      </c>
      <c r="T3083" s="7">
        <f t="shared" si="295"/>
        <v>420.6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92"/>
        <v>42323.96465277778</v>
      </c>
      <c r="K3084">
        <v>1445033346</v>
      </c>
      <c r="L3084" s="11">
        <f t="shared" si="2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296"/>
        <v>theater</v>
      </c>
      <c r="R3084" t="str">
        <f t="shared" si="297"/>
        <v>spaces</v>
      </c>
      <c r="S3084" s="6">
        <f t="shared" si="294"/>
        <v>0</v>
      </c>
      <c r="T3084" s="7">
        <f t="shared" si="295"/>
        <v>0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92"/>
        <v>41883.208333333336</v>
      </c>
      <c r="K3085">
        <v>1406986278</v>
      </c>
      <c r="L3085" s="11">
        <f t="shared" si="2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296"/>
        <v>theater</v>
      </c>
      <c r="R3085" t="str">
        <f t="shared" si="297"/>
        <v>spaces</v>
      </c>
      <c r="S3085" s="6">
        <f t="shared" si="294"/>
        <v>2.8E-3</v>
      </c>
      <c r="T3085" s="7">
        <f t="shared" si="295"/>
        <v>18.666666666666668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92"/>
        <v>42129.783333333333</v>
      </c>
      <c r="K3086">
        <v>1428340931</v>
      </c>
      <c r="L3086" s="11">
        <f t="shared" si="2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296"/>
        <v>theater</v>
      </c>
      <c r="R3086" t="str">
        <f t="shared" si="297"/>
        <v>spaces</v>
      </c>
      <c r="S3086" s="6">
        <f t="shared" si="294"/>
        <v>0.11579206701157921</v>
      </c>
      <c r="T3086" s="7">
        <f t="shared" si="295"/>
        <v>78.333333333333329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92"/>
        <v>42276.883784722217</v>
      </c>
      <c r="K3087">
        <v>1440969159</v>
      </c>
      <c r="L3087" s="11">
        <f t="shared" si="2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296"/>
        <v>theater</v>
      </c>
      <c r="R3087" t="str">
        <f t="shared" si="297"/>
        <v>spaces</v>
      </c>
      <c r="S3087" s="6">
        <f t="shared" si="294"/>
        <v>2.4400000000000002E-2</v>
      </c>
      <c r="T3087" s="7">
        <f t="shared" si="295"/>
        <v>67.777777777777771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92"/>
        <v>42233.67082175926</v>
      </c>
      <c r="K3088">
        <v>1434643559</v>
      </c>
      <c r="L3088" s="11">
        <f t="shared" si="2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296"/>
        <v>theater</v>
      </c>
      <c r="R3088" t="str">
        <f t="shared" si="297"/>
        <v>spaces</v>
      </c>
      <c r="S3088" s="6">
        <f t="shared" si="294"/>
        <v>2.5000000000000001E-3</v>
      </c>
      <c r="T3088" s="7">
        <f t="shared" si="295"/>
        <v>16.666666666666668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92"/>
        <v>42725.192013888889</v>
      </c>
      <c r="K3089">
        <v>1477107390</v>
      </c>
      <c r="L3089" s="11">
        <f t="shared" si="2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296"/>
        <v>theater</v>
      </c>
      <c r="R3089" t="str">
        <f t="shared" si="297"/>
        <v>spaces</v>
      </c>
      <c r="S3089" s="6">
        <f t="shared" si="294"/>
        <v>6.2500000000000003E-3</v>
      </c>
      <c r="T3089" s="7">
        <f t="shared" si="295"/>
        <v>62.5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92"/>
        <v>42012.570138888885</v>
      </c>
      <c r="K3090">
        <v>1418046247</v>
      </c>
      <c r="L3090" s="11">
        <f t="shared" si="2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296"/>
        <v>theater</v>
      </c>
      <c r="R3090" t="str">
        <f t="shared" si="297"/>
        <v>spaces</v>
      </c>
      <c r="S3090" s="6">
        <f t="shared" si="294"/>
        <v>1.9384615384615384E-3</v>
      </c>
      <c r="T3090" s="7">
        <f t="shared" si="295"/>
        <v>42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92"/>
        <v>42560.082638888889</v>
      </c>
      <c r="K3091">
        <v>1465304483</v>
      </c>
      <c r="L3091" s="11">
        <f t="shared" si="2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296"/>
        <v>theater</v>
      </c>
      <c r="R3091" t="str">
        <f t="shared" si="297"/>
        <v>spaces</v>
      </c>
      <c r="S3091" s="6">
        <f t="shared" si="294"/>
        <v>0.23416000000000001</v>
      </c>
      <c r="T3091" s="7">
        <f t="shared" si="295"/>
        <v>130.0888888888889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92"/>
        <v>42125.777141203704</v>
      </c>
      <c r="K3092">
        <v>1425325145</v>
      </c>
      <c r="L3092" s="11">
        <f t="shared" si="2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296"/>
        <v>theater</v>
      </c>
      <c r="R3092" t="str">
        <f t="shared" si="297"/>
        <v>spaces</v>
      </c>
      <c r="S3092" s="6">
        <f t="shared" si="294"/>
        <v>5.080888888888889E-2</v>
      </c>
      <c r="T3092" s="7">
        <f t="shared" si="295"/>
        <v>1270.2222222222222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92"/>
        <v>42596.948414351849</v>
      </c>
      <c r="K3093">
        <v>1468622743</v>
      </c>
      <c r="L3093" s="11">
        <f t="shared" si="2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296"/>
        <v>theater</v>
      </c>
      <c r="R3093" t="str">
        <f t="shared" si="297"/>
        <v>spaces</v>
      </c>
      <c r="S3093" s="6">
        <f t="shared" si="294"/>
        <v>0.15920000000000001</v>
      </c>
      <c r="T3093" s="7">
        <f t="shared" si="295"/>
        <v>88.444444444444443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92"/>
        <v>42292.916666666672</v>
      </c>
      <c r="K3094">
        <v>1441723912</v>
      </c>
      <c r="L3094" s="11">
        <f t="shared" si="2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296"/>
        <v>theater</v>
      </c>
      <c r="R3094" t="str">
        <f t="shared" si="297"/>
        <v>spaces</v>
      </c>
      <c r="S3094" s="6">
        <f t="shared" si="294"/>
        <v>1.1831900000000001E-2</v>
      </c>
      <c r="T3094" s="7">
        <f t="shared" si="295"/>
        <v>56.342380952380957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92"/>
        <v>41791.165972222225</v>
      </c>
      <c r="K3095">
        <v>1398980941</v>
      </c>
      <c r="L3095" s="11">
        <f t="shared" si="2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296"/>
        <v>theater</v>
      </c>
      <c r="R3095" t="str">
        <f t="shared" si="297"/>
        <v>spaces</v>
      </c>
      <c r="S3095" s="6">
        <f t="shared" si="294"/>
        <v>0.22750000000000001</v>
      </c>
      <c r="T3095" s="7">
        <f t="shared" si="295"/>
        <v>53.529411764705884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92"/>
        <v>42267.795787037037</v>
      </c>
      <c r="K3096">
        <v>1437591956</v>
      </c>
      <c r="L3096" s="11">
        <f t="shared" si="2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296"/>
        <v>theater</v>
      </c>
      <c r="R3096" t="str">
        <f t="shared" si="297"/>
        <v>spaces</v>
      </c>
      <c r="S3096" s="6">
        <f t="shared" si="294"/>
        <v>2.5000000000000001E-4</v>
      </c>
      <c r="T3096" s="7">
        <f t="shared" si="295"/>
        <v>25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92"/>
        <v>42583.025231481486</v>
      </c>
      <c r="K3097">
        <v>1464827780</v>
      </c>
      <c r="L3097" s="11">
        <f t="shared" si="2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296"/>
        <v>theater</v>
      </c>
      <c r="R3097" t="str">
        <f t="shared" si="297"/>
        <v>spaces</v>
      </c>
      <c r="S3097" s="6">
        <f t="shared" si="294"/>
        <v>3.351206434316354E-3</v>
      </c>
      <c r="T3097" s="7">
        <f t="shared" si="295"/>
        <v>50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92"/>
        <v>42144.825532407413</v>
      </c>
      <c r="K3098">
        <v>1429559326</v>
      </c>
      <c r="L3098" s="11">
        <f t="shared" si="2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296"/>
        <v>theater</v>
      </c>
      <c r="R3098" t="str">
        <f t="shared" si="297"/>
        <v>spaces</v>
      </c>
      <c r="S3098" s="6">
        <f t="shared" si="294"/>
        <v>3.9750000000000001E-2</v>
      </c>
      <c r="T3098" s="7">
        <f t="shared" si="295"/>
        <v>56.785714285714285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92"/>
        <v>42650.583333333328</v>
      </c>
      <c r="K3099">
        <v>1474027501</v>
      </c>
      <c r="L3099" s="11">
        <f t="shared" si="2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296"/>
        <v>theater</v>
      </c>
      <c r="R3099" t="str">
        <f t="shared" si="297"/>
        <v>spaces</v>
      </c>
      <c r="S3099" s="6">
        <f t="shared" si="294"/>
        <v>0.17150000000000001</v>
      </c>
      <c r="T3099" s="7">
        <f t="shared" si="295"/>
        <v>40.833333333333336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92"/>
        <v>42408.01180555555</v>
      </c>
      <c r="K3100">
        <v>1450724449</v>
      </c>
      <c r="L3100" s="11">
        <f t="shared" si="2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296"/>
        <v>theater</v>
      </c>
      <c r="R3100" t="str">
        <f t="shared" si="297"/>
        <v>spaces</v>
      </c>
      <c r="S3100" s="6">
        <f t="shared" si="294"/>
        <v>3.608004104669061E-2</v>
      </c>
      <c r="T3100" s="7">
        <f t="shared" si="295"/>
        <v>65.111111111111114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92"/>
        <v>42412.189710648148</v>
      </c>
      <c r="K3101">
        <v>1452659591</v>
      </c>
      <c r="L3101" s="11">
        <f t="shared" si="2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296"/>
        <v>theater</v>
      </c>
      <c r="R3101" t="str">
        <f t="shared" si="297"/>
        <v>spaces</v>
      </c>
      <c r="S3101" s="6">
        <f t="shared" si="294"/>
        <v>0.13900000000000001</v>
      </c>
      <c r="T3101" s="7">
        <f t="shared" si="295"/>
        <v>55.6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92"/>
        <v>41932.622395833336</v>
      </c>
      <c r="K3102">
        <v>1411224975</v>
      </c>
      <c r="L3102" s="11">
        <f t="shared" si="2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296"/>
        <v>theater</v>
      </c>
      <c r="R3102" t="str">
        <f t="shared" si="297"/>
        <v>spaces</v>
      </c>
      <c r="S3102" s="6">
        <f t="shared" si="294"/>
        <v>0.15225</v>
      </c>
      <c r="T3102" s="7">
        <f t="shared" si="295"/>
        <v>140.53846153846155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92"/>
        <v>42201.330555555556</v>
      </c>
      <c r="K3103">
        <v>1434445937</v>
      </c>
      <c r="L3103" s="11">
        <f t="shared" si="2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296"/>
        <v>theater</v>
      </c>
      <c r="R3103" t="str">
        <f t="shared" si="297"/>
        <v>spaces</v>
      </c>
      <c r="S3103" s="6">
        <f t="shared" si="294"/>
        <v>0.12</v>
      </c>
      <c r="T3103" s="7">
        <f t="shared" si="295"/>
        <v>25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92"/>
        <v>42605.340486111112</v>
      </c>
      <c r="K3104">
        <v>1467619818</v>
      </c>
      <c r="L3104" s="11">
        <f t="shared" si="2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296"/>
        <v>theater</v>
      </c>
      <c r="R3104" t="str">
        <f t="shared" si="297"/>
        <v>spaces</v>
      </c>
      <c r="S3104" s="6">
        <f t="shared" si="294"/>
        <v>0.391125</v>
      </c>
      <c r="T3104" s="7">
        <f t="shared" si="295"/>
        <v>69.533333333333331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92"/>
        <v>42167.156319444446</v>
      </c>
      <c r="K3105">
        <v>1428896706</v>
      </c>
      <c r="L3105" s="11">
        <f t="shared" si="2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296"/>
        <v>theater</v>
      </c>
      <c r="R3105" t="str">
        <f t="shared" si="297"/>
        <v>spaces</v>
      </c>
      <c r="S3105" s="6">
        <f t="shared" si="294"/>
        <v>2.6829268292682929E-3</v>
      </c>
      <c r="T3105" s="7">
        <f t="shared" si="295"/>
        <v>5.5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92"/>
        <v>42038.083333333328</v>
      </c>
      <c r="K3106">
        <v>1420235311</v>
      </c>
      <c r="L3106" s="11">
        <f t="shared" si="2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296"/>
        <v>theater</v>
      </c>
      <c r="R3106" t="str">
        <f t="shared" si="297"/>
        <v>spaces</v>
      </c>
      <c r="S3106" s="6">
        <f t="shared" si="294"/>
        <v>0.29625000000000001</v>
      </c>
      <c r="T3106" s="7">
        <f t="shared" si="295"/>
        <v>237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92"/>
        <v>41931.208333333336</v>
      </c>
      <c r="K3107">
        <v>1408986916</v>
      </c>
      <c r="L3107" s="11">
        <f t="shared" si="2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296"/>
        <v>theater</v>
      </c>
      <c r="R3107" t="str">
        <f t="shared" si="297"/>
        <v>spaces</v>
      </c>
      <c r="S3107" s="6">
        <f t="shared" si="294"/>
        <v>0.4236099230111206</v>
      </c>
      <c r="T3107" s="7">
        <f t="shared" si="295"/>
        <v>79.870967741935488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92"/>
        <v>42263.916666666672</v>
      </c>
      <c r="K3108">
        <v>1440497876</v>
      </c>
      <c r="L3108" s="11">
        <f t="shared" si="2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296"/>
        <v>theater</v>
      </c>
      <c r="R3108" t="str">
        <f t="shared" si="297"/>
        <v>spaces</v>
      </c>
      <c r="S3108" s="6">
        <f t="shared" si="294"/>
        <v>4.1000000000000002E-2</v>
      </c>
      <c r="T3108" s="7">
        <f t="shared" si="295"/>
        <v>10.25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92"/>
        <v>42135.814247685179</v>
      </c>
      <c r="K3109">
        <v>1430767951</v>
      </c>
      <c r="L3109" s="11">
        <f t="shared" si="2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296"/>
        <v>theater</v>
      </c>
      <c r="R3109" t="str">
        <f t="shared" si="297"/>
        <v>spaces</v>
      </c>
      <c r="S3109" s="6">
        <f t="shared" si="294"/>
        <v>0.197625</v>
      </c>
      <c r="T3109" s="7">
        <f t="shared" si="295"/>
        <v>272.58620689655174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92"/>
        <v>42122.638819444444</v>
      </c>
      <c r="K3110">
        <v>1425053994</v>
      </c>
      <c r="L3110" s="11">
        <f t="shared" si="2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296"/>
        <v>theater</v>
      </c>
      <c r="R3110" t="str">
        <f t="shared" si="297"/>
        <v>spaces</v>
      </c>
      <c r="S3110" s="6">
        <f t="shared" si="294"/>
        <v>5.1999999999999995E-4</v>
      </c>
      <c r="T3110" s="7">
        <f t="shared" si="295"/>
        <v>13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92"/>
        <v>41879.125115740739</v>
      </c>
      <c r="K3111">
        <v>1406170810</v>
      </c>
      <c r="L3111" s="11">
        <f t="shared" si="2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296"/>
        <v>theater</v>
      </c>
      <c r="R3111" t="str">
        <f t="shared" si="297"/>
        <v>spaces</v>
      </c>
      <c r="S3111" s="6">
        <f t="shared" si="294"/>
        <v>0.25030188679245285</v>
      </c>
      <c r="T3111" s="7">
        <f t="shared" si="295"/>
        <v>58.184210526315788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92"/>
        <v>42785.031469907408</v>
      </c>
      <c r="K3112">
        <v>1484009119</v>
      </c>
      <c r="L3112" s="11">
        <f t="shared" si="2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296"/>
        <v>theater</v>
      </c>
      <c r="R3112" t="str">
        <f t="shared" si="297"/>
        <v>spaces</v>
      </c>
      <c r="S3112" s="6">
        <f t="shared" si="294"/>
        <v>4.0000000000000002E-4</v>
      </c>
      <c r="T3112" s="7">
        <f t="shared" si="295"/>
        <v>10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92"/>
        <v>41916.595138888886</v>
      </c>
      <c r="K3113">
        <v>1409753820</v>
      </c>
      <c r="L3113" s="11">
        <f t="shared" si="2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296"/>
        <v>theater</v>
      </c>
      <c r="R3113" t="str">
        <f t="shared" si="297"/>
        <v>spaces</v>
      </c>
      <c r="S3113" s="6">
        <f t="shared" si="294"/>
        <v>0.26640000000000003</v>
      </c>
      <c r="T3113" s="7">
        <f t="shared" si="295"/>
        <v>70.10526315789474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92"/>
        <v>42675.121921296297</v>
      </c>
      <c r="K3114">
        <v>1472784934</v>
      </c>
      <c r="L3114" s="11">
        <f t="shared" si="2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296"/>
        <v>theater</v>
      </c>
      <c r="R3114" t="str">
        <f t="shared" si="297"/>
        <v>spaces</v>
      </c>
      <c r="S3114" s="6">
        <f t="shared" si="294"/>
        <v>4.7363636363636365E-2</v>
      </c>
      <c r="T3114" s="7">
        <f t="shared" si="295"/>
        <v>57.888888888888886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92"/>
        <v>42111.731273148151</v>
      </c>
      <c r="K3115">
        <v>1426699982</v>
      </c>
      <c r="L3115" s="11">
        <f t="shared" si="2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296"/>
        <v>theater</v>
      </c>
      <c r="R3115" t="str">
        <f t="shared" si="297"/>
        <v>spaces</v>
      </c>
      <c r="S3115" s="6">
        <f t="shared" si="294"/>
        <v>4.2435339894712751E-2</v>
      </c>
      <c r="T3115" s="7">
        <f t="shared" si="295"/>
        <v>125.27027027027027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92"/>
        <v>41903.632523148146</v>
      </c>
      <c r="K3116">
        <v>1406128250</v>
      </c>
      <c r="L3116" s="11">
        <f t="shared" si="2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296"/>
        <v>theater</v>
      </c>
      <c r="R3116" t="str">
        <f t="shared" si="297"/>
        <v>spaces</v>
      </c>
      <c r="S3116" s="6">
        <f t="shared" si="294"/>
        <v>0</v>
      </c>
      <c r="T3116" s="7">
        <f t="shared" si="295"/>
        <v>0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92"/>
        <v>42526.447071759263</v>
      </c>
      <c r="K3117">
        <v>1462531427</v>
      </c>
      <c r="L3117" s="11">
        <f t="shared" si="2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296"/>
        <v>theater</v>
      </c>
      <c r="R3117" t="str">
        <f t="shared" si="297"/>
        <v>spaces</v>
      </c>
      <c r="S3117" s="6">
        <f t="shared" si="294"/>
        <v>0.03</v>
      </c>
      <c r="T3117" s="7">
        <f t="shared" si="295"/>
        <v>300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92"/>
        <v>42095.515335648146</v>
      </c>
      <c r="K3118">
        <v>1426681325</v>
      </c>
      <c r="L3118" s="11">
        <f t="shared" si="2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296"/>
        <v>theater</v>
      </c>
      <c r="R3118" t="str">
        <f t="shared" si="297"/>
        <v>spaces</v>
      </c>
      <c r="S3118" s="6">
        <f t="shared" si="294"/>
        <v>0.57333333333333336</v>
      </c>
      <c r="T3118" s="7">
        <f t="shared" si="295"/>
        <v>43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92"/>
        <v>42517.55</v>
      </c>
      <c r="K3119">
        <v>1463648360</v>
      </c>
      <c r="L3119" s="11">
        <f t="shared" si="2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296"/>
        <v>theater</v>
      </c>
      <c r="R3119" t="str">
        <f t="shared" si="297"/>
        <v>spaces</v>
      </c>
      <c r="S3119" s="6">
        <f t="shared" si="294"/>
        <v>1E-3</v>
      </c>
      <c r="T3119" s="7">
        <f t="shared" si="295"/>
        <v>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92"/>
        <v>42553.649571759262</v>
      </c>
      <c r="K3120">
        <v>1465832123</v>
      </c>
      <c r="L3120" s="11">
        <f t="shared" si="2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296"/>
        <v>theater</v>
      </c>
      <c r="R3120" t="str">
        <f t="shared" si="297"/>
        <v>spaces</v>
      </c>
      <c r="S3120" s="6">
        <f t="shared" si="294"/>
        <v>3.0999999999999999E-3</v>
      </c>
      <c r="T3120" s="7">
        <f t="shared" si="295"/>
        <v>775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92"/>
        <v>42090.003842592589</v>
      </c>
      <c r="K3121">
        <v>1424826332</v>
      </c>
      <c r="L3121" s="11">
        <f t="shared" si="2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296"/>
        <v>theater</v>
      </c>
      <c r="R3121" t="str">
        <f t="shared" si="297"/>
        <v>spaces</v>
      </c>
      <c r="S3121" s="6">
        <f t="shared" si="294"/>
        <v>5.0000000000000001E-4</v>
      </c>
      <c r="T3121" s="7">
        <f t="shared" si="295"/>
        <v>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92"/>
        <v>42495.900416666671</v>
      </c>
      <c r="K3122">
        <v>1457303796</v>
      </c>
      <c r="L3122" s="11">
        <f t="shared" si="2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296"/>
        <v>theater</v>
      </c>
      <c r="R3122" t="str">
        <f t="shared" si="297"/>
        <v>spaces</v>
      </c>
      <c r="S3122" s="6">
        <f t="shared" si="294"/>
        <v>9.8461538461538464E-5</v>
      </c>
      <c r="T3122" s="7">
        <f t="shared" si="295"/>
        <v>12.8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92"/>
        <v>41908.679803240739</v>
      </c>
      <c r="K3123">
        <v>1406564335</v>
      </c>
      <c r="L3123" s="11">
        <f t="shared" si="2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296"/>
        <v>theater</v>
      </c>
      <c r="R3123" t="str">
        <f t="shared" si="297"/>
        <v>spaces</v>
      </c>
      <c r="S3123" s="6">
        <f t="shared" si="294"/>
        <v>6.6666666666666671E-3</v>
      </c>
      <c r="T3123" s="7">
        <f t="shared" si="295"/>
        <v>10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92"/>
        <v>42683.973750000005</v>
      </c>
      <c r="K3124">
        <v>1478298132</v>
      </c>
      <c r="L3124" s="11">
        <f t="shared" si="2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296"/>
        <v>theater</v>
      </c>
      <c r="R3124" t="str">
        <f t="shared" si="297"/>
        <v>spaces</v>
      </c>
      <c r="S3124" s="6">
        <f t="shared" si="294"/>
        <v>0.58291457286432158</v>
      </c>
      <c r="T3124" s="7">
        <f t="shared" si="295"/>
        <v>58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92"/>
        <v>42560.993032407408</v>
      </c>
      <c r="K3125">
        <v>1465516198</v>
      </c>
      <c r="L3125" s="11">
        <f t="shared" si="2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296"/>
        <v>theater</v>
      </c>
      <c r="R3125" t="str">
        <f t="shared" si="297"/>
        <v>spaces</v>
      </c>
      <c r="S3125" s="6">
        <f t="shared" si="294"/>
        <v>0.68153600000000003</v>
      </c>
      <c r="T3125" s="7">
        <f t="shared" si="295"/>
        <v>244.80459770114942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92"/>
        <v>42037.780104166668</v>
      </c>
      <c r="K3126">
        <v>1417718601</v>
      </c>
      <c r="L3126" s="11">
        <f t="shared" si="2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296"/>
        <v>theater</v>
      </c>
      <c r="R3126" t="str">
        <f t="shared" si="297"/>
        <v>spaces</v>
      </c>
      <c r="S3126" s="6">
        <f t="shared" si="294"/>
        <v>3.2499999999999997E-5</v>
      </c>
      <c r="T3126" s="7">
        <f t="shared" si="295"/>
        <v>6.5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92"/>
        <v>42376.20685185185</v>
      </c>
      <c r="K3127">
        <v>1449550672</v>
      </c>
      <c r="L3127" s="11">
        <f t="shared" si="2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296"/>
        <v>theater</v>
      </c>
      <c r="R3127" t="str">
        <f t="shared" si="297"/>
        <v>spaces</v>
      </c>
      <c r="S3127" s="6">
        <f t="shared" si="294"/>
        <v>0</v>
      </c>
      <c r="T3127" s="7">
        <f t="shared" si="295"/>
        <v>0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92"/>
        <v>42456.976412037038</v>
      </c>
      <c r="K3128">
        <v>1456532762</v>
      </c>
      <c r="L3128" s="11">
        <f t="shared" si="2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296"/>
        <v>theater</v>
      </c>
      <c r="R3128" t="str">
        <f t="shared" si="297"/>
        <v>spaces</v>
      </c>
      <c r="S3128" s="6">
        <f t="shared" si="294"/>
        <v>4.1599999999999998E-2</v>
      </c>
      <c r="T3128" s="7">
        <f t="shared" si="295"/>
        <v>61.176470588235297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92"/>
        <v>42064.856817129628</v>
      </c>
      <c r="K3129">
        <v>1422650029</v>
      </c>
      <c r="L3129" s="11">
        <f t="shared" si="2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296"/>
        <v>theater</v>
      </c>
      <c r="R3129" t="str">
        <f t="shared" si="297"/>
        <v>spaces</v>
      </c>
      <c r="S3129" s="6">
        <f t="shared" si="294"/>
        <v>0</v>
      </c>
      <c r="T3129" s="7">
        <f t="shared" si="295"/>
        <v>0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92"/>
        <v>42810.784039351856</v>
      </c>
      <c r="K3130">
        <v>1487101741</v>
      </c>
      <c r="L3130" s="11">
        <f t="shared" si="2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296"/>
        <v>theater</v>
      </c>
      <c r="R3130" t="str">
        <f t="shared" si="297"/>
        <v>plays</v>
      </c>
      <c r="S3130" s="6">
        <f t="shared" si="294"/>
        <v>1.0860666666666667</v>
      </c>
      <c r="T3130" s="7">
        <f t="shared" si="295"/>
        <v>139.23931623931625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92"/>
        <v>42843.801145833335</v>
      </c>
      <c r="K3131">
        <v>1489090419</v>
      </c>
      <c r="L3131" s="11">
        <f t="shared" si="2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296"/>
        <v>theater</v>
      </c>
      <c r="R3131" t="str">
        <f t="shared" si="297"/>
        <v>plays</v>
      </c>
      <c r="S3131" s="6">
        <f t="shared" si="294"/>
        <v>8.0000000000000002E-3</v>
      </c>
      <c r="T3131" s="7">
        <f t="shared" si="295"/>
        <v>10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92"/>
        <v>42839.207638888889</v>
      </c>
      <c r="K3132">
        <v>1489504916</v>
      </c>
      <c r="L3132" s="11">
        <f t="shared" si="2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296"/>
        <v>theater</v>
      </c>
      <c r="R3132" t="str">
        <f t="shared" si="297"/>
        <v>plays</v>
      </c>
      <c r="S3132" s="6">
        <f t="shared" si="294"/>
        <v>3.7499999999999999E-2</v>
      </c>
      <c r="T3132" s="7">
        <f t="shared" si="295"/>
        <v>93.75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92"/>
        <v>42833.537557870368</v>
      </c>
      <c r="K3133">
        <v>1489067645</v>
      </c>
      <c r="L3133" s="11">
        <f t="shared" si="2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296"/>
        <v>theater</v>
      </c>
      <c r="R3133" t="str">
        <f t="shared" si="297"/>
        <v>plays</v>
      </c>
      <c r="S3133" s="6">
        <f t="shared" si="294"/>
        <v>0.15731707317073171</v>
      </c>
      <c r="T3133" s="7">
        <f t="shared" si="295"/>
        <v>53.75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92"/>
        <v>42846.308564814812</v>
      </c>
      <c r="K3134">
        <v>1487579060</v>
      </c>
      <c r="L3134" s="11">
        <f t="shared" si="2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296"/>
        <v>theater</v>
      </c>
      <c r="R3134" t="str">
        <f t="shared" si="297"/>
        <v>plays</v>
      </c>
      <c r="S3134" s="6">
        <f t="shared" si="294"/>
        <v>3.3333333333333332E-4</v>
      </c>
      <c r="T3134" s="7">
        <f t="shared" si="295"/>
        <v>10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92"/>
        <v>42818.523541666669</v>
      </c>
      <c r="K3135">
        <v>1487770434</v>
      </c>
      <c r="L3135" s="11">
        <f t="shared" si="2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296"/>
        <v>theater</v>
      </c>
      <c r="R3135" t="str">
        <f t="shared" si="297"/>
        <v>plays</v>
      </c>
      <c r="S3135" s="6">
        <f t="shared" si="294"/>
        <v>1.08</v>
      </c>
      <c r="T3135" s="7">
        <f t="shared" si="295"/>
        <v>33.75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92"/>
        <v>42821.678460648152</v>
      </c>
      <c r="K3136">
        <v>1488820619</v>
      </c>
      <c r="L3136" s="11">
        <f t="shared" si="2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296"/>
        <v>theater</v>
      </c>
      <c r="R3136" t="str">
        <f t="shared" si="297"/>
        <v>plays</v>
      </c>
      <c r="S3136" s="6">
        <f t="shared" si="294"/>
        <v>0.22500000000000001</v>
      </c>
      <c r="T3136" s="7">
        <f t="shared" si="295"/>
        <v>18.75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92"/>
        <v>42829.151863425926</v>
      </c>
      <c r="K3137">
        <v>1489376321</v>
      </c>
      <c r="L3137" s="11">
        <f t="shared" si="2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296"/>
        <v>theater</v>
      </c>
      <c r="R3137" t="str">
        <f t="shared" si="297"/>
        <v>plays</v>
      </c>
      <c r="S3137" s="6">
        <f t="shared" si="294"/>
        <v>0.20849420849420849</v>
      </c>
      <c r="T3137" s="7">
        <f t="shared" si="295"/>
        <v>23.142857142857142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92"/>
        <v>42825.957638888889</v>
      </c>
      <c r="K3138">
        <v>1487847954</v>
      </c>
      <c r="L3138" s="11">
        <f t="shared" si="2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296"/>
        <v>theater</v>
      </c>
      <c r="R3138" t="str">
        <f t="shared" si="297"/>
        <v>plays</v>
      </c>
      <c r="S3138" s="6">
        <f t="shared" si="294"/>
        <v>1.278</v>
      </c>
      <c r="T3138" s="7">
        <f t="shared" si="295"/>
        <v>29.045454545454547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8">(((I3139/60)/60)/24)+DATE(1970,1,1)</f>
        <v>42858.8</v>
      </c>
      <c r="K3139">
        <v>1489439669</v>
      </c>
      <c r="L3139" s="11">
        <f t="shared" ref="L3139:L3202" si="2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t="str">
        <f t="shared" si="296"/>
        <v>theater</v>
      </c>
      <c r="R3139" t="str">
        <f t="shared" si="297"/>
        <v>plays</v>
      </c>
      <c r="S3139" s="6">
        <f t="shared" ref="S3139:S3202" si="300">E3139/D3139</f>
        <v>3.3333333333333333E-2</v>
      </c>
      <c r="T3139" s="7">
        <f t="shared" ref="T3139:T3202" si="301">IF(E3139=0,0,E3139/N3139)</f>
        <v>50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8"/>
        <v>42828.645914351851</v>
      </c>
      <c r="K3140">
        <v>1489591807</v>
      </c>
      <c r="L3140" s="11">
        <f t="shared" si="2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296"/>
        <v>theater</v>
      </c>
      <c r="R3140" t="str">
        <f t="shared" si="297"/>
        <v>plays</v>
      </c>
      <c r="S3140" s="6">
        <f t="shared" si="300"/>
        <v>0</v>
      </c>
      <c r="T3140" s="7">
        <f t="shared" si="301"/>
        <v>0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8"/>
        <v>42819.189583333333</v>
      </c>
      <c r="K3141">
        <v>1487485760</v>
      </c>
      <c r="L3141" s="11">
        <f t="shared" si="2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296"/>
        <v>theater</v>
      </c>
      <c r="R3141" t="str">
        <f t="shared" si="297"/>
        <v>plays</v>
      </c>
      <c r="S3141" s="6">
        <f t="shared" si="300"/>
        <v>5.3999999999999999E-2</v>
      </c>
      <c r="T3141" s="7">
        <f t="shared" si="301"/>
        <v>450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8"/>
        <v>42832.677118055552</v>
      </c>
      <c r="K3142">
        <v>1488993303</v>
      </c>
      <c r="L3142" s="11">
        <f t="shared" si="2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296"/>
        <v>theater</v>
      </c>
      <c r="R3142" t="str">
        <f t="shared" si="297"/>
        <v>plays</v>
      </c>
      <c r="S3142" s="6">
        <f t="shared" si="300"/>
        <v>9.5999999999999992E-3</v>
      </c>
      <c r="T3142" s="7">
        <f t="shared" si="301"/>
        <v>24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8"/>
        <v>42841.833333333328</v>
      </c>
      <c r="K3143">
        <v>1488823488</v>
      </c>
      <c r="L3143" s="11">
        <f t="shared" si="2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296"/>
        <v>theater</v>
      </c>
      <c r="R3143" t="str">
        <f t="shared" si="297"/>
        <v>plays</v>
      </c>
      <c r="S3143" s="6">
        <f t="shared" si="300"/>
        <v>0.51600000000000001</v>
      </c>
      <c r="T3143" s="7">
        <f t="shared" si="301"/>
        <v>32.25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8"/>
        <v>42813.471516203703</v>
      </c>
      <c r="K3144">
        <v>1487333939</v>
      </c>
      <c r="L3144" s="11">
        <f t="shared" si="2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296"/>
        <v>theater</v>
      </c>
      <c r="R3144" t="str">
        <f t="shared" si="297"/>
        <v>plays</v>
      </c>
      <c r="S3144" s="6">
        <f t="shared" si="300"/>
        <v>1.6363636363636365E-2</v>
      </c>
      <c r="T3144" s="7">
        <f t="shared" si="301"/>
        <v>15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8"/>
        <v>42834.358287037037</v>
      </c>
      <c r="K3145">
        <v>1489480556</v>
      </c>
      <c r="L3145" s="11">
        <f t="shared" si="2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296"/>
        <v>theater</v>
      </c>
      <c r="R3145" t="str">
        <f t="shared" si="297"/>
        <v>plays</v>
      </c>
      <c r="S3145" s="6">
        <f t="shared" si="300"/>
        <v>0</v>
      </c>
      <c r="T3145" s="7">
        <f t="shared" si="301"/>
        <v>0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8"/>
        <v>42813.25</v>
      </c>
      <c r="K3146">
        <v>1488459307</v>
      </c>
      <c r="L3146" s="11">
        <f t="shared" si="2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296"/>
        <v>theater</v>
      </c>
      <c r="R3146" t="str">
        <f t="shared" si="297"/>
        <v>plays</v>
      </c>
      <c r="S3146" s="6">
        <f t="shared" si="300"/>
        <v>0.754</v>
      </c>
      <c r="T3146" s="7">
        <f t="shared" si="301"/>
        <v>251.33333333333334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8"/>
        <v>42821.999236111107</v>
      </c>
      <c r="K3147">
        <v>1485478734</v>
      </c>
      <c r="L3147" s="11">
        <f t="shared" si="2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t="str">
        <f t="shared" ref="Q3147:Q3210" si="302">LEFT(P3147, FIND("/",P3147)-1)</f>
        <v>theater</v>
      </c>
      <c r="R3147" t="str">
        <f t="shared" ref="R3147:R3210" si="303">RIGHT(P3147,LEN(P3147)-FIND("/",P3147))</f>
        <v>plays</v>
      </c>
      <c r="S3147" s="6">
        <f t="shared" si="300"/>
        <v>0</v>
      </c>
      <c r="T3147" s="7">
        <f t="shared" si="301"/>
        <v>0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8"/>
        <v>42841.640810185185</v>
      </c>
      <c r="K3148">
        <v>1488471766</v>
      </c>
      <c r="L3148" s="11">
        <f t="shared" si="2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302"/>
        <v>theater</v>
      </c>
      <c r="R3148" t="str">
        <f t="shared" si="303"/>
        <v>plays</v>
      </c>
      <c r="S3148" s="6">
        <f t="shared" si="300"/>
        <v>0.105</v>
      </c>
      <c r="T3148" s="7">
        <f t="shared" si="301"/>
        <v>437.5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8"/>
        <v>41950.011053240742</v>
      </c>
      <c r="K3149">
        <v>1411859755</v>
      </c>
      <c r="L3149" s="11">
        <f t="shared" si="2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302"/>
        <v>theater</v>
      </c>
      <c r="R3149" t="str">
        <f t="shared" si="303"/>
        <v>plays</v>
      </c>
      <c r="S3149" s="6">
        <f t="shared" si="300"/>
        <v>1.1752499999999999</v>
      </c>
      <c r="T3149" s="7">
        <f t="shared" si="301"/>
        <v>110.35211267605634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8"/>
        <v>41913.166666666664</v>
      </c>
      <c r="K3150">
        <v>1410278284</v>
      </c>
      <c r="L3150" s="11">
        <f t="shared" si="2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302"/>
        <v>theater</v>
      </c>
      <c r="R3150" t="str">
        <f t="shared" si="303"/>
        <v>plays</v>
      </c>
      <c r="S3150" s="6">
        <f t="shared" si="300"/>
        <v>1.3116666666666668</v>
      </c>
      <c r="T3150" s="7">
        <f t="shared" si="301"/>
        <v>41.421052631578945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8"/>
        <v>41250.083333333336</v>
      </c>
      <c r="K3151">
        <v>1352766300</v>
      </c>
      <c r="L3151" s="11">
        <f t="shared" si="2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302"/>
        <v>theater</v>
      </c>
      <c r="R3151" t="str">
        <f t="shared" si="303"/>
        <v>plays</v>
      </c>
      <c r="S3151" s="6">
        <f t="shared" si="300"/>
        <v>1.04</v>
      </c>
      <c r="T3151" s="7">
        <f t="shared" si="301"/>
        <v>52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8"/>
        <v>40568.166666666664</v>
      </c>
      <c r="K3152">
        <v>1288160403</v>
      </c>
      <c r="L3152" s="11">
        <f t="shared" si="2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302"/>
        <v>theater</v>
      </c>
      <c r="R3152" t="str">
        <f t="shared" si="303"/>
        <v>plays</v>
      </c>
      <c r="S3152" s="6">
        <f t="shared" si="300"/>
        <v>1.01</v>
      </c>
      <c r="T3152" s="7">
        <f t="shared" si="301"/>
        <v>33.990384615384613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8"/>
        <v>41892.83997685185</v>
      </c>
      <c r="K3153">
        <v>1407787774</v>
      </c>
      <c r="L3153" s="11">
        <f t="shared" si="2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302"/>
        <v>theater</v>
      </c>
      <c r="R3153" t="str">
        <f t="shared" si="303"/>
        <v>plays</v>
      </c>
      <c r="S3153" s="6">
        <f t="shared" si="300"/>
        <v>1.004</v>
      </c>
      <c r="T3153" s="7">
        <f t="shared" si="301"/>
        <v>103.35294117647059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8"/>
        <v>41580.867673611108</v>
      </c>
      <c r="K3154">
        <v>1380833367</v>
      </c>
      <c r="L3154" s="11">
        <f t="shared" si="2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302"/>
        <v>theater</v>
      </c>
      <c r="R3154" t="str">
        <f t="shared" si="303"/>
        <v>plays</v>
      </c>
      <c r="S3154" s="6">
        <f t="shared" si="300"/>
        <v>1.0595454545454546</v>
      </c>
      <c r="T3154" s="7">
        <f t="shared" si="301"/>
        <v>34.791044776119406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8"/>
        <v>40664.207638888889</v>
      </c>
      <c r="K3155">
        <v>1301542937</v>
      </c>
      <c r="L3155" s="11">
        <f t="shared" si="2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302"/>
        <v>theater</v>
      </c>
      <c r="R3155" t="str">
        <f t="shared" si="303"/>
        <v>plays</v>
      </c>
      <c r="S3155" s="6">
        <f t="shared" si="300"/>
        <v>3.3558333333333334</v>
      </c>
      <c r="T3155" s="7">
        <f t="shared" si="301"/>
        <v>41.773858921161825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8"/>
        <v>41000.834004629629</v>
      </c>
      <c r="K3156">
        <v>1330722058</v>
      </c>
      <c r="L3156" s="11">
        <f t="shared" si="2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302"/>
        <v>theater</v>
      </c>
      <c r="R3156" t="str">
        <f t="shared" si="303"/>
        <v>plays</v>
      </c>
      <c r="S3156" s="6">
        <f t="shared" si="300"/>
        <v>1.1292857142857142</v>
      </c>
      <c r="T3156" s="7">
        <f t="shared" si="301"/>
        <v>64.268292682926827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8"/>
        <v>41263.499131944445</v>
      </c>
      <c r="K3157">
        <v>1353412725</v>
      </c>
      <c r="L3157" s="11">
        <f t="shared" si="2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302"/>
        <v>theater</v>
      </c>
      <c r="R3157" t="str">
        <f t="shared" si="303"/>
        <v>plays</v>
      </c>
      <c r="S3157" s="6">
        <f t="shared" si="300"/>
        <v>1.885046</v>
      </c>
      <c r="T3157" s="7">
        <f t="shared" si="301"/>
        <v>31.209370860927152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8"/>
        <v>41061.953055555554</v>
      </c>
      <c r="K3158">
        <v>1335567144</v>
      </c>
      <c r="L3158" s="11">
        <f t="shared" si="2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302"/>
        <v>theater</v>
      </c>
      <c r="R3158" t="str">
        <f t="shared" si="303"/>
        <v>plays</v>
      </c>
      <c r="S3158" s="6">
        <f t="shared" si="300"/>
        <v>1.0181818181818181</v>
      </c>
      <c r="T3158" s="7">
        <f t="shared" si="301"/>
        <v>62.921348314606739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8"/>
        <v>41839.208333333336</v>
      </c>
      <c r="K3159">
        <v>1404932105</v>
      </c>
      <c r="L3159" s="11">
        <f t="shared" si="2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302"/>
        <v>theater</v>
      </c>
      <c r="R3159" t="str">
        <f t="shared" si="303"/>
        <v>plays</v>
      </c>
      <c r="S3159" s="6">
        <f t="shared" si="300"/>
        <v>1.01</v>
      </c>
      <c r="T3159" s="7">
        <f t="shared" si="301"/>
        <v>98.536585365853654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8"/>
        <v>41477.839722222219</v>
      </c>
      <c r="K3160">
        <v>1371931752</v>
      </c>
      <c r="L3160" s="11">
        <f t="shared" si="2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302"/>
        <v>theater</v>
      </c>
      <c r="R3160" t="str">
        <f t="shared" si="303"/>
        <v>plays</v>
      </c>
      <c r="S3160" s="6">
        <f t="shared" si="300"/>
        <v>1.1399999999999999</v>
      </c>
      <c r="T3160" s="7">
        <f t="shared" si="301"/>
        <v>82.608695652173907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8"/>
        <v>40926.958333333336</v>
      </c>
      <c r="K3161">
        <v>1323221761</v>
      </c>
      <c r="L3161" s="11">
        <f t="shared" si="2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302"/>
        <v>theater</v>
      </c>
      <c r="R3161" t="str">
        <f t="shared" si="303"/>
        <v>plays</v>
      </c>
      <c r="S3161" s="6">
        <f t="shared" si="300"/>
        <v>1.3348133333333334</v>
      </c>
      <c r="T3161" s="7">
        <f t="shared" si="301"/>
        <v>38.504230769230773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8"/>
        <v>41864.207638888889</v>
      </c>
      <c r="K3162">
        <v>1405923687</v>
      </c>
      <c r="L3162" s="11">
        <f t="shared" si="2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302"/>
        <v>theater</v>
      </c>
      <c r="R3162" t="str">
        <f t="shared" si="303"/>
        <v>plays</v>
      </c>
      <c r="S3162" s="6">
        <f t="shared" si="300"/>
        <v>1.0153333333333334</v>
      </c>
      <c r="T3162" s="7">
        <f t="shared" si="301"/>
        <v>80.15789473684211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8"/>
        <v>41927.536134259259</v>
      </c>
      <c r="K3163">
        <v>1410785522</v>
      </c>
      <c r="L3163" s="11">
        <f t="shared" si="2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302"/>
        <v>theater</v>
      </c>
      <c r="R3163" t="str">
        <f t="shared" si="303"/>
        <v>plays</v>
      </c>
      <c r="S3163" s="6">
        <f t="shared" si="300"/>
        <v>1.0509999999999999</v>
      </c>
      <c r="T3163" s="7">
        <f t="shared" si="301"/>
        <v>28.405405405405407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8"/>
        <v>41827.083333333336</v>
      </c>
      <c r="K3164">
        <v>1402331262</v>
      </c>
      <c r="L3164" s="11">
        <f t="shared" si="2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302"/>
        <v>theater</v>
      </c>
      <c r="R3164" t="str">
        <f t="shared" si="303"/>
        <v>plays</v>
      </c>
      <c r="S3164" s="6">
        <f t="shared" si="300"/>
        <v>1.2715000000000001</v>
      </c>
      <c r="T3164" s="7">
        <f t="shared" si="301"/>
        <v>80.730158730158735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8"/>
        <v>41805.753761574073</v>
      </c>
      <c r="K3165">
        <v>1400263525</v>
      </c>
      <c r="L3165" s="11">
        <f t="shared" si="2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302"/>
        <v>theater</v>
      </c>
      <c r="R3165" t="str">
        <f t="shared" si="303"/>
        <v>plays</v>
      </c>
      <c r="S3165" s="6">
        <f t="shared" si="300"/>
        <v>1.1115384615384616</v>
      </c>
      <c r="T3165" s="7">
        <f t="shared" si="301"/>
        <v>200.69444444444446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8"/>
        <v>41799.80572916667</v>
      </c>
      <c r="K3166">
        <v>1399490415</v>
      </c>
      <c r="L3166" s="11">
        <f t="shared" si="2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302"/>
        <v>theater</v>
      </c>
      <c r="R3166" t="str">
        <f t="shared" si="303"/>
        <v>plays</v>
      </c>
      <c r="S3166" s="6">
        <f t="shared" si="300"/>
        <v>1.0676000000000001</v>
      </c>
      <c r="T3166" s="7">
        <f t="shared" si="301"/>
        <v>37.591549295774648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8"/>
        <v>40666.165972222225</v>
      </c>
      <c r="K3167">
        <v>1302493760</v>
      </c>
      <c r="L3167" s="11">
        <f t="shared" si="2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302"/>
        <v>theater</v>
      </c>
      <c r="R3167" t="str">
        <f t="shared" si="303"/>
        <v>plays</v>
      </c>
      <c r="S3167" s="6">
        <f t="shared" si="300"/>
        <v>1.6266666666666667</v>
      </c>
      <c r="T3167" s="7">
        <f t="shared" si="301"/>
        <v>58.095238095238095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8"/>
        <v>41969.332638888889</v>
      </c>
      <c r="K3168">
        <v>1414514153</v>
      </c>
      <c r="L3168" s="11">
        <f t="shared" si="2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302"/>
        <v>theater</v>
      </c>
      <c r="R3168" t="str">
        <f t="shared" si="303"/>
        <v>plays</v>
      </c>
      <c r="S3168" s="6">
        <f t="shared" si="300"/>
        <v>1.6022808571428573</v>
      </c>
      <c r="T3168" s="7">
        <f t="shared" si="301"/>
        <v>60.300892473118282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8"/>
        <v>41853.175706018519</v>
      </c>
      <c r="K3169">
        <v>1405743181</v>
      </c>
      <c r="L3169" s="11">
        <f t="shared" si="2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302"/>
        <v>theater</v>
      </c>
      <c r="R3169" t="str">
        <f t="shared" si="303"/>
        <v>plays</v>
      </c>
      <c r="S3169" s="6">
        <f t="shared" si="300"/>
        <v>1.1616666666666666</v>
      </c>
      <c r="T3169" s="7">
        <f t="shared" si="301"/>
        <v>63.363636363636367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8"/>
        <v>41803.916666666664</v>
      </c>
      <c r="K3170">
        <v>1399948353</v>
      </c>
      <c r="L3170" s="11">
        <f t="shared" si="2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302"/>
        <v>theater</v>
      </c>
      <c r="R3170" t="str">
        <f t="shared" si="303"/>
        <v>plays</v>
      </c>
      <c r="S3170" s="6">
        <f t="shared" si="300"/>
        <v>1.242</v>
      </c>
      <c r="T3170" s="7">
        <f t="shared" si="301"/>
        <v>50.901639344262293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8"/>
        <v>41621.207638888889</v>
      </c>
      <c r="K3171">
        <v>1384364561</v>
      </c>
      <c r="L3171" s="11">
        <f t="shared" si="2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302"/>
        <v>theater</v>
      </c>
      <c r="R3171" t="str">
        <f t="shared" si="303"/>
        <v>plays</v>
      </c>
      <c r="S3171" s="6">
        <f t="shared" si="300"/>
        <v>1.030125</v>
      </c>
      <c r="T3171" s="7">
        <f t="shared" si="301"/>
        <v>100.5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8"/>
        <v>41822.166666666664</v>
      </c>
      <c r="K3172">
        <v>1401414944</v>
      </c>
      <c r="L3172" s="11">
        <f t="shared" si="2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302"/>
        <v>theater</v>
      </c>
      <c r="R3172" t="str">
        <f t="shared" si="303"/>
        <v>plays</v>
      </c>
      <c r="S3172" s="6">
        <f t="shared" si="300"/>
        <v>1.1225000000000001</v>
      </c>
      <c r="T3172" s="7">
        <f t="shared" si="301"/>
        <v>31.619718309859156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8"/>
        <v>42496.608310185184</v>
      </c>
      <c r="K3173">
        <v>1459953358</v>
      </c>
      <c r="L3173" s="11">
        <f t="shared" si="2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302"/>
        <v>theater</v>
      </c>
      <c r="R3173" t="str">
        <f t="shared" si="303"/>
        <v>plays</v>
      </c>
      <c r="S3173" s="6">
        <f t="shared" si="300"/>
        <v>1.0881428571428571</v>
      </c>
      <c r="T3173" s="7">
        <f t="shared" si="301"/>
        <v>65.102564102564102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8"/>
        <v>40953.729953703703</v>
      </c>
      <c r="K3174">
        <v>1326648668</v>
      </c>
      <c r="L3174" s="11">
        <f t="shared" si="2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302"/>
        <v>theater</v>
      </c>
      <c r="R3174" t="str">
        <f t="shared" si="303"/>
        <v>plays</v>
      </c>
      <c r="S3174" s="6">
        <f t="shared" si="300"/>
        <v>1.1499999999999999</v>
      </c>
      <c r="T3174" s="7">
        <f t="shared" si="301"/>
        <v>79.310344827586206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8"/>
        <v>41908.878379629627</v>
      </c>
      <c r="K3175">
        <v>1409173492</v>
      </c>
      <c r="L3175" s="11">
        <f t="shared" si="2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302"/>
        <v>theater</v>
      </c>
      <c r="R3175" t="str">
        <f t="shared" si="303"/>
        <v>plays</v>
      </c>
      <c r="S3175" s="6">
        <f t="shared" si="300"/>
        <v>1.03</v>
      </c>
      <c r="T3175" s="7">
        <f t="shared" si="301"/>
        <v>139.18918918918919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8"/>
        <v>41876.864675925928</v>
      </c>
      <c r="K3176">
        <v>1407789908</v>
      </c>
      <c r="L3176" s="11">
        <f t="shared" si="2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302"/>
        <v>theater</v>
      </c>
      <c r="R3176" t="str">
        <f t="shared" si="303"/>
        <v>plays</v>
      </c>
      <c r="S3176" s="6">
        <f t="shared" si="300"/>
        <v>1.0113333333333334</v>
      </c>
      <c r="T3176" s="7">
        <f t="shared" si="301"/>
        <v>131.91304347826087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8"/>
        <v>40591.886886574073</v>
      </c>
      <c r="K3177">
        <v>1292793427</v>
      </c>
      <c r="L3177" s="11">
        <f t="shared" si="2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302"/>
        <v>theater</v>
      </c>
      <c r="R3177" t="str">
        <f t="shared" si="303"/>
        <v>plays</v>
      </c>
      <c r="S3177" s="6">
        <f t="shared" si="300"/>
        <v>1.0955999999999999</v>
      </c>
      <c r="T3177" s="7">
        <f t="shared" si="301"/>
        <v>91.3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8"/>
        <v>41504.625</v>
      </c>
      <c r="K3178">
        <v>1374531631</v>
      </c>
      <c r="L3178" s="11">
        <f t="shared" si="2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302"/>
        <v>theater</v>
      </c>
      <c r="R3178" t="str">
        <f t="shared" si="303"/>
        <v>plays</v>
      </c>
      <c r="S3178" s="6">
        <f t="shared" si="300"/>
        <v>1.148421052631579</v>
      </c>
      <c r="T3178" s="7">
        <f t="shared" si="301"/>
        <v>39.672727272727272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8"/>
        <v>41811.666770833333</v>
      </c>
      <c r="K3179">
        <v>1400774409</v>
      </c>
      <c r="L3179" s="11">
        <f t="shared" si="2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302"/>
        <v>theater</v>
      </c>
      <c r="R3179" t="str">
        <f t="shared" si="303"/>
        <v>plays</v>
      </c>
      <c r="S3179" s="6">
        <f t="shared" si="300"/>
        <v>1.1739999999999999</v>
      </c>
      <c r="T3179" s="7">
        <f t="shared" si="301"/>
        <v>57.549019607843135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8"/>
        <v>41836.605034722219</v>
      </c>
      <c r="K3180">
        <v>1402929075</v>
      </c>
      <c r="L3180" s="11">
        <f t="shared" si="2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302"/>
        <v>theater</v>
      </c>
      <c r="R3180" t="str">
        <f t="shared" si="303"/>
        <v>plays</v>
      </c>
      <c r="S3180" s="6">
        <f t="shared" si="300"/>
        <v>1.7173333333333334</v>
      </c>
      <c r="T3180" s="7">
        <f t="shared" si="301"/>
        <v>33.025641025641029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8"/>
        <v>41400.702210648145</v>
      </c>
      <c r="K3181">
        <v>1365699071</v>
      </c>
      <c r="L3181" s="11">
        <f t="shared" si="2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302"/>
        <v>theater</v>
      </c>
      <c r="R3181" t="str">
        <f t="shared" si="303"/>
        <v>plays</v>
      </c>
      <c r="S3181" s="6">
        <f t="shared" si="300"/>
        <v>1.1416238095238094</v>
      </c>
      <c r="T3181" s="7">
        <f t="shared" si="301"/>
        <v>77.335806451612896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8"/>
        <v>41810.412604166668</v>
      </c>
      <c r="K3182">
        <v>1400666049</v>
      </c>
      <c r="L3182" s="11">
        <f t="shared" si="2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302"/>
        <v>theater</v>
      </c>
      <c r="R3182" t="str">
        <f t="shared" si="303"/>
        <v>plays</v>
      </c>
      <c r="S3182" s="6">
        <f t="shared" si="300"/>
        <v>1.1975</v>
      </c>
      <c r="T3182" s="7">
        <f t="shared" si="301"/>
        <v>31.933333333333334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8"/>
        <v>41805.666666666664</v>
      </c>
      <c r="K3183">
        <v>1400570787</v>
      </c>
      <c r="L3183" s="11">
        <f t="shared" si="2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302"/>
        <v>theater</v>
      </c>
      <c r="R3183" t="str">
        <f t="shared" si="303"/>
        <v>plays</v>
      </c>
      <c r="S3183" s="6">
        <f t="shared" si="300"/>
        <v>1.0900000000000001</v>
      </c>
      <c r="T3183" s="7">
        <f t="shared" si="301"/>
        <v>36.333333333333336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8"/>
        <v>40939.708333333336</v>
      </c>
      <c r="K3184">
        <v>1323211621</v>
      </c>
      <c r="L3184" s="11">
        <f t="shared" si="2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302"/>
        <v>theater</v>
      </c>
      <c r="R3184" t="str">
        <f t="shared" si="303"/>
        <v>plays</v>
      </c>
      <c r="S3184" s="6">
        <f t="shared" si="300"/>
        <v>1.0088571428571429</v>
      </c>
      <c r="T3184" s="7">
        <f t="shared" si="301"/>
        <v>46.768211920529801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8"/>
        <v>41509.79478009259</v>
      </c>
      <c r="K3185">
        <v>1375729469</v>
      </c>
      <c r="L3185" s="11">
        <f t="shared" si="2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302"/>
        <v>theater</v>
      </c>
      <c r="R3185" t="str">
        <f t="shared" si="303"/>
        <v>plays</v>
      </c>
      <c r="S3185" s="6">
        <f t="shared" si="300"/>
        <v>1.0900000000000001</v>
      </c>
      <c r="T3185" s="7">
        <f t="shared" si="301"/>
        <v>40.073529411764703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8"/>
        <v>41821.993414351848</v>
      </c>
      <c r="K3186">
        <v>1401666631</v>
      </c>
      <c r="L3186" s="11">
        <f t="shared" si="2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302"/>
        <v>theater</v>
      </c>
      <c r="R3186" t="str">
        <f t="shared" si="303"/>
        <v>plays</v>
      </c>
      <c r="S3186" s="6">
        <f t="shared" si="300"/>
        <v>1.0720930232558139</v>
      </c>
      <c r="T3186" s="7">
        <f t="shared" si="301"/>
        <v>100.21739130434783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8"/>
        <v>41836.977326388893</v>
      </c>
      <c r="K3187">
        <v>1404948441</v>
      </c>
      <c r="L3187" s="11">
        <f t="shared" si="2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302"/>
        <v>theater</v>
      </c>
      <c r="R3187" t="str">
        <f t="shared" si="303"/>
        <v>plays</v>
      </c>
      <c r="S3187" s="6">
        <f t="shared" si="300"/>
        <v>1</v>
      </c>
      <c r="T3187" s="7">
        <f t="shared" si="301"/>
        <v>41.666666666666664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8"/>
        <v>41898.875</v>
      </c>
      <c r="K3188">
        <v>1408313438</v>
      </c>
      <c r="L3188" s="11">
        <f t="shared" si="2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302"/>
        <v>theater</v>
      </c>
      <c r="R3188" t="str">
        <f t="shared" si="303"/>
        <v>plays</v>
      </c>
      <c r="S3188" s="6">
        <f t="shared" si="300"/>
        <v>1.0218750000000001</v>
      </c>
      <c r="T3188" s="7">
        <f t="shared" si="301"/>
        <v>46.714285714285715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8"/>
        <v>41855.666354166664</v>
      </c>
      <c r="K3189">
        <v>1405439973</v>
      </c>
      <c r="L3189" s="11">
        <f t="shared" si="2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302"/>
        <v>theater</v>
      </c>
      <c r="R3189" t="str">
        <f t="shared" si="303"/>
        <v>plays</v>
      </c>
      <c r="S3189" s="6">
        <f t="shared" si="300"/>
        <v>1.1629333333333334</v>
      </c>
      <c r="T3189" s="7">
        <f t="shared" si="301"/>
        <v>71.491803278688522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8"/>
        <v>42165.415532407409</v>
      </c>
      <c r="K3190">
        <v>1432115902</v>
      </c>
      <c r="L3190" s="11">
        <f t="shared" si="2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302"/>
        <v>theater</v>
      </c>
      <c r="R3190" t="str">
        <f t="shared" si="303"/>
        <v>musical</v>
      </c>
      <c r="S3190" s="6">
        <f t="shared" si="300"/>
        <v>0.65</v>
      </c>
      <c r="T3190" s="7">
        <f t="shared" si="301"/>
        <v>14.444444444444445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8"/>
        <v>42148.346435185187</v>
      </c>
      <c r="K3191">
        <v>1429863532</v>
      </c>
      <c r="L3191" s="11">
        <f t="shared" si="2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302"/>
        <v>theater</v>
      </c>
      <c r="R3191" t="str">
        <f t="shared" si="303"/>
        <v>musical</v>
      </c>
      <c r="S3191" s="6">
        <f t="shared" si="300"/>
        <v>0.12327272727272727</v>
      </c>
      <c r="T3191" s="7">
        <f t="shared" si="301"/>
        <v>356.84210526315792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8"/>
        <v>42713.192997685182</v>
      </c>
      <c r="K3192">
        <v>1478662675</v>
      </c>
      <c r="L3192" s="11">
        <f t="shared" si="2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302"/>
        <v>theater</v>
      </c>
      <c r="R3192" t="str">
        <f t="shared" si="303"/>
        <v>musical</v>
      </c>
      <c r="S3192" s="6">
        <f t="shared" si="300"/>
        <v>0</v>
      </c>
      <c r="T3192" s="7">
        <f t="shared" si="301"/>
        <v>0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8"/>
        <v>42598.755428240736</v>
      </c>
      <c r="K3193">
        <v>1466186869</v>
      </c>
      <c r="L3193" s="11">
        <f t="shared" si="2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302"/>
        <v>theater</v>
      </c>
      <c r="R3193" t="str">
        <f t="shared" si="303"/>
        <v>musical</v>
      </c>
      <c r="S3193" s="6">
        <f t="shared" si="300"/>
        <v>4.0266666666666666E-2</v>
      </c>
      <c r="T3193" s="7">
        <f t="shared" si="301"/>
        <v>37.75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8"/>
        <v>42063.916666666672</v>
      </c>
      <c r="K3194">
        <v>1421274859</v>
      </c>
      <c r="L3194" s="11">
        <f t="shared" si="2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302"/>
        <v>theater</v>
      </c>
      <c r="R3194" t="str">
        <f t="shared" si="303"/>
        <v>musical</v>
      </c>
      <c r="S3194" s="6">
        <f t="shared" si="300"/>
        <v>1.0200000000000001E-2</v>
      </c>
      <c r="T3194" s="7">
        <f t="shared" si="301"/>
        <v>12.75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8"/>
        <v>42055.968240740738</v>
      </c>
      <c r="K3195">
        <v>1420586056</v>
      </c>
      <c r="L3195" s="11">
        <f t="shared" si="2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302"/>
        <v>theater</v>
      </c>
      <c r="R3195" t="str">
        <f t="shared" si="303"/>
        <v>musical</v>
      </c>
      <c r="S3195" s="6">
        <f t="shared" si="300"/>
        <v>0.1174</v>
      </c>
      <c r="T3195" s="7">
        <f t="shared" si="301"/>
        <v>24.458333333333332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8"/>
        <v>42212.062476851846</v>
      </c>
      <c r="K3196">
        <v>1435368598</v>
      </c>
      <c r="L3196" s="11">
        <f t="shared" si="2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302"/>
        <v>theater</v>
      </c>
      <c r="R3196" t="str">
        <f t="shared" si="303"/>
        <v>musical</v>
      </c>
      <c r="S3196" s="6">
        <f t="shared" si="300"/>
        <v>0</v>
      </c>
      <c r="T3196" s="7">
        <f t="shared" si="301"/>
        <v>0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8"/>
        <v>42047.594236111108</v>
      </c>
      <c r="K3197">
        <v>1421158542</v>
      </c>
      <c r="L3197" s="11">
        <f t="shared" si="2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302"/>
        <v>theater</v>
      </c>
      <c r="R3197" t="str">
        <f t="shared" si="303"/>
        <v>musical</v>
      </c>
      <c r="S3197" s="6">
        <f t="shared" si="300"/>
        <v>0.59142857142857141</v>
      </c>
      <c r="T3197" s="7">
        <f t="shared" si="301"/>
        <v>53.07692307692308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8"/>
        <v>42217.583333333328</v>
      </c>
      <c r="K3198">
        <v>1433254875</v>
      </c>
      <c r="L3198" s="11">
        <f t="shared" si="2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302"/>
        <v>theater</v>
      </c>
      <c r="R3198" t="str">
        <f t="shared" si="303"/>
        <v>musical</v>
      </c>
      <c r="S3198" s="6">
        <f t="shared" si="300"/>
        <v>5.9999999999999995E-4</v>
      </c>
      <c r="T3198" s="7">
        <f t="shared" si="301"/>
        <v>300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8"/>
        <v>42039.493263888886</v>
      </c>
      <c r="K3199">
        <v>1420458618</v>
      </c>
      <c r="L3199" s="11">
        <f t="shared" si="2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302"/>
        <v>theater</v>
      </c>
      <c r="R3199" t="str">
        <f t="shared" si="303"/>
        <v>musical</v>
      </c>
      <c r="S3199" s="6">
        <f t="shared" si="300"/>
        <v>0.1145</v>
      </c>
      <c r="T3199" s="7">
        <f t="shared" si="301"/>
        <v>286.25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8"/>
        <v>42051.424502314811</v>
      </c>
      <c r="K3200">
        <v>1420798277</v>
      </c>
      <c r="L3200" s="11">
        <f t="shared" si="2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302"/>
        <v>theater</v>
      </c>
      <c r="R3200" t="str">
        <f t="shared" si="303"/>
        <v>musical</v>
      </c>
      <c r="S3200" s="6">
        <f t="shared" si="300"/>
        <v>3.6666666666666666E-3</v>
      </c>
      <c r="T3200" s="7">
        <f t="shared" si="301"/>
        <v>36.666666666666664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8"/>
        <v>41888.875</v>
      </c>
      <c r="K3201">
        <v>1407435418</v>
      </c>
      <c r="L3201" s="11">
        <f t="shared" si="2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302"/>
        <v>theater</v>
      </c>
      <c r="R3201" t="str">
        <f t="shared" si="303"/>
        <v>musical</v>
      </c>
      <c r="S3201" s="6">
        <f t="shared" si="300"/>
        <v>0.52159999999999995</v>
      </c>
      <c r="T3201" s="7">
        <f t="shared" si="301"/>
        <v>49.20754716981132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8"/>
        <v>42490.231944444444</v>
      </c>
      <c r="K3202">
        <v>1459410101</v>
      </c>
      <c r="L3202" s="11">
        <f t="shared" si="2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302"/>
        <v>theater</v>
      </c>
      <c r="R3202" t="str">
        <f t="shared" si="303"/>
        <v>musical</v>
      </c>
      <c r="S3202" s="6">
        <f t="shared" si="300"/>
        <v>2.0000000000000002E-5</v>
      </c>
      <c r="T3202" s="7">
        <f t="shared" si="301"/>
        <v>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4">(((I3203/60)/60)/24)+DATE(1970,1,1)</f>
        <v>41882.767094907409</v>
      </c>
      <c r="K3203">
        <v>1407695077</v>
      </c>
      <c r="L3203" s="11">
        <f t="shared" ref="L3203:L3266" si="305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t="str">
        <f t="shared" si="302"/>
        <v>theater</v>
      </c>
      <c r="R3203" t="str">
        <f t="shared" si="303"/>
        <v>musical</v>
      </c>
      <c r="S3203" s="6">
        <f t="shared" ref="S3203:S3266" si="306">E3203/D3203</f>
        <v>1.2500000000000001E-2</v>
      </c>
      <c r="T3203" s="7">
        <f t="shared" ref="T3203:T3266" si="307">IF(E3203=0,0,E3203/N3203)</f>
        <v>12.5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4"/>
        <v>42352.249305555553</v>
      </c>
      <c r="K3204">
        <v>1445027346</v>
      </c>
      <c r="L3204" s="11">
        <f t="shared" si="305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302"/>
        <v>theater</v>
      </c>
      <c r="R3204" t="str">
        <f t="shared" si="303"/>
        <v>musical</v>
      </c>
      <c r="S3204" s="6">
        <f t="shared" si="306"/>
        <v>0.54520000000000002</v>
      </c>
      <c r="T3204" s="7">
        <f t="shared" si="307"/>
        <v>109.04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4"/>
        <v>42272.988680555558</v>
      </c>
      <c r="K3205">
        <v>1440632622</v>
      </c>
      <c r="L3205" s="11">
        <f t="shared" si="305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302"/>
        <v>theater</v>
      </c>
      <c r="R3205" t="str">
        <f t="shared" si="303"/>
        <v>musical</v>
      </c>
      <c r="S3205" s="6">
        <f t="shared" si="306"/>
        <v>0.25</v>
      </c>
      <c r="T3205" s="7">
        <f t="shared" si="307"/>
        <v>41.666666666666664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4"/>
        <v>42202.676388888889</v>
      </c>
      <c r="K3206">
        <v>1434558479</v>
      </c>
      <c r="L3206" s="11">
        <f t="shared" si="305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302"/>
        <v>theater</v>
      </c>
      <c r="R3206" t="str">
        <f t="shared" si="303"/>
        <v>musical</v>
      </c>
      <c r="S3206" s="6">
        <f t="shared" si="306"/>
        <v>0</v>
      </c>
      <c r="T3206" s="7">
        <f t="shared" si="307"/>
        <v>0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4"/>
        <v>42125.374675925923</v>
      </c>
      <c r="K3207">
        <v>1427878772</v>
      </c>
      <c r="L3207" s="11">
        <f t="shared" si="305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302"/>
        <v>theater</v>
      </c>
      <c r="R3207" t="str">
        <f t="shared" si="303"/>
        <v>musical</v>
      </c>
      <c r="S3207" s="6">
        <f t="shared" si="306"/>
        <v>3.4125000000000003E-2</v>
      </c>
      <c r="T3207" s="7">
        <f t="shared" si="307"/>
        <v>22.75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4"/>
        <v>42266.276053240741</v>
      </c>
      <c r="K3208">
        <v>1440052651</v>
      </c>
      <c r="L3208" s="11">
        <f t="shared" si="305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302"/>
        <v>theater</v>
      </c>
      <c r="R3208" t="str">
        <f t="shared" si="303"/>
        <v>musical</v>
      </c>
      <c r="S3208" s="6">
        <f t="shared" si="306"/>
        <v>0</v>
      </c>
      <c r="T3208" s="7">
        <f t="shared" si="307"/>
        <v>0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4"/>
        <v>42117.236192129625</v>
      </c>
      <c r="K3209">
        <v>1424587207</v>
      </c>
      <c r="L3209" s="11">
        <f t="shared" si="305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302"/>
        <v>theater</v>
      </c>
      <c r="R3209" t="str">
        <f t="shared" si="303"/>
        <v>musical</v>
      </c>
      <c r="S3209" s="6">
        <f t="shared" si="306"/>
        <v>0.46363636363636362</v>
      </c>
      <c r="T3209" s="7">
        <f t="shared" si="307"/>
        <v>70.833333333333329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4"/>
        <v>41848.605057870373</v>
      </c>
      <c r="K3210">
        <v>1404743477</v>
      </c>
      <c r="L3210" s="11">
        <f t="shared" si="305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302"/>
        <v>theater</v>
      </c>
      <c r="R3210" t="str">
        <f t="shared" si="303"/>
        <v>plays</v>
      </c>
      <c r="S3210" s="6">
        <f t="shared" si="306"/>
        <v>1.0349999999999999</v>
      </c>
      <c r="T3210" s="7">
        <f t="shared" si="307"/>
        <v>63.109756097560975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4"/>
        <v>41810.958333333336</v>
      </c>
      <c r="K3211">
        <v>1400512658</v>
      </c>
      <c r="L3211" s="11">
        <f t="shared" si="305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ref="Q3211:Q3274" si="308">LEFT(P3211, FIND("/",P3211)-1)</f>
        <v>theater</v>
      </c>
      <c r="R3211" t="str">
        <f t="shared" ref="R3211:R3274" si="309">RIGHT(P3211,LEN(P3211)-FIND("/",P3211))</f>
        <v>plays</v>
      </c>
      <c r="S3211" s="6">
        <f t="shared" si="306"/>
        <v>1.1932315789473684</v>
      </c>
      <c r="T3211" s="7">
        <f t="shared" si="307"/>
        <v>50.157964601769912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4"/>
        <v>41061.165972222225</v>
      </c>
      <c r="K3212">
        <v>1334442519</v>
      </c>
      <c r="L3212" s="11">
        <f t="shared" si="305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308"/>
        <v>theater</v>
      </c>
      <c r="R3212" t="str">
        <f t="shared" si="309"/>
        <v>plays</v>
      </c>
      <c r="S3212" s="6">
        <f t="shared" si="306"/>
        <v>1.2576666666666667</v>
      </c>
      <c r="T3212" s="7">
        <f t="shared" si="307"/>
        <v>62.883333333333333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4"/>
        <v>41866.083333333336</v>
      </c>
      <c r="K3213">
        <v>1405346680</v>
      </c>
      <c r="L3213" s="11">
        <f t="shared" si="305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308"/>
        <v>theater</v>
      </c>
      <c r="R3213" t="str">
        <f t="shared" si="309"/>
        <v>plays</v>
      </c>
      <c r="S3213" s="6">
        <f t="shared" si="306"/>
        <v>1.1974347826086957</v>
      </c>
      <c r="T3213" s="7">
        <f t="shared" si="307"/>
        <v>85.531055900621112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4"/>
        <v>41859.795729166668</v>
      </c>
      <c r="K3214">
        <v>1404932751</v>
      </c>
      <c r="L3214" s="11">
        <f t="shared" si="305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308"/>
        <v>theater</v>
      </c>
      <c r="R3214" t="str">
        <f t="shared" si="309"/>
        <v>plays</v>
      </c>
      <c r="S3214" s="6">
        <f t="shared" si="306"/>
        <v>1.2625</v>
      </c>
      <c r="T3214" s="7">
        <f t="shared" si="307"/>
        <v>53.723404255319146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4"/>
        <v>42211.763414351852</v>
      </c>
      <c r="K3215">
        <v>1434478759</v>
      </c>
      <c r="L3215" s="11">
        <f t="shared" si="305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308"/>
        <v>theater</v>
      </c>
      <c r="R3215" t="str">
        <f t="shared" si="309"/>
        <v>plays</v>
      </c>
      <c r="S3215" s="6">
        <f t="shared" si="306"/>
        <v>1.0011666666666668</v>
      </c>
      <c r="T3215" s="7">
        <f t="shared" si="307"/>
        <v>127.80851063829788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4"/>
        <v>42374.996527777781</v>
      </c>
      <c r="K3216">
        <v>1448823673</v>
      </c>
      <c r="L3216" s="11">
        <f t="shared" si="305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308"/>
        <v>theater</v>
      </c>
      <c r="R3216" t="str">
        <f t="shared" si="309"/>
        <v>plays</v>
      </c>
      <c r="S3216" s="6">
        <f t="shared" si="306"/>
        <v>1.0213333333333334</v>
      </c>
      <c r="T3216" s="7">
        <f t="shared" si="307"/>
        <v>106.57391304347826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4"/>
        <v>42257.165972222225</v>
      </c>
      <c r="K3217">
        <v>1438617471</v>
      </c>
      <c r="L3217" s="11">
        <f t="shared" si="305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308"/>
        <v>theater</v>
      </c>
      <c r="R3217" t="str">
        <f t="shared" si="309"/>
        <v>plays</v>
      </c>
      <c r="S3217" s="6">
        <f t="shared" si="306"/>
        <v>1.0035142857142858</v>
      </c>
      <c r="T3217" s="7">
        <f t="shared" si="307"/>
        <v>262.11194029850748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4"/>
        <v>42196.604166666672</v>
      </c>
      <c r="K3218">
        <v>1433934371</v>
      </c>
      <c r="L3218" s="11">
        <f t="shared" si="305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308"/>
        <v>theater</v>
      </c>
      <c r="R3218" t="str">
        <f t="shared" si="309"/>
        <v>plays</v>
      </c>
      <c r="S3218" s="6">
        <f t="shared" si="306"/>
        <v>1.0004999999999999</v>
      </c>
      <c r="T3218" s="7">
        <f t="shared" si="307"/>
        <v>57.171428571428571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4"/>
        <v>42678.546111111107</v>
      </c>
      <c r="K3219">
        <v>1475672784</v>
      </c>
      <c r="L3219" s="11">
        <f t="shared" si="305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308"/>
        <v>theater</v>
      </c>
      <c r="R3219" t="str">
        <f t="shared" si="309"/>
        <v>plays</v>
      </c>
      <c r="S3219" s="6">
        <f t="shared" si="306"/>
        <v>1.1602222222222223</v>
      </c>
      <c r="T3219" s="7">
        <f t="shared" si="307"/>
        <v>50.20192307692308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4"/>
        <v>42004</v>
      </c>
      <c r="K3220">
        <v>1417132986</v>
      </c>
      <c r="L3220" s="11">
        <f t="shared" si="305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308"/>
        <v>theater</v>
      </c>
      <c r="R3220" t="str">
        <f t="shared" si="309"/>
        <v>plays</v>
      </c>
      <c r="S3220" s="6">
        <f t="shared" si="306"/>
        <v>1.0209999999999999</v>
      </c>
      <c r="T3220" s="7">
        <f t="shared" si="307"/>
        <v>66.586956521739125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4"/>
        <v>42085.941516203704</v>
      </c>
      <c r="K3221">
        <v>1424043347</v>
      </c>
      <c r="L3221" s="11">
        <f t="shared" si="305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308"/>
        <v>theater</v>
      </c>
      <c r="R3221" t="str">
        <f t="shared" si="309"/>
        <v>plays</v>
      </c>
      <c r="S3221" s="6">
        <f t="shared" si="306"/>
        <v>1.0011000000000001</v>
      </c>
      <c r="T3221" s="7">
        <f t="shared" si="307"/>
        <v>168.25210084033614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4"/>
        <v>42806.875</v>
      </c>
      <c r="K3222">
        <v>1486411204</v>
      </c>
      <c r="L3222" s="11">
        <f t="shared" si="305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308"/>
        <v>theater</v>
      </c>
      <c r="R3222" t="str">
        <f t="shared" si="309"/>
        <v>plays</v>
      </c>
      <c r="S3222" s="6">
        <f t="shared" si="306"/>
        <v>1.0084</v>
      </c>
      <c r="T3222" s="7">
        <f t="shared" si="307"/>
        <v>256.37288135593218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4"/>
        <v>42190.696793981479</v>
      </c>
      <c r="K3223">
        <v>1433090603</v>
      </c>
      <c r="L3223" s="11">
        <f t="shared" si="305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308"/>
        <v>theater</v>
      </c>
      <c r="R3223" t="str">
        <f t="shared" si="309"/>
        <v>plays</v>
      </c>
      <c r="S3223" s="6">
        <f t="shared" si="306"/>
        <v>1.0342499999999999</v>
      </c>
      <c r="T3223" s="7">
        <f t="shared" si="307"/>
        <v>36.610619469026545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4"/>
        <v>42301.895138888889</v>
      </c>
      <c r="K3224">
        <v>1443016697</v>
      </c>
      <c r="L3224" s="11">
        <f t="shared" si="305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308"/>
        <v>theater</v>
      </c>
      <c r="R3224" t="str">
        <f t="shared" si="309"/>
        <v>plays</v>
      </c>
      <c r="S3224" s="6">
        <f t="shared" si="306"/>
        <v>1.248</v>
      </c>
      <c r="T3224" s="7">
        <f t="shared" si="307"/>
        <v>37.142857142857146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4"/>
        <v>42236.835370370376</v>
      </c>
      <c r="K3225">
        <v>1437508976</v>
      </c>
      <c r="L3225" s="11">
        <f t="shared" si="305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308"/>
        <v>theater</v>
      </c>
      <c r="R3225" t="str">
        <f t="shared" si="309"/>
        <v>plays</v>
      </c>
      <c r="S3225" s="6">
        <f t="shared" si="306"/>
        <v>1.0951612903225807</v>
      </c>
      <c r="T3225" s="7">
        <f t="shared" si="307"/>
        <v>45.878378378378379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4"/>
        <v>42745.208333333328</v>
      </c>
      <c r="K3226">
        <v>1479932713</v>
      </c>
      <c r="L3226" s="11">
        <f t="shared" si="305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308"/>
        <v>theater</v>
      </c>
      <c r="R3226" t="str">
        <f t="shared" si="309"/>
        <v>plays</v>
      </c>
      <c r="S3226" s="6">
        <f t="shared" si="306"/>
        <v>1.0203333333333333</v>
      </c>
      <c r="T3226" s="7">
        <f t="shared" si="307"/>
        <v>141.71296296296296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4"/>
        <v>42524.875</v>
      </c>
      <c r="K3227">
        <v>1463145938</v>
      </c>
      <c r="L3227" s="11">
        <f t="shared" si="305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308"/>
        <v>theater</v>
      </c>
      <c r="R3227" t="str">
        <f t="shared" si="309"/>
        <v>plays</v>
      </c>
      <c r="S3227" s="6">
        <f t="shared" si="306"/>
        <v>1.0235000000000001</v>
      </c>
      <c r="T3227" s="7">
        <f t="shared" si="307"/>
        <v>52.487179487179489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4"/>
        <v>42307.583472222221</v>
      </c>
      <c r="K3228">
        <v>1443621612</v>
      </c>
      <c r="L3228" s="11">
        <f t="shared" si="305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308"/>
        <v>theater</v>
      </c>
      <c r="R3228" t="str">
        <f t="shared" si="309"/>
        <v>plays</v>
      </c>
      <c r="S3228" s="6">
        <f t="shared" si="306"/>
        <v>1.0416666666666667</v>
      </c>
      <c r="T3228" s="7">
        <f t="shared" si="307"/>
        <v>59.523809523809526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4"/>
        <v>42752.882361111115</v>
      </c>
      <c r="K3229">
        <v>1482095436</v>
      </c>
      <c r="L3229" s="11">
        <f t="shared" si="305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308"/>
        <v>theater</v>
      </c>
      <c r="R3229" t="str">
        <f t="shared" si="309"/>
        <v>plays</v>
      </c>
      <c r="S3229" s="6">
        <f t="shared" si="306"/>
        <v>1.25</v>
      </c>
      <c r="T3229" s="7">
        <f t="shared" si="307"/>
        <v>50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4"/>
        <v>42355.207638888889</v>
      </c>
      <c r="K3230">
        <v>1447606884</v>
      </c>
      <c r="L3230" s="11">
        <f t="shared" si="305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308"/>
        <v>theater</v>
      </c>
      <c r="R3230" t="str">
        <f t="shared" si="309"/>
        <v>plays</v>
      </c>
      <c r="S3230" s="6">
        <f t="shared" si="306"/>
        <v>1.0234285714285714</v>
      </c>
      <c r="T3230" s="7">
        <f t="shared" si="307"/>
        <v>193.62162162162161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4"/>
        <v>41963.333310185189</v>
      </c>
      <c r="K3231">
        <v>1413874798</v>
      </c>
      <c r="L3231" s="11">
        <f t="shared" si="305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308"/>
        <v>theater</v>
      </c>
      <c r="R3231" t="str">
        <f t="shared" si="309"/>
        <v>plays</v>
      </c>
      <c r="S3231" s="6">
        <f t="shared" si="306"/>
        <v>1.0786500000000001</v>
      </c>
      <c r="T3231" s="7">
        <f t="shared" si="307"/>
        <v>106.79702970297029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4"/>
        <v>41913.165972222225</v>
      </c>
      <c r="K3232">
        <v>1410840126</v>
      </c>
      <c r="L3232" s="11">
        <f t="shared" si="305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308"/>
        <v>theater</v>
      </c>
      <c r="R3232" t="str">
        <f t="shared" si="309"/>
        <v>plays</v>
      </c>
      <c r="S3232" s="6">
        <f t="shared" si="306"/>
        <v>1.0988461538461538</v>
      </c>
      <c r="T3232" s="7">
        <f t="shared" si="307"/>
        <v>77.21621621621621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4"/>
        <v>42476.943831018521</v>
      </c>
      <c r="K3233">
        <v>1458254347</v>
      </c>
      <c r="L3233" s="11">
        <f t="shared" si="305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308"/>
        <v>theater</v>
      </c>
      <c r="R3233" t="str">
        <f t="shared" si="309"/>
        <v>plays</v>
      </c>
      <c r="S3233" s="6">
        <f t="shared" si="306"/>
        <v>1.61</v>
      </c>
      <c r="T3233" s="7">
        <f t="shared" si="307"/>
        <v>57.5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4"/>
        <v>42494.165972222225</v>
      </c>
      <c r="K3234">
        <v>1459711917</v>
      </c>
      <c r="L3234" s="11">
        <f t="shared" si="305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308"/>
        <v>theater</v>
      </c>
      <c r="R3234" t="str">
        <f t="shared" si="309"/>
        <v>plays</v>
      </c>
      <c r="S3234" s="6">
        <f t="shared" si="306"/>
        <v>1.3120000000000001</v>
      </c>
      <c r="T3234" s="7">
        <f t="shared" si="307"/>
        <v>50.46153846153846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4"/>
        <v>42796.805034722223</v>
      </c>
      <c r="K3235">
        <v>1485890355</v>
      </c>
      <c r="L3235" s="11">
        <f t="shared" si="305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308"/>
        <v>theater</v>
      </c>
      <c r="R3235" t="str">
        <f t="shared" si="309"/>
        <v>plays</v>
      </c>
      <c r="S3235" s="6">
        <f t="shared" si="306"/>
        <v>1.1879999999999999</v>
      </c>
      <c r="T3235" s="7">
        <f t="shared" si="307"/>
        <v>97.377049180327873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4"/>
        <v>42767.979861111111</v>
      </c>
      <c r="K3236">
        <v>1483124208</v>
      </c>
      <c r="L3236" s="11">
        <f t="shared" si="305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308"/>
        <v>theater</v>
      </c>
      <c r="R3236" t="str">
        <f t="shared" si="309"/>
        <v>plays</v>
      </c>
      <c r="S3236" s="6">
        <f t="shared" si="306"/>
        <v>1.0039275000000001</v>
      </c>
      <c r="T3236" s="7">
        <f t="shared" si="307"/>
        <v>34.91921739130435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4"/>
        <v>42552.347812499997</v>
      </c>
      <c r="K3237">
        <v>1464769251</v>
      </c>
      <c r="L3237" s="11">
        <f t="shared" si="305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308"/>
        <v>theater</v>
      </c>
      <c r="R3237" t="str">
        <f t="shared" si="309"/>
        <v>plays</v>
      </c>
      <c r="S3237" s="6">
        <f t="shared" si="306"/>
        <v>1.0320666666666667</v>
      </c>
      <c r="T3237" s="7">
        <f t="shared" si="307"/>
        <v>85.530386740331494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4"/>
        <v>42732.917048611111</v>
      </c>
      <c r="K3238">
        <v>1480370433</v>
      </c>
      <c r="L3238" s="11">
        <f t="shared" si="305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308"/>
        <v>theater</v>
      </c>
      <c r="R3238" t="str">
        <f t="shared" si="309"/>
        <v>plays</v>
      </c>
      <c r="S3238" s="6">
        <f t="shared" si="306"/>
        <v>1.006</v>
      </c>
      <c r="T3238" s="7">
        <f t="shared" si="307"/>
        <v>182.90909090909091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4"/>
        <v>42276.165972222225</v>
      </c>
      <c r="K3239">
        <v>1441452184</v>
      </c>
      <c r="L3239" s="11">
        <f t="shared" si="305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308"/>
        <v>theater</v>
      </c>
      <c r="R3239" t="str">
        <f t="shared" si="309"/>
        <v>plays</v>
      </c>
      <c r="S3239" s="6">
        <f t="shared" si="306"/>
        <v>1.0078754285714286</v>
      </c>
      <c r="T3239" s="7">
        <f t="shared" si="307"/>
        <v>131.13620817843866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4"/>
        <v>42186.510393518518</v>
      </c>
      <c r="K3240">
        <v>1433160898</v>
      </c>
      <c r="L3240" s="11">
        <f t="shared" si="305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308"/>
        <v>theater</v>
      </c>
      <c r="R3240" t="str">
        <f t="shared" si="309"/>
        <v>plays</v>
      </c>
      <c r="S3240" s="6">
        <f t="shared" si="306"/>
        <v>1.1232142857142857</v>
      </c>
      <c r="T3240" s="7">
        <f t="shared" si="307"/>
        <v>39.810126582278478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4"/>
        <v>42302.999305555553</v>
      </c>
      <c r="K3241">
        <v>1443665293</v>
      </c>
      <c r="L3241" s="11">
        <f t="shared" si="305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308"/>
        <v>theater</v>
      </c>
      <c r="R3241" t="str">
        <f t="shared" si="309"/>
        <v>plays</v>
      </c>
      <c r="S3241" s="6">
        <f t="shared" si="306"/>
        <v>1.0591914022517912</v>
      </c>
      <c r="T3241" s="7">
        <f t="shared" si="307"/>
        <v>59.701730769230764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4"/>
        <v>42782.958333333328</v>
      </c>
      <c r="K3242">
        <v>1484843948</v>
      </c>
      <c r="L3242" s="11">
        <f t="shared" si="305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308"/>
        <v>theater</v>
      </c>
      <c r="R3242" t="str">
        <f t="shared" si="309"/>
        <v>plays</v>
      </c>
      <c r="S3242" s="6">
        <f t="shared" si="306"/>
        <v>1.0056666666666667</v>
      </c>
      <c r="T3242" s="7">
        <f t="shared" si="307"/>
        <v>88.735294117647058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4"/>
        <v>41926.290972222225</v>
      </c>
      <c r="K3243">
        <v>1410421670</v>
      </c>
      <c r="L3243" s="11">
        <f t="shared" si="305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308"/>
        <v>theater</v>
      </c>
      <c r="R3243" t="str">
        <f t="shared" si="309"/>
        <v>plays</v>
      </c>
      <c r="S3243" s="6">
        <f t="shared" si="306"/>
        <v>1.1530588235294117</v>
      </c>
      <c r="T3243" s="7">
        <f t="shared" si="307"/>
        <v>58.688622754491021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4"/>
        <v>41901.755694444444</v>
      </c>
      <c r="K3244">
        <v>1408558092</v>
      </c>
      <c r="L3244" s="11">
        <f t="shared" si="305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308"/>
        <v>theater</v>
      </c>
      <c r="R3244" t="str">
        <f t="shared" si="309"/>
        <v>plays</v>
      </c>
      <c r="S3244" s="6">
        <f t="shared" si="306"/>
        <v>1.273042</v>
      </c>
      <c r="T3244" s="7">
        <f t="shared" si="307"/>
        <v>69.56513661202186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4"/>
        <v>42286</v>
      </c>
      <c r="K3245">
        <v>1442283562</v>
      </c>
      <c r="L3245" s="11">
        <f t="shared" si="305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308"/>
        <v>theater</v>
      </c>
      <c r="R3245" t="str">
        <f t="shared" si="309"/>
        <v>plays</v>
      </c>
      <c r="S3245" s="6">
        <f t="shared" si="306"/>
        <v>1.028375</v>
      </c>
      <c r="T3245" s="7">
        <f t="shared" si="307"/>
        <v>115.87323943661971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4"/>
        <v>42705.735902777778</v>
      </c>
      <c r="K3246">
        <v>1478018382</v>
      </c>
      <c r="L3246" s="11">
        <f t="shared" si="305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308"/>
        <v>theater</v>
      </c>
      <c r="R3246" t="str">
        <f t="shared" si="309"/>
        <v>plays</v>
      </c>
      <c r="S3246" s="6">
        <f t="shared" si="306"/>
        <v>1.0293749999999999</v>
      </c>
      <c r="T3246" s="7">
        <f t="shared" si="307"/>
        <v>23.869565217391305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4"/>
        <v>42167.083333333328</v>
      </c>
      <c r="K3247">
        <v>1431354258</v>
      </c>
      <c r="L3247" s="11">
        <f t="shared" si="305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308"/>
        <v>theater</v>
      </c>
      <c r="R3247" t="str">
        <f t="shared" si="309"/>
        <v>plays</v>
      </c>
      <c r="S3247" s="6">
        <f t="shared" si="306"/>
        <v>1.043047619047619</v>
      </c>
      <c r="T3247" s="7">
        <f t="shared" si="307"/>
        <v>81.125925925925927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4"/>
        <v>42259.165972222225</v>
      </c>
      <c r="K3248">
        <v>1439551200</v>
      </c>
      <c r="L3248" s="11">
        <f t="shared" si="305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308"/>
        <v>theater</v>
      </c>
      <c r="R3248" t="str">
        <f t="shared" si="309"/>
        <v>plays</v>
      </c>
      <c r="S3248" s="6">
        <f t="shared" si="306"/>
        <v>1.1122000000000001</v>
      </c>
      <c r="T3248" s="7">
        <f t="shared" si="307"/>
        <v>57.626943005181346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4"/>
        <v>42197.434166666666</v>
      </c>
      <c r="K3249">
        <v>1434104712</v>
      </c>
      <c r="L3249" s="11">
        <f t="shared" si="305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308"/>
        <v>theater</v>
      </c>
      <c r="R3249" t="str">
        <f t="shared" si="309"/>
        <v>plays</v>
      </c>
      <c r="S3249" s="6">
        <f t="shared" si="306"/>
        <v>1.0586</v>
      </c>
      <c r="T3249" s="7">
        <f t="shared" si="307"/>
        <v>46.429824561403507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4"/>
        <v>42098.846724537041</v>
      </c>
      <c r="K3250">
        <v>1425590357</v>
      </c>
      <c r="L3250" s="11">
        <f t="shared" si="305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308"/>
        <v>theater</v>
      </c>
      <c r="R3250" t="str">
        <f t="shared" si="309"/>
        <v>plays</v>
      </c>
      <c r="S3250" s="6">
        <f t="shared" si="306"/>
        <v>1.0079166666666666</v>
      </c>
      <c r="T3250" s="7">
        <f t="shared" si="307"/>
        <v>60.475000000000001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4"/>
        <v>42175.746689814812</v>
      </c>
      <c r="K3251">
        <v>1432230914</v>
      </c>
      <c r="L3251" s="11">
        <f t="shared" si="305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308"/>
        <v>theater</v>
      </c>
      <c r="R3251" t="str">
        <f t="shared" si="309"/>
        <v>plays</v>
      </c>
      <c r="S3251" s="6">
        <f t="shared" si="306"/>
        <v>1.0492727272727274</v>
      </c>
      <c r="T3251" s="7">
        <f t="shared" si="307"/>
        <v>65.579545454545453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4"/>
        <v>41948.783842592595</v>
      </c>
      <c r="K3252">
        <v>1412617724</v>
      </c>
      <c r="L3252" s="11">
        <f t="shared" si="305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308"/>
        <v>theater</v>
      </c>
      <c r="R3252" t="str">
        <f t="shared" si="309"/>
        <v>plays</v>
      </c>
      <c r="S3252" s="6">
        <f t="shared" si="306"/>
        <v>1.01552</v>
      </c>
      <c r="T3252" s="7">
        <f t="shared" si="307"/>
        <v>119.1924882629108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4"/>
        <v>42176.731087962966</v>
      </c>
      <c r="K3253">
        <v>1432315966</v>
      </c>
      <c r="L3253" s="11">
        <f t="shared" si="305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308"/>
        <v>theater</v>
      </c>
      <c r="R3253" t="str">
        <f t="shared" si="309"/>
        <v>plays</v>
      </c>
      <c r="S3253" s="6">
        <f t="shared" si="306"/>
        <v>1.1073333333333333</v>
      </c>
      <c r="T3253" s="7">
        <f t="shared" si="307"/>
        <v>83.05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4"/>
        <v>42620.472685185188</v>
      </c>
      <c r="K3254">
        <v>1470655240</v>
      </c>
      <c r="L3254" s="11">
        <f t="shared" si="305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308"/>
        <v>theater</v>
      </c>
      <c r="R3254" t="str">
        <f t="shared" si="309"/>
        <v>plays</v>
      </c>
      <c r="S3254" s="6">
        <f t="shared" si="306"/>
        <v>1.2782222222222221</v>
      </c>
      <c r="T3254" s="7">
        <f t="shared" si="307"/>
        <v>57.52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4"/>
        <v>42621.15625</v>
      </c>
      <c r="K3255">
        <v>1471701028</v>
      </c>
      <c r="L3255" s="11">
        <f t="shared" si="305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308"/>
        <v>theater</v>
      </c>
      <c r="R3255" t="str">
        <f t="shared" si="309"/>
        <v>plays</v>
      </c>
      <c r="S3255" s="6">
        <f t="shared" si="306"/>
        <v>1.0182500000000001</v>
      </c>
      <c r="T3255" s="7">
        <f t="shared" si="307"/>
        <v>177.08695652173913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4"/>
        <v>42089.044085648144</v>
      </c>
      <c r="K3256">
        <v>1424743409</v>
      </c>
      <c r="L3256" s="11">
        <f t="shared" si="305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308"/>
        <v>theater</v>
      </c>
      <c r="R3256" t="str">
        <f t="shared" si="309"/>
        <v>plays</v>
      </c>
      <c r="S3256" s="6">
        <f t="shared" si="306"/>
        <v>1.012576923076923</v>
      </c>
      <c r="T3256" s="7">
        <f t="shared" si="307"/>
        <v>70.771505376344081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4"/>
        <v>41919.768229166664</v>
      </c>
      <c r="K3257">
        <v>1410114375</v>
      </c>
      <c r="L3257" s="11">
        <f t="shared" si="305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308"/>
        <v>theater</v>
      </c>
      <c r="R3257" t="str">
        <f t="shared" si="309"/>
        <v>plays</v>
      </c>
      <c r="S3257" s="6">
        <f t="shared" si="306"/>
        <v>1.75</v>
      </c>
      <c r="T3257" s="7">
        <f t="shared" si="307"/>
        <v>29.166666666666668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4"/>
        <v>42166.165972222225</v>
      </c>
      <c r="K3258">
        <v>1432129577</v>
      </c>
      <c r="L3258" s="11">
        <f t="shared" si="305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308"/>
        <v>theater</v>
      </c>
      <c r="R3258" t="str">
        <f t="shared" si="309"/>
        <v>plays</v>
      </c>
      <c r="S3258" s="6">
        <f t="shared" si="306"/>
        <v>1.2806</v>
      </c>
      <c r="T3258" s="7">
        <f t="shared" si="307"/>
        <v>72.76136363636364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4"/>
        <v>42788.559629629628</v>
      </c>
      <c r="K3259">
        <v>1485177952</v>
      </c>
      <c r="L3259" s="11">
        <f t="shared" si="305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308"/>
        <v>theater</v>
      </c>
      <c r="R3259" t="str">
        <f t="shared" si="309"/>
        <v>plays</v>
      </c>
      <c r="S3259" s="6">
        <f t="shared" si="306"/>
        <v>1.0629949999999999</v>
      </c>
      <c r="T3259" s="7">
        <f t="shared" si="307"/>
        <v>51.853414634146333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4"/>
        <v>42012.887280092589</v>
      </c>
      <c r="K3260">
        <v>1418159861</v>
      </c>
      <c r="L3260" s="11">
        <f t="shared" si="305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308"/>
        <v>theater</v>
      </c>
      <c r="R3260" t="str">
        <f t="shared" si="309"/>
        <v>plays</v>
      </c>
      <c r="S3260" s="6">
        <f t="shared" si="306"/>
        <v>1.052142857142857</v>
      </c>
      <c r="T3260" s="7">
        <f t="shared" si="307"/>
        <v>98.2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4"/>
        <v>42644.165972222225</v>
      </c>
      <c r="K3261">
        <v>1472753745</v>
      </c>
      <c r="L3261" s="11">
        <f t="shared" si="305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308"/>
        <v>theater</v>
      </c>
      <c r="R3261" t="str">
        <f t="shared" si="309"/>
        <v>plays</v>
      </c>
      <c r="S3261" s="6">
        <f t="shared" si="306"/>
        <v>1.0616782608695652</v>
      </c>
      <c r="T3261" s="7">
        <f t="shared" si="307"/>
        <v>251.7381443298969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4"/>
        <v>42338.714328703703</v>
      </c>
      <c r="K3262">
        <v>1445875718</v>
      </c>
      <c r="L3262" s="11">
        <f t="shared" si="305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308"/>
        <v>theater</v>
      </c>
      <c r="R3262" t="str">
        <f t="shared" si="309"/>
        <v>plays</v>
      </c>
      <c r="S3262" s="6">
        <f t="shared" si="306"/>
        <v>1.0924</v>
      </c>
      <c r="T3262" s="7">
        <f t="shared" si="307"/>
        <v>74.821917808219183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4"/>
        <v>42201.725416666668</v>
      </c>
      <c r="K3263">
        <v>1434475476</v>
      </c>
      <c r="L3263" s="11">
        <f t="shared" si="305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308"/>
        <v>theater</v>
      </c>
      <c r="R3263" t="str">
        <f t="shared" si="309"/>
        <v>plays</v>
      </c>
      <c r="S3263" s="6">
        <f t="shared" si="306"/>
        <v>1.0045454545454546</v>
      </c>
      <c r="T3263" s="7">
        <f t="shared" si="307"/>
        <v>67.65306122448979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4"/>
        <v>41995.166666666672</v>
      </c>
      <c r="K3264">
        <v>1416555262</v>
      </c>
      <c r="L3264" s="11">
        <f t="shared" si="305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308"/>
        <v>theater</v>
      </c>
      <c r="R3264" t="str">
        <f t="shared" si="309"/>
        <v>plays</v>
      </c>
      <c r="S3264" s="6">
        <f t="shared" si="306"/>
        <v>1.0304098360655738</v>
      </c>
      <c r="T3264" s="7">
        <f t="shared" si="307"/>
        <v>93.81343283582089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4"/>
        <v>42307.875</v>
      </c>
      <c r="K3265">
        <v>1444220588</v>
      </c>
      <c r="L3265" s="11">
        <f t="shared" si="305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308"/>
        <v>theater</v>
      </c>
      <c r="R3265" t="str">
        <f t="shared" si="309"/>
        <v>plays</v>
      </c>
      <c r="S3265" s="6">
        <f t="shared" si="306"/>
        <v>1.121664</v>
      </c>
      <c r="T3265" s="7">
        <f t="shared" si="307"/>
        <v>41.237647058823526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4"/>
        <v>42032.916666666672</v>
      </c>
      <c r="K3266">
        <v>1421089938</v>
      </c>
      <c r="L3266" s="11">
        <f t="shared" si="305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308"/>
        <v>theater</v>
      </c>
      <c r="R3266" t="str">
        <f t="shared" si="309"/>
        <v>plays</v>
      </c>
      <c r="S3266" s="6">
        <f t="shared" si="306"/>
        <v>1.03</v>
      </c>
      <c r="T3266" s="7">
        <f t="shared" si="307"/>
        <v>52.551020408163268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10">(((I3267/60)/60)/24)+DATE(1970,1,1)</f>
        <v>42341.708333333328</v>
      </c>
      <c r="K3267">
        <v>1446570315</v>
      </c>
      <c r="L3267" s="11">
        <f t="shared" ref="L3267:L3330" si="311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si="308"/>
        <v>theater</v>
      </c>
      <c r="R3267" t="str">
        <f t="shared" si="309"/>
        <v>plays</v>
      </c>
      <c r="S3267" s="6">
        <f t="shared" ref="S3267:S3330" si="312">E3267/D3267</f>
        <v>1.64</v>
      </c>
      <c r="T3267" s="7">
        <f t="shared" ref="T3267:T3330" si="313">IF(E3267=0,0,E3267/N3267)</f>
        <v>70.285714285714292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10"/>
        <v>42167.875</v>
      </c>
      <c r="K3268">
        <v>1431435122</v>
      </c>
      <c r="L3268" s="11">
        <f t="shared" si="311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308"/>
        <v>theater</v>
      </c>
      <c r="R3268" t="str">
        <f t="shared" si="309"/>
        <v>plays</v>
      </c>
      <c r="S3268" s="6">
        <f t="shared" si="312"/>
        <v>1.3128333333333333</v>
      </c>
      <c r="T3268" s="7">
        <f t="shared" si="313"/>
        <v>48.325153374233132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10"/>
        <v>42202.757638888885</v>
      </c>
      <c r="K3269">
        <v>1434564660</v>
      </c>
      <c r="L3269" s="11">
        <f t="shared" si="311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308"/>
        <v>theater</v>
      </c>
      <c r="R3269" t="str">
        <f t="shared" si="309"/>
        <v>plays</v>
      </c>
      <c r="S3269" s="6">
        <f t="shared" si="312"/>
        <v>1.0209999999999999</v>
      </c>
      <c r="T3269" s="7">
        <f t="shared" si="313"/>
        <v>53.177083333333336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10"/>
        <v>42606.90425925926</v>
      </c>
      <c r="K3270">
        <v>1470692528</v>
      </c>
      <c r="L3270" s="11">
        <f t="shared" si="311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308"/>
        <v>theater</v>
      </c>
      <c r="R3270" t="str">
        <f t="shared" si="309"/>
        <v>plays</v>
      </c>
      <c r="S3270" s="6">
        <f t="shared" si="312"/>
        <v>1.28</v>
      </c>
      <c r="T3270" s="7">
        <f t="shared" si="313"/>
        <v>60.952380952380949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10"/>
        <v>42171.458333333328</v>
      </c>
      <c r="K3271">
        <v>1431509397</v>
      </c>
      <c r="L3271" s="11">
        <f t="shared" si="311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308"/>
        <v>theater</v>
      </c>
      <c r="R3271" t="str">
        <f t="shared" si="309"/>
        <v>plays</v>
      </c>
      <c r="S3271" s="6">
        <f t="shared" si="312"/>
        <v>1.0149999999999999</v>
      </c>
      <c r="T3271" s="7">
        <f t="shared" si="313"/>
        <v>116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10"/>
        <v>42197.533159722225</v>
      </c>
      <c r="K3272">
        <v>1434113265</v>
      </c>
      <c r="L3272" s="11">
        <f t="shared" si="311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308"/>
        <v>theater</v>
      </c>
      <c r="R3272" t="str">
        <f t="shared" si="309"/>
        <v>plays</v>
      </c>
      <c r="S3272" s="6">
        <f t="shared" si="312"/>
        <v>1.0166666666666666</v>
      </c>
      <c r="T3272" s="7">
        <f t="shared" si="313"/>
        <v>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10"/>
        <v>41945.478877314818</v>
      </c>
      <c r="K3273">
        <v>1412332175</v>
      </c>
      <c r="L3273" s="11">
        <f t="shared" si="311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308"/>
        <v>theater</v>
      </c>
      <c r="R3273" t="str">
        <f t="shared" si="309"/>
        <v>plays</v>
      </c>
      <c r="S3273" s="6">
        <f t="shared" si="312"/>
        <v>1.3</v>
      </c>
      <c r="T3273" s="7">
        <f t="shared" si="313"/>
        <v>38.235294117647058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10"/>
        <v>42314.541770833333</v>
      </c>
      <c r="K3274">
        <v>1444219209</v>
      </c>
      <c r="L3274" s="11">
        <f t="shared" si="311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308"/>
        <v>theater</v>
      </c>
      <c r="R3274" t="str">
        <f t="shared" si="309"/>
        <v>plays</v>
      </c>
      <c r="S3274" s="6">
        <f t="shared" si="312"/>
        <v>1.5443</v>
      </c>
      <c r="T3274" s="7">
        <f t="shared" si="313"/>
        <v>106.50344827586207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10"/>
        <v>42627.791666666672</v>
      </c>
      <c r="K3275">
        <v>1472498042</v>
      </c>
      <c r="L3275" s="11">
        <f t="shared" si="311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ref="Q3275:Q3338" si="314">LEFT(P3275, FIND("/",P3275)-1)</f>
        <v>theater</v>
      </c>
      <c r="R3275" t="str">
        <f t="shared" ref="R3275:R3338" si="315">RIGHT(P3275,LEN(P3275)-FIND("/",P3275))</f>
        <v>plays</v>
      </c>
      <c r="S3275" s="6">
        <f t="shared" si="312"/>
        <v>1.0740000000000001</v>
      </c>
      <c r="T3275" s="7">
        <f t="shared" si="313"/>
        <v>204.57142857142858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10"/>
        <v>42444.875</v>
      </c>
      <c r="K3276">
        <v>1454259272</v>
      </c>
      <c r="L3276" s="11">
        <f t="shared" si="311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314"/>
        <v>theater</v>
      </c>
      <c r="R3276" t="str">
        <f t="shared" si="315"/>
        <v>plays</v>
      </c>
      <c r="S3276" s="6">
        <f t="shared" si="312"/>
        <v>1.0132258064516129</v>
      </c>
      <c r="T3276" s="7">
        <f t="shared" si="313"/>
        <v>54.912587412587413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10"/>
        <v>42044.1875</v>
      </c>
      <c r="K3277">
        <v>1421183271</v>
      </c>
      <c r="L3277" s="11">
        <f t="shared" si="311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314"/>
        <v>theater</v>
      </c>
      <c r="R3277" t="str">
        <f t="shared" si="315"/>
        <v>plays</v>
      </c>
      <c r="S3277" s="6">
        <f t="shared" si="312"/>
        <v>1.0027777777777778</v>
      </c>
      <c r="T3277" s="7">
        <f t="shared" si="313"/>
        <v>150.41666666666666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10"/>
        <v>42461.165972222225</v>
      </c>
      <c r="K3278">
        <v>1456526879</v>
      </c>
      <c r="L3278" s="11">
        <f t="shared" si="311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314"/>
        <v>theater</v>
      </c>
      <c r="R3278" t="str">
        <f t="shared" si="315"/>
        <v>plays</v>
      </c>
      <c r="S3278" s="6">
        <f t="shared" si="312"/>
        <v>1.1684444444444444</v>
      </c>
      <c r="T3278" s="7">
        <f t="shared" si="313"/>
        <v>52.58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10"/>
        <v>41961.724606481483</v>
      </c>
      <c r="K3279">
        <v>1413735806</v>
      </c>
      <c r="L3279" s="11">
        <f t="shared" si="311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314"/>
        <v>theater</v>
      </c>
      <c r="R3279" t="str">
        <f t="shared" si="315"/>
        <v>plays</v>
      </c>
      <c r="S3279" s="6">
        <f t="shared" si="312"/>
        <v>1.0860000000000001</v>
      </c>
      <c r="T3279" s="7">
        <f t="shared" si="313"/>
        <v>54.3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10"/>
        <v>42154.848414351851</v>
      </c>
      <c r="K3280">
        <v>1430425303</v>
      </c>
      <c r="L3280" s="11">
        <f t="shared" si="311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314"/>
        <v>theater</v>
      </c>
      <c r="R3280" t="str">
        <f t="shared" si="315"/>
        <v>plays</v>
      </c>
      <c r="S3280" s="6">
        <f t="shared" si="312"/>
        <v>1.034</v>
      </c>
      <c r="T3280" s="7">
        <f t="shared" si="313"/>
        <v>76.029411764705884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10"/>
        <v>42461.06086805556</v>
      </c>
      <c r="K3281">
        <v>1456885659</v>
      </c>
      <c r="L3281" s="11">
        <f t="shared" si="311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314"/>
        <v>theater</v>
      </c>
      <c r="R3281" t="str">
        <f t="shared" si="315"/>
        <v>plays</v>
      </c>
      <c r="S3281" s="6">
        <f t="shared" si="312"/>
        <v>1.1427586206896552</v>
      </c>
      <c r="T3281" s="7">
        <f t="shared" si="313"/>
        <v>105.2063492063492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10"/>
        <v>42156.208333333328</v>
      </c>
      <c r="K3282">
        <v>1430158198</v>
      </c>
      <c r="L3282" s="11">
        <f t="shared" si="311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314"/>
        <v>theater</v>
      </c>
      <c r="R3282" t="str">
        <f t="shared" si="315"/>
        <v>plays</v>
      </c>
      <c r="S3282" s="6">
        <f t="shared" si="312"/>
        <v>1.03</v>
      </c>
      <c r="T3282" s="7">
        <f t="shared" si="313"/>
        <v>68.666666666666671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10"/>
        <v>42249.019733796296</v>
      </c>
      <c r="K3283">
        <v>1438561705</v>
      </c>
      <c r="L3283" s="11">
        <f t="shared" si="311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314"/>
        <v>theater</v>
      </c>
      <c r="R3283" t="str">
        <f t="shared" si="315"/>
        <v>plays</v>
      </c>
      <c r="S3283" s="6">
        <f t="shared" si="312"/>
        <v>1.216</v>
      </c>
      <c r="T3283" s="7">
        <f t="shared" si="313"/>
        <v>129.36170212765958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10"/>
        <v>42489.19430555556</v>
      </c>
      <c r="K3284">
        <v>1458103188</v>
      </c>
      <c r="L3284" s="11">
        <f t="shared" si="311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314"/>
        <v>theater</v>
      </c>
      <c r="R3284" t="str">
        <f t="shared" si="315"/>
        <v>plays</v>
      </c>
      <c r="S3284" s="6">
        <f t="shared" si="312"/>
        <v>1.026467741935484</v>
      </c>
      <c r="T3284" s="7">
        <f t="shared" si="313"/>
        <v>134.26371308016877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10"/>
        <v>42410.875</v>
      </c>
      <c r="K3285">
        <v>1452448298</v>
      </c>
      <c r="L3285" s="11">
        <f t="shared" si="311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314"/>
        <v>theater</v>
      </c>
      <c r="R3285" t="str">
        <f t="shared" si="315"/>
        <v>plays</v>
      </c>
      <c r="S3285" s="6">
        <f t="shared" si="312"/>
        <v>1.0475000000000001</v>
      </c>
      <c r="T3285" s="7">
        <f t="shared" si="313"/>
        <v>17.829787234042552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10"/>
        <v>42398.249305555553</v>
      </c>
      <c r="K3286">
        <v>1452546853</v>
      </c>
      <c r="L3286" s="11">
        <f t="shared" si="311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314"/>
        <v>theater</v>
      </c>
      <c r="R3286" t="str">
        <f t="shared" si="315"/>
        <v>plays</v>
      </c>
      <c r="S3286" s="6">
        <f t="shared" si="312"/>
        <v>1.016</v>
      </c>
      <c r="T3286" s="7">
        <f t="shared" si="313"/>
        <v>203.2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10"/>
        <v>42794.208333333328</v>
      </c>
      <c r="K3287">
        <v>1485556626</v>
      </c>
      <c r="L3287" s="11">
        <f t="shared" si="311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314"/>
        <v>theater</v>
      </c>
      <c r="R3287" t="str">
        <f t="shared" si="315"/>
        <v>plays</v>
      </c>
      <c r="S3287" s="6">
        <f t="shared" si="312"/>
        <v>1.1210242048409682</v>
      </c>
      <c r="T3287" s="7">
        <f t="shared" si="313"/>
        <v>69.18518518518519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10"/>
        <v>42597.840069444443</v>
      </c>
      <c r="K3288">
        <v>1468699782</v>
      </c>
      <c r="L3288" s="11">
        <f t="shared" si="311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314"/>
        <v>theater</v>
      </c>
      <c r="R3288" t="str">
        <f t="shared" si="315"/>
        <v>plays</v>
      </c>
      <c r="S3288" s="6">
        <f t="shared" si="312"/>
        <v>1.0176666666666667</v>
      </c>
      <c r="T3288" s="7">
        <f t="shared" si="313"/>
        <v>125.12295081967213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10"/>
        <v>42336.750324074077</v>
      </c>
      <c r="K3289">
        <v>1446573628</v>
      </c>
      <c r="L3289" s="11">
        <f t="shared" si="311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314"/>
        <v>theater</v>
      </c>
      <c r="R3289" t="str">
        <f t="shared" si="315"/>
        <v>plays</v>
      </c>
      <c r="S3289" s="6">
        <f t="shared" si="312"/>
        <v>1</v>
      </c>
      <c r="T3289" s="7">
        <f t="shared" si="313"/>
        <v>73.529411764705884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10"/>
        <v>42541.958333333328</v>
      </c>
      <c r="K3290">
        <v>1463337315</v>
      </c>
      <c r="L3290" s="11">
        <f t="shared" si="311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314"/>
        <v>theater</v>
      </c>
      <c r="R3290" t="str">
        <f t="shared" si="315"/>
        <v>plays</v>
      </c>
      <c r="S3290" s="6">
        <f t="shared" si="312"/>
        <v>1.0026489999999999</v>
      </c>
      <c r="T3290" s="7">
        <f t="shared" si="313"/>
        <v>48.437149758454105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10"/>
        <v>42786.368078703701</v>
      </c>
      <c r="K3291">
        <v>1485161402</v>
      </c>
      <c r="L3291" s="11">
        <f t="shared" si="311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314"/>
        <v>theater</v>
      </c>
      <c r="R3291" t="str">
        <f t="shared" si="315"/>
        <v>plays</v>
      </c>
      <c r="S3291" s="6">
        <f t="shared" si="312"/>
        <v>1.3304200000000002</v>
      </c>
      <c r="T3291" s="7">
        <f t="shared" si="313"/>
        <v>26.608400000000003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10"/>
        <v>42805.51494212963</v>
      </c>
      <c r="K3292">
        <v>1486642891</v>
      </c>
      <c r="L3292" s="11">
        <f t="shared" si="311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314"/>
        <v>theater</v>
      </c>
      <c r="R3292" t="str">
        <f t="shared" si="315"/>
        <v>plays</v>
      </c>
      <c r="S3292" s="6">
        <f t="shared" si="312"/>
        <v>1.212</v>
      </c>
      <c r="T3292" s="7">
        <f t="shared" si="313"/>
        <v>33.666666666666664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10"/>
        <v>42264.165972222225</v>
      </c>
      <c r="K3293">
        <v>1439743900</v>
      </c>
      <c r="L3293" s="11">
        <f t="shared" si="311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314"/>
        <v>theater</v>
      </c>
      <c r="R3293" t="str">
        <f t="shared" si="315"/>
        <v>plays</v>
      </c>
      <c r="S3293" s="6">
        <f t="shared" si="312"/>
        <v>1.1399999999999999</v>
      </c>
      <c r="T3293" s="7">
        <f t="shared" si="313"/>
        <v>40.714285714285715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10"/>
        <v>42342.811898148153</v>
      </c>
      <c r="K3294">
        <v>1444069748</v>
      </c>
      <c r="L3294" s="11">
        <f t="shared" si="311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314"/>
        <v>theater</v>
      </c>
      <c r="R3294" t="str">
        <f t="shared" si="315"/>
        <v>plays</v>
      </c>
      <c r="S3294" s="6">
        <f t="shared" si="312"/>
        <v>2.8613861386138613</v>
      </c>
      <c r="T3294" s="7">
        <f t="shared" si="313"/>
        <v>19.266666666666666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10"/>
        <v>42798.425370370373</v>
      </c>
      <c r="K3295">
        <v>1486030352</v>
      </c>
      <c r="L3295" s="11">
        <f t="shared" si="311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314"/>
        <v>theater</v>
      </c>
      <c r="R3295" t="str">
        <f t="shared" si="315"/>
        <v>plays</v>
      </c>
      <c r="S3295" s="6">
        <f t="shared" si="312"/>
        <v>1.7044444444444444</v>
      </c>
      <c r="T3295" s="7">
        <f t="shared" si="313"/>
        <v>84.285714285714292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10"/>
        <v>42171.541134259256</v>
      </c>
      <c r="K3296">
        <v>1431867554</v>
      </c>
      <c r="L3296" s="11">
        <f t="shared" si="311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314"/>
        <v>theater</v>
      </c>
      <c r="R3296" t="str">
        <f t="shared" si="315"/>
        <v>plays</v>
      </c>
      <c r="S3296" s="6">
        <f t="shared" si="312"/>
        <v>1.1833333333333333</v>
      </c>
      <c r="T3296" s="7">
        <f t="shared" si="313"/>
        <v>29.583333333333332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10"/>
        <v>42639.442465277782</v>
      </c>
      <c r="K3297">
        <v>1472294229</v>
      </c>
      <c r="L3297" s="11">
        <f t="shared" si="311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314"/>
        <v>theater</v>
      </c>
      <c r="R3297" t="str">
        <f t="shared" si="315"/>
        <v>plays</v>
      </c>
      <c r="S3297" s="6">
        <f t="shared" si="312"/>
        <v>1.0285857142857142</v>
      </c>
      <c r="T3297" s="7">
        <f t="shared" si="313"/>
        <v>26.667037037037037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10"/>
        <v>42330.916666666672</v>
      </c>
      <c r="K3298">
        <v>1446401372</v>
      </c>
      <c r="L3298" s="11">
        <f t="shared" si="311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314"/>
        <v>theater</v>
      </c>
      <c r="R3298" t="str">
        <f t="shared" si="315"/>
        <v>plays</v>
      </c>
      <c r="S3298" s="6">
        <f t="shared" si="312"/>
        <v>1.4406666666666668</v>
      </c>
      <c r="T3298" s="7">
        <f t="shared" si="313"/>
        <v>45.978723404255319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10"/>
        <v>42212.957638888889</v>
      </c>
      <c r="K3299">
        <v>1436380256</v>
      </c>
      <c r="L3299" s="11">
        <f t="shared" si="311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314"/>
        <v>theater</v>
      </c>
      <c r="R3299" t="str">
        <f t="shared" si="315"/>
        <v>plays</v>
      </c>
      <c r="S3299" s="6">
        <f t="shared" si="312"/>
        <v>1.0007272727272727</v>
      </c>
      <c r="T3299" s="7">
        <f t="shared" si="313"/>
        <v>125.09090909090909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10"/>
        <v>42260</v>
      </c>
      <c r="K3300">
        <v>1440370768</v>
      </c>
      <c r="L3300" s="11">
        <f t="shared" si="311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314"/>
        <v>theater</v>
      </c>
      <c r="R3300" t="str">
        <f t="shared" si="315"/>
        <v>plays</v>
      </c>
      <c r="S3300" s="6">
        <f t="shared" si="312"/>
        <v>1.0173000000000001</v>
      </c>
      <c r="T3300" s="7">
        <f t="shared" si="313"/>
        <v>141.29166666666666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10"/>
        <v>42291.917395833334</v>
      </c>
      <c r="K3301">
        <v>1442268063</v>
      </c>
      <c r="L3301" s="11">
        <f t="shared" si="311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314"/>
        <v>theater</v>
      </c>
      <c r="R3301" t="str">
        <f t="shared" si="315"/>
        <v>plays</v>
      </c>
      <c r="S3301" s="6">
        <f t="shared" si="312"/>
        <v>1.1619999999999999</v>
      </c>
      <c r="T3301" s="7">
        <f t="shared" si="313"/>
        <v>55.333333333333336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10"/>
        <v>42123.743773148148</v>
      </c>
      <c r="K3302">
        <v>1428515462</v>
      </c>
      <c r="L3302" s="11">
        <f t="shared" si="311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314"/>
        <v>theater</v>
      </c>
      <c r="R3302" t="str">
        <f t="shared" si="315"/>
        <v>plays</v>
      </c>
      <c r="S3302" s="6">
        <f t="shared" si="312"/>
        <v>1.3616666666666666</v>
      </c>
      <c r="T3302" s="7">
        <f t="shared" si="313"/>
        <v>46.420454545454547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10"/>
        <v>42583.290972222225</v>
      </c>
      <c r="K3303">
        <v>1466185176</v>
      </c>
      <c r="L3303" s="11">
        <f t="shared" si="311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314"/>
        <v>theater</v>
      </c>
      <c r="R3303" t="str">
        <f t="shared" si="315"/>
        <v>plays</v>
      </c>
      <c r="S3303" s="6">
        <f t="shared" si="312"/>
        <v>1.3346666666666667</v>
      </c>
      <c r="T3303" s="7">
        <f t="shared" si="313"/>
        <v>57.2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10"/>
        <v>42711.35157407407</v>
      </c>
      <c r="K3304">
        <v>1478507176</v>
      </c>
      <c r="L3304" s="11">
        <f t="shared" si="311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314"/>
        <v>theater</v>
      </c>
      <c r="R3304" t="str">
        <f t="shared" si="315"/>
        <v>plays</v>
      </c>
      <c r="S3304" s="6">
        <f t="shared" si="312"/>
        <v>1.0339285714285715</v>
      </c>
      <c r="T3304" s="7">
        <f t="shared" si="313"/>
        <v>173.7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10"/>
        <v>42091.609768518523</v>
      </c>
      <c r="K3305">
        <v>1424533084</v>
      </c>
      <c r="L3305" s="11">
        <f t="shared" si="311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314"/>
        <v>theater</v>
      </c>
      <c r="R3305" t="str">
        <f t="shared" si="315"/>
        <v>plays</v>
      </c>
      <c r="S3305" s="6">
        <f t="shared" si="312"/>
        <v>1.1588888888888889</v>
      </c>
      <c r="T3305" s="7">
        <f t="shared" si="313"/>
        <v>59.6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10"/>
        <v>42726.624444444446</v>
      </c>
      <c r="K3306">
        <v>1479826752</v>
      </c>
      <c r="L3306" s="11">
        <f t="shared" si="311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314"/>
        <v>theater</v>
      </c>
      <c r="R3306" t="str">
        <f t="shared" si="315"/>
        <v>plays</v>
      </c>
      <c r="S3306" s="6">
        <f t="shared" si="312"/>
        <v>1.0451666666666666</v>
      </c>
      <c r="T3306" s="7">
        <f t="shared" si="313"/>
        <v>89.585714285714289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10"/>
        <v>42216.855879629627</v>
      </c>
      <c r="K3307">
        <v>1435782748</v>
      </c>
      <c r="L3307" s="11">
        <f t="shared" si="311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314"/>
        <v>theater</v>
      </c>
      <c r="R3307" t="str">
        <f t="shared" si="315"/>
        <v>plays</v>
      </c>
      <c r="S3307" s="6">
        <f t="shared" si="312"/>
        <v>1.0202500000000001</v>
      </c>
      <c r="T3307" s="7">
        <f t="shared" si="313"/>
        <v>204.05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10"/>
        <v>42531.125</v>
      </c>
      <c r="K3308">
        <v>1462252542</v>
      </c>
      <c r="L3308" s="11">
        <f t="shared" si="311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314"/>
        <v>theater</v>
      </c>
      <c r="R3308" t="str">
        <f t="shared" si="315"/>
        <v>plays</v>
      </c>
      <c r="S3308" s="6">
        <f t="shared" si="312"/>
        <v>1.7533333333333334</v>
      </c>
      <c r="T3308" s="7">
        <f t="shared" si="313"/>
        <v>48.703703703703702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10"/>
        <v>42505.057164351849</v>
      </c>
      <c r="K3309">
        <v>1460683339</v>
      </c>
      <c r="L3309" s="11">
        <f t="shared" si="311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314"/>
        <v>theater</v>
      </c>
      <c r="R3309" t="str">
        <f t="shared" si="315"/>
        <v>plays</v>
      </c>
      <c r="S3309" s="6">
        <f t="shared" si="312"/>
        <v>1.0668</v>
      </c>
      <c r="T3309" s="7">
        <f t="shared" si="313"/>
        <v>53.339999999999996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10"/>
        <v>42473.876909722225</v>
      </c>
      <c r="K3310">
        <v>1458766965</v>
      </c>
      <c r="L3310" s="11">
        <f t="shared" si="311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314"/>
        <v>theater</v>
      </c>
      <c r="R3310" t="str">
        <f t="shared" si="315"/>
        <v>plays</v>
      </c>
      <c r="S3310" s="6">
        <f t="shared" si="312"/>
        <v>1.2228571428571429</v>
      </c>
      <c r="T3310" s="7">
        <f t="shared" si="313"/>
        <v>75.087719298245617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10"/>
        <v>42659.650208333333</v>
      </c>
      <c r="K3311">
        <v>1473953778</v>
      </c>
      <c r="L3311" s="11">
        <f t="shared" si="311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314"/>
        <v>theater</v>
      </c>
      <c r="R3311" t="str">
        <f t="shared" si="315"/>
        <v>plays</v>
      </c>
      <c r="S3311" s="6">
        <f t="shared" si="312"/>
        <v>1.5942857142857143</v>
      </c>
      <c r="T3311" s="7">
        <f t="shared" si="313"/>
        <v>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10"/>
        <v>42283.928530092591</v>
      </c>
      <c r="K3312">
        <v>1441577825</v>
      </c>
      <c r="L3312" s="11">
        <f t="shared" si="311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314"/>
        <v>theater</v>
      </c>
      <c r="R3312" t="str">
        <f t="shared" si="315"/>
        <v>plays</v>
      </c>
      <c r="S3312" s="6">
        <f t="shared" si="312"/>
        <v>1.0007692307692309</v>
      </c>
      <c r="T3312" s="7">
        <f t="shared" si="313"/>
        <v>209.83870967741936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10"/>
        <v>42294.29178240741</v>
      </c>
      <c r="K3313">
        <v>1442473210</v>
      </c>
      <c r="L3313" s="11">
        <f t="shared" si="311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314"/>
        <v>theater</v>
      </c>
      <c r="R3313" t="str">
        <f t="shared" si="315"/>
        <v>plays</v>
      </c>
      <c r="S3313" s="6">
        <f t="shared" si="312"/>
        <v>1.0984</v>
      </c>
      <c r="T3313" s="7">
        <f t="shared" si="313"/>
        <v>61.022222222222226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10"/>
        <v>42685.916666666672</v>
      </c>
      <c r="K3314">
        <v>1477077946</v>
      </c>
      <c r="L3314" s="11">
        <f t="shared" si="311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314"/>
        <v>theater</v>
      </c>
      <c r="R3314" t="str">
        <f t="shared" si="315"/>
        <v>plays</v>
      </c>
      <c r="S3314" s="6">
        <f t="shared" si="312"/>
        <v>1.0004</v>
      </c>
      <c r="T3314" s="7">
        <f t="shared" si="313"/>
        <v>61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10"/>
        <v>42396.041666666672</v>
      </c>
      <c r="K3315">
        <v>1452664317</v>
      </c>
      <c r="L3315" s="11">
        <f t="shared" si="311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314"/>
        <v>theater</v>
      </c>
      <c r="R3315" t="str">
        <f t="shared" si="315"/>
        <v>plays</v>
      </c>
      <c r="S3315" s="6">
        <f t="shared" si="312"/>
        <v>1.1605000000000001</v>
      </c>
      <c r="T3315" s="7">
        <f t="shared" si="313"/>
        <v>80.034482758620683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10"/>
        <v>42132.836805555555</v>
      </c>
      <c r="K3316">
        <v>1428733511</v>
      </c>
      <c r="L3316" s="11">
        <f t="shared" si="311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314"/>
        <v>theater</v>
      </c>
      <c r="R3316" t="str">
        <f t="shared" si="315"/>
        <v>plays</v>
      </c>
      <c r="S3316" s="6">
        <f t="shared" si="312"/>
        <v>2.1074999999999999</v>
      </c>
      <c r="T3316" s="7">
        <f t="shared" si="313"/>
        <v>29.068965517241381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10"/>
        <v>42496.303715277783</v>
      </c>
      <c r="K3317">
        <v>1459927041</v>
      </c>
      <c r="L3317" s="11">
        <f t="shared" si="311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314"/>
        <v>theater</v>
      </c>
      <c r="R3317" t="str">
        <f t="shared" si="315"/>
        <v>plays</v>
      </c>
      <c r="S3317" s="6">
        <f t="shared" si="312"/>
        <v>1.1000000000000001</v>
      </c>
      <c r="T3317" s="7">
        <f t="shared" si="313"/>
        <v>49.438202247191015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10"/>
        <v>41859.57916666667</v>
      </c>
      <c r="K3318">
        <v>1404680075</v>
      </c>
      <c r="L3318" s="11">
        <f t="shared" si="311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314"/>
        <v>theater</v>
      </c>
      <c r="R3318" t="str">
        <f t="shared" si="315"/>
        <v>plays</v>
      </c>
      <c r="S3318" s="6">
        <f t="shared" si="312"/>
        <v>1.0008673425918038</v>
      </c>
      <c r="T3318" s="7">
        <f t="shared" si="313"/>
        <v>93.977440000000001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10"/>
        <v>42529.039629629624</v>
      </c>
      <c r="K3319">
        <v>1462755424</v>
      </c>
      <c r="L3319" s="11">
        <f t="shared" si="311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314"/>
        <v>theater</v>
      </c>
      <c r="R3319" t="str">
        <f t="shared" si="315"/>
        <v>plays</v>
      </c>
      <c r="S3319" s="6">
        <f t="shared" si="312"/>
        <v>1.0619047619047619</v>
      </c>
      <c r="T3319" s="7">
        <f t="shared" si="313"/>
        <v>61.944444444444443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10"/>
        <v>42471.104166666672</v>
      </c>
      <c r="K3320">
        <v>1456902893</v>
      </c>
      <c r="L3320" s="11">
        <f t="shared" si="311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314"/>
        <v>theater</v>
      </c>
      <c r="R3320" t="str">
        <f t="shared" si="315"/>
        <v>plays</v>
      </c>
      <c r="S3320" s="6">
        <f t="shared" si="312"/>
        <v>1.256</v>
      </c>
      <c r="T3320" s="7">
        <f t="shared" si="313"/>
        <v>78.5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10"/>
        <v>42035.585486111115</v>
      </c>
      <c r="K3321">
        <v>1418824986</v>
      </c>
      <c r="L3321" s="11">
        <f t="shared" si="311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314"/>
        <v>theater</v>
      </c>
      <c r="R3321" t="str">
        <f t="shared" si="315"/>
        <v>plays</v>
      </c>
      <c r="S3321" s="6">
        <f t="shared" si="312"/>
        <v>1.08</v>
      </c>
      <c r="T3321" s="7">
        <f t="shared" si="313"/>
        <v>33.75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10"/>
        <v>42543.045798611114</v>
      </c>
      <c r="K3322">
        <v>1463965557</v>
      </c>
      <c r="L3322" s="11">
        <f t="shared" si="311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314"/>
        <v>theater</v>
      </c>
      <c r="R3322" t="str">
        <f t="shared" si="315"/>
        <v>plays</v>
      </c>
      <c r="S3322" s="6">
        <f t="shared" si="312"/>
        <v>1.01</v>
      </c>
      <c r="T3322" s="7">
        <f t="shared" si="313"/>
        <v>66.44736842105263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10"/>
        <v>41928.165972222225</v>
      </c>
      <c r="K3323">
        <v>1412216665</v>
      </c>
      <c r="L3323" s="11">
        <f t="shared" si="311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314"/>
        <v>theater</v>
      </c>
      <c r="R3323" t="str">
        <f t="shared" si="315"/>
        <v>plays</v>
      </c>
      <c r="S3323" s="6">
        <f t="shared" si="312"/>
        <v>1.0740000000000001</v>
      </c>
      <c r="T3323" s="7">
        <f t="shared" si="313"/>
        <v>35.799999999999997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10"/>
        <v>42543.163194444445</v>
      </c>
      <c r="K3324">
        <v>1464653696</v>
      </c>
      <c r="L3324" s="11">
        <f t="shared" si="311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314"/>
        <v>theater</v>
      </c>
      <c r="R3324" t="str">
        <f t="shared" si="315"/>
        <v>plays</v>
      </c>
      <c r="S3324" s="6">
        <f t="shared" si="312"/>
        <v>1.0151515151515151</v>
      </c>
      <c r="T3324" s="7">
        <f t="shared" si="313"/>
        <v>145.65217391304347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10"/>
        <v>42638.36583333333</v>
      </c>
      <c r="K3325">
        <v>1472201208</v>
      </c>
      <c r="L3325" s="11">
        <f t="shared" si="311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314"/>
        <v>theater</v>
      </c>
      <c r="R3325" t="str">
        <f t="shared" si="315"/>
        <v>plays</v>
      </c>
      <c r="S3325" s="6">
        <f t="shared" si="312"/>
        <v>1.2589999999999999</v>
      </c>
      <c r="T3325" s="7">
        <f t="shared" si="313"/>
        <v>25.693877551020407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10"/>
        <v>42526.58321759259</v>
      </c>
      <c r="K3326">
        <v>1463925590</v>
      </c>
      <c r="L3326" s="11">
        <f t="shared" si="311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314"/>
        <v>theater</v>
      </c>
      <c r="R3326" t="str">
        <f t="shared" si="315"/>
        <v>plays</v>
      </c>
      <c r="S3326" s="6">
        <f t="shared" si="312"/>
        <v>1.0166666666666666</v>
      </c>
      <c r="T3326" s="7">
        <f t="shared" si="313"/>
        <v>152.5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10"/>
        <v>42099.743946759263</v>
      </c>
      <c r="K3327">
        <v>1425235877</v>
      </c>
      <c r="L3327" s="11">
        <f t="shared" si="311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314"/>
        <v>theater</v>
      </c>
      <c r="R3327" t="str">
        <f t="shared" si="315"/>
        <v>plays</v>
      </c>
      <c r="S3327" s="6">
        <f t="shared" si="312"/>
        <v>1.125</v>
      </c>
      <c r="T3327" s="7">
        <f t="shared" si="313"/>
        <v>30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10"/>
        <v>42071.67251157407</v>
      </c>
      <c r="K3328">
        <v>1423242505</v>
      </c>
      <c r="L3328" s="11">
        <f t="shared" si="311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314"/>
        <v>theater</v>
      </c>
      <c r="R3328" t="str">
        <f t="shared" si="315"/>
        <v>plays</v>
      </c>
      <c r="S3328" s="6">
        <f t="shared" si="312"/>
        <v>1.0137499999999999</v>
      </c>
      <c r="T3328" s="7">
        <f t="shared" si="313"/>
        <v>142.28070175438597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10"/>
        <v>42498.374606481477</v>
      </c>
      <c r="K3329">
        <v>1460105966</v>
      </c>
      <c r="L3329" s="11">
        <f t="shared" si="311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314"/>
        <v>theater</v>
      </c>
      <c r="R3329" t="str">
        <f t="shared" si="315"/>
        <v>plays</v>
      </c>
      <c r="S3329" s="6">
        <f t="shared" si="312"/>
        <v>1.0125</v>
      </c>
      <c r="T3329" s="7">
        <f t="shared" si="313"/>
        <v>24.545454545454547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10"/>
        <v>41825.041666666664</v>
      </c>
      <c r="K3330">
        <v>1404308883</v>
      </c>
      <c r="L3330" s="11">
        <f t="shared" si="311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314"/>
        <v>theater</v>
      </c>
      <c r="R3330" t="str">
        <f t="shared" si="315"/>
        <v>plays</v>
      </c>
      <c r="S3330" s="6">
        <f t="shared" si="312"/>
        <v>1.4638888888888888</v>
      </c>
      <c r="T3330" s="7">
        <f t="shared" si="313"/>
        <v>292.77777777777777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6">(((I3331/60)/60)/24)+DATE(1970,1,1)</f>
        <v>41847.958333333336</v>
      </c>
      <c r="K3331">
        <v>1405583108</v>
      </c>
      <c r="L3331" s="11">
        <f t="shared" ref="L3331:L3394" si="31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si="314"/>
        <v>theater</v>
      </c>
      <c r="R3331" t="str">
        <f t="shared" si="315"/>
        <v>plays</v>
      </c>
      <c r="S3331" s="6">
        <f t="shared" ref="S3331:S3394" si="318">E3331/D3331</f>
        <v>1.1679999999999999</v>
      </c>
      <c r="T3331" s="7">
        <f t="shared" ref="T3331:T3394" si="319">IF(E3331=0,0,E3331/N3331)</f>
        <v>44.92307692307692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6"/>
        <v>42095.845694444448</v>
      </c>
      <c r="K3332">
        <v>1425331068</v>
      </c>
      <c r="L3332" s="11">
        <f t="shared" si="31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314"/>
        <v>theater</v>
      </c>
      <c r="R3332" t="str">
        <f t="shared" si="315"/>
        <v>plays</v>
      </c>
      <c r="S3332" s="6">
        <f t="shared" si="318"/>
        <v>1.0626666666666666</v>
      </c>
      <c r="T3332" s="7">
        <f t="shared" si="319"/>
        <v>23.10144927536232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6"/>
        <v>42283.697754629626</v>
      </c>
      <c r="K3333">
        <v>1441125886</v>
      </c>
      <c r="L3333" s="11">
        <f t="shared" si="31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314"/>
        <v>theater</v>
      </c>
      <c r="R3333" t="str">
        <f t="shared" si="315"/>
        <v>plays</v>
      </c>
      <c r="S3333" s="6">
        <f t="shared" si="318"/>
        <v>1.0451999999999999</v>
      </c>
      <c r="T3333" s="7">
        <f t="shared" si="319"/>
        <v>80.400000000000006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6"/>
        <v>41839.860300925924</v>
      </c>
      <c r="K3334">
        <v>1403210330</v>
      </c>
      <c r="L3334" s="11">
        <f t="shared" si="31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314"/>
        <v>theater</v>
      </c>
      <c r="R3334" t="str">
        <f t="shared" si="315"/>
        <v>plays</v>
      </c>
      <c r="S3334" s="6">
        <f t="shared" si="318"/>
        <v>1</v>
      </c>
      <c r="T3334" s="7">
        <f t="shared" si="319"/>
        <v>72.289156626506028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6"/>
        <v>42170.676851851851</v>
      </c>
      <c r="K3335">
        <v>1432484080</v>
      </c>
      <c r="L3335" s="11">
        <f t="shared" si="31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314"/>
        <v>theater</v>
      </c>
      <c r="R3335" t="str">
        <f t="shared" si="315"/>
        <v>plays</v>
      </c>
      <c r="S3335" s="6">
        <f t="shared" si="318"/>
        <v>1.0457142857142858</v>
      </c>
      <c r="T3335" s="7">
        <f t="shared" si="319"/>
        <v>32.972972972972975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6"/>
        <v>42215.521087962959</v>
      </c>
      <c r="K3336">
        <v>1435667422</v>
      </c>
      <c r="L3336" s="11">
        <f t="shared" si="31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314"/>
        <v>theater</v>
      </c>
      <c r="R3336" t="str">
        <f t="shared" si="315"/>
        <v>plays</v>
      </c>
      <c r="S3336" s="6">
        <f t="shared" si="318"/>
        <v>1.3862051149573753</v>
      </c>
      <c r="T3336" s="7">
        <f t="shared" si="319"/>
        <v>116.65217391304348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6"/>
        <v>41854.958333333336</v>
      </c>
      <c r="K3337">
        <v>1404749446</v>
      </c>
      <c r="L3337" s="11">
        <f t="shared" si="31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314"/>
        <v>theater</v>
      </c>
      <c r="R3337" t="str">
        <f t="shared" si="315"/>
        <v>plays</v>
      </c>
      <c r="S3337" s="6">
        <f t="shared" si="318"/>
        <v>1.0032000000000001</v>
      </c>
      <c r="T3337" s="7">
        <f t="shared" si="319"/>
        <v>79.61904761904762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6"/>
        <v>42465.35701388889</v>
      </c>
      <c r="K3338">
        <v>1457429646</v>
      </c>
      <c r="L3338" s="11">
        <f t="shared" si="31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314"/>
        <v>theater</v>
      </c>
      <c r="R3338" t="str">
        <f t="shared" si="315"/>
        <v>plays</v>
      </c>
      <c r="S3338" s="6">
        <f t="shared" si="318"/>
        <v>1</v>
      </c>
      <c r="T3338" s="7">
        <f t="shared" si="319"/>
        <v>27.777777777777779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6"/>
        <v>41922.875</v>
      </c>
      <c r="K3339">
        <v>1411109167</v>
      </c>
      <c r="L3339" s="11">
        <f t="shared" si="31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ref="Q3339:Q3402" si="320">LEFT(P3339, FIND("/",P3339)-1)</f>
        <v>theater</v>
      </c>
      <c r="R3339" t="str">
        <f t="shared" ref="R3339:R3402" si="321">RIGHT(P3339,LEN(P3339)-FIND("/",P3339))</f>
        <v>plays</v>
      </c>
      <c r="S3339" s="6">
        <f t="shared" si="318"/>
        <v>1.1020000000000001</v>
      </c>
      <c r="T3339" s="7">
        <f t="shared" si="319"/>
        <v>81.029411764705884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6"/>
        <v>42790.574999999997</v>
      </c>
      <c r="K3340">
        <v>1486129680</v>
      </c>
      <c r="L3340" s="11">
        <f t="shared" si="31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320"/>
        <v>theater</v>
      </c>
      <c r="R3340" t="str">
        <f t="shared" si="321"/>
        <v>plays</v>
      </c>
      <c r="S3340" s="6">
        <f t="shared" si="318"/>
        <v>1.0218</v>
      </c>
      <c r="T3340" s="7">
        <f t="shared" si="319"/>
        <v>136.84821428571428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6"/>
        <v>42579.665717592594</v>
      </c>
      <c r="K3341">
        <v>1467129518</v>
      </c>
      <c r="L3341" s="11">
        <f t="shared" si="31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320"/>
        <v>theater</v>
      </c>
      <c r="R3341" t="str">
        <f t="shared" si="321"/>
        <v>plays</v>
      </c>
      <c r="S3341" s="6">
        <f t="shared" si="318"/>
        <v>1.0435000000000001</v>
      </c>
      <c r="T3341" s="7">
        <f t="shared" si="319"/>
        <v>177.61702127659575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6"/>
        <v>42710.974004629628</v>
      </c>
      <c r="K3342">
        <v>1478906554</v>
      </c>
      <c r="L3342" s="11">
        <f t="shared" si="31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320"/>
        <v>theater</v>
      </c>
      <c r="R3342" t="str">
        <f t="shared" si="321"/>
        <v>plays</v>
      </c>
      <c r="S3342" s="6">
        <f t="shared" si="318"/>
        <v>1.3816666666666666</v>
      </c>
      <c r="T3342" s="7">
        <f t="shared" si="319"/>
        <v>109.07894736842105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6"/>
        <v>42533.708333333328</v>
      </c>
      <c r="K3343">
        <v>1463771421</v>
      </c>
      <c r="L3343" s="11">
        <f t="shared" si="31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320"/>
        <v>theater</v>
      </c>
      <c r="R3343" t="str">
        <f t="shared" si="321"/>
        <v>plays</v>
      </c>
      <c r="S3343" s="6">
        <f t="shared" si="318"/>
        <v>1</v>
      </c>
      <c r="T3343" s="7">
        <f t="shared" si="319"/>
        <v>119.64285714285714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6"/>
        <v>42095.207638888889</v>
      </c>
      <c r="K3344">
        <v>1425020810</v>
      </c>
      <c r="L3344" s="11">
        <f t="shared" si="31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320"/>
        <v>theater</v>
      </c>
      <c r="R3344" t="str">
        <f t="shared" si="321"/>
        <v>plays</v>
      </c>
      <c r="S3344" s="6">
        <f t="shared" si="318"/>
        <v>1.0166666666666666</v>
      </c>
      <c r="T3344" s="7">
        <f t="shared" si="319"/>
        <v>78.205128205128204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6"/>
        <v>42473.554166666669</v>
      </c>
      <c r="K3345">
        <v>1458770384</v>
      </c>
      <c r="L3345" s="11">
        <f t="shared" si="31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320"/>
        <v>theater</v>
      </c>
      <c r="R3345" t="str">
        <f t="shared" si="321"/>
        <v>plays</v>
      </c>
      <c r="S3345" s="6">
        <f t="shared" si="318"/>
        <v>1.7142857142857142</v>
      </c>
      <c r="T3345" s="7">
        <f t="shared" si="319"/>
        <v>52.173913043478258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6"/>
        <v>41881.200150462959</v>
      </c>
      <c r="K3346">
        <v>1406782093</v>
      </c>
      <c r="L3346" s="11">
        <f t="shared" si="31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320"/>
        <v>theater</v>
      </c>
      <c r="R3346" t="str">
        <f t="shared" si="321"/>
        <v>plays</v>
      </c>
      <c r="S3346" s="6">
        <f t="shared" si="318"/>
        <v>1.0144444444444445</v>
      </c>
      <c r="T3346" s="7">
        <f t="shared" si="319"/>
        <v>114.125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6"/>
        <v>42112.025694444441</v>
      </c>
      <c r="K3347">
        <v>1424226768</v>
      </c>
      <c r="L3347" s="11">
        <f t="shared" si="31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320"/>
        <v>theater</v>
      </c>
      <c r="R3347" t="str">
        <f t="shared" si="321"/>
        <v>plays</v>
      </c>
      <c r="S3347" s="6">
        <f t="shared" si="318"/>
        <v>1.3</v>
      </c>
      <c r="T3347" s="7">
        <f t="shared" si="319"/>
        <v>50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6"/>
        <v>42061.024421296301</v>
      </c>
      <c r="K3348">
        <v>1424306110</v>
      </c>
      <c r="L3348" s="11">
        <f t="shared" si="31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320"/>
        <v>theater</v>
      </c>
      <c r="R3348" t="str">
        <f t="shared" si="321"/>
        <v>plays</v>
      </c>
      <c r="S3348" s="6">
        <f t="shared" si="318"/>
        <v>1.1000000000000001</v>
      </c>
      <c r="T3348" s="7">
        <f t="shared" si="319"/>
        <v>91.666666666666671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6"/>
        <v>42498.875</v>
      </c>
      <c r="K3349">
        <v>1461503654</v>
      </c>
      <c r="L3349" s="11">
        <f t="shared" si="31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320"/>
        <v>theater</v>
      </c>
      <c r="R3349" t="str">
        <f t="shared" si="321"/>
        <v>plays</v>
      </c>
      <c r="S3349" s="6">
        <f t="shared" si="318"/>
        <v>1.1944999999999999</v>
      </c>
      <c r="T3349" s="7">
        <f t="shared" si="319"/>
        <v>108.59090909090909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6"/>
        <v>42490.165972222225</v>
      </c>
      <c r="K3350">
        <v>1459949080</v>
      </c>
      <c r="L3350" s="11">
        <f t="shared" si="31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320"/>
        <v>theater</v>
      </c>
      <c r="R3350" t="str">
        <f t="shared" si="321"/>
        <v>plays</v>
      </c>
      <c r="S3350" s="6">
        <f t="shared" si="318"/>
        <v>1.002909090909091</v>
      </c>
      <c r="T3350" s="7">
        <f t="shared" si="319"/>
        <v>69.822784810126578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6"/>
        <v>42534.708333333328</v>
      </c>
      <c r="K3351">
        <v>1463971172</v>
      </c>
      <c r="L3351" s="11">
        <f t="shared" si="31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320"/>
        <v>theater</v>
      </c>
      <c r="R3351" t="str">
        <f t="shared" si="321"/>
        <v>plays</v>
      </c>
      <c r="S3351" s="6">
        <f t="shared" si="318"/>
        <v>1.534</v>
      </c>
      <c r="T3351" s="7">
        <f t="shared" si="319"/>
        <v>109.57142857142857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6"/>
        <v>42337.958333333328</v>
      </c>
      <c r="K3352">
        <v>1445791811</v>
      </c>
      <c r="L3352" s="11">
        <f t="shared" si="31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320"/>
        <v>theater</v>
      </c>
      <c r="R3352" t="str">
        <f t="shared" si="321"/>
        <v>plays</v>
      </c>
      <c r="S3352" s="6">
        <f t="shared" si="318"/>
        <v>1.0442857142857143</v>
      </c>
      <c r="T3352" s="7">
        <f t="shared" si="319"/>
        <v>71.666666666666671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6"/>
        <v>41843.458333333336</v>
      </c>
      <c r="K3353">
        <v>1402910965</v>
      </c>
      <c r="L3353" s="11">
        <f t="shared" si="31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320"/>
        <v>theater</v>
      </c>
      <c r="R3353" t="str">
        <f t="shared" si="321"/>
        <v>plays</v>
      </c>
      <c r="S3353" s="6">
        <f t="shared" si="318"/>
        <v>1.0109999999999999</v>
      </c>
      <c r="T3353" s="7">
        <f t="shared" si="319"/>
        <v>93.611111111111114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6"/>
        <v>42552.958333333328</v>
      </c>
      <c r="K3354">
        <v>1462492178</v>
      </c>
      <c r="L3354" s="11">
        <f t="shared" si="31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320"/>
        <v>theater</v>
      </c>
      <c r="R3354" t="str">
        <f t="shared" si="321"/>
        <v>plays</v>
      </c>
      <c r="S3354" s="6">
        <f t="shared" si="318"/>
        <v>1.0751999999999999</v>
      </c>
      <c r="T3354" s="7">
        <f t="shared" si="319"/>
        <v>76.8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6"/>
        <v>42492.958333333328</v>
      </c>
      <c r="K3355">
        <v>1461061350</v>
      </c>
      <c r="L3355" s="11">
        <f t="shared" si="31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320"/>
        <v>theater</v>
      </c>
      <c r="R3355" t="str">
        <f t="shared" si="321"/>
        <v>plays</v>
      </c>
      <c r="S3355" s="6">
        <f t="shared" si="318"/>
        <v>3.15</v>
      </c>
      <c r="T3355" s="7">
        <f t="shared" si="319"/>
        <v>35.795454545454547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6"/>
        <v>42306.167361111111</v>
      </c>
      <c r="K3356">
        <v>1443029206</v>
      </c>
      <c r="L3356" s="11">
        <f t="shared" si="31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320"/>
        <v>theater</v>
      </c>
      <c r="R3356" t="str">
        <f t="shared" si="321"/>
        <v>plays</v>
      </c>
      <c r="S3356" s="6">
        <f t="shared" si="318"/>
        <v>1.0193333333333334</v>
      </c>
      <c r="T3356" s="7">
        <f t="shared" si="319"/>
        <v>55.6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6"/>
        <v>42500.470138888893</v>
      </c>
      <c r="K3357">
        <v>1461941527</v>
      </c>
      <c r="L3357" s="11">
        <f t="shared" si="31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320"/>
        <v>theater</v>
      </c>
      <c r="R3357" t="str">
        <f t="shared" si="321"/>
        <v>plays</v>
      </c>
      <c r="S3357" s="6">
        <f t="shared" si="318"/>
        <v>1.2628571428571429</v>
      </c>
      <c r="T3357" s="7">
        <f t="shared" si="319"/>
        <v>147.33333333333334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6"/>
        <v>42566.815648148149</v>
      </c>
      <c r="K3358">
        <v>1466019272</v>
      </c>
      <c r="L3358" s="11">
        <f t="shared" si="31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320"/>
        <v>theater</v>
      </c>
      <c r="R3358" t="str">
        <f t="shared" si="321"/>
        <v>plays</v>
      </c>
      <c r="S3358" s="6">
        <f t="shared" si="318"/>
        <v>1.014</v>
      </c>
      <c r="T3358" s="7">
        <f t="shared" si="319"/>
        <v>56.333333333333336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6"/>
        <v>41852.417939814812</v>
      </c>
      <c r="K3359">
        <v>1404295310</v>
      </c>
      <c r="L3359" s="11">
        <f t="shared" si="31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320"/>
        <v>theater</v>
      </c>
      <c r="R3359" t="str">
        <f t="shared" si="321"/>
        <v>plays</v>
      </c>
      <c r="S3359" s="6">
        <f t="shared" si="318"/>
        <v>1.01</v>
      </c>
      <c r="T3359" s="7">
        <f t="shared" si="319"/>
        <v>96.19047619047619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6"/>
        <v>41962.352766203709</v>
      </c>
      <c r="K3360">
        <v>1413790079</v>
      </c>
      <c r="L3360" s="11">
        <f t="shared" si="31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320"/>
        <v>theater</v>
      </c>
      <c r="R3360" t="str">
        <f t="shared" si="321"/>
        <v>plays</v>
      </c>
      <c r="S3360" s="6">
        <f t="shared" si="318"/>
        <v>1.0299</v>
      </c>
      <c r="T3360" s="7">
        <f t="shared" si="319"/>
        <v>63.574074074074076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6"/>
        <v>42791.057106481487</v>
      </c>
      <c r="K3361">
        <v>1484097734</v>
      </c>
      <c r="L3361" s="11">
        <f t="shared" si="31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320"/>
        <v>theater</v>
      </c>
      <c r="R3361" t="str">
        <f t="shared" si="321"/>
        <v>plays</v>
      </c>
      <c r="S3361" s="6">
        <f t="shared" si="318"/>
        <v>1.0625</v>
      </c>
      <c r="T3361" s="7">
        <f t="shared" si="319"/>
        <v>184.78260869565219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6"/>
        <v>42718.665972222225</v>
      </c>
      <c r="K3362">
        <v>1479866343</v>
      </c>
      <c r="L3362" s="11">
        <f t="shared" si="31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320"/>
        <v>theater</v>
      </c>
      <c r="R3362" t="str">
        <f t="shared" si="321"/>
        <v>plays</v>
      </c>
      <c r="S3362" s="6">
        <f t="shared" si="318"/>
        <v>1.0137777777777779</v>
      </c>
      <c r="T3362" s="7">
        <f t="shared" si="319"/>
        <v>126.72222222222223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6"/>
        <v>41883.665972222225</v>
      </c>
      <c r="K3363">
        <v>1408062990</v>
      </c>
      <c r="L3363" s="11">
        <f t="shared" si="31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320"/>
        <v>theater</v>
      </c>
      <c r="R3363" t="str">
        <f t="shared" si="321"/>
        <v>plays</v>
      </c>
      <c r="S3363" s="6">
        <f t="shared" si="318"/>
        <v>1.1346000000000001</v>
      </c>
      <c r="T3363" s="7">
        <f t="shared" si="319"/>
        <v>83.42647058823529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6"/>
        <v>42070.204861111109</v>
      </c>
      <c r="K3364">
        <v>1424484717</v>
      </c>
      <c r="L3364" s="11">
        <f t="shared" si="31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320"/>
        <v>theater</v>
      </c>
      <c r="R3364" t="str">
        <f t="shared" si="321"/>
        <v>plays</v>
      </c>
      <c r="S3364" s="6">
        <f t="shared" si="318"/>
        <v>2.1800000000000002</v>
      </c>
      <c r="T3364" s="7">
        <f t="shared" si="319"/>
        <v>54.5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6"/>
        <v>41870.666666666664</v>
      </c>
      <c r="K3365">
        <v>1406831445</v>
      </c>
      <c r="L3365" s="11">
        <f t="shared" si="31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320"/>
        <v>theater</v>
      </c>
      <c r="R3365" t="str">
        <f t="shared" si="321"/>
        <v>plays</v>
      </c>
      <c r="S3365" s="6">
        <f t="shared" si="318"/>
        <v>1.0141935483870967</v>
      </c>
      <c r="T3365" s="7">
        <f t="shared" si="319"/>
        <v>302.30769230769232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6"/>
        <v>42444.875</v>
      </c>
      <c r="K3366">
        <v>1456183649</v>
      </c>
      <c r="L3366" s="11">
        <f t="shared" si="31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320"/>
        <v>theater</v>
      </c>
      <c r="R3366" t="str">
        <f t="shared" si="321"/>
        <v>plays</v>
      </c>
      <c r="S3366" s="6">
        <f t="shared" si="318"/>
        <v>1.0593333333333332</v>
      </c>
      <c r="T3366" s="7">
        <f t="shared" si="319"/>
        <v>44.138888888888886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6"/>
        <v>42351.101759259262</v>
      </c>
      <c r="K3367">
        <v>1447381592</v>
      </c>
      <c r="L3367" s="11">
        <f t="shared" si="31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320"/>
        <v>theater</v>
      </c>
      <c r="R3367" t="str">
        <f t="shared" si="321"/>
        <v>plays</v>
      </c>
      <c r="S3367" s="6">
        <f t="shared" si="318"/>
        <v>1.04</v>
      </c>
      <c r="T3367" s="7">
        <f t="shared" si="319"/>
        <v>866.66666666666663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6"/>
        <v>42137.067557870367</v>
      </c>
      <c r="K3368">
        <v>1428889037</v>
      </c>
      <c r="L3368" s="11">
        <f t="shared" si="31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320"/>
        <v>theater</v>
      </c>
      <c r="R3368" t="str">
        <f t="shared" si="321"/>
        <v>plays</v>
      </c>
      <c r="S3368" s="6">
        <f t="shared" si="318"/>
        <v>2.21</v>
      </c>
      <c r="T3368" s="7">
        <f t="shared" si="319"/>
        <v>61.388888888888886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6"/>
        <v>42217.933958333335</v>
      </c>
      <c r="K3369">
        <v>1436307894</v>
      </c>
      <c r="L3369" s="11">
        <f t="shared" si="31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320"/>
        <v>theater</v>
      </c>
      <c r="R3369" t="str">
        <f t="shared" si="321"/>
        <v>plays</v>
      </c>
      <c r="S3369" s="6">
        <f t="shared" si="318"/>
        <v>1.1866666666666668</v>
      </c>
      <c r="T3369" s="7">
        <f t="shared" si="319"/>
        <v>29.666666666666668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6"/>
        <v>42005.208333333328</v>
      </c>
      <c r="K3370">
        <v>1416977259</v>
      </c>
      <c r="L3370" s="11">
        <f t="shared" si="31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320"/>
        <v>theater</v>
      </c>
      <c r="R3370" t="str">
        <f t="shared" si="321"/>
        <v>plays</v>
      </c>
      <c r="S3370" s="6">
        <f t="shared" si="318"/>
        <v>1.046</v>
      </c>
      <c r="T3370" s="7">
        <f t="shared" si="319"/>
        <v>45.478260869565219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6"/>
        <v>42750.041435185187</v>
      </c>
      <c r="K3371">
        <v>1479257980</v>
      </c>
      <c r="L3371" s="11">
        <f t="shared" si="31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320"/>
        <v>theater</v>
      </c>
      <c r="R3371" t="str">
        <f t="shared" si="321"/>
        <v>plays</v>
      </c>
      <c r="S3371" s="6">
        <f t="shared" si="318"/>
        <v>1.0389999999999999</v>
      </c>
      <c r="T3371" s="7">
        <f t="shared" si="319"/>
        <v>96.203703703703709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6"/>
        <v>42721.333333333328</v>
      </c>
      <c r="K3372">
        <v>1479283285</v>
      </c>
      <c r="L3372" s="11">
        <f t="shared" si="31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320"/>
        <v>theater</v>
      </c>
      <c r="R3372" t="str">
        <f t="shared" si="321"/>
        <v>plays</v>
      </c>
      <c r="S3372" s="6">
        <f t="shared" si="318"/>
        <v>1.1773333333333333</v>
      </c>
      <c r="T3372" s="7">
        <f t="shared" si="319"/>
        <v>67.92307692307692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6"/>
        <v>42340.874594907407</v>
      </c>
      <c r="K3373">
        <v>1446670765</v>
      </c>
      <c r="L3373" s="11">
        <f t="shared" si="31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320"/>
        <v>theater</v>
      </c>
      <c r="R3373" t="str">
        <f t="shared" si="321"/>
        <v>plays</v>
      </c>
      <c r="S3373" s="6">
        <f t="shared" si="318"/>
        <v>1.385</v>
      </c>
      <c r="T3373" s="7">
        <f t="shared" si="319"/>
        <v>30.777777777777779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6"/>
        <v>41876.207638888889</v>
      </c>
      <c r="K3374">
        <v>1407157756</v>
      </c>
      <c r="L3374" s="11">
        <f t="shared" si="31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320"/>
        <v>theater</v>
      </c>
      <c r="R3374" t="str">
        <f t="shared" si="321"/>
        <v>plays</v>
      </c>
      <c r="S3374" s="6">
        <f t="shared" si="318"/>
        <v>1.0349999999999999</v>
      </c>
      <c r="T3374" s="7">
        <f t="shared" si="319"/>
        <v>38.333333333333336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6"/>
        <v>42203.666666666672</v>
      </c>
      <c r="K3375">
        <v>1435177840</v>
      </c>
      <c r="L3375" s="11">
        <f t="shared" si="31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320"/>
        <v>theater</v>
      </c>
      <c r="R3375" t="str">
        <f t="shared" si="321"/>
        <v>plays</v>
      </c>
      <c r="S3375" s="6">
        <f t="shared" si="318"/>
        <v>1.0024999999999999</v>
      </c>
      <c r="T3375" s="7">
        <f t="shared" si="319"/>
        <v>66.833333333333329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6"/>
        <v>42305.731666666667</v>
      </c>
      <c r="K3376">
        <v>1443461616</v>
      </c>
      <c r="L3376" s="11">
        <f t="shared" si="31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320"/>
        <v>theater</v>
      </c>
      <c r="R3376" t="str">
        <f t="shared" si="321"/>
        <v>plays</v>
      </c>
      <c r="S3376" s="6">
        <f t="shared" si="318"/>
        <v>1.0657142857142856</v>
      </c>
      <c r="T3376" s="7">
        <f t="shared" si="319"/>
        <v>71.730769230769226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6"/>
        <v>41777.610798611109</v>
      </c>
      <c r="K3377">
        <v>1399387173</v>
      </c>
      <c r="L3377" s="11">
        <f t="shared" si="31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320"/>
        <v>theater</v>
      </c>
      <c r="R3377" t="str">
        <f t="shared" si="321"/>
        <v>plays</v>
      </c>
      <c r="S3377" s="6">
        <f t="shared" si="318"/>
        <v>1</v>
      </c>
      <c r="T3377" s="7">
        <f t="shared" si="319"/>
        <v>176.47058823529412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6"/>
        <v>42119.659652777773</v>
      </c>
      <c r="K3378">
        <v>1424796594</v>
      </c>
      <c r="L3378" s="11">
        <f t="shared" si="31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320"/>
        <v>theater</v>
      </c>
      <c r="R3378" t="str">
        <f t="shared" si="321"/>
        <v>plays</v>
      </c>
      <c r="S3378" s="6">
        <f t="shared" si="318"/>
        <v>1.0001249999999999</v>
      </c>
      <c r="T3378" s="7">
        <f t="shared" si="319"/>
        <v>421.10526315789474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6"/>
        <v>42083.705555555556</v>
      </c>
      <c r="K3379">
        <v>1424280899</v>
      </c>
      <c r="L3379" s="11">
        <f t="shared" si="31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320"/>
        <v>theater</v>
      </c>
      <c r="R3379" t="str">
        <f t="shared" si="321"/>
        <v>plays</v>
      </c>
      <c r="S3379" s="6">
        <f t="shared" si="318"/>
        <v>1.0105</v>
      </c>
      <c r="T3379" s="7">
        <f t="shared" si="319"/>
        <v>104.98701298701299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6"/>
        <v>41882.547222222223</v>
      </c>
      <c r="K3380">
        <v>1407400306</v>
      </c>
      <c r="L3380" s="11">
        <f t="shared" si="31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320"/>
        <v>theater</v>
      </c>
      <c r="R3380" t="str">
        <f t="shared" si="321"/>
        <v>plays</v>
      </c>
      <c r="S3380" s="6">
        <f t="shared" si="318"/>
        <v>1.0763636363636364</v>
      </c>
      <c r="T3380" s="7">
        <f t="shared" si="319"/>
        <v>28.19047619047619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6"/>
        <v>42242.958333333328</v>
      </c>
      <c r="K3381">
        <v>1439122800</v>
      </c>
      <c r="L3381" s="11">
        <f t="shared" si="31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320"/>
        <v>theater</v>
      </c>
      <c r="R3381" t="str">
        <f t="shared" si="321"/>
        <v>plays</v>
      </c>
      <c r="S3381" s="6">
        <f t="shared" si="318"/>
        <v>1.0365</v>
      </c>
      <c r="T3381" s="7">
        <f t="shared" si="319"/>
        <v>54.55263157894737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6"/>
        <v>41972.995115740734</v>
      </c>
      <c r="K3382">
        <v>1414277578</v>
      </c>
      <c r="L3382" s="11">
        <f t="shared" si="31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320"/>
        <v>theater</v>
      </c>
      <c r="R3382" t="str">
        <f t="shared" si="321"/>
        <v>plays</v>
      </c>
      <c r="S3382" s="6">
        <f t="shared" si="318"/>
        <v>1.0443333333333333</v>
      </c>
      <c r="T3382" s="7">
        <f t="shared" si="319"/>
        <v>111.89285714285714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6"/>
        <v>42074.143321759257</v>
      </c>
      <c r="K3383">
        <v>1423455983</v>
      </c>
      <c r="L3383" s="11">
        <f t="shared" si="31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320"/>
        <v>theater</v>
      </c>
      <c r="R3383" t="str">
        <f t="shared" si="321"/>
        <v>plays</v>
      </c>
      <c r="S3383" s="6">
        <f t="shared" si="318"/>
        <v>1.0225</v>
      </c>
      <c r="T3383" s="7">
        <f t="shared" si="319"/>
        <v>85.208333333333329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6"/>
        <v>42583.957638888889</v>
      </c>
      <c r="K3384">
        <v>1467973256</v>
      </c>
      <c r="L3384" s="11">
        <f t="shared" si="31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320"/>
        <v>theater</v>
      </c>
      <c r="R3384" t="str">
        <f t="shared" si="321"/>
        <v>plays</v>
      </c>
      <c r="S3384" s="6">
        <f t="shared" si="318"/>
        <v>1.0074285714285713</v>
      </c>
      <c r="T3384" s="7">
        <f t="shared" si="319"/>
        <v>76.652173913043484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6"/>
        <v>42544.782638888893</v>
      </c>
      <c r="K3385">
        <v>1464979620</v>
      </c>
      <c r="L3385" s="11">
        <f t="shared" si="31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320"/>
        <v>theater</v>
      </c>
      <c r="R3385" t="str">
        <f t="shared" si="321"/>
        <v>plays</v>
      </c>
      <c r="S3385" s="6">
        <f t="shared" si="318"/>
        <v>1.1171428571428572</v>
      </c>
      <c r="T3385" s="7">
        <f t="shared" si="319"/>
        <v>65.166666666666671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6"/>
        <v>42329.125</v>
      </c>
      <c r="K3386">
        <v>1444874768</v>
      </c>
      <c r="L3386" s="11">
        <f t="shared" si="31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320"/>
        <v>theater</v>
      </c>
      <c r="R3386" t="str">
        <f t="shared" si="321"/>
        <v>plays</v>
      </c>
      <c r="S3386" s="6">
        <f t="shared" si="318"/>
        <v>1.0001100000000001</v>
      </c>
      <c r="T3386" s="7">
        <f t="shared" si="319"/>
        <v>93.760312499999998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6"/>
        <v>41983.8675</v>
      </c>
      <c r="K3387">
        <v>1415652552</v>
      </c>
      <c r="L3387" s="11">
        <f t="shared" si="317"/>
        <v>41953.8675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320"/>
        <v>theater</v>
      </c>
      <c r="R3387" t="str">
        <f t="shared" si="321"/>
        <v>plays</v>
      </c>
      <c r="S3387" s="6">
        <f t="shared" si="318"/>
        <v>1</v>
      </c>
      <c r="T3387" s="7">
        <f t="shared" si="319"/>
        <v>133.33333333333334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6"/>
        <v>41976.644745370373</v>
      </c>
      <c r="K3388">
        <v>1415028506</v>
      </c>
      <c r="L3388" s="11">
        <f t="shared" si="31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320"/>
        <v>theater</v>
      </c>
      <c r="R3388" t="str">
        <f t="shared" si="321"/>
        <v>plays</v>
      </c>
      <c r="S3388" s="6">
        <f t="shared" si="318"/>
        <v>1.05</v>
      </c>
      <c r="T3388" s="7">
        <f t="shared" si="319"/>
        <v>51.219512195121951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6"/>
        <v>41987.762592592597</v>
      </c>
      <c r="K3389">
        <v>1415125088</v>
      </c>
      <c r="L3389" s="11">
        <f t="shared" si="31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320"/>
        <v>theater</v>
      </c>
      <c r="R3389" t="str">
        <f t="shared" si="321"/>
        <v>plays</v>
      </c>
      <c r="S3389" s="6">
        <f t="shared" si="318"/>
        <v>1.1686666666666667</v>
      </c>
      <c r="T3389" s="7">
        <f t="shared" si="319"/>
        <v>100.17142857142858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6"/>
        <v>42173.461122685185</v>
      </c>
      <c r="K3390">
        <v>1432033441</v>
      </c>
      <c r="L3390" s="11">
        <f t="shared" si="31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320"/>
        <v>theater</v>
      </c>
      <c r="R3390" t="str">
        <f t="shared" si="321"/>
        <v>plays</v>
      </c>
      <c r="S3390" s="6">
        <f t="shared" si="318"/>
        <v>1.038</v>
      </c>
      <c r="T3390" s="7">
        <f t="shared" si="319"/>
        <v>34.6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6"/>
        <v>42524.563449074078</v>
      </c>
      <c r="K3391">
        <v>1462368682</v>
      </c>
      <c r="L3391" s="11">
        <f t="shared" si="31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320"/>
        <v>theater</v>
      </c>
      <c r="R3391" t="str">
        <f t="shared" si="321"/>
        <v>plays</v>
      </c>
      <c r="S3391" s="6">
        <f t="shared" si="318"/>
        <v>1.145</v>
      </c>
      <c r="T3391" s="7">
        <f t="shared" si="319"/>
        <v>184.67741935483872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6"/>
        <v>41830.774826388886</v>
      </c>
      <c r="K3392">
        <v>1403721345</v>
      </c>
      <c r="L3392" s="11">
        <f t="shared" si="31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320"/>
        <v>theater</v>
      </c>
      <c r="R3392" t="str">
        <f t="shared" si="321"/>
        <v>plays</v>
      </c>
      <c r="S3392" s="6">
        <f t="shared" si="318"/>
        <v>1.024</v>
      </c>
      <c r="T3392" s="7">
        <f t="shared" si="319"/>
        <v>69.818181818181813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6"/>
        <v>41859.936111111114</v>
      </c>
      <c r="K3393">
        <v>1404997548</v>
      </c>
      <c r="L3393" s="11">
        <f t="shared" si="31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320"/>
        <v>theater</v>
      </c>
      <c r="R3393" t="str">
        <f t="shared" si="321"/>
        <v>plays</v>
      </c>
      <c r="S3393" s="6">
        <f t="shared" si="318"/>
        <v>2.23</v>
      </c>
      <c r="T3393" s="7">
        <f t="shared" si="319"/>
        <v>61.944444444444443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6"/>
        <v>42496.845543981486</v>
      </c>
      <c r="K3394">
        <v>1458245855</v>
      </c>
      <c r="L3394" s="11">
        <f t="shared" si="31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320"/>
        <v>theater</v>
      </c>
      <c r="R3394" t="str">
        <f t="shared" si="321"/>
        <v>plays</v>
      </c>
      <c r="S3394" s="6">
        <f t="shared" si="318"/>
        <v>1</v>
      </c>
      <c r="T3394" s="7">
        <f t="shared" si="319"/>
        <v>41.666666666666664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22">(((I3395/60)/60)/24)+DATE(1970,1,1)</f>
        <v>41949.031944444447</v>
      </c>
      <c r="K3395">
        <v>1413065230</v>
      </c>
      <c r="L3395" s="11">
        <f t="shared" ref="L3395:L3458" si="32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si="320"/>
        <v>theater</v>
      </c>
      <c r="R3395" t="str">
        <f t="shared" si="321"/>
        <v>plays</v>
      </c>
      <c r="S3395" s="6">
        <f t="shared" ref="S3395:S3458" si="324">E3395/D3395</f>
        <v>1.0580000000000001</v>
      </c>
      <c r="T3395" s="7">
        <f t="shared" ref="T3395:T3458" si="325">IF(E3395=0,0,E3395/N3395)</f>
        <v>36.06818181818182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22"/>
        <v>41847.59542824074</v>
      </c>
      <c r="K3396">
        <v>1403878645</v>
      </c>
      <c r="L3396" s="11">
        <f t="shared" si="32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320"/>
        <v>theater</v>
      </c>
      <c r="R3396" t="str">
        <f t="shared" si="321"/>
        <v>plays</v>
      </c>
      <c r="S3396" s="6">
        <f t="shared" si="324"/>
        <v>1.4236363636363636</v>
      </c>
      <c r="T3396" s="7">
        <f t="shared" si="325"/>
        <v>29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22"/>
        <v>42154.756944444445</v>
      </c>
      <c r="K3397">
        <v>1431795944</v>
      </c>
      <c r="L3397" s="11">
        <f t="shared" si="32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320"/>
        <v>theater</v>
      </c>
      <c r="R3397" t="str">
        <f t="shared" si="321"/>
        <v>plays</v>
      </c>
      <c r="S3397" s="6">
        <f t="shared" si="324"/>
        <v>1.84</v>
      </c>
      <c r="T3397" s="7">
        <f t="shared" si="325"/>
        <v>24.210526315789473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22"/>
        <v>41791.165972222225</v>
      </c>
      <c r="K3398">
        <v>1399286589</v>
      </c>
      <c r="L3398" s="11">
        <f t="shared" si="32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320"/>
        <v>theater</v>
      </c>
      <c r="R3398" t="str">
        <f t="shared" si="321"/>
        <v>plays</v>
      </c>
      <c r="S3398" s="6">
        <f t="shared" si="324"/>
        <v>1.0433333333333332</v>
      </c>
      <c r="T3398" s="7">
        <f t="shared" si="325"/>
        <v>55.892857142857146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22"/>
        <v>42418.916666666672</v>
      </c>
      <c r="K3399">
        <v>1452338929</v>
      </c>
      <c r="L3399" s="11">
        <f t="shared" si="32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320"/>
        <v>theater</v>
      </c>
      <c r="R3399" t="str">
        <f t="shared" si="321"/>
        <v>plays</v>
      </c>
      <c r="S3399" s="6">
        <f t="shared" si="324"/>
        <v>1.1200000000000001</v>
      </c>
      <c r="T3399" s="7">
        <f t="shared" si="325"/>
        <v>11.666666666666666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22"/>
        <v>41964.708333333328</v>
      </c>
      <c r="K3400">
        <v>1414605776</v>
      </c>
      <c r="L3400" s="11">
        <f t="shared" si="32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320"/>
        <v>theater</v>
      </c>
      <c r="R3400" t="str">
        <f t="shared" si="321"/>
        <v>plays</v>
      </c>
      <c r="S3400" s="6">
        <f t="shared" si="324"/>
        <v>1.1107499999999999</v>
      </c>
      <c r="T3400" s="7">
        <f t="shared" si="325"/>
        <v>68.353846153846149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22"/>
        <v>42056.920428240745</v>
      </c>
      <c r="K3401">
        <v>1421964325</v>
      </c>
      <c r="L3401" s="11">
        <f t="shared" si="32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320"/>
        <v>theater</v>
      </c>
      <c r="R3401" t="str">
        <f t="shared" si="321"/>
        <v>plays</v>
      </c>
      <c r="S3401" s="6">
        <f t="shared" si="324"/>
        <v>1.0375000000000001</v>
      </c>
      <c r="T3401" s="7">
        <f t="shared" si="325"/>
        <v>27.065217391304348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22"/>
        <v>41879.953865740739</v>
      </c>
      <c r="K3402">
        <v>1405378414</v>
      </c>
      <c r="L3402" s="11">
        <f t="shared" si="32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320"/>
        <v>theater</v>
      </c>
      <c r="R3402" t="str">
        <f t="shared" si="321"/>
        <v>plays</v>
      </c>
      <c r="S3402" s="6">
        <f t="shared" si="324"/>
        <v>1.0041</v>
      </c>
      <c r="T3402" s="7">
        <f t="shared" si="325"/>
        <v>118.12941176470588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22"/>
        <v>42223.723912037036</v>
      </c>
      <c r="K3403">
        <v>1436376146</v>
      </c>
      <c r="L3403" s="11">
        <f t="shared" si="32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ref="Q3403:Q3466" si="326">LEFT(P3403, FIND("/",P3403)-1)</f>
        <v>theater</v>
      </c>
      <c r="R3403" t="str">
        <f t="shared" ref="R3403:R3466" si="327">RIGHT(P3403,LEN(P3403)-FIND("/",P3403))</f>
        <v>plays</v>
      </c>
      <c r="S3403" s="6">
        <f t="shared" si="324"/>
        <v>1.0186206896551724</v>
      </c>
      <c r="T3403" s="7">
        <f t="shared" si="325"/>
        <v>44.757575757575758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22"/>
        <v>42320.104861111111</v>
      </c>
      <c r="K3404">
        <v>1444747843</v>
      </c>
      <c r="L3404" s="11">
        <f t="shared" si="32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326"/>
        <v>theater</v>
      </c>
      <c r="R3404" t="str">
        <f t="shared" si="327"/>
        <v>plays</v>
      </c>
      <c r="S3404" s="6">
        <f t="shared" si="324"/>
        <v>1.0976666666666666</v>
      </c>
      <c r="T3404" s="7">
        <f t="shared" si="325"/>
        <v>99.787878787878782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22"/>
        <v>42180.462083333332</v>
      </c>
      <c r="K3405">
        <v>1432638324</v>
      </c>
      <c r="L3405" s="11">
        <f t="shared" si="32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326"/>
        <v>theater</v>
      </c>
      <c r="R3405" t="str">
        <f t="shared" si="327"/>
        <v>plays</v>
      </c>
      <c r="S3405" s="6">
        <f t="shared" si="324"/>
        <v>1</v>
      </c>
      <c r="T3405" s="7">
        <f t="shared" si="325"/>
        <v>117.64705882352941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22"/>
        <v>42172.503495370373</v>
      </c>
      <c r="K3406">
        <v>1432814702</v>
      </c>
      <c r="L3406" s="11">
        <f t="shared" si="32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326"/>
        <v>theater</v>
      </c>
      <c r="R3406" t="str">
        <f t="shared" si="327"/>
        <v>plays</v>
      </c>
      <c r="S3406" s="6">
        <f t="shared" si="324"/>
        <v>1.22</v>
      </c>
      <c r="T3406" s="7">
        <f t="shared" si="325"/>
        <v>203.33333333333334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22"/>
        <v>42430.999305555553</v>
      </c>
      <c r="K3407">
        <v>1455063886</v>
      </c>
      <c r="L3407" s="11">
        <f t="shared" si="32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326"/>
        <v>theater</v>
      </c>
      <c r="R3407" t="str">
        <f t="shared" si="327"/>
        <v>plays</v>
      </c>
      <c r="S3407" s="6">
        <f t="shared" si="324"/>
        <v>1.3757142857142857</v>
      </c>
      <c r="T3407" s="7">
        <f t="shared" si="325"/>
        <v>28.323529411764707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22"/>
        <v>41836.492777777778</v>
      </c>
      <c r="K3408">
        <v>1401623376</v>
      </c>
      <c r="L3408" s="11">
        <f t="shared" si="32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326"/>
        <v>theater</v>
      </c>
      <c r="R3408" t="str">
        <f t="shared" si="327"/>
        <v>plays</v>
      </c>
      <c r="S3408" s="6">
        <f t="shared" si="324"/>
        <v>1.0031000000000001</v>
      </c>
      <c r="T3408" s="7">
        <f t="shared" si="325"/>
        <v>110.23076923076923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22"/>
        <v>41826.422326388885</v>
      </c>
      <c r="K3409">
        <v>1402049289</v>
      </c>
      <c r="L3409" s="11">
        <f t="shared" si="32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326"/>
        <v>theater</v>
      </c>
      <c r="R3409" t="str">
        <f t="shared" si="327"/>
        <v>plays</v>
      </c>
      <c r="S3409" s="6">
        <f t="shared" si="324"/>
        <v>1.071</v>
      </c>
      <c r="T3409" s="7">
        <f t="shared" si="325"/>
        <v>31.970149253731343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22"/>
        <v>41838.991944444446</v>
      </c>
      <c r="K3410">
        <v>1403135304</v>
      </c>
      <c r="L3410" s="11">
        <f t="shared" si="32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326"/>
        <v>theater</v>
      </c>
      <c r="R3410" t="str">
        <f t="shared" si="327"/>
        <v>plays</v>
      </c>
      <c r="S3410" s="6">
        <f t="shared" si="324"/>
        <v>2.11</v>
      </c>
      <c r="T3410" s="7">
        <f t="shared" si="325"/>
        <v>58.611111111111114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22"/>
        <v>42582.873611111107</v>
      </c>
      <c r="K3411">
        <v>1466710358</v>
      </c>
      <c r="L3411" s="11">
        <f t="shared" si="32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326"/>
        <v>theater</v>
      </c>
      <c r="R3411" t="str">
        <f t="shared" si="327"/>
        <v>plays</v>
      </c>
      <c r="S3411" s="6">
        <f t="shared" si="324"/>
        <v>1.236</v>
      </c>
      <c r="T3411" s="7">
        <f t="shared" si="325"/>
        <v>29.428571428571427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22"/>
        <v>42527.291666666672</v>
      </c>
      <c r="K3412">
        <v>1462841990</v>
      </c>
      <c r="L3412" s="11">
        <f t="shared" si="32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326"/>
        <v>theater</v>
      </c>
      <c r="R3412" t="str">
        <f t="shared" si="327"/>
        <v>plays</v>
      </c>
      <c r="S3412" s="6">
        <f t="shared" si="324"/>
        <v>1.085</v>
      </c>
      <c r="T3412" s="7">
        <f t="shared" si="325"/>
        <v>81.375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22"/>
        <v>42285.022824074069</v>
      </c>
      <c r="K3413">
        <v>1442536372</v>
      </c>
      <c r="L3413" s="11">
        <f t="shared" si="32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326"/>
        <v>theater</v>
      </c>
      <c r="R3413" t="str">
        <f t="shared" si="327"/>
        <v>plays</v>
      </c>
      <c r="S3413" s="6">
        <f t="shared" si="324"/>
        <v>1.0356666666666667</v>
      </c>
      <c r="T3413" s="7">
        <f t="shared" si="325"/>
        <v>199.16666666666666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22"/>
        <v>41909.959050925929</v>
      </c>
      <c r="K3414">
        <v>1409266862</v>
      </c>
      <c r="L3414" s="11">
        <f t="shared" si="32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326"/>
        <v>theater</v>
      </c>
      <c r="R3414" t="str">
        <f t="shared" si="327"/>
        <v>plays</v>
      </c>
      <c r="S3414" s="6">
        <f t="shared" si="324"/>
        <v>1</v>
      </c>
      <c r="T3414" s="7">
        <f t="shared" si="325"/>
        <v>115.38461538461539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22"/>
        <v>42063.207638888889</v>
      </c>
      <c r="K3415">
        <v>1424280938</v>
      </c>
      <c r="L3415" s="11">
        <f t="shared" si="32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326"/>
        <v>theater</v>
      </c>
      <c r="R3415" t="str">
        <f t="shared" si="327"/>
        <v>plays</v>
      </c>
      <c r="S3415" s="6">
        <f t="shared" si="324"/>
        <v>1.3</v>
      </c>
      <c r="T3415" s="7">
        <f t="shared" si="325"/>
        <v>46.428571428571431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22"/>
        <v>42705.332638888889</v>
      </c>
      <c r="K3416">
        <v>1478030325</v>
      </c>
      <c r="L3416" s="11">
        <f t="shared" si="32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326"/>
        <v>theater</v>
      </c>
      <c r="R3416" t="str">
        <f t="shared" si="327"/>
        <v>plays</v>
      </c>
      <c r="S3416" s="6">
        <f t="shared" si="324"/>
        <v>1.0349999999999999</v>
      </c>
      <c r="T3416" s="7">
        <f t="shared" si="325"/>
        <v>70.568181818181813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22"/>
        <v>42477.979166666672</v>
      </c>
      <c r="K3417">
        <v>1459999656</v>
      </c>
      <c r="L3417" s="11">
        <f t="shared" si="32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326"/>
        <v>theater</v>
      </c>
      <c r="R3417" t="str">
        <f t="shared" si="327"/>
        <v>plays</v>
      </c>
      <c r="S3417" s="6">
        <f t="shared" si="324"/>
        <v>1</v>
      </c>
      <c r="T3417" s="7">
        <f t="shared" si="325"/>
        <v>22.222222222222221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22"/>
        <v>42117.770833333328</v>
      </c>
      <c r="K3418">
        <v>1427363645</v>
      </c>
      <c r="L3418" s="11">
        <f t="shared" si="32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326"/>
        <v>theater</v>
      </c>
      <c r="R3418" t="str">
        <f t="shared" si="327"/>
        <v>plays</v>
      </c>
      <c r="S3418" s="6">
        <f t="shared" si="324"/>
        <v>1.196</v>
      </c>
      <c r="T3418" s="7">
        <f t="shared" si="325"/>
        <v>159.46666666666667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22"/>
        <v>41938.029861111114</v>
      </c>
      <c r="K3419">
        <v>1410558948</v>
      </c>
      <c r="L3419" s="11">
        <f t="shared" si="323"/>
        <v>41894.91375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326"/>
        <v>theater</v>
      </c>
      <c r="R3419" t="str">
        <f t="shared" si="327"/>
        <v>plays</v>
      </c>
      <c r="S3419" s="6">
        <f t="shared" si="324"/>
        <v>1.0000058823529412</v>
      </c>
      <c r="T3419" s="7">
        <f t="shared" si="325"/>
        <v>37.777999999999999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22"/>
        <v>41782.83457175926</v>
      </c>
      <c r="K3420">
        <v>1398283307</v>
      </c>
      <c r="L3420" s="11">
        <f t="shared" si="32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326"/>
        <v>theater</v>
      </c>
      <c r="R3420" t="str">
        <f t="shared" si="327"/>
        <v>plays</v>
      </c>
      <c r="S3420" s="6">
        <f t="shared" si="324"/>
        <v>1.00875</v>
      </c>
      <c r="T3420" s="7">
        <f t="shared" si="325"/>
        <v>72.053571428571431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22"/>
        <v>42466.895833333328</v>
      </c>
      <c r="K3421">
        <v>1458416585</v>
      </c>
      <c r="L3421" s="11">
        <f t="shared" si="32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326"/>
        <v>theater</v>
      </c>
      <c r="R3421" t="str">
        <f t="shared" si="327"/>
        <v>plays</v>
      </c>
      <c r="S3421" s="6">
        <f t="shared" si="324"/>
        <v>1.0654545454545454</v>
      </c>
      <c r="T3421" s="7">
        <f t="shared" si="325"/>
        <v>63.695652173913047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22"/>
        <v>42414</v>
      </c>
      <c r="K3422">
        <v>1454638202</v>
      </c>
      <c r="L3422" s="11">
        <f t="shared" si="32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326"/>
        <v>theater</v>
      </c>
      <c r="R3422" t="str">
        <f t="shared" si="327"/>
        <v>plays</v>
      </c>
      <c r="S3422" s="6">
        <f t="shared" si="324"/>
        <v>1.38</v>
      </c>
      <c r="T3422" s="7">
        <f t="shared" si="325"/>
        <v>28.411764705882351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22"/>
        <v>42067.791238425925</v>
      </c>
      <c r="K3423">
        <v>1422903563</v>
      </c>
      <c r="L3423" s="11">
        <f t="shared" si="32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326"/>
        <v>theater</v>
      </c>
      <c r="R3423" t="str">
        <f t="shared" si="327"/>
        <v>plays</v>
      </c>
      <c r="S3423" s="6">
        <f t="shared" si="324"/>
        <v>1.0115000000000001</v>
      </c>
      <c r="T3423" s="7">
        <f t="shared" si="325"/>
        <v>103.21428571428571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22"/>
        <v>42352</v>
      </c>
      <c r="K3424">
        <v>1447594176</v>
      </c>
      <c r="L3424" s="11">
        <f t="shared" si="32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326"/>
        <v>theater</v>
      </c>
      <c r="R3424" t="str">
        <f t="shared" si="327"/>
        <v>plays</v>
      </c>
      <c r="S3424" s="6">
        <f t="shared" si="324"/>
        <v>1.091</v>
      </c>
      <c r="T3424" s="7">
        <f t="shared" si="325"/>
        <v>71.152173913043484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22"/>
        <v>42118.911354166667</v>
      </c>
      <c r="K3425">
        <v>1427320341</v>
      </c>
      <c r="L3425" s="11">
        <f t="shared" si="32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326"/>
        <v>theater</v>
      </c>
      <c r="R3425" t="str">
        <f t="shared" si="327"/>
        <v>plays</v>
      </c>
      <c r="S3425" s="6">
        <f t="shared" si="324"/>
        <v>1.4</v>
      </c>
      <c r="T3425" s="7">
        <f t="shared" si="325"/>
        <v>35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22"/>
        <v>42040.290972222225</v>
      </c>
      <c r="K3426">
        <v>1421252084</v>
      </c>
      <c r="L3426" s="11">
        <f t="shared" si="32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326"/>
        <v>theater</v>
      </c>
      <c r="R3426" t="str">
        <f t="shared" si="327"/>
        <v>plays</v>
      </c>
      <c r="S3426" s="6">
        <f t="shared" si="324"/>
        <v>1.0358333333333334</v>
      </c>
      <c r="T3426" s="7">
        <f t="shared" si="325"/>
        <v>81.776315789473685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22"/>
        <v>41916.617314814815</v>
      </c>
      <c r="K3427">
        <v>1409669336</v>
      </c>
      <c r="L3427" s="11">
        <f t="shared" si="32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326"/>
        <v>theater</v>
      </c>
      <c r="R3427" t="str">
        <f t="shared" si="327"/>
        <v>plays</v>
      </c>
      <c r="S3427" s="6">
        <f t="shared" si="324"/>
        <v>1.0297033333333332</v>
      </c>
      <c r="T3427" s="7">
        <f t="shared" si="325"/>
        <v>297.02980769230766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22"/>
        <v>41903.083333333336</v>
      </c>
      <c r="K3428">
        <v>1409620903</v>
      </c>
      <c r="L3428" s="11">
        <f t="shared" si="32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326"/>
        <v>theater</v>
      </c>
      <c r="R3428" t="str">
        <f t="shared" si="327"/>
        <v>plays</v>
      </c>
      <c r="S3428" s="6">
        <f t="shared" si="324"/>
        <v>1.0813333333333333</v>
      </c>
      <c r="T3428" s="7">
        <f t="shared" si="325"/>
        <v>46.609195402298852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22"/>
        <v>41822.645277777774</v>
      </c>
      <c r="K3429">
        <v>1401722952</v>
      </c>
      <c r="L3429" s="11">
        <f t="shared" si="32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326"/>
        <v>theater</v>
      </c>
      <c r="R3429" t="str">
        <f t="shared" si="327"/>
        <v>plays</v>
      </c>
      <c r="S3429" s="6">
        <f t="shared" si="324"/>
        <v>1</v>
      </c>
      <c r="T3429" s="7">
        <f t="shared" si="325"/>
        <v>51.724137931034484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22"/>
        <v>42063.708333333328</v>
      </c>
      <c r="K3430">
        <v>1422983847</v>
      </c>
      <c r="L3430" s="11">
        <f t="shared" si="32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326"/>
        <v>theater</v>
      </c>
      <c r="R3430" t="str">
        <f t="shared" si="327"/>
        <v>plays</v>
      </c>
      <c r="S3430" s="6">
        <f t="shared" si="324"/>
        <v>1.0275000000000001</v>
      </c>
      <c r="T3430" s="7">
        <f t="shared" si="325"/>
        <v>40.294117647058826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22"/>
        <v>42676.021539351852</v>
      </c>
      <c r="K3431">
        <v>1476837061</v>
      </c>
      <c r="L3431" s="11">
        <f t="shared" si="32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326"/>
        <v>theater</v>
      </c>
      <c r="R3431" t="str">
        <f t="shared" si="327"/>
        <v>plays</v>
      </c>
      <c r="S3431" s="6">
        <f t="shared" si="324"/>
        <v>1.3</v>
      </c>
      <c r="T3431" s="7">
        <f t="shared" si="325"/>
        <v>16.25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22"/>
        <v>41850.945613425924</v>
      </c>
      <c r="K3432">
        <v>1404168101</v>
      </c>
      <c r="L3432" s="11">
        <f t="shared" si="32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326"/>
        <v>theater</v>
      </c>
      <c r="R3432" t="str">
        <f t="shared" si="327"/>
        <v>plays</v>
      </c>
      <c r="S3432" s="6">
        <f t="shared" si="324"/>
        <v>1.0854949999999999</v>
      </c>
      <c r="T3432" s="7">
        <f t="shared" si="325"/>
        <v>30.152638888888887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22"/>
        <v>41869.730937500004</v>
      </c>
      <c r="K3433">
        <v>1405791153</v>
      </c>
      <c r="L3433" s="11">
        <f t="shared" si="32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326"/>
        <v>theater</v>
      </c>
      <c r="R3433" t="str">
        <f t="shared" si="327"/>
        <v>plays</v>
      </c>
      <c r="S3433" s="6">
        <f t="shared" si="324"/>
        <v>1</v>
      </c>
      <c r="T3433" s="7">
        <f t="shared" si="325"/>
        <v>95.238095238095241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22"/>
        <v>42405.916666666672</v>
      </c>
      <c r="K3434">
        <v>1452520614</v>
      </c>
      <c r="L3434" s="11">
        <f t="shared" si="32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326"/>
        <v>theater</v>
      </c>
      <c r="R3434" t="str">
        <f t="shared" si="327"/>
        <v>plays</v>
      </c>
      <c r="S3434" s="6">
        <f t="shared" si="324"/>
        <v>1.0965</v>
      </c>
      <c r="T3434" s="7">
        <f t="shared" si="325"/>
        <v>52.214285714285715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22"/>
        <v>41807.125</v>
      </c>
      <c r="K3435">
        <v>1400290255</v>
      </c>
      <c r="L3435" s="11">
        <f t="shared" si="32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326"/>
        <v>theater</v>
      </c>
      <c r="R3435" t="str">
        <f t="shared" si="327"/>
        <v>plays</v>
      </c>
      <c r="S3435" s="6">
        <f t="shared" si="324"/>
        <v>1.0026315789473683</v>
      </c>
      <c r="T3435" s="7">
        <f t="shared" si="325"/>
        <v>134.1549295774648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22"/>
        <v>41830.380428240744</v>
      </c>
      <c r="K3436">
        <v>1402391269</v>
      </c>
      <c r="L3436" s="11">
        <f t="shared" si="32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326"/>
        <v>theater</v>
      </c>
      <c r="R3436" t="str">
        <f t="shared" si="327"/>
        <v>plays</v>
      </c>
      <c r="S3436" s="6">
        <f t="shared" si="324"/>
        <v>1.0555000000000001</v>
      </c>
      <c r="T3436" s="7">
        <f t="shared" si="325"/>
        <v>62.827380952380949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22"/>
        <v>42589.125</v>
      </c>
      <c r="K3437">
        <v>1469112493</v>
      </c>
      <c r="L3437" s="11">
        <f t="shared" si="32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326"/>
        <v>theater</v>
      </c>
      <c r="R3437" t="str">
        <f t="shared" si="327"/>
        <v>plays</v>
      </c>
      <c r="S3437" s="6">
        <f t="shared" si="324"/>
        <v>1.1200000000000001</v>
      </c>
      <c r="T3437" s="7">
        <f t="shared" si="325"/>
        <v>58.94736842105263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22"/>
        <v>41872.686111111114</v>
      </c>
      <c r="K3438">
        <v>1406811593</v>
      </c>
      <c r="L3438" s="11">
        <f t="shared" si="32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326"/>
        <v>theater</v>
      </c>
      <c r="R3438" t="str">
        <f t="shared" si="327"/>
        <v>plays</v>
      </c>
      <c r="S3438" s="6">
        <f t="shared" si="324"/>
        <v>1.0589999999999999</v>
      </c>
      <c r="T3438" s="7">
        <f t="shared" si="325"/>
        <v>143.1081081081081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22"/>
        <v>42235.710879629631</v>
      </c>
      <c r="K3439">
        <v>1437411820</v>
      </c>
      <c r="L3439" s="11">
        <f t="shared" si="32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326"/>
        <v>theater</v>
      </c>
      <c r="R3439" t="str">
        <f t="shared" si="327"/>
        <v>plays</v>
      </c>
      <c r="S3439" s="6">
        <f t="shared" si="324"/>
        <v>1.01</v>
      </c>
      <c r="T3439" s="7">
        <f t="shared" si="325"/>
        <v>84.166666666666671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22"/>
        <v>42126.875</v>
      </c>
      <c r="K3440">
        <v>1428358567</v>
      </c>
      <c r="L3440" s="11">
        <f t="shared" si="32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326"/>
        <v>theater</v>
      </c>
      <c r="R3440" t="str">
        <f t="shared" si="327"/>
        <v>plays</v>
      </c>
      <c r="S3440" s="6">
        <f t="shared" si="324"/>
        <v>1.042</v>
      </c>
      <c r="T3440" s="7">
        <f t="shared" si="325"/>
        <v>186.07142857142858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22"/>
        <v>42388.207638888889</v>
      </c>
      <c r="K3441">
        <v>1452030730</v>
      </c>
      <c r="L3441" s="11">
        <f t="shared" si="32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326"/>
        <v>theater</v>
      </c>
      <c r="R3441" t="str">
        <f t="shared" si="327"/>
        <v>plays</v>
      </c>
      <c r="S3441" s="6">
        <f t="shared" si="324"/>
        <v>1.3467833333333334</v>
      </c>
      <c r="T3441" s="7">
        <f t="shared" si="325"/>
        <v>89.785555555555561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22"/>
        <v>41831.677083333336</v>
      </c>
      <c r="K3442">
        <v>1403146628</v>
      </c>
      <c r="L3442" s="11">
        <f t="shared" si="32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326"/>
        <v>theater</v>
      </c>
      <c r="R3442" t="str">
        <f t="shared" si="327"/>
        <v>plays</v>
      </c>
      <c r="S3442" s="6">
        <f t="shared" si="324"/>
        <v>1.052184</v>
      </c>
      <c r="T3442" s="7">
        <f t="shared" si="325"/>
        <v>64.157560975609755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22"/>
        <v>42321.845138888893</v>
      </c>
      <c r="K3443">
        <v>1445077121</v>
      </c>
      <c r="L3443" s="11">
        <f t="shared" si="32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326"/>
        <v>theater</v>
      </c>
      <c r="R3443" t="str">
        <f t="shared" si="327"/>
        <v>plays</v>
      </c>
      <c r="S3443" s="6">
        <f t="shared" si="324"/>
        <v>1.026</v>
      </c>
      <c r="T3443" s="7">
        <f t="shared" si="325"/>
        <v>59.651162790697676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22"/>
        <v>42154.841111111105</v>
      </c>
      <c r="K3444">
        <v>1430424672</v>
      </c>
      <c r="L3444" s="11">
        <f t="shared" si="32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326"/>
        <v>theater</v>
      </c>
      <c r="R3444" t="str">
        <f t="shared" si="327"/>
        <v>plays</v>
      </c>
      <c r="S3444" s="6">
        <f t="shared" si="324"/>
        <v>1</v>
      </c>
      <c r="T3444" s="7">
        <f t="shared" si="325"/>
        <v>31.25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22"/>
        <v>41891.524837962963</v>
      </c>
      <c r="K3445">
        <v>1407674146</v>
      </c>
      <c r="L3445" s="11">
        <f t="shared" si="32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326"/>
        <v>theater</v>
      </c>
      <c r="R3445" t="str">
        <f t="shared" si="327"/>
        <v>plays</v>
      </c>
      <c r="S3445" s="6">
        <f t="shared" si="324"/>
        <v>1.855</v>
      </c>
      <c r="T3445" s="7">
        <f t="shared" si="325"/>
        <v>41.222222222222221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22"/>
        <v>42529.582638888889</v>
      </c>
      <c r="K3446">
        <v>1464677986</v>
      </c>
      <c r="L3446" s="11">
        <f t="shared" si="32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326"/>
        <v>theater</v>
      </c>
      <c r="R3446" t="str">
        <f t="shared" si="327"/>
        <v>plays</v>
      </c>
      <c r="S3446" s="6">
        <f t="shared" si="324"/>
        <v>2.89</v>
      </c>
      <c r="T3446" s="7">
        <f t="shared" si="325"/>
        <v>43.35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22"/>
        <v>42300.530509259261</v>
      </c>
      <c r="K3447">
        <v>1443185036</v>
      </c>
      <c r="L3447" s="11">
        <f t="shared" si="32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326"/>
        <v>theater</v>
      </c>
      <c r="R3447" t="str">
        <f t="shared" si="327"/>
        <v>plays</v>
      </c>
      <c r="S3447" s="6">
        <f t="shared" si="324"/>
        <v>1</v>
      </c>
      <c r="T3447" s="7">
        <f t="shared" si="325"/>
        <v>64.516129032258064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22"/>
        <v>42040.513888888891</v>
      </c>
      <c r="K3448">
        <v>1421092725</v>
      </c>
      <c r="L3448" s="11">
        <f t="shared" si="32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326"/>
        <v>theater</v>
      </c>
      <c r="R3448" t="str">
        <f t="shared" si="327"/>
        <v>plays</v>
      </c>
      <c r="S3448" s="6">
        <f t="shared" si="324"/>
        <v>1.0820000000000001</v>
      </c>
      <c r="T3448" s="7">
        <f t="shared" si="325"/>
        <v>43.28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22"/>
        <v>42447.847361111111</v>
      </c>
      <c r="K3449">
        <v>1454448012</v>
      </c>
      <c r="L3449" s="11">
        <f t="shared" si="32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326"/>
        <v>theater</v>
      </c>
      <c r="R3449" t="str">
        <f t="shared" si="327"/>
        <v>plays</v>
      </c>
      <c r="S3449" s="6">
        <f t="shared" si="324"/>
        <v>1.0780000000000001</v>
      </c>
      <c r="T3449" s="7">
        <f t="shared" si="325"/>
        <v>77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22"/>
        <v>41990.119085648148</v>
      </c>
      <c r="K3450">
        <v>1416192689</v>
      </c>
      <c r="L3450" s="11">
        <f t="shared" si="32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326"/>
        <v>theater</v>
      </c>
      <c r="R3450" t="str">
        <f t="shared" si="327"/>
        <v>plays</v>
      </c>
      <c r="S3450" s="6">
        <f t="shared" si="324"/>
        <v>1.0976190476190477</v>
      </c>
      <c r="T3450" s="7">
        <f t="shared" si="325"/>
        <v>51.222222222222221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22"/>
        <v>42560.166666666672</v>
      </c>
      <c r="K3451">
        <v>1465607738</v>
      </c>
      <c r="L3451" s="11">
        <f t="shared" si="32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326"/>
        <v>theater</v>
      </c>
      <c r="R3451" t="str">
        <f t="shared" si="327"/>
        <v>plays</v>
      </c>
      <c r="S3451" s="6">
        <f t="shared" si="324"/>
        <v>1.70625</v>
      </c>
      <c r="T3451" s="7">
        <f t="shared" si="325"/>
        <v>68.25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22"/>
        <v>42096.662858796291</v>
      </c>
      <c r="K3452">
        <v>1422809671</v>
      </c>
      <c r="L3452" s="11">
        <f t="shared" si="32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326"/>
        <v>theater</v>
      </c>
      <c r="R3452" t="str">
        <f t="shared" si="327"/>
        <v>plays</v>
      </c>
      <c r="S3452" s="6">
        <f t="shared" si="324"/>
        <v>1.52</v>
      </c>
      <c r="T3452" s="7">
        <f t="shared" si="325"/>
        <v>19.487179487179485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22"/>
        <v>42115.723692129628</v>
      </c>
      <c r="K3453">
        <v>1427304127</v>
      </c>
      <c r="L3453" s="11">
        <f t="shared" si="32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326"/>
        <v>theater</v>
      </c>
      <c r="R3453" t="str">
        <f t="shared" si="327"/>
        <v>plays</v>
      </c>
      <c r="S3453" s="6">
        <f t="shared" si="324"/>
        <v>1.0123076923076924</v>
      </c>
      <c r="T3453" s="7">
        <f t="shared" si="325"/>
        <v>41.125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22"/>
        <v>41843.165972222225</v>
      </c>
      <c r="K3454">
        <v>1404141626</v>
      </c>
      <c r="L3454" s="11">
        <f t="shared" si="32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326"/>
        <v>theater</v>
      </c>
      <c r="R3454" t="str">
        <f t="shared" si="327"/>
        <v>plays</v>
      </c>
      <c r="S3454" s="6">
        <f t="shared" si="324"/>
        <v>1.532</v>
      </c>
      <c r="T3454" s="7">
        <f t="shared" si="325"/>
        <v>41.405405405405403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22"/>
        <v>42595.97865740741</v>
      </c>
      <c r="K3455">
        <v>1465946956</v>
      </c>
      <c r="L3455" s="11">
        <f t="shared" si="32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326"/>
        <v>theater</v>
      </c>
      <c r="R3455" t="str">
        <f t="shared" si="327"/>
        <v>plays</v>
      </c>
      <c r="S3455" s="6">
        <f t="shared" si="324"/>
        <v>1.2833333333333334</v>
      </c>
      <c r="T3455" s="7">
        <f t="shared" si="325"/>
        <v>27.5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22"/>
        <v>41851.698599537034</v>
      </c>
      <c r="K3456">
        <v>1404233159</v>
      </c>
      <c r="L3456" s="11">
        <f t="shared" si="32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326"/>
        <v>theater</v>
      </c>
      <c r="R3456" t="str">
        <f t="shared" si="327"/>
        <v>plays</v>
      </c>
      <c r="S3456" s="6">
        <f t="shared" si="324"/>
        <v>1.0071428571428571</v>
      </c>
      <c r="T3456" s="7">
        <f t="shared" si="325"/>
        <v>33.571428571428569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22"/>
        <v>42656.7503125</v>
      </c>
      <c r="K3457">
        <v>1473789627</v>
      </c>
      <c r="L3457" s="11">
        <f t="shared" si="323"/>
        <v>42626.7503125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326"/>
        <v>theater</v>
      </c>
      <c r="R3457" t="str">
        <f t="shared" si="327"/>
        <v>plays</v>
      </c>
      <c r="S3457" s="6">
        <f t="shared" si="324"/>
        <v>1.0065</v>
      </c>
      <c r="T3457" s="7">
        <f t="shared" si="325"/>
        <v>145.86956521739131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22"/>
        <v>41852.290972222225</v>
      </c>
      <c r="K3458">
        <v>1404190567</v>
      </c>
      <c r="L3458" s="11">
        <f t="shared" si="32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326"/>
        <v>theater</v>
      </c>
      <c r="R3458" t="str">
        <f t="shared" si="327"/>
        <v>plays</v>
      </c>
      <c r="S3458" s="6">
        <f t="shared" si="324"/>
        <v>1.913</v>
      </c>
      <c r="T3458" s="7">
        <f t="shared" si="325"/>
        <v>358.6875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8">(((I3459/60)/60)/24)+DATE(1970,1,1)</f>
        <v>42047.249305555553</v>
      </c>
      <c r="K3459">
        <v>1421081857</v>
      </c>
      <c r="L3459" s="11">
        <f t="shared" ref="L3459:L3522" si="32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si="326"/>
        <v>theater</v>
      </c>
      <c r="R3459" t="str">
        <f t="shared" si="327"/>
        <v>plays</v>
      </c>
      <c r="S3459" s="6">
        <f t="shared" ref="S3459:S3522" si="330">E3459/D3459</f>
        <v>1.4019999999999999</v>
      </c>
      <c r="T3459" s="7">
        <f t="shared" ref="T3459:T3522" si="331">IF(E3459=0,0,E3459/N3459)</f>
        <v>50.981818181818184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8"/>
        <v>42038.185416666667</v>
      </c>
      <c r="K3460">
        <v>1420606303</v>
      </c>
      <c r="L3460" s="11">
        <f t="shared" si="32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326"/>
        <v>theater</v>
      </c>
      <c r="R3460" t="str">
        <f t="shared" si="327"/>
        <v>plays</v>
      </c>
      <c r="S3460" s="6">
        <f t="shared" si="330"/>
        <v>1.2433537832310839</v>
      </c>
      <c r="T3460" s="7">
        <f t="shared" si="331"/>
        <v>45.037037037037038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8"/>
        <v>42510.479861111111</v>
      </c>
      <c r="K3461">
        <v>1461151860</v>
      </c>
      <c r="L3461" s="11">
        <f t="shared" si="32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326"/>
        <v>theater</v>
      </c>
      <c r="R3461" t="str">
        <f t="shared" si="327"/>
        <v>plays</v>
      </c>
      <c r="S3461" s="6">
        <f t="shared" si="330"/>
        <v>1.262</v>
      </c>
      <c r="T3461" s="7">
        <f t="shared" si="331"/>
        <v>17.527777777777779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8"/>
        <v>41866.527222222219</v>
      </c>
      <c r="K3462">
        <v>1406896752</v>
      </c>
      <c r="L3462" s="11">
        <f t="shared" si="32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326"/>
        <v>theater</v>
      </c>
      <c r="R3462" t="str">
        <f t="shared" si="327"/>
        <v>plays</v>
      </c>
      <c r="S3462" s="6">
        <f t="shared" si="330"/>
        <v>1.9</v>
      </c>
      <c r="T3462" s="7">
        <f t="shared" si="331"/>
        <v>50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8"/>
        <v>42672.125</v>
      </c>
      <c r="K3463">
        <v>1475248279</v>
      </c>
      <c r="L3463" s="11">
        <f t="shared" si="32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326"/>
        <v>theater</v>
      </c>
      <c r="R3463" t="str">
        <f t="shared" si="327"/>
        <v>plays</v>
      </c>
      <c r="S3463" s="6">
        <f t="shared" si="330"/>
        <v>1.39</v>
      </c>
      <c r="T3463" s="7">
        <f t="shared" si="331"/>
        <v>57.916666666666664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8"/>
        <v>42195.75</v>
      </c>
      <c r="K3464">
        <v>1435181628</v>
      </c>
      <c r="L3464" s="11">
        <f t="shared" si="32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326"/>
        <v>theater</v>
      </c>
      <c r="R3464" t="str">
        <f t="shared" si="327"/>
        <v>plays</v>
      </c>
      <c r="S3464" s="6">
        <f t="shared" si="330"/>
        <v>2.02</v>
      </c>
      <c r="T3464" s="7">
        <f t="shared" si="331"/>
        <v>29.705882352941178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8"/>
        <v>42654.165972222225</v>
      </c>
      <c r="K3465">
        <v>1472594585</v>
      </c>
      <c r="L3465" s="11">
        <f t="shared" si="32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326"/>
        <v>theater</v>
      </c>
      <c r="R3465" t="str">
        <f t="shared" si="327"/>
        <v>plays</v>
      </c>
      <c r="S3465" s="6">
        <f t="shared" si="330"/>
        <v>1.0338000000000001</v>
      </c>
      <c r="T3465" s="7">
        <f t="shared" si="331"/>
        <v>90.684210526315795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8"/>
        <v>42605.130057870367</v>
      </c>
      <c r="K3466">
        <v>1469329637</v>
      </c>
      <c r="L3466" s="11">
        <f t="shared" si="32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326"/>
        <v>theater</v>
      </c>
      <c r="R3466" t="str">
        <f t="shared" si="327"/>
        <v>plays</v>
      </c>
      <c r="S3466" s="6">
        <f t="shared" si="330"/>
        <v>1.023236</v>
      </c>
      <c r="T3466" s="7">
        <f t="shared" si="331"/>
        <v>55.012688172043013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8"/>
        <v>42225.666666666672</v>
      </c>
      <c r="K3467">
        <v>1436972472</v>
      </c>
      <c r="L3467" s="11">
        <f t="shared" si="32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ref="Q3467:Q3530" si="332">LEFT(P3467, FIND("/",P3467)-1)</f>
        <v>theater</v>
      </c>
      <c r="R3467" t="str">
        <f t="shared" ref="R3467:R3530" si="333">RIGHT(P3467,LEN(P3467)-FIND("/",P3467))</f>
        <v>plays</v>
      </c>
      <c r="S3467" s="6">
        <f t="shared" si="330"/>
        <v>1.03</v>
      </c>
      <c r="T3467" s="7">
        <f t="shared" si="331"/>
        <v>57.222222222222221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8"/>
        <v>42479.977430555555</v>
      </c>
      <c r="K3468">
        <v>1455928050</v>
      </c>
      <c r="L3468" s="11">
        <f t="shared" si="32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332"/>
        <v>theater</v>
      </c>
      <c r="R3468" t="str">
        <f t="shared" si="333"/>
        <v>plays</v>
      </c>
      <c r="S3468" s="6">
        <f t="shared" si="330"/>
        <v>1.2714285714285714</v>
      </c>
      <c r="T3468" s="7">
        <f t="shared" si="331"/>
        <v>72.950819672131146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8"/>
        <v>42083.630000000005</v>
      </c>
      <c r="K3469">
        <v>1424275632</v>
      </c>
      <c r="L3469" s="11">
        <f t="shared" si="32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332"/>
        <v>theater</v>
      </c>
      <c r="R3469" t="str">
        <f t="shared" si="333"/>
        <v>plays</v>
      </c>
      <c r="S3469" s="6">
        <f t="shared" si="330"/>
        <v>1.01</v>
      </c>
      <c r="T3469" s="7">
        <f t="shared" si="331"/>
        <v>64.468085106382972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8"/>
        <v>42634.125</v>
      </c>
      <c r="K3470">
        <v>1471976529</v>
      </c>
      <c r="L3470" s="11">
        <f t="shared" si="32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332"/>
        <v>theater</v>
      </c>
      <c r="R3470" t="str">
        <f t="shared" si="333"/>
        <v>plays</v>
      </c>
      <c r="S3470" s="6">
        <f t="shared" si="330"/>
        <v>1.2178</v>
      </c>
      <c r="T3470" s="7">
        <f t="shared" si="331"/>
        <v>716.35294117647061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8"/>
        <v>42488.641724537039</v>
      </c>
      <c r="K3471">
        <v>1459265045</v>
      </c>
      <c r="L3471" s="11">
        <f t="shared" si="32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332"/>
        <v>theater</v>
      </c>
      <c r="R3471" t="str">
        <f t="shared" si="333"/>
        <v>plays</v>
      </c>
      <c r="S3471" s="6">
        <f t="shared" si="330"/>
        <v>1.1339285714285714</v>
      </c>
      <c r="T3471" s="7">
        <f t="shared" si="331"/>
        <v>50.396825396825399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8"/>
        <v>42566.901388888888</v>
      </c>
      <c r="K3472">
        <v>1465345902</v>
      </c>
      <c r="L3472" s="11">
        <f t="shared" si="32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332"/>
        <v>theater</v>
      </c>
      <c r="R3472" t="str">
        <f t="shared" si="333"/>
        <v>plays</v>
      </c>
      <c r="S3472" s="6">
        <f t="shared" si="330"/>
        <v>1.5</v>
      </c>
      <c r="T3472" s="7">
        <f t="shared" si="331"/>
        <v>41.666666666666664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8"/>
        <v>41882.833333333336</v>
      </c>
      <c r="K3473">
        <v>1405971690</v>
      </c>
      <c r="L3473" s="11">
        <f t="shared" si="32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332"/>
        <v>theater</v>
      </c>
      <c r="R3473" t="str">
        <f t="shared" si="333"/>
        <v>plays</v>
      </c>
      <c r="S3473" s="6">
        <f t="shared" si="330"/>
        <v>2.1459999999999999</v>
      </c>
      <c r="T3473" s="7">
        <f t="shared" si="331"/>
        <v>35.766666666666666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8"/>
        <v>41949.249305555553</v>
      </c>
      <c r="K3474">
        <v>1413432331</v>
      </c>
      <c r="L3474" s="11">
        <f t="shared" si="32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332"/>
        <v>theater</v>
      </c>
      <c r="R3474" t="str">
        <f t="shared" si="333"/>
        <v>plays</v>
      </c>
      <c r="S3474" s="6">
        <f t="shared" si="330"/>
        <v>1.0205</v>
      </c>
      <c r="T3474" s="7">
        <f t="shared" si="331"/>
        <v>88.739130434782609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8"/>
        <v>42083.852083333331</v>
      </c>
      <c r="K3475">
        <v>1425067296</v>
      </c>
      <c r="L3475" s="11">
        <f t="shared" si="32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332"/>
        <v>theater</v>
      </c>
      <c r="R3475" t="str">
        <f t="shared" si="333"/>
        <v>plays</v>
      </c>
      <c r="S3475" s="6">
        <f t="shared" si="330"/>
        <v>1</v>
      </c>
      <c r="T3475" s="7">
        <f t="shared" si="331"/>
        <v>148.4848484848485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8"/>
        <v>42571.501516203702</v>
      </c>
      <c r="K3476">
        <v>1466424131</v>
      </c>
      <c r="L3476" s="11">
        <f t="shared" si="32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332"/>
        <v>theater</v>
      </c>
      <c r="R3476" t="str">
        <f t="shared" si="333"/>
        <v>plays</v>
      </c>
      <c r="S3476" s="6">
        <f t="shared" si="330"/>
        <v>1.01</v>
      </c>
      <c r="T3476" s="7">
        <f t="shared" si="331"/>
        <v>51.794871794871796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8"/>
        <v>41946</v>
      </c>
      <c r="K3477">
        <v>1412629704</v>
      </c>
      <c r="L3477" s="11">
        <f t="shared" si="32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332"/>
        <v>theater</v>
      </c>
      <c r="R3477" t="str">
        <f t="shared" si="333"/>
        <v>plays</v>
      </c>
      <c r="S3477" s="6">
        <f t="shared" si="330"/>
        <v>1.1333333333333333</v>
      </c>
      <c r="T3477" s="7">
        <f t="shared" si="331"/>
        <v>20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8"/>
        <v>41939.125</v>
      </c>
      <c r="K3478">
        <v>1412836990</v>
      </c>
      <c r="L3478" s="11">
        <f t="shared" si="32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332"/>
        <v>theater</v>
      </c>
      <c r="R3478" t="str">
        <f t="shared" si="333"/>
        <v>plays</v>
      </c>
      <c r="S3478" s="6">
        <f t="shared" si="330"/>
        <v>1.04</v>
      </c>
      <c r="T3478" s="7">
        <f t="shared" si="331"/>
        <v>52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8"/>
        <v>42141.125</v>
      </c>
      <c r="K3479">
        <v>1430761243</v>
      </c>
      <c r="L3479" s="11">
        <f t="shared" si="32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332"/>
        <v>theater</v>
      </c>
      <c r="R3479" t="str">
        <f t="shared" si="333"/>
        <v>plays</v>
      </c>
      <c r="S3479" s="6">
        <f t="shared" si="330"/>
        <v>1.1533333333333333</v>
      </c>
      <c r="T3479" s="7">
        <f t="shared" si="331"/>
        <v>53.230769230769234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8"/>
        <v>42079.875</v>
      </c>
      <c r="K3480">
        <v>1424296822</v>
      </c>
      <c r="L3480" s="11">
        <f t="shared" si="32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332"/>
        <v>theater</v>
      </c>
      <c r="R3480" t="str">
        <f t="shared" si="333"/>
        <v>plays</v>
      </c>
      <c r="S3480" s="6">
        <f t="shared" si="330"/>
        <v>1.1285000000000001</v>
      </c>
      <c r="T3480" s="7">
        <f t="shared" si="331"/>
        <v>39.596491228070178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8"/>
        <v>41811.855092592588</v>
      </c>
      <c r="K3481">
        <v>1400790680</v>
      </c>
      <c r="L3481" s="11">
        <f t="shared" si="32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332"/>
        <v>theater</v>
      </c>
      <c r="R3481" t="str">
        <f t="shared" si="333"/>
        <v>plays</v>
      </c>
      <c r="S3481" s="6">
        <f t="shared" si="330"/>
        <v>1.2786666666666666</v>
      </c>
      <c r="T3481" s="7">
        <f t="shared" si="331"/>
        <v>34.25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8"/>
        <v>42195.875</v>
      </c>
      <c r="K3482">
        <v>1434440227</v>
      </c>
      <c r="L3482" s="11">
        <f t="shared" si="32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332"/>
        <v>theater</v>
      </c>
      <c r="R3482" t="str">
        <f t="shared" si="333"/>
        <v>plays</v>
      </c>
      <c r="S3482" s="6">
        <f t="shared" si="330"/>
        <v>1.4266666666666667</v>
      </c>
      <c r="T3482" s="7">
        <f t="shared" si="331"/>
        <v>164.61538461538461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8"/>
        <v>42006.24754629629</v>
      </c>
      <c r="K3483">
        <v>1418709388</v>
      </c>
      <c r="L3483" s="11">
        <f t="shared" si="32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332"/>
        <v>theater</v>
      </c>
      <c r="R3483" t="str">
        <f t="shared" si="333"/>
        <v>plays</v>
      </c>
      <c r="S3483" s="6">
        <f t="shared" si="330"/>
        <v>1.1879999999999999</v>
      </c>
      <c r="T3483" s="7">
        <f t="shared" si="331"/>
        <v>125.05263157894737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8"/>
        <v>41826.771597222221</v>
      </c>
      <c r="K3484">
        <v>1402079466</v>
      </c>
      <c r="L3484" s="11">
        <f t="shared" si="32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332"/>
        <v>theater</v>
      </c>
      <c r="R3484" t="str">
        <f t="shared" si="333"/>
        <v>plays</v>
      </c>
      <c r="S3484" s="6">
        <f t="shared" si="330"/>
        <v>1.3833333333333333</v>
      </c>
      <c r="T3484" s="7">
        <f t="shared" si="331"/>
        <v>51.875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8"/>
        <v>41823.668761574074</v>
      </c>
      <c r="K3485">
        <v>1401811381</v>
      </c>
      <c r="L3485" s="11">
        <f t="shared" si="32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332"/>
        <v>theater</v>
      </c>
      <c r="R3485" t="str">
        <f t="shared" si="333"/>
        <v>plays</v>
      </c>
      <c r="S3485" s="6">
        <f t="shared" si="330"/>
        <v>1.599402985074627</v>
      </c>
      <c r="T3485" s="7">
        <f t="shared" si="331"/>
        <v>40.285714285714285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8"/>
        <v>42536.760405092587</v>
      </c>
      <c r="K3486">
        <v>1463422499</v>
      </c>
      <c r="L3486" s="11">
        <f t="shared" si="32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332"/>
        <v>theater</v>
      </c>
      <c r="R3486" t="str">
        <f t="shared" si="333"/>
        <v>plays</v>
      </c>
      <c r="S3486" s="6">
        <f t="shared" si="330"/>
        <v>1.1424000000000001</v>
      </c>
      <c r="T3486" s="7">
        <f t="shared" si="331"/>
        <v>64.909090909090907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8"/>
        <v>42402.693055555559</v>
      </c>
      <c r="K3487">
        <v>1451839080</v>
      </c>
      <c r="L3487" s="11">
        <f t="shared" si="32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332"/>
        <v>theater</v>
      </c>
      <c r="R3487" t="str">
        <f t="shared" si="333"/>
        <v>plays</v>
      </c>
      <c r="S3487" s="6">
        <f t="shared" si="330"/>
        <v>1.0060606060606061</v>
      </c>
      <c r="T3487" s="7">
        <f t="shared" si="331"/>
        <v>55.333333333333336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8"/>
        <v>42158.290972222225</v>
      </c>
      <c r="K3488">
        <v>1430600401</v>
      </c>
      <c r="L3488" s="11">
        <f t="shared" si="32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332"/>
        <v>theater</v>
      </c>
      <c r="R3488" t="str">
        <f t="shared" si="333"/>
        <v>plays</v>
      </c>
      <c r="S3488" s="6">
        <f t="shared" si="330"/>
        <v>1.552</v>
      </c>
      <c r="T3488" s="7">
        <f t="shared" si="331"/>
        <v>83.142857142857139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8"/>
        <v>42179.940416666665</v>
      </c>
      <c r="K3489">
        <v>1432593252</v>
      </c>
      <c r="L3489" s="11">
        <f t="shared" si="32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332"/>
        <v>theater</v>
      </c>
      <c r="R3489" t="str">
        <f t="shared" si="333"/>
        <v>plays</v>
      </c>
      <c r="S3489" s="6">
        <f t="shared" si="330"/>
        <v>1.2775000000000001</v>
      </c>
      <c r="T3489" s="7">
        <f t="shared" si="331"/>
        <v>38.712121212121211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8"/>
        <v>42111.666666666672</v>
      </c>
      <c r="K3490">
        <v>1427221560</v>
      </c>
      <c r="L3490" s="11">
        <f t="shared" si="32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332"/>
        <v>theater</v>
      </c>
      <c r="R3490" t="str">
        <f t="shared" si="333"/>
        <v>plays</v>
      </c>
      <c r="S3490" s="6">
        <f t="shared" si="330"/>
        <v>1.212</v>
      </c>
      <c r="T3490" s="7">
        <f t="shared" si="331"/>
        <v>125.37931034482759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8"/>
        <v>41783.875</v>
      </c>
      <c r="K3491">
        <v>1398352531</v>
      </c>
      <c r="L3491" s="11">
        <f t="shared" si="32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332"/>
        <v>theater</v>
      </c>
      <c r="R3491" t="str">
        <f t="shared" si="333"/>
        <v>plays</v>
      </c>
      <c r="S3491" s="6">
        <f t="shared" si="330"/>
        <v>1.127</v>
      </c>
      <c r="T3491" s="7">
        <f t="shared" si="331"/>
        <v>78.263888888888886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8"/>
        <v>42473.802361111113</v>
      </c>
      <c r="K3492">
        <v>1457982924</v>
      </c>
      <c r="L3492" s="11">
        <f t="shared" si="32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332"/>
        <v>theater</v>
      </c>
      <c r="R3492" t="str">
        <f t="shared" si="333"/>
        <v>plays</v>
      </c>
      <c r="S3492" s="6">
        <f t="shared" si="330"/>
        <v>1.2749999999999999</v>
      </c>
      <c r="T3492" s="7">
        <f t="shared" si="331"/>
        <v>47.222222222222221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8"/>
        <v>42142.249814814815</v>
      </c>
      <c r="K3493">
        <v>1430114384</v>
      </c>
      <c r="L3493" s="11">
        <f t="shared" si="32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332"/>
        <v>theater</v>
      </c>
      <c r="R3493" t="str">
        <f t="shared" si="333"/>
        <v>plays</v>
      </c>
      <c r="S3493" s="6">
        <f t="shared" si="330"/>
        <v>1.5820000000000001</v>
      </c>
      <c r="T3493" s="7">
        <f t="shared" si="331"/>
        <v>79.099999999999994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8"/>
        <v>42303.009224537032</v>
      </c>
      <c r="K3494">
        <v>1442794397</v>
      </c>
      <c r="L3494" s="11">
        <f t="shared" si="32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332"/>
        <v>theater</v>
      </c>
      <c r="R3494" t="str">
        <f t="shared" si="333"/>
        <v>plays</v>
      </c>
      <c r="S3494" s="6">
        <f t="shared" si="330"/>
        <v>1.0526894736842105</v>
      </c>
      <c r="T3494" s="7">
        <f t="shared" si="331"/>
        <v>114.29199999999999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8"/>
        <v>41868.21597222222</v>
      </c>
      <c r="K3495">
        <v>1406580436</v>
      </c>
      <c r="L3495" s="11">
        <f t="shared" si="32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332"/>
        <v>theater</v>
      </c>
      <c r="R3495" t="str">
        <f t="shared" si="333"/>
        <v>plays</v>
      </c>
      <c r="S3495" s="6">
        <f t="shared" si="330"/>
        <v>1</v>
      </c>
      <c r="T3495" s="7">
        <f t="shared" si="331"/>
        <v>51.724137931034484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8"/>
        <v>42700.25</v>
      </c>
      <c r="K3496">
        <v>1479186575</v>
      </c>
      <c r="L3496" s="11">
        <f t="shared" si="32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332"/>
        <v>theater</v>
      </c>
      <c r="R3496" t="str">
        <f t="shared" si="333"/>
        <v>plays</v>
      </c>
      <c r="S3496" s="6">
        <f t="shared" si="330"/>
        <v>1</v>
      </c>
      <c r="T3496" s="7">
        <f t="shared" si="331"/>
        <v>30.76923076923077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8"/>
        <v>41944.720833333333</v>
      </c>
      <c r="K3497">
        <v>1412360309</v>
      </c>
      <c r="L3497" s="11">
        <f t="shared" si="32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332"/>
        <v>theater</v>
      </c>
      <c r="R3497" t="str">
        <f t="shared" si="333"/>
        <v>plays</v>
      </c>
      <c r="S3497" s="6">
        <f t="shared" si="330"/>
        <v>1.0686</v>
      </c>
      <c r="T3497" s="7">
        <f t="shared" si="331"/>
        <v>74.208333333333329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8"/>
        <v>42624.846828703703</v>
      </c>
      <c r="K3498">
        <v>1470169166</v>
      </c>
      <c r="L3498" s="11">
        <f t="shared" si="32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332"/>
        <v>theater</v>
      </c>
      <c r="R3498" t="str">
        <f t="shared" si="333"/>
        <v>plays</v>
      </c>
      <c r="S3498" s="6">
        <f t="shared" si="330"/>
        <v>1.244</v>
      </c>
      <c r="T3498" s="7">
        <f t="shared" si="331"/>
        <v>47.846153846153847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8"/>
        <v>42523.916666666672</v>
      </c>
      <c r="K3499">
        <v>1463852904</v>
      </c>
      <c r="L3499" s="11">
        <f t="shared" si="32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332"/>
        <v>theater</v>
      </c>
      <c r="R3499" t="str">
        <f t="shared" si="333"/>
        <v>plays</v>
      </c>
      <c r="S3499" s="6">
        <f t="shared" si="330"/>
        <v>1.0870406189555126</v>
      </c>
      <c r="T3499" s="7">
        <f t="shared" si="331"/>
        <v>34.408163265306122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8"/>
        <v>42518.905555555553</v>
      </c>
      <c r="K3500">
        <v>1459309704</v>
      </c>
      <c r="L3500" s="11">
        <f t="shared" si="32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332"/>
        <v>theater</v>
      </c>
      <c r="R3500" t="str">
        <f t="shared" si="333"/>
        <v>plays</v>
      </c>
      <c r="S3500" s="6">
        <f t="shared" si="330"/>
        <v>1.0242424242424242</v>
      </c>
      <c r="T3500" s="7">
        <f t="shared" si="331"/>
        <v>40.238095238095241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8"/>
        <v>42186.290972222225</v>
      </c>
      <c r="K3501">
        <v>1431046325</v>
      </c>
      <c r="L3501" s="11">
        <f t="shared" si="32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332"/>
        <v>theater</v>
      </c>
      <c r="R3501" t="str">
        <f t="shared" si="333"/>
        <v>plays</v>
      </c>
      <c r="S3501" s="6">
        <f t="shared" si="330"/>
        <v>1.0549999999999999</v>
      </c>
      <c r="T3501" s="7">
        <f t="shared" si="331"/>
        <v>60.285714285714285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8"/>
        <v>42436.207638888889</v>
      </c>
      <c r="K3502">
        <v>1455919438</v>
      </c>
      <c r="L3502" s="11">
        <f t="shared" si="32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332"/>
        <v>theater</v>
      </c>
      <c r="R3502" t="str">
        <f t="shared" si="333"/>
        <v>plays</v>
      </c>
      <c r="S3502" s="6">
        <f t="shared" si="330"/>
        <v>1.0629999999999999</v>
      </c>
      <c r="T3502" s="7">
        <f t="shared" si="331"/>
        <v>25.30952380952381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8"/>
        <v>42258.763831018514</v>
      </c>
      <c r="K3503">
        <v>1439835595</v>
      </c>
      <c r="L3503" s="11">
        <f t="shared" si="32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332"/>
        <v>theater</v>
      </c>
      <c r="R3503" t="str">
        <f t="shared" si="333"/>
        <v>plays</v>
      </c>
      <c r="S3503" s="6">
        <f t="shared" si="330"/>
        <v>1.0066666666666666</v>
      </c>
      <c r="T3503" s="7">
        <f t="shared" si="331"/>
        <v>35.952380952380949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8"/>
        <v>42445.165972222225</v>
      </c>
      <c r="K3504">
        <v>1456862924</v>
      </c>
      <c r="L3504" s="11">
        <f t="shared" si="32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332"/>
        <v>theater</v>
      </c>
      <c r="R3504" t="str">
        <f t="shared" si="333"/>
        <v>plays</v>
      </c>
      <c r="S3504" s="6">
        <f t="shared" si="330"/>
        <v>1.054</v>
      </c>
      <c r="T3504" s="7">
        <f t="shared" si="331"/>
        <v>136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8"/>
        <v>42575.478333333333</v>
      </c>
      <c r="K3505">
        <v>1466767728</v>
      </c>
      <c r="L3505" s="11">
        <f t="shared" si="32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332"/>
        <v>theater</v>
      </c>
      <c r="R3505" t="str">
        <f t="shared" si="333"/>
        <v>plays</v>
      </c>
      <c r="S3505" s="6">
        <f t="shared" si="330"/>
        <v>1.0755999999999999</v>
      </c>
      <c r="T3505" s="7">
        <f t="shared" si="331"/>
        <v>70.763157894736835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8"/>
        <v>42327.790405092594</v>
      </c>
      <c r="K3506">
        <v>1445363891</v>
      </c>
      <c r="L3506" s="11">
        <f t="shared" si="32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332"/>
        <v>theater</v>
      </c>
      <c r="R3506" t="str">
        <f t="shared" si="333"/>
        <v>plays</v>
      </c>
      <c r="S3506" s="6">
        <f t="shared" si="330"/>
        <v>1</v>
      </c>
      <c r="T3506" s="7">
        <f t="shared" si="331"/>
        <v>125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8"/>
        <v>41772.166666666664</v>
      </c>
      <c r="K3507">
        <v>1398983245</v>
      </c>
      <c r="L3507" s="11">
        <f t="shared" si="32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332"/>
        <v>theater</v>
      </c>
      <c r="R3507" t="str">
        <f t="shared" si="333"/>
        <v>plays</v>
      </c>
      <c r="S3507" s="6">
        <f t="shared" si="330"/>
        <v>1.0376000000000001</v>
      </c>
      <c r="T3507" s="7">
        <f t="shared" si="331"/>
        <v>66.512820512820511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8"/>
        <v>41874.734259259261</v>
      </c>
      <c r="K3508">
        <v>1404927440</v>
      </c>
      <c r="L3508" s="11">
        <f t="shared" si="32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332"/>
        <v>theater</v>
      </c>
      <c r="R3508" t="str">
        <f t="shared" si="333"/>
        <v>plays</v>
      </c>
      <c r="S3508" s="6">
        <f t="shared" si="330"/>
        <v>1.0149999999999999</v>
      </c>
      <c r="T3508" s="7">
        <f t="shared" si="331"/>
        <v>105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8"/>
        <v>42521.92288194444</v>
      </c>
      <c r="K3509">
        <v>1462140537</v>
      </c>
      <c r="L3509" s="11">
        <f t="shared" si="32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332"/>
        <v>theater</v>
      </c>
      <c r="R3509" t="str">
        <f t="shared" si="333"/>
        <v>plays</v>
      </c>
      <c r="S3509" s="6">
        <f t="shared" si="330"/>
        <v>1.044</v>
      </c>
      <c r="T3509" s="7">
        <f t="shared" si="331"/>
        <v>145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8"/>
        <v>42500.875</v>
      </c>
      <c r="K3510">
        <v>1460914253</v>
      </c>
      <c r="L3510" s="11">
        <f t="shared" si="32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332"/>
        <v>theater</v>
      </c>
      <c r="R3510" t="str">
        <f t="shared" si="333"/>
        <v>plays</v>
      </c>
      <c r="S3510" s="6">
        <f t="shared" si="330"/>
        <v>1.8</v>
      </c>
      <c r="T3510" s="7">
        <f t="shared" si="331"/>
        <v>12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8"/>
        <v>41964.204861111109</v>
      </c>
      <c r="K3511">
        <v>1415392666</v>
      </c>
      <c r="L3511" s="11">
        <f t="shared" si="32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332"/>
        <v>theater</v>
      </c>
      <c r="R3511" t="str">
        <f t="shared" si="333"/>
        <v>plays</v>
      </c>
      <c r="S3511" s="6">
        <f t="shared" si="330"/>
        <v>1.0633333333333332</v>
      </c>
      <c r="T3511" s="7">
        <f t="shared" si="331"/>
        <v>96.666666666666671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8"/>
        <v>41822.62090277778</v>
      </c>
      <c r="K3512">
        <v>1402584846</v>
      </c>
      <c r="L3512" s="11">
        <f t="shared" si="32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332"/>
        <v>theater</v>
      </c>
      <c r="R3512" t="str">
        <f t="shared" si="333"/>
        <v>plays</v>
      </c>
      <c r="S3512" s="6">
        <f t="shared" si="330"/>
        <v>1.0055555555555555</v>
      </c>
      <c r="T3512" s="7">
        <f t="shared" si="331"/>
        <v>60.333333333333336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8"/>
        <v>41950.770833333336</v>
      </c>
      <c r="K3513">
        <v>1413406695</v>
      </c>
      <c r="L3513" s="11">
        <f t="shared" si="32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332"/>
        <v>theater</v>
      </c>
      <c r="R3513" t="str">
        <f t="shared" si="333"/>
        <v>plays</v>
      </c>
      <c r="S3513" s="6">
        <f t="shared" si="330"/>
        <v>1.012</v>
      </c>
      <c r="T3513" s="7">
        <f t="shared" si="331"/>
        <v>79.89473684210526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8"/>
        <v>42117.49527777778</v>
      </c>
      <c r="K3514">
        <v>1424609592</v>
      </c>
      <c r="L3514" s="11">
        <f t="shared" si="32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332"/>
        <v>theater</v>
      </c>
      <c r="R3514" t="str">
        <f t="shared" si="333"/>
        <v>plays</v>
      </c>
      <c r="S3514" s="6">
        <f t="shared" si="330"/>
        <v>1</v>
      </c>
      <c r="T3514" s="7">
        <f t="shared" si="331"/>
        <v>58.823529411764703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8"/>
        <v>41794.207638888889</v>
      </c>
      <c r="K3515">
        <v>1400725112</v>
      </c>
      <c r="L3515" s="11">
        <f t="shared" si="32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332"/>
        <v>theater</v>
      </c>
      <c r="R3515" t="str">
        <f t="shared" si="333"/>
        <v>plays</v>
      </c>
      <c r="S3515" s="6">
        <f t="shared" si="330"/>
        <v>1.1839285714285714</v>
      </c>
      <c r="T3515" s="7">
        <f t="shared" si="331"/>
        <v>75.340909090909093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8"/>
        <v>42037.207638888889</v>
      </c>
      <c r="K3516">
        <v>1421439552</v>
      </c>
      <c r="L3516" s="11">
        <f t="shared" si="32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332"/>
        <v>theater</v>
      </c>
      <c r="R3516" t="str">
        <f t="shared" si="333"/>
        <v>plays</v>
      </c>
      <c r="S3516" s="6">
        <f t="shared" si="330"/>
        <v>1.1000000000000001</v>
      </c>
      <c r="T3516" s="7">
        <f t="shared" si="331"/>
        <v>55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8"/>
        <v>42155.772812499999</v>
      </c>
      <c r="K3517">
        <v>1430505171</v>
      </c>
      <c r="L3517" s="11">
        <f t="shared" si="32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332"/>
        <v>theater</v>
      </c>
      <c r="R3517" t="str">
        <f t="shared" si="333"/>
        <v>plays</v>
      </c>
      <c r="S3517" s="6">
        <f t="shared" si="330"/>
        <v>1.0266666666666666</v>
      </c>
      <c r="T3517" s="7">
        <f t="shared" si="331"/>
        <v>66.956521739130437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8"/>
        <v>41890.125</v>
      </c>
      <c r="K3518">
        <v>1407197670</v>
      </c>
      <c r="L3518" s="11">
        <f t="shared" si="32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332"/>
        <v>theater</v>
      </c>
      <c r="R3518" t="str">
        <f t="shared" si="333"/>
        <v>plays</v>
      </c>
      <c r="S3518" s="6">
        <f t="shared" si="330"/>
        <v>1</v>
      </c>
      <c r="T3518" s="7">
        <f t="shared" si="331"/>
        <v>227.27272727272728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8"/>
        <v>41824.458333333336</v>
      </c>
      <c r="K3519">
        <v>1401910634</v>
      </c>
      <c r="L3519" s="11">
        <f t="shared" si="32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332"/>
        <v>theater</v>
      </c>
      <c r="R3519" t="str">
        <f t="shared" si="333"/>
        <v>plays</v>
      </c>
      <c r="S3519" s="6">
        <f t="shared" si="330"/>
        <v>1</v>
      </c>
      <c r="T3519" s="7">
        <f t="shared" si="331"/>
        <v>307.69230769230768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8"/>
        <v>41914.597916666666</v>
      </c>
      <c r="K3520">
        <v>1410461299</v>
      </c>
      <c r="L3520" s="11">
        <f t="shared" si="32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332"/>
        <v>theater</v>
      </c>
      <c r="R3520" t="str">
        <f t="shared" si="333"/>
        <v>plays</v>
      </c>
      <c r="S3520" s="6">
        <f t="shared" si="330"/>
        <v>1.10046</v>
      </c>
      <c r="T3520" s="7">
        <f t="shared" si="331"/>
        <v>50.020909090909093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8"/>
        <v>42067.598958333328</v>
      </c>
      <c r="K3521">
        <v>1422886950</v>
      </c>
      <c r="L3521" s="11">
        <f t="shared" si="32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332"/>
        <v>theater</v>
      </c>
      <c r="R3521" t="str">
        <f t="shared" si="333"/>
        <v>plays</v>
      </c>
      <c r="S3521" s="6">
        <f t="shared" si="330"/>
        <v>1.0135000000000001</v>
      </c>
      <c r="T3521" s="7">
        <f t="shared" si="331"/>
        <v>72.392857142857139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8"/>
        <v>42253.57430555555</v>
      </c>
      <c r="K3522">
        <v>1439322412</v>
      </c>
      <c r="L3522" s="11">
        <f t="shared" si="32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332"/>
        <v>theater</v>
      </c>
      <c r="R3522" t="str">
        <f t="shared" si="333"/>
        <v>plays</v>
      </c>
      <c r="S3522" s="6">
        <f t="shared" si="330"/>
        <v>1.0075000000000001</v>
      </c>
      <c r="T3522" s="7">
        <f t="shared" si="331"/>
        <v>95.952380952380949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4">(((I3523/60)/60)/24)+DATE(1970,1,1)</f>
        <v>41911.361342592594</v>
      </c>
      <c r="K3523">
        <v>1409388020</v>
      </c>
      <c r="L3523" s="11">
        <f t="shared" ref="L3523:L3586" si="335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si="332"/>
        <v>theater</v>
      </c>
      <c r="R3523" t="str">
        <f t="shared" si="333"/>
        <v>plays</v>
      </c>
      <c r="S3523" s="6">
        <f t="shared" ref="S3523:S3586" si="336">E3523/D3523</f>
        <v>1.6942857142857144</v>
      </c>
      <c r="T3523" s="7">
        <f t="shared" ref="T3523:T3586" si="337">IF(E3523=0,0,E3523/N3523)</f>
        <v>45.615384615384613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4"/>
        <v>42262.420833333337</v>
      </c>
      <c r="K3524">
        <v>1439924246</v>
      </c>
      <c r="L3524" s="11">
        <f t="shared" si="335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332"/>
        <v>theater</v>
      </c>
      <c r="R3524" t="str">
        <f t="shared" si="333"/>
        <v>plays</v>
      </c>
      <c r="S3524" s="6">
        <f t="shared" si="336"/>
        <v>1</v>
      </c>
      <c r="T3524" s="7">
        <f t="shared" si="337"/>
        <v>41.029411764705884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4"/>
        <v>42638.958333333328</v>
      </c>
      <c r="K3525">
        <v>1469871148</v>
      </c>
      <c r="L3525" s="11">
        <f t="shared" si="335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332"/>
        <v>theater</v>
      </c>
      <c r="R3525" t="str">
        <f t="shared" si="333"/>
        <v>plays</v>
      </c>
      <c r="S3525" s="6">
        <f t="shared" si="336"/>
        <v>1.1365000000000001</v>
      </c>
      <c r="T3525" s="7">
        <f t="shared" si="337"/>
        <v>56.825000000000003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4"/>
        <v>41895.166666666664</v>
      </c>
      <c r="K3526">
        <v>1409336373</v>
      </c>
      <c r="L3526" s="11">
        <f t="shared" si="335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332"/>
        <v>theater</v>
      </c>
      <c r="R3526" t="str">
        <f t="shared" si="333"/>
        <v>plays</v>
      </c>
      <c r="S3526" s="6">
        <f t="shared" si="336"/>
        <v>1.0156000000000001</v>
      </c>
      <c r="T3526" s="7">
        <f t="shared" si="337"/>
        <v>137.24324324324326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4"/>
        <v>42225.666666666672</v>
      </c>
      <c r="K3527">
        <v>1438188106</v>
      </c>
      <c r="L3527" s="11">
        <f t="shared" si="335"/>
        <v>42214.6956712963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332"/>
        <v>theater</v>
      </c>
      <c r="R3527" t="str">
        <f t="shared" si="333"/>
        <v>plays</v>
      </c>
      <c r="S3527" s="6">
        <f t="shared" si="336"/>
        <v>1.06</v>
      </c>
      <c r="T3527" s="7">
        <f t="shared" si="337"/>
        <v>75.714285714285708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4"/>
        <v>42488.249305555553</v>
      </c>
      <c r="K3528">
        <v>1459411371</v>
      </c>
      <c r="L3528" s="11">
        <f t="shared" si="335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332"/>
        <v>theater</v>
      </c>
      <c r="R3528" t="str">
        <f t="shared" si="333"/>
        <v>plays</v>
      </c>
      <c r="S3528" s="6">
        <f t="shared" si="336"/>
        <v>1.02</v>
      </c>
      <c r="T3528" s="7">
        <f t="shared" si="337"/>
        <v>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4"/>
        <v>42196.165972222225</v>
      </c>
      <c r="K3529">
        <v>1434069205</v>
      </c>
      <c r="L3529" s="11">
        <f t="shared" si="335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332"/>
        <v>theater</v>
      </c>
      <c r="R3529" t="str">
        <f t="shared" si="333"/>
        <v>plays</v>
      </c>
      <c r="S3529" s="6">
        <f t="shared" si="336"/>
        <v>1.1691666666666667</v>
      </c>
      <c r="T3529" s="7">
        <f t="shared" si="337"/>
        <v>81.569767441860463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4"/>
        <v>42753.50136574074</v>
      </c>
      <c r="K3530">
        <v>1483012918</v>
      </c>
      <c r="L3530" s="11">
        <f t="shared" si="335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332"/>
        <v>theater</v>
      </c>
      <c r="R3530" t="str">
        <f t="shared" si="333"/>
        <v>plays</v>
      </c>
      <c r="S3530" s="6">
        <f t="shared" si="336"/>
        <v>1.0115151515151515</v>
      </c>
      <c r="T3530" s="7">
        <f t="shared" si="337"/>
        <v>45.108108108108105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4"/>
        <v>42198.041666666672</v>
      </c>
      <c r="K3531">
        <v>1434997018</v>
      </c>
      <c r="L3531" s="11">
        <f t="shared" si="335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ref="Q3531:Q3594" si="338">LEFT(P3531, FIND("/",P3531)-1)</f>
        <v>theater</v>
      </c>
      <c r="R3531" t="str">
        <f t="shared" ref="R3531:R3594" si="339">RIGHT(P3531,LEN(P3531)-FIND("/",P3531))</f>
        <v>plays</v>
      </c>
      <c r="S3531" s="6">
        <f t="shared" si="336"/>
        <v>1.32</v>
      </c>
      <c r="T3531" s="7">
        <f t="shared" si="337"/>
        <v>36.666666666666664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4"/>
        <v>42470.833333333328</v>
      </c>
      <c r="K3532">
        <v>1457881057</v>
      </c>
      <c r="L3532" s="11">
        <f t="shared" si="335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338"/>
        <v>theater</v>
      </c>
      <c r="R3532" t="str">
        <f t="shared" si="339"/>
        <v>plays</v>
      </c>
      <c r="S3532" s="6">
        <f t="shared" si="336"/>
        <v>1</v>
      </c>
      <c r="T3532" s="7">
        <f t="shared" si="337"/>
        <v>125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4"/>
        <v>42551.654328703706</v>
      </c>
      <c r="K3533">
        <v>1464709334</v>
      </c>
      <c r="L3533" s="11">
        <f t="shared" si="335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338"/>
        <v>theater</v>
      </c>
      <c r="R3533" t="str">
        <f t="shared" si="339"/>
        <v>plays</v>
      </c>
      <c r="S3533" s="6">
        <f t="shared" si="336"/>
        <v>1.28</v>
      </c>
      <c r="T3533" s="7">
        <f t="shared" si="337"/>
        <v>49.230769230769234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4"/>
        <v>41900.165972222225</v>
      </c>
      <c r="K3534">
        <v>1409667827</v>
      </c>
      <c r="L3534" s="11">
        <f t="shared" si="335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338"/>
        <v>theater</v>
      </c>
      <c r="R3534" t="str">
        <f t="shared" si="339"/>
        <v>plays</v>
      </c>
      <c r="S3534" s="6">
        <f t="shared" si="336"/>
        <v>1.1895833333333334</v>
      </c>
      <c r="T3534" s="7">
        <f t="shared" si="337"/>
        <v>42.296296296296298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4"/>
        <v>42319.802858796291</v>
      </c>
      <c r="K3535">
        <v>1444673767</v>
      </c>
      <c r="L3535" s="11">
        <f t="shared" si="335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338"/>
        <v>theater</v>
      </c>
      <c r="R3535" t="str">
        <f t="shared" si="339"/>
        <v>plays</v>
      </c>
      <c r="S3535" s="6">
        <f t="shared" si="336"/>
        <v>1.262</v>
      </c>
      <c r="T3535" s="7">
        <f t="shared" si="337"/>
        <v>78.875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4"/>
        <v>42278.6252662037</v>
      </c>
      <c r="K3536">
        <v>1440687623</v>
      </c>
      <c r="L3536" s="11">
        <f t="shared" si="335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338"/>
        <v>theater</v>
      </c>
      <c r="R3536" t="str">
        <f t="shared" si="339"/>
        <v>plays</v>
      </c>
      <c r="S3536" s="6">
        <f t="shared" si="336"/>
        <v>1.5620000000000001</v>
      </c>
      <c r="T3536" s="7">
        <f t="shared" si="337"/>
        <v>38.284313725490193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4"/>
        <v>42279.75</v>
      </c>
      <c r="K3537">
        <v>1441120910</v>
      </c>
      <c r="L3537" s="11">
        <f t="shared" si="335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338"/>
        <v>theater</v>
      </c>
      <c r="R3537" t="str">
        <f t="shared" si="339"/>
        <v>plays</v>
      </c>
      <c r="S3537" s="6">
        <f t="shared" si="336"/>
        <v>1.0315000000000001</v>
      </c>
      <c r="T3537" s="7">
        <f t="shared" si="337"/>
        <v>44.847826086956523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4"/>
        <v>42358.499305555553</v>
      </c>
      <c r="K3538">
        <v>1448040425</v>
      </c>
      <c r="L3538" s="11">
        <f t="shared" si="335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338"/>
        <v>theater</v>
      </c>
      <c r="R3538" t="str">
        <f t="shared" si="339"/>
        <v>plays</v>
      </c>
      <c r="S3538" s="6">
        <f t="shared" si="336"/>
        <v>1.5333333333333334</v>
      </c>
      <c r="T3538" s="7">
        <f t="shared" si="337"/>
        <v>13.529411764705882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4"/>
        <v>41960.332638888889</v>
      </c>
      <c r="K3539">
        <v>1413016216</v>
      </c>
      <c r="L3539" s="11">
        <f t="shared" si="335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338"/>
        <v>theater</v>
      </c>
      <c r="R3539" t="str">
        <f t="shared" si="339"/>
        <v>plays</v>
      </c>
      <c r="S3539" s="6">
        <f t="shared" si="336"/>
        <v>1.8044444444444445</v>
      </c>
      <c r="T3539" s="7">
        <f t="shared" si="337"/>
        <v>43.5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4"/>
        <v>42599.420601851853</v>
      </c>
      <c r="K3540">
        <v>1469009140</v>
      </c>
      <c r="L3540" s="11">
        <f t="shared" si="335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338"/>
        <v>theater</v>
      </c>
      <c r="R3540" t="str">
        <f t="shared" si="339"/>
        <v>plays</v>
      </c>
      <c r="S3540" s="6">
        <f t="shared" si="336"/>
        <v>1.2845</v>
      </c>
      <c r="T3540" s="7">
        <f t="shared" si="337"/>
        <v>30.951807228915662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4"/>
        <v>42621.756041666667</v>
      </c>
      <c r="K3541">
        <v>1471543722</v>
      </c>
      <c r="L3541" s="11">
        <f t="shared" si="335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338"/>
        <v>theater</v>
      </c>
      <c r="R3541" t="str">
        <f t="shared" si="339"/>
        <v>plays</v>
      </c>
      <c r="S3541" s="6">
        <f t="shared" si="336"/>
        <v>1.1966666666666668</v>
      </c>
      <c r="T3541" s="7">
        <f t="shared" si="337"/>
        <v>55.230769230769234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4"/>
        <v>42547.003368055557</v>
      </c>
      <c r="K3542">
        <v>1464307491</v>
      </c>
      <c r="L3542" s="11">
        <f t="shared" si="335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338"/>
        <v>theater</v>
      </c>
      <c r="R3542" t="str">
        <f t="shared" si="339"/>
        <v>plays</v>
      </c>
      <c r="S3542" s="6">
        <f t="shared" si="336"/>
        <v>1.23</v>
      </c>
      <c r="T3542" s="7">
        <f t="shared" si="337"/>
        <v>46.125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4"/>
        <v>42247.730034722219</v>
      </c>
      <c r="K3543">
        <v>1438882275</v>
      </c>
      <c r="L3543" s="11">
        <f t="shared" si="335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338"/>
        <v>theater</v>
      </c>
      <c r="R3543" t="str">
        <f t="shared" si="339"/>
        <v>plays</v>
      </c>
      <c r="S3543" s="6">
        <f t="shared" si="336"/>
        <v>1.05</v>
      </c>
      <c r="T3543" s="7">
        <f t="shared" si="337"/>
        <v>39.375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4"/>
        <v>41889.599791666667</v>
      </c>
      <c r="K3544">
        <v>1404915822</v>
      </c>
      <c r="L3544" s="11">
        <f t="shared" si="335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338"/>
        <v>theater</v>
      </c>
      <c r="R3544" t="str">
        <f t="shared" si="339"/>
        <v>plays</v>
      </c>
      <c r="S3544" s="6">
        <f t="shared" si="336"/>
        <v>1.0223636363636364</v>
      </c>
      <c r="T3544" s="7">
        <f t="shared" si="337"/>
        <v>66.152941176470591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4"/>
        <v>42180.755312499998</v>
      </c>
      <c r="K3545">
        <v>1432663659</v>
      </c>
      <c r="L3545" s="11">
        <f t="shared" si="335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338"/>
        <v>theater</v>
      </c>
      <c r="R3545" t="str">
        <f t="shared" si="339"/>
        <v>plays</v>
      </c>
      <c r="S3545" s="6">
        <f t="shared" si="336"/>
        <v>1.0466666666666666</v>
      </c>
      <c r="T3545" s="7">
        <f t="shared" si="337"/>
        <v>54.137931034482762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4"/>
        <v>42070.831678240742</v>
      </c>
      <c r="K3546">
        <v>1423166257</v>
      </c>
      <c r="L3546" s="11">
        <f t="shared" si="335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338"/>
        <v>theater</v>
      </c>
      <c r="R3546" t="str">
        <f t="shared" si="339"/>
        <v>plays</v>
      </c>
      <c r="S3546" s="6">
        <f t="shared" si="336"/>
        <v>1</v>
      </c>
      <c r="T3546" s="7">
        <f t="shared" si="337"/>
        <v>104.16666666666667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4"/>
        <v>42105.807395833333</v>
      </c>
      <c r="K3547">
        <v>1426188159</v>
      </c>
      <c r="L3547" s="11">
        <f t="shared" si="335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338"/>
        <v>theater</v>
      </c>
      <c r="R3547" t="str">
        <f t="shared" si="339"/>
        <v>plays</v>
      </c>
      <c r="S3547" s="6">
        <f t="shared" si="336"/>
        <v>1.004</v>
      </c>
      <c r="T3547" s="7">
        <f t="shared" si="337"/>
        <v>31.375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4"/>
        <v>42095.165972222225</v>
      </c>
      <c r="K3548">
        <v>1426002684</v>
      </c>
      <c r="L3548" s="11">
        <f t="shared" si="335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338"/>
        <v>theater</v>
      </c>
      <c r="R3548" t="str">
        <f t="shared" si="339"/>
        <v>plays</v>
      </c>
      <c r="S3548" s="6">
        <f t="shared" si="336"/>
        <v>1.0227272727272727</v>
      </c>
      <c r="T3548" s="7">
        <f t="shared" si="337"/>
        <v>59.210526315789473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4"/>
        <v>42504.165972222225</v>
      </c>
      <c r="K3549">
        <v>1461117201</v>
      </c>
      <c r="L3549" s="11">
        <f t="shared" si="335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338"/>
        <v>theater</v>
      </c>
      <c r="R3549" t="str">
        <f t="shared" si="339"/>
        <v>plays</v>
      </c>
      <c r="S3549" s="6">
        <f t="shared" si="336"/>
        <v>1.1440928571428572</v>
      </c>
      <c r="T3549" s="7">
        <f t="shared" si="337"/>
        <v>119.17633928571429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4"/>
        <v>42434.041666666672</v>
      </c>
      <c r="K3550">
        <v>1455230214</v>
      </c>
      <c r="L3550" s="11">
        <f t="shared" si="335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338"/>
        <v>theater</v>
      </c>
      <c r="R3550" t="str">
        <f t="shared" si="339"/>
        <v>plays</v>
      </c>
      <c r="S3550" s="6">
        <f t="shared" si="336"/>
        <v>1.019047619047619</v>
      </c>
      <c r="T3550" s="7">
        <f t="shared" si="337"/>
        <v>164.61538461538461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4"/>
        <v>42251.394363425927</v>
      </c>
      <c r="K3551">
        <v>1438939673</v>
      </c>
      <c r="L3551" s="11">
        <f t="shared" si="335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338"/>
        <v>theater</v>
      </c>
      <c r="R3551" t="str">
        <f t="shared" si="339"/>
        <v>plays</v>
      </c>
      <c r="S3551" s="6">
        <f t="shared" si="336"/>
        <v>1.02</v>
      </c>
      <c r="T3551" s="7">
        <f t="shared" si="337"/>
        <v>24.285714285714285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4"/>
        <v>42492.893495370372</v>
      </c>
      <c r="K3552">
        <v>1459632398</v>
      </c>
      <c r="L3552" s="11">
        <f t="shared" si="335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338"/>
        <v>theater</v>
      </c>
      <c r="R3552" t="str">
        <f t="shared" si="339"/>
        <v>plays</v>
      </c>
      <c r="S3552" s="6">
        <f t="shared" si="336"/>
        <v>1.048</v>
      </c>
      <c r="T3552" s="7">
        <f t="shared" si="337"/>
        <v>40.9375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4"/>
        <v>41781.921527777777</v>
      </c>
      <c r="K3553">
        <v>1398342170</v>
      </c>
      <c r="L3553" s="11">
        <f t="shared" si="335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338"/>
        <v>theater</v>
      </c>
      <c r="R3553" t="str">
        <f t="shared" si="339"/>
        <v>plays</v>
      </c>
      <c r="S3553" s="6">
        <f t="shared" si="336"/>
        <v>1.0183333333333333</v>
      </c>
      <c r="T3553" s="7">
        <f t="shared" si="337"/>
        <v>61.1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4"/>
        <v>41818.587083333332</v>
      </c>
      <c r="K3554">
        <v>1401372324</v>
      </c>
      <c r="L3554" s="11">
        <f t="shared" si="335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338"/>
        <v>theater</v>
      </c>
      <c r="R3554" t="str">
        <f t="shared" si="339"/>
        <v>plays</v>
      </c>
      <c r="S3554" s="6">
        <f t="shared" si="336"/>
        <v>1</v>
      </c>
      <c r="T3554" s="7">
        <f t="shared" si="337"/>
        <v>38.65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4"/>
        <v>42228</v>
      </c>
      <c r="K3555">
        <v>1436575280</v>
      </c>
      <c r="L3555" s="11">
        <f t="shared" si="335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338"/>
        <v>theater</v>
      </c>
      <c r="R3555" t="str">
        <f t="shared" si="339"/>
        <v>plays</v>
      </c>
      <c r="S3555" s="6">
        <f t="shared" si="336"/>
        <v>1.0627272727272727</v>
      </c>
      <c r="T3555" s="7">
        <f t="shared" si="337"/>
        <v>56.20192307692308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4"/>
        <v>42046.708333333328</v>
      </c>
      <c r="K3556">
        <v>1421025159</v>
      </c>
      <c r="L3556" s="11">
        <f t="shared" si="335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338"/>
        <v>theater</v>
      </c>
      <c r="R3556" t="str">
        <f t="shared" si="339"/>
        <v>plays</v>
      </c>
      <c r="S3556" s="6">
        <f t="shared" si="336"/>
        <v>1.1342219999999998</v>
      </c>
      <c r="T3556" s="7">
        <f t="shared" si="337"/>
        <v>107.00207547169811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4"/>
        <v>42691.483726851846</v>
      </c>
      <c r="K3557">
        <v>1476786994</v>
      </c>
      <c r="L3557" s="11">
        <f t="shared" si="335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338"/>
        <v>theater</v>
      </c>
      <c r="R3557" t="str">
        <f t="shared" si="339"/>
        <v>plays</v>
      </c>
      <c r="S3557" s="6">
        <f t="shared" si="336"/>
        <v>1</v>
      </c>
      <c r="T3557" s="7">
        <f t="shared" si="337"/>
        <v>171.42857142857142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4"/>
        <v>41868.649583333332</v>
      </c>
      <c r="K3558">
        <v>1403105724</v>
      </c>
      <c r="L3558" s="11">
        <f t="shared" si="335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338"/>
        <v>theater</v>
      </c>
      <c r="R3558" t="str">
        <f t="shared" si="339"/>
        <v>plays</v>
      </c>
      <c r="S3558" s="6">
        <f t="shared" si="336"/>
        <v>1.0045454545454546</v>
      </c>
      <c r="T3558" s="7">
        <f t="shared" si="337"/>
        <v>110.5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4"/>
        <v>41764.276747685188</v>
      </c>
      <c r="K3559">
        <v>1396334311</v>
      </c>
      <c r="L3559" s="11">
        <f t="shared" si="335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338"/>
        <v>theater</v>
      </c>
      <c r="R3559" t="str">
        <f t="shared" si="339"/>
        <v>plays</v>
      </c>
      <c r="S3559" s="6">
        <f t="shared" si="336"/>
        <v>1.0003599999999999</v>
      </c>
      <c r="T3559" s="7">
        <f t="shared" si="337"/>
        <v>179.27598566308242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4"/>
        <v>42181.875</v>
      </c>
      <c r="K3560">
        <v>1431718575</v>
      </c>
      <c r="L3560" s="11">
        <f t="shared" si="335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338"/>
        <v>theater</v>
      </c>
      <c r="R3560" t="str">
        <f t="shared" si="339"/>
        <v>plays</v>
      </c>
      <c r="S3560" s="6">
        <f t="shared" si="336"/>
        <v>1.44</v>
      </c>
      <c r="T3560" s="7">
        <f t="shared" si="337"/>
        <v>22.90909090909091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4"/>
        <v>42216.373611111107</v>
      </c>
      <c r="K3561">
        <v>1436408308</v>
      </c>
      <c r="L3561" s="11">
        <f t="shared" si="335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338"/>
        <v>theater</v>
      </c>
      <c r="R3561" t="str">
        <f t="shared" si="339"/>
        <v>plays</v>
      </c>
      <c r="S3561" s="6">
        <f t="shared" si="336"/>
        <v>1.0349999999999999</v>
      </c>
      <c r="T3561" s="7">
        <f t="shared" si="337"/>
        <v>43.125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4"/>
        <v>42151.114583333328</v>
      </c>
      <c r="K3562">
        <v>1429651266</v>
      </c>
      <c r="L3562" s="11">
        <f t="shared" si="335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338"/>
        <v>theater</v>
      </c>
      <c r="R3562" t="str">
        <f t="shared" si="339"/>
        <v>plays</v>
      </c>
      <c r="S3562" s="6">
        <f t="shared" si="336"/>
        <v>1.0843750000000001</v>
      </c>
      <c r="T3562" s="7">
        <f t="shared" si="337"/>
        <v>46.891891891891895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4"/>
        <v>42221.774999999994</v>
      </c>
      <c r="K3563">
        <v>1437236378</v>
      </c>
      <c r="L3563" s="11">
        <f t="shared" si="335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338"/>
        <v>theater</v>
      </c>
      <c r="R3563" t="str">
        <f t="shared" si="339"/>
        <v>plays</v>
      </c>
      <c r="S3563" s="6">
        <f t="shared" si="336"/>
        <v>1.024</v>
      </c>
      <c r="T3563" s="7">
        <f t="shared" si="337"/>
        <v>47.407407407407405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4"/>
        <v>42442.916666666672</v>
      </c>
      <c r="K3564">
        <v>1457115427</v>
      </c>
      <c r="L3564" s="11">
        <f t="shared" si="335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338"/>
        <v>theater</v>
      </c>
      <c r="R3564" t="str">
        <f t="shared" si="339"/>
        <v>plays</v>
      </c>
      <c r="S3564" s="6">
        <f t="shared" si="336"/>
        <v>1.4888888888888889</v>
      </c>
      <c r="T3564" s="7">
        <f t="shared" si="337"/>
        <v>15.129032258064516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4"/>
        <v>42583.791666666672</v>
      </c>
      <c r="K3565">
        <v>1467648456</v>
      </c>
      <c r="L3565" s="11">
        <f t="shared" si="335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338"/>
        <v>theater</v>
      </c>
      <c r="R3565" t="str">
        <f t="shared" si="339"/>
        <v>plays</v>
      </c>
      <c r="S3565" s="6">
        <f t="shared" si="336"/>
        <v>1.0549000000000002</v>
      </c>
      <c r="T3565" s="7">
        <f t="shared" si="337"/>
        <v>21.098000000000003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4"/>
        <v>42282.666666666672</v>
      </c>
      <c r="K3566">
        <v>1440082649</v>
      </c>
      <c r="L3566" s="11">
        <f t="shared" si="335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338"/>
        <v>theater</v>
      </c>
      <c r="R3566" t="str">
        <f t="shared" si="339"/>
        <v>plays</v>
      </c>
      <c r="S3566" s="6">
        <f t="shared" si="336"/>
        <v>1.0049999999999999</v>
      </c>
      <c r="T3566" s="7">
        <f t="shared" si="337"/>
        <v>59.117647058823529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4"/>
        <v>42004.743148148147</v>
      </c>
      <c r="K3567">
        <v>1417456208</v>
      </c>
      <c r="L3567" s="11">
        <f t="shared" si="335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338"/>
        <v>theater</v>
      </c>
      <c r="R3567" t="str">
        <f t="shared" si="339"/>
        <v>plays</v>
      </c>
      <c r="S3567" s="6">
        <f t="shared" si="336"/>
        <v>1.3055555555555556</v>
      </c>
      <c r="T3567" s="7">
        <f t="shared" si="337"/>
        <v>97.916666666666671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4"/>
        <v>42027.507905092592</v>
      </c>
      <c r="K3568">
        <v>1419423083</v>
      </c>
      <c r="L3568" s="11">
        <f t="shared" si="335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338"/>
        <v>theater</v>
      </c>
      <c r="R3568" t="str">
        <f t="shared" si="339"/>
        <v>plays</v>
      </c>
      <c r="S3568" s="6">
        <f t="shared" si="336"/>
        <v>1.0475000000000001</v>
      </c>
      <c r="T3568" s="7">
        <f t="shared" si="337"/>
        <v>55.131578947368418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4"/>
        <v>42165.810694444444</v>
      </c>
      <c r="K3569">
        <v>1431372444</v>
      </c>
      <c r="L3569" s="11">
        <f t="shared" si="335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338"/>
        <v>theater</v>
      </c>
      <c r="R3569" t="str">
        <f t="shared" si="339"/>
        <v>plays</v>
      </c>
      <c r="S3569" s="6">
        <f t="shared" si="336"/>
        <v>1.0880000000000001</v>
      </c>
      <c r="T3569" s="7">
        <f t="shared" si="337"/>
        <v>26.536585365853657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4"/>
        <v>41899.740671296298</v>
      </c>
      <c r="K3570">
        <v>1408383994</v>
      </c>
      <c r="L3570" s="11">
        <f t="shared" si="335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338"/>
        <v>theater</v>
      </c>
      <c r="R3570" t="str">
        <f t="shared" si="339"/>
        <v>plays</v>
      </c>
      <c r="S3570" s="6">
        <f t="shared" si="336"/>
        <v>1.1100000000000001</v>
      </c>
      <c r="T3570" s="7">
        <f t="shared" si="337"/>
        <v>58.421052631578945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4"/>
        <v>42012.688611111109</v>
      </c>
      <c r="K3571">
        <v>1418142696</v>
      </c>
      <c r="L3571" s="11">
        <f t="shared" si="335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338"/>
        <v>theater</v>
      </c>
      <c r="R3571" t="str">
        <f t="shared" si="339"/>
        <v>plays</v>
      </c>
      <c r="S3571" s="6">
        <f t="shared" si="336"/>
        <v>1.0047999999999999</v>
      </c>
      <c r="T3571" s="7">
        <f t="shared" si="337"/>
        <v>122.53658536585365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4"/>
        <v>42004.291666666672</v>
      </c>
      <c r="K3572">
        <v>1417593483</v>
      </c>
      <c r="L3572" s="11">
        <f t="shared" si="335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338"/>
        <v>theater</v>
      </c>
      <c r="R3572" t="str">
        <f t="shared" si="339"/>
        <v>plays</v>
      </c>
      <c r="S3572" s="6">
        <f t="shared" si="336"/>
        <v>1.1435</v>
      </c>
      <c r="T3572" s="7">
        <f t="shared" si="337"/>
        <v>87.961538461538467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4"/>
        <v>41942.858946759261</v>
      </c>
      <c r="K3573">
        <v>1412109413</v>
      </c>
      <c r="L3573" s="11">
        <f t="shared" si="335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338"/>
        <v>theater</v>
      </c>
      <c r="R3573" t="str">
        <f t="shared" si="339"/>
        <v>plays</v>
      </c>
      <c r="S3573" s="6">
        <f t="shared" si="336"/>
        <v>1.2206666666666666</v>
      </c>
      <c r="T3573" s="7">
        <f t="shared" si="337"/>
        <v>73.239999999999995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4"/>
        <v>42176.570393518516</v>
      </c>
      <c r="K3574">
        <v>1432302082</v>
      </c>
      <c r="L3574" s="11">
        <f t="shared" si="335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338"/>
        <v>theater</v>
      </c>
      <c r="R3574" t="str">
        <f t="shared" si="339"/>
        <v>plays</v>
      </c>
      <c r="S3574" s="6">
        <f t="shared" si="336"/>
        <v>1</v>
      </c>
      <c r="T3574" s="7">
        <f t="shared" si="337"/>
        <v>55.555555555555557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4"/>
        <v>41951.417199074072</v>
      </c>
      <c r="K3575">
        <v>1412845246</v>
      </c>
      <c r="L3575" s="11">
        <f t="shared" si="335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338"/>
        <v>theater</v>
      </c>
      <c r="R3575" t="str">
        <f t="shared" si="339"/>
        <v>plays</v>
      </c>
      <c r="S3575" s="6">
        <f t="shared" si="336"/>
        <v>1.028</v>
      </c>
      <c r="T3575" s="7">
        <f t="shared" si="337"/>
        <v>39.53846153846154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4"/>
        <v>41956.984351851846</v>
      </c>
      <c r="K3576">
        <v>1413326248</v>
      </c>
      <c r="L3576" s="11">
        <f t="shared" si="335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338"/>
        <v>theater</v>
      </c>
      <c r="R3576" t="str">
        <f t="shared" si="339"/>
        <v>plays</v>
      </c>
      <c r="S3576" s="6">
        <f t="shared" si="336"/>
        <v>1.0612068965517241</v>
      </c>
      <c r="T3576" s="7">
        <f t="shared" si="337"/>
        <v>136.77777777777777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4"/>
        <v>42593.165972222225</v>
      </c>
      <c r="K3577">
        <v>1468176527</v>
      </c>
      <c r="L3577" s="11">
        <f t="shared" si="335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338"/>
        <v>theater</v>
      </c>
      <c r="R3577" t="str">
        <f t="shared" si="339"/>
        <v>plays</v>
      </c>
      <c r="S3577" s="6">
        <f t="shared" si="336"/>
        <v>1.0133000000000001</v>
      </c>
      <c r="T3577" s="7">
        <f t="shared" si="337"/>
        <v>99.343137254901961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4"/>
        <v>42709.590902777782</v>
      </c>
      <c r="K3578">
        <v>1475759454</v>
      </c>
      <c r="L3578" s="11">
        <f t="shared" si="335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338"/>
        <v>theater</v>
      </c>
      <c r="R3578" t="str">
        <f t="shared" si="339"/>
        <v>plays</v>
      </c>
      <c r="S3578" s="6">
        <f t="shared" si="336"/>
        <v>1</v>
      </c>
      <c r="T3578" s="7">
        <f t="shared" si="337"/>
        <v>20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4"/>
        <v>42120.26944444445</v>
      </c>
      <c r="K3579">
        <v>1427741583</v>
      </c>
      <c r="L3579" s="11">
        <f t="shared" si="335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338"/>
        <v>theater</v>
      </c>
      <c r="R3579" t="str">
        <f t="shared" si="339"/>
        <v>plays</v>
      </c>
      <c r="S3579" s="6">
        <f t="shared" si="336"/>
        <v>1.3</v>
      </c>
      <c r="T3579" s="7">
        <f t="shared" si="337"/>
        <v>28.888888888888889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4"/>
        <v>42490.733530092592</v>
      </c>
      <c r="K3580">
        <v>1459445777</v>
      </c>
      <c r="L3580" s="11">
        <f t="shared" si="335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338"/>
        <v>theater</v>
      </c>
      <c r="R3580" t="str">
        <f t="shared" si="339"/>
        <v>plays</v>
      </c>
      <c r="S3580" s="6">
        <f t="shared" si="336"/>
        <v>1.0001333333333333</v>
      </c>
      <c r="T3580" s="7">
        <f t="shared" si="337"/>
        <v>40.545945945945945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4"/>
        <v>42460.720555555556</v>
      </c>
      <c r="K3581">
        <v>1456856256</v>
      </c>
      <c r="L3581" s="11">
        <f t="shared" si="335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338"/>
        <v>theater</v>
      </c>
      <c r="R3581" t="str">
        <f t="shared" si="339"/>
        <v>plays</v>
      </c>
      <c r="S3581" s="6">
        <f t="shared" si="336"/>
        <v>1</v>
      </c>
      <c r="T3581" s="7">
        <f t="shared" si="337"/>
        <v>35.714285714285715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4"/>
        <v>42064.207638888889</v>
      </c>
      <c r="K3582">
        <v>1421900022</v>
      </c>
      <c r="L3582" s="11">
        <f t="shared" si="335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338"/>
        <v>theater</v>
      </c>
      <c r="R3582" t="str">
        <f t="shared" si="339"/>
        <v>plays</v>
      </c>
      <c r="S3582" s="6">
        <f t="shared" si="336"/>
        <v>1.1388888888888888</v>
      </c>
      <c r="T3582" s="7">
        <f t="shared" si="337"/>
        <v>37.962962962962962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4"/>
        <v>41850.471180555556</v>
      </c>
      <c r="K3583">
        <v>1405509510</v>
      </c>
      <c r="L3583" s="11">
        <f t="shared" si="335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338"/>
        <v>theater</v>
      </c>
      <c r="R3583" t="str">
        <f t="shared" si="339"/>
        <v>plays</v>
      </c>
      <c r="S3583" s="6">
        <f t="shared" si="336"/>
        <v>1</v>
      </c>
      <c r="T3583" s="7">
        <f t="shared" si="337"/>
        <v>33.333333333333336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4"/>
        <v>42465.095856481479</v>
      </c>
      <c r="K3584">
        <v>1458613082</v>
      </c>
      <c r="L3584" s="11">
        <f t="shared" si="335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338"/>
        <v>theater</v>
      </c>
      <c r="R3584" t="str">
        <f t="shared" si="339"/>
        <v>plays</v>
      </c>
      <c r="S3584" s="6">
        <f t="shared" si="336"/>
        <v>2.87</v>
      </c>
      <c r="T3584" s="7">
        <f t="shared" si="337"/>
        <v>58.571428571428569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4"/>
        <v>42478.384317129632</v>
      </c>
      <c r="K3585">
        <v>1455790405</v>
      </c>
      <c r="L3585" s="11">
        <f t="shared" si="335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338"/>
        <v>theater</v>
      </c>
      <c r="R3585" t="str">
        <f t="shared" si="339"/>
        <v>plays</v>
      </c>
      <c r="S3585" s="6">
        <f t="shared" si="336"/>
        <v>1.085</v>
      </c>
      <c r="T3585" s="7">
        <f t="shared" si="337"/>
        <v>135.625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4"/>
        <v>42198.316481481481</v>
      </c>
      <c r="K3586">
        <v>1434180944</v>
      </c>
      <c r="L3586" s="11">
        <f t="shared" si="335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338"/>
        <v>theater</v>
      </c>
      <c r="R3586" t="str">
        <f t="shared" si="339"/>
        <v>plays</v>
      </c>
      <c r="S3586" s="6">
        <f t="shared" si="336"/>
        <v>1.155</v>
      </c>
      <c r="T3586" s="7">
        <f t="shared" si="337"/>
        <v>30.9375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40">(((I3587/60)/60)/24)+DATE(1970,1,1)</f>
        <v>41994.716319444444</v>
      </c>
      <c r="K3587">
        <v>1416589890</v>
      </c>
      <c r="L3587" s="11">
        <f t="shared" ref="L3587:L3650" si="341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si="338"/>
        <v>theater</v>
      </c>
      <c r="R3587" t="str">
        <f t="shared" si="339"/>
        <v>plays</v>
      </c>
      <c r="S3587" s="6">
        <f t="shared" ref="S3587:S3650" si="342">E3587/D3587</f>
        <v>1.1911764705882353</v>
      </c>
      <c r="T3587" s="7">
        <f t="shared" ref="T3587:T3650" si="343">IF(E3587=0,0,E3587/N3587)</f>
        <v>176.08695652173913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40"/>
        <v>42636.697569444441</v>
      </c>
      <c r="K3588">
        <v>1469465070</v>
      </c>
      <c r="L3588" s="11">
        <f t="shared" si="341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338"/>
        <v>theater</v>
      </c>
      <c r="R3588" t="str">
        <f t="shared" si="339"/>
        <v>plays</v>
      </c>
      <c r="S3588" s="6">
        <f t="shared" si="342"/>
        <v>1.0942666666666667</v>
      </c>
      <c r="T3588" s="7">
        <f t="shared" si="343"/>
        <v>151.9814814814815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40"/>
        <v>42548.791666666672</v>
      </c>
      <c r="K3589">
        <v>1463144254</v>
      </c>
      <c r="L3589" s="11">
        <f t="shared" si="341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338"/>
        <v>theater</v>
      </c>
      <c r="R3589" t="str">
        <f t="shared" si="339"/>
        <v>plays</v>
      </c>
      <c r="S3589" s="6">
        <f t="shared" si="342"/>
        <v>1.266</v>
      </c>
      <c r="T3589" s="7">
        <f t="shared" si="343"/>
        <v>22.607142857142858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40"/>
        <v>42123.958333333328</v>
      </c>
      <c r="K3590">
        <v>1428436410</v>
      </c>
      <c r="L3590" s="11">
        <f t="shared" si="341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338"/>
        <v>theater</v>
      </c>
      <c r="R3590" t="str">
        <f t="shared" si="339"/>
        <v>plays</v>
      </c>
      <c r="S3590" s="6">
        <f t="shared" si="342"/>
        <v>1.0049999999999999</v>
      </c>
      <c r="T3590" s="7">
        <f t="shared" si="343"/>
        <v>18.272727272727273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40"/>
        <v>42150.647534722222</v>
      </c>
      <c r="K3591">
        <v>1430494347</v>
      </c>
      <c r="L3591" s="11">
        <f t="shared" si="341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338"/>
        <v>theater</v>
      </c>
      <c r="R3591" t="str">
        <f t="shared" si="339"/>
        <v>plays</v>
      </c>
      <c r="S3591" s="6">
        <f t="shared" si="342"/>
        <v>1.2749999999999999</v>
      </c>
      <c r="T3591" s="7">
        <f t="shared" si="343"/>
        <v>82.258064516129039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40"/>
        <v>41932.333726851852</v>
      </c>
      <c r="K3592">
        <v>1411200034</v>
      </c>
      <c r="L3592" s="11">
        <f t="shared" si="341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338"/>
        <v>theater</v>
      </c>
      <c r="R3592" t="str">
        <f t="shared" si="339"/>
        <v>plays</v>
      </c>
      <c r="S3592" s="6">
        <f t="shared" si="342"/>
        <v>1.0005999999999999</v>
      </c>
      <c r="T3592" s="7">
        <f t="shared" si="343"/>
        <v>68.534246575342465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40"/>
        <v>42028.207638888889</v>
      </c>
      <c r="K3593">
        <v>1419979544</v>
      </c>
      <c r="L3593" s="11">
        <f t="shared" si="341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338"/>
        <v>theater</v>
      </c>
      <c r="R3593" t="str">
        <f t="shared" si="339"/>
        <v>plays</v>
      </c>
      <c r="S3593" s="6">
        <f t="shared" si="342"/>
        <v>1.75</v>
      </c>
      <c r="T3593" s="7">
        <f t="shared" si="343"/>
        <v>68.055555555555557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40"/>
        <v>42046.207638888889</v>
      </c>
      <c r="K3594">
        <v>1418673307</v>
      </c>
      <c r="L3594" s="11">
        <f t="shared" si="341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338"/>
        <v>theater</v>
      </c>
      <c r="R3594" t="str">
        <f t="shared" si="339"/>
        <v>plays</v>
      </c>
      <c r="S3594" s="6">
        <f t="shared" si="342"/>
        <v>1.2725</v>
      </c>
      <c r="T3594" s="7">
        <f t="shared" si="343"/>
        <v>72.714285714285708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40"/>
        <v>42009.851388888885</v>
      </c>
      <c r="K3595">
        <v>1417469639</v>
      </c>
      <c r="L3595" s="11">
        <f t="shared" si="341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ref="Q3595:Q3658" si="344">LEFT(P3595, FIND("/",P3595)-1)</f>
        <v>theater</v>
      </c>
      <c r="R3595" t="str">
        <f t="shared" ref="R3595:R3658" si="345">RIGHT(P3595,LEN(P3595)-FIND("/",P3595))</f>
        <v>plays</v>
      </c>
      <c r="S3595" s="6">
        <f t="shared" si="342"/>
        <v>1.1063333333333334</v>
      </c>
      <c r="T3595" s="7">
        <f t="shared" si="343"/>
        <v>77.186046511627907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40"/>
        <v>42617.066921296297</v>
      </c>
      <c r="K3596">
        <v>1470792982</v>
      </c>
      <c r="L3596" s="11">
        <f t="shared" si="341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344"/>
        <v>theater</v>
      </c>
      <c r="R3596" t="str">
        <f t="shared" si="345"/>
        <v>plays</v>
      </c>
      <c r="S3596" s="6">
        <f t="shared" si="342"/>
        <v>1.2593749999999999</v>
      </c>
      <c r="T3596" s="7">
        <f t="shared" si="343"/>
        <v>55.972222222222221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40"/>
        <v>42076.290972222225</v>
      </c>
      <c r="K3597">
        <v>1423959123</v>
      </c>
      <c r="L3597" s="11">
        <f t="shared" si="341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344"/>
        <v>theater</v>
      </c>
      <c r="R3597" t="str">
        <f t="shared" si="345"/>
        <v>plays</v>
      </c>
      <c r="S3597" s="6">
        <f t="shared" si="342"/>
        <v>1.1850000000000001</v>
      </c>
      <c r="T3597" s="7">
        <f t="shared" si="343"/>
        <v>49.693548387096776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40"/>
        <v>41877.715069444443</v>
      </c>
      <c r="K3598">
        <v>1407258582</v>
      </c>
      <c r="L3598" s="11">
        <f t="shared" si="341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344"/>
        <v>theater</v>
      </c>
      <c r="R3598" t="str">
        <f t="shared" si="345"/>
        <v>plays</v>
      </c>
      <c r="S3598" s="6">
        <f t="shared" si="342"/>
        <v>1.0772727272727274</v>
      </c>
      <c r="T3598" s="7">
        <f t="shared" si="343"/>
        <v>79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40"/>
        <v>42432.249305555553</v>
      </c>
      <c r="K3599">
        <v>1455717790</v>
      </c>
      <c r="L3599" s="11">
        <f t="shared" si="341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344"/>
        <v>theater</v>
      </c>
      <c r="R3599" t="str">
        <f t="shared" si="345"/>
        <v>plays</v>
      </c>
      <c r="S3599" s="6">
        <f t="shared" si="342"/>
        <v>1.026</v>
      </c>
      <c r="T3599" s="7">
        <f t="shared" si="343"/>
        <v>77.727272727272734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40"/>
        <v>41885.207638888889</v>
      </c>
      <c r="K3600">
        <v>1408129822</v>
      </c>
      <c r="L3600" s="11">
        <f t="shared" si="341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344"/>
        <v>theater</v>
      </c>
      <c r="R3600" t="str">
        <f t="shared" si="345"/>
        <v>plays</v>
      </c>
      <c r="S3600" s="6">
        <f t="shared" si="342"/>
        <v>1.101</v>
      </c>
      <c r="T3600" s="7">
        <f t="shared" si="343"/>
        <v>40.777777777777779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40"/>
        <v>42246</v>
      </c>
      <c r="K3601">
        <v>1438715077</v>
      </c>
      <c r="L3601" s="11">
        <f t="shared" si="341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344"/>
        <v>theater</v>
      </c>
      <c r="R3601" t="str">
        <f t="shared" si="345"/>
        <v>plays</v>
      </c>
      <c r="S3601" s="6">
        <f t="shared" si="342"/>
        <v>2.02</v>
      </c>
      <c r="T3601" s="7">
        <f t="shared" si="343"/>
        <v>59.411764705882355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40"/>
        <v>42656.849120370374</v>
      </c>
      <c r="K3602">
        <v>1473970964</v>
      </c>
      <c r="L3602" s="11">
        <f t="shared" si="341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344"/>
        <v>theater</v>
      </c>
      <c r="R3602" t="str">
        <f t="shared" si="345"/>
        <v>plays</v>
      </c>
      <c r="S3602" s="6">
        <f t="shared" si="342"/>
        <v>1.3</v>
      </c>
      <c r="T3602" s="7">
        <f t="shared" si="343"/>
        <v>3.25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40"/>
        <v>42020.99863425926</v>
      </c>
      <c r="K3603">
        <v>1418860682</v>
      </c>
      <c r="L3603" s="11">
        <f t="shared" si="341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344"/>
        <v>theater</v>
      </c>
      <c r="R3603" t="str">
        <f t="shared" si="345"/>
        <v>plays</v>
      </c>
      <c r="S3603" s="6">
        <f t="shared" si="342"/>
        <v>1.0435000000000001</v>
      </c>
      <c r="T3603" s="7">
        <f t="shared" si="343"/>
        <v>39.377358490566039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40"/>
        <v>42507.894432870366</v>
      </c>
      <c r="K3604">
        <v>1458336479</v>
      </c>
      <c r="L3604" s="11">
        <f t="shared" si="341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344"/>
        <v>theater</v>
      </c>
      <c r="R3604" t="str">
        <f t="shared" si="345"/>
        <v>plays</v>
      </c>
      <c r="S3604" s="6">
        <f t="shared" si="342"/>
        <v>1.0004999999999999</v>
      </c>
      <c r="T3604" s="7">
        <f t="shared" si="343"/>
        <v>81.673469387755105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40"/>
        <v>42313.906018518523</v>
      </c>
      <c r="K3605">
        <v>1444164280</v>
      </c>
      <c r="L3605" s="11">
        <f t="shared" si="341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344"/>
        <v>theater</v>
      </c>
      <c r="R3605" t="str">
        <f t="shared" si="345"/>
        <v>plays</v>
      </c>
      <c r="S3605" s="6">
        <f t="shared" si="342"/>
        <v>1.7066666666666668</v>
      </c>
      <c r="T3605" s="7">
        <f t="shared" si="343"/>
        <v>44.912280701754383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40"/>
        <v>42489.290972222225</v>
      </c>
      <c r="K3606">
        <v>1461370956</v>
      </c>
      <c r="L3606" s="11">
        <f t="shared" si="341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344"/>
        <v>theater</v>
      </c>
      <c r="R3606" t="str">
        <f t="shared" si="345"/>
        <v>plays</v>
      </c>
      <c r="S3606" s="6">
        <f t="shared" si="342"/>
        <v>1.1283333333333334</v>
      </c>
      <c r="T3606" s="7">
        <f t="shared" si="343"/>
        <v>49.05797101449275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40"/>
        <v>42413.793124999997</v>
      </c>
      <c r="K3607">
        <v>1452798126</v>
      </c>
      <c r="L3607" s="11">
        <f t="shared" si="341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344"/>
        <v>theater</v>
      </c>
      <c r="R3607" t="str">
        <f t="shared" si="345"/>
        <v>plays</v>
      </c>
      <c r="S3607" s="6">
        <f t="shared" si="342"/>
        <v>1.84</v>
      </c>
      <c r="T3607" s="7">
        <f t="shared" si="343"/>
        <v>30.666666666666668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40"/>
        <v>42596.604826388888</v>
      </c>
      <c r="K3608">
        <v>1468593057</v>
      </c>
      <c r="L3608" s="11">
        <f t="shared" si="341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344"/>
        <v>theater</v>
      </c>
      <c r="R3608" t="str">
        <f t="shared" si="345"/>
        <v>plays</v>
      </c>
      <c r="S3608" s="6">
        <f t="shared" si="342"/>
        <v>1.3026666666666666</v>
      </c>
      <c r="T3608" s="7">
        <f t="shared" si="343"/>
        <v>61.0625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40"/>
        <v>42353</v>
      </c>
      <c r="K3609">
        <v>1448924882</v>
      </c>
      <c r="L3609" s="11">
        <f t="shared" si="341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344"/>
        <v>theater</v>
      </c>
      <c r="R3609" t="str">
        <f t="shared" si="345"/>
        <v>plays</v>
      </c>
      <c r="S3609" s="6">
        <f t="shared" si="342"/>
        <v>1.0545454545454545</v>
      </c>
      <c r="T3609" s="7">
        <f t="shared" si="343"/>
        <v>29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40"/>
        <v>42538.583333333328</v>
      </c>
      <c r="K3610">
        <v>1463418090</v>
      </c>
      <c r="L3610" s="11">
        <f t="shared" si="341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344"/>
        <v>theater</v>
      </c>
      <c r="R3610" t="str">
        <f t="shared" si="345"/>
        <v>plays</v>
      </c>
      <c r="S3610" s="6">
        <f t="shared" si="342"/>
        <v>1</v>
      </c>
      <c r="T3610" s="7">
        <f t="shared" si="343"/>
        <v>29.62962962962963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40"/>
        <v>42459.950057870374</v>
      </c>
      <c r="K3611">
        <v>1456789685</v>
      </c>
      <c r="L3611" s="11">
        <f t="shared" si="341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344"/>
        <v>theater</v>
      </c>
      <c r="R3611" t="str">
        <f t="shared" si="345"/>
        <v>plays</v>
      </c>
      <c r="S3611" s="6">
        <f t="shared" si="342"/>
        <v>1.5331632653061225</v>
      </c>
      <c r="T3611" s="7">
        <f t="shared" si="343"/>
        <v>143.0952380952381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40"/>
        <v>42233.432129629626</v>
      </c>
      <c r="K3612">
        <v>1437214936</v>
      </c>
      <c r="L3612" s="11">
        <f t="shared" si="341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344"/>
        <v>theater</v>
      </c>
      <c r="R3612" t="str">
        <f t="shared" si="345"/>
        <v>plays</v>
      </c>
      <c r="S3612" s="6">
        <f t="shared" si="342"/>
        <v>1.623</v>
      </c>
      <c r="T3612" s="7">
        <f t="shared" si="343"/>
        <v>52.354838709677416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40"/>
        <v>42102.370381944449</v>
      </c>
      <c r="K3613">
        <v>1425891201</v>
      </c>
      <c r="L3613" s="11">
        <f t="shared" si="341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344"/>
        <v>theater</v>
      </c>
      <c r="R3613" t="str">
        <f t="shared" si="345"/>
        <v>plays</v>
      </c>
      <c r="S3613" s="6">
        <f t="shared" si="342"/>
        <v>1.36</v>
      </c>
      <c r="T3613" s="7">
        <f t="shared" si="343"/>
        <v>66.666666666666671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40"/>
        <v>41799.726979166669</v>
      </c>
      <c r="K3614">
        <v>1401470811</v>
      </c>
      <c r="L3614" s="11">
        <f t="shared" si="341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344"/>
        <v>theater</v>
      </c>
      <c r="R3614" t="str">
        <f t="shared" si="345"/>
        <v>plays</v>
      </c>
      <c r="S3614" s="6">
        <f t="shared" si="342"/>
        <v>1.444</v>
      </c>
      <c r="T3614" s="7">
        <f t="shared" si="343"/>
        <v>126.66666666666667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40"/>
        <v>41818.58997685185</v>
      </c>
      <c r="K3615">
        <v>1401372574</v>
      </c>
      <c r="L3615" s="11">
        <f t="shared" si="341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344"/>
        <v>theater</v>
      </c>
      <c r="R3615" t="str">
        <f t="shared" si="345"/>
        <v>plays</v>
      </c>
      <c r="S3615" s="6">
        <f t="shared" si="342"/>
        <v>1</v>
      </c>
      <c r="T3615" s="7">
        <f t="shared" si="343"/>
        <v>62.5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40"/>
        <v>42174.041851851856</v>
      </c>
      <c r="K3616">
        <v>1432083616</v>
      </c>
      <c r="L3616" s="11">
        <f t="shared" si="341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344"/>
        <v>theater</v>
      </c>
      <c r="R3616" t="str">
        <f t="shared" si="345"/>
        <v>plays</v>
      </c>
      <c r="S3616" s="6">
        <f t="shared" si="342"/>
        <v>1.008</v>
      </c>
      <c r="T3616" s="7">
        <f t="shared" si="343"/>
        <v>35.492957746478872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40"/>
        <v>42348.593703703707</v>
      </c>
      <c r="K3617">
        <v>1447164896</v>
      </c>
      <c r="L3617" s="11">
        <f t="shared" si="341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344"/>
        <v>theater</v>
      </c>
      <c r="R3617" t="str">
        <f t="shared" si="345"/>
        <v>plays</v>
      </c>
      <c r="S3617" s="6">
        <f t="shared" si="342"/>
        <v>1.0680000000000001</v>
      </c>
      <c r="T3617" s="7">
        <f t="shared" si="343"/>
        <v>37.083333333333336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40"/>
        <v>42082.908148148148</v>
      </c>
      <c r="K3618">
        <v>1424213264</v>
      </c>
      <c r="L3618" s="11">
        <f t="shared" si="341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344"/>
        <v>theater</v>
      </c>
      <c r="R3618" t="str">
        <f t="shared" si="345"/>
        <v>plays</v>
      </c>
      <c r="S3618" s="6">
        <f t="shared" si="342"/>
        <v>1.248</v>
      </c>
      <c r="T3618" s="7">
        <f t="shared" si="343"/>
        <v>69.333333333333329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40"/>
        <v>42794</v>
      </c>
      <c r="K3619">
        <v>1486996729</v>
      </c>
      <c r="L3619" s="11">
        <f t="shared" si="341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344"/>
        <v>theater</v>
      </c>
      <c r="R3619" t="str">
        <f t="shared" si="345"/>
        <v>plays</v>
      </c>
      <c r="S3619" s="6">
        <f t="shared" si="342"/>
        <v>1.1891891891891893</v>
      </c>
      <c r="T3619" s="7">
        <f t="shared" si="343"/>
        <v>17.254901960784313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40"/>
        <v>42158.627893518518</v>
      </c>
      <c r="K3620">
        <v>1430751850</v>
      </c>
      <c r="L3620" s="11">
        <f t="shared" si="341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344"/>
        <v>theater</v>
      </c>
      <c r="R3620" t="str">
        <f t="shared" si="345"/>
        <v>plays</v>
      </c>
      <c r="S3620" s="6">
        <f t="shared" si="342"/>
        <v>1.01</v>
      </c>
      <c r="T3620" s="7">
        <f t="shared" si="343"/>
        <v>36.071428571428569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40"/>
        <v>42693.916666666672</v>
      </c>
      <c r="K3621">
        <v>1476760226</v>
      </c>
      <c r="L3621" s="11">
        <f t="shared" si="341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344"/>
        <v>theater</v>
      </c>
      <c r="R3621" t="str">
        <f t="shared" si="345"/>
        <v>plays</v>
      </c>
      <c r="S3621" s="6">
        <f t="shared" si="342"/>
        <v>1.1299999999999999</v>
      </c>
      <c r="T3621" s="7">
        <f t="shared" si="343"/>
        <v>66.470588235294116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40"/>
        <v>42068.166666666672</v>
      </c>
      <c r="K3622">
        <v>1422916261</v>
      </c>
      <c r="L3622" s="11">
        <f t="shared" si="341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344"/>
        <v>theater</v>
      </c>
      <c r="R3622" t="str">
        <f t="shared" si="345"/>
        <v>plays</v>
      </c>
      <c r="S3622" s="6">
        <f t="shared" si="342"/>
        <v>1.0519047619047619</v>
      </c>
      <c r="T3622" s="7">
        <f t="shared" si="343"/>
        <v>56.065989847715734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40"/>
        <v>42643.875</v>
      </c>
      <c r="K3623">
        <v>1473200844</v>
      </c>
      <c r="L3623" s="11">
        <f t="shared" si="341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344"/>
        <v>theater</v>
      </c>
      <c r="R3623" t="str">
        <f t="shared" si="345"/>
        <v>plays</v>
      </c>
      <c r="S3623" s="6">
        <f t="shared" si="342"/>
        <v>1.0973333333333333</v>
      </c>
      <c r="T3623" s="7">
        <f t="shared" si="343"/>
        <v>47.028571428571432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40"/>
        <v>41910.140972222223</v>
      </c>
      <c r="K3624">
        <v>1409030371</v>
      </c>
      <c r="L3624" s="11">
        <f t="shared" si="341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344"/>
        <v>theater</v>
      </c>
      <c r="R3624" t="str">
        <f t="shared" si="345"/>
        <v>plays</v>
      </c>
      <c r="S3624" s="6">
        <f t="shared" si="342"/>
        <v>1.00099</v>
      </c>
      <c r="T3624" s="7">
        <f t="shared" si="343"/>
        <v>47.666190476190479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40"/>
        <v>41846.291666666664</v>
      </c>
      <c r="K3625">
        <v>1404841270</v>
      </c>
      <c r="L3625" s="11">
        <f t="shared" si="341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344"/>
        <v>theater</v>
      </c>
      <c r="R3625" t="str">
        <f t="shared" si="345"/>
        <v>plays</v>
      </c>
      <c r="S3625" s="6">
        <f t="shared" si="342"/>
        <v>1.2</v>
      </c>
      <c r="T3625" s="7">
        <f t="shared" si="343"/>
        <v>88.235294117647058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40"/>
        <v>42605.774189814809</v>
      </c>
      <c r="K3626">
        <v>1466793290</v>
      </c>
      <c r="L3626" s="11">
        <f t="shared" si="341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344"/>
        <v>theater</v>
      </c>
      <c r="R3626" t="str">
        <f t="shared" si="345"/>
        <v>plays</v>
      </c>
      <c r="S3626" s="6">
        <f t="shared" si="342"/>
        <v>1.0493333333333332</v>
      </c>
      <c r="T3626" s="7">
        <f t="shared" si="343"/>
        <v>80.717948717948715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40"/>
        <v>42187.652511574073</v>
      </c>
      <c r="K3627">
        <v>1433259577</v>
      </c>
      <c r="L3627" s="11">
        <f t="shared" si="341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344"/>
        <v>theater</v>
      </c>
      <c r="R3627" t="str">
        <f t="shared" si="345"/>
        <v>plays</v>
      </c>
      <c r="S3627" s="6">
        <f t="shared" si="342"/>
        <v>1.0266666666666666</v>
      </c>
      <c r="T3627" s="7">
        <f t="shared" si="343"/>
        <v>39.487179487179489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40"/>
        <v>41867.667326388888</v>
      </c>
      <c r="K3628">
        <v>1406390457</v>
      </c>
      <c r="L3628" s="11">
        <f t="shared" si="341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344"/>
        <v>theater</v>
      </c>
      <c r="R3628" t="str">
        <f t="shared" si="345"/>
        <v>plays</v>
      </c>
      <c r="S3628" s="6">
        <f t="shared" si="342"/>
        <v>1.0182500000000001</v>
      </c>
      <c r="T3628" s="7">
        <f t="shared" si="343"/>
        <v>84.854166666666671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40"/>
        <v>42511.165972222225</v>
      </c>
      <c r="K3629">
        <v>1459446487</v>
      </c>
      <c r="L3629" s="11">
        <f t="shared" si="341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344"/>
        <v>theater</v>
      </c>
      <c r="R3629" t="str">
        <f t="shared" si="345"/>
        <v>plays</v>
      </c>
      <c r="S3629" s="6">
        <f t="shared" si="342"/>
        <v>1</v>
      </c>
      <c r="T3629" s="7">
        <f t="shared" si="343"/>
        <v>68.965517241379317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40"/>
        <v>42351.874953703707</v>
      </c>
      <c r="K3630">
        <v>1444852796</v>
      </c>
      <c r="L3630" s="11">
        <f t="shared" si="341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344"/>
        <v>theater</v>
      </c>
      <c r="R3630" t="str">
        <f t="shared" si="345"/>
        <v>musical</v>
      </c>
      <c r="S3630" s="6">
        <f t="shared" si="342"/>
        <v>0</v>
      </c>
      <c r="T3630" s="7">
        <f t="shared" si="343"/>
        <v>0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40"/>
        <v>42495.708333333328</v>
      </c>
      <c r="K3631">
        <v>1457403364</v>
      </c>
      <c r="L3631" s="11">
        <f t="shared" si="341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344"/>
        <v>theater</v>
      </c>
      <c r="R3631" t="str">
        <f t="shared" si="345"/>
        <v>musical</v>
      </c>
      <c r="S3631" s="6">
        <f t="shared" si="342"/>
        <v>1.9999999999999999E-6</v>
      </c>
      <c r="T3631" s="7">
        <f t="shared" si="343"/>
        <v>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40"/>
        <v>41972.888773148152</v>
      </c>
      <c r="K3632">
        <v>1414700390</v>
      </c>
      <c r="L3632" s="11">
        <f t="shared" si="341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344"/>
        <v>theater</v>
      </c>
      <c r="R3632" t="str">
        <f t="shared" si="345"/>
        <v>musical</v>
      </c>
      <c r="S3632" s="6">
        <f t="shared" si="342"/>
        <v>3.3333333333333332E-4</v>
      </c>
      <c r="T3632" s="7">
        <f t="shared" si="343"/>
        <v>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40"/>
        <v>41905.165972222225</v>
      </c>
      <c r="K3633">
        <v>1409335497</v>
      </c>
      <c r="L3633" s="11">
        <f t="shared" si="341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344"/>
        <v>theater</v>
      </c>
      <c r="R3633" t="str">
        <f t="shared" si="345"/>
        <v>musical</v>
      </c>
      <c r="S3633" s="6">
        <f t="shared" si="342"/>
        <v>0.51023391812865493</v>
      </c>
      <c r="T3633" s="7">
        <f t="shared" si="343"/>
        <v>147.88135593220338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40"/>
        <v>41966.936909722222</v>
      </c>
      <c r="K3634">
        <v>1415053749</v>
      </c>
      <c r="L3634" s="11">
        <f t="shared" si="341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344"/>
        <v>theater</v>
      </c>
      <c r="R3634" t="str">
        <f t="shared" si="345"/>
        <v>musical</v>
      </c>
      <c r="S3634" s="6">
        <f t="shared" si="342"/>
        <v>0.2</v>
      </c>
      <c r="T3634" s="7">
        <f t="shared" si="343"/>
        <v>100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40"/>
        <v>42693.041666666672</v>
      </c>
      <c r="K3635">
        <v>1475765867</v>
      </c>
      <c r="L3635" s="11">
        <f t="shared" si="341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344"/>
        <v>theater</v>
      </c>
      <c r="R3635" t="str">
        <f t="shared" si="345"/>
        <v>musical</v>
      </c>
      <c r="S3635" s="6">
        <f t="shared" si="342"/>
        <v>0.35239999999999999</v>
      </c>
      <c r="T3635" s="7">
        <f t="shared" si="343"/>
        <v>56.838709677419352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40"/>
        <v>42749.165972222225</v>
      </c>
      <c r="K3636">
        <v>1480219174</v>
      </c>
      <c r="L3636" s="11">
        <f t="shared" si="341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344"/>
        <v>theater</v>
      </c>
      <c r="R3636" t="str">
        <f t="shared" si="345"/>
        <v>musical</v>
      </c>
      <c r="S3636" s="6">
        <f t="shared" si="342"/>
        <v>4.2466666666666666E-2</v>
      </c>
      <c r="T3636" s="7">
        <f t="shared" si="343"/>
        <v>176.94444444444446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40"/>
        <v>42480.88282407407</v>
      </c>
      <c r="K3637">
        <v>1458594676</v>
      </c>
      <c r="L3637" s="11">
        <f t="shared" si="341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344"/>
        <v>theater</v>
      </c>
      <c r="R3637" t="str">
        <f t="shared" si="345"/>
        <v>musical</v>
      </c>
      <c r="S3637" s="6">
        <f t="shared" si="342"/>
        <v>0.36457142857142855</v>
      </c>
      <c r="T3637" s="7">
        <f t="shared" si="343"/>
        <v>127.6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40"/>
        <v>42261.694780092599</v>
      </c>
      <c r="K3638">
        <v>1439224829</v>
      </c>
      <c r="L3638" s="11">
        <f t="shared" si="341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344"/>
        <v>theater</v>
      </c>
      <c r="R3638" t="str">
        <f t="shared" si="345"/>
        <v>musical</v>
      </c>
      <c r="S3638" s="6">
        <f t="shared" si="342"/>
        <v>0</v>
      </c>
      <c r="T3638" s="7">
        <f t="shared" si="343"/>
        <v>0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40"/>
        <v>42005.700636574074</v>
      </c>
      <c r="K3639">
        <v>1417538935</v>
      </c>
      <c r="L3639" s="11">
        <f t="shared" si="341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344"/>
        <v>theater</v>
      </c>
      <c r="R3639" t="str">
        <f t="shared" si="345"/>
        <v>musical</v>
      </c>
      <c r="S3639" s="6">
        <f t="shared" si="342"/>
        <v>0.30866666666666664</v>
      </c>
      <c r="T3639" s="7">
        <f t="shared" si="343"/>
        <v>66.142857142857139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40"/>
        <v>42113.631157407406</v>
      </c>
      <c r="K3640">
        <v>1424275732</v>
      </c>
      <c r="L3640" s="11">
        <f t="shared" si="341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344"/>
        <v>theater</v>
      </c>
      <c r="R3640" t="str">
        <f t="shared" si="345"/>
        <v>musical</v>
      </c>
      <c r="S3640" s="6">
        <f t="shared" si="342"/>
        <v>6.545454545454546E-2</v>
      </c>
      <c r="T3640" s="7">
        <f t="shared" si="343"/>
        <v>108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40"/>
        <v>42650.632638888885</v>
      </c>
      <c r="K3641">
        <v>1470672906</v>
      </c>
      <c r="L3641" s="11">
        <f t="shared" si="341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344"/>
        <v>theater</v>
      </c>
      <c r="R3641" t="str">
        <f t="shared" si="345"/>
        <v>musical</v>
      </c>
      <c r="S3641" s="6">
        <f t="shared" si="342"/>
        <v>4.0000000000000003E-5</v>
      </c>
      <c r="T3641" s="7">
        <f t="shared" si="343"/>
        <v>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40"/>
        <v>42134.781597222223</v>
      </c>
      <c r="K3642">
        <v>1428691530</v>
      </c>
      <c r="L3642" s="11">
        <f t="shared" si="341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344"/>
        <v>theater</v>
      </c>
      <c r="R3642" t="str">
        <f t="shared" si="345"/>
        <v>musical</v>
      </c>
      <c r="S3642" s="6">
        <f t="shared" si="342"/>
        <v>5.5E-2</v>
      </c>
      <c r="T3642" s="7">
        <f t="shared" si="343"/>
        <v>18.333333333333332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40"/>
        <v>41917.208333333336</v>
      </c>
      <c r="K3643">
        <v>1410966179</v>
      </c>
      <c r="L3643" s="11">
        <f t="shared" si="341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344"/>
        <v>theater</v>
      </c>
      <c r="R3643" t="str">
        <f t="shared" si="345"/>
        <v>musical</v>
      </c>
      <c r="S3643" s="6">
        <f t="shared" si="342"/>
        <v>0</v>
      </c>
      <c r="T3643" s="7">
        <f t="shared" si="343"/>
        <v>0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40"/>
        <v>42338.708333333328</v>
      </c>
      <c r="K3644">
        <v>1445369727</v>
      </c>
      <c r="L3644" s="11">
        <f t="shared" si="341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344"/>
        <v>theater</v>
      </c>
      <c r="R3644" t="str">
        <f t="shared" si="345"/>
        <v>musical</v>
      </c>
      <c r="S3644" s="6">
        <f t="shared" si="342"/>
        <v>2.1428571428571429E-2</v>
      </c>
      <c r="T3644" s="7">
        <f t="shared" si="343"/>
        <v>7.5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40"/>
        <v>42325.185636574075</v>
      </c>
      <c r="K3645">
        <v>1444274839</v>
      </c>
      <c r="L3645" s="11">
        <f t="shared" si="341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344"/>
        <v>theater</v>
      </c>
      <c r="R3645" t="str">
        <f t="shared" si="345"/>
        <v>musical</v>
      </c>
      <c r="S3645" s="6">
        <f t="shared" si="342"/>
        <v>0</v>
      </c>
      <c r="T3645" s="7">
        <f t="shared" si="343"/>
        <v>0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40"/>
        <v>42437.207638888889</v>
      </c>
      <c r="K3646">
        <v>1454996887</v>
      </c>
      <c r="L3646" s="11">
        <f t="shared" si="341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344"/>
        <v>theater</v>
      </c>
      <c r="R3646" t="str">
        <f t="shared" si="345"/>
        <v>musical</v>
      </c>
      <c r="S3646" s="6">
        <f t="shared" si="342"/>
        <v>0.16420000000000001</v>
      </c>
      <c r="T3646" s="7">
        <f t="shared" si="343"/>
        <v>68.416666666666671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40"/>
        <v>42696.012013888889</v>
      </c>
      <c r="K3647">
        <v>1477178238</v>
      </c>
      <c r="L3647" s="11">
        <f t="shared" si="341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344"/>
        <v>theater</v>
      </c>
      <c r="R3647" t="str">
        <f t="shared" si="345"/>
        <v>musical</v>
      </c>
      <c r="S3647" s="6">
        <f t="shared" si="342"/>
        <v>1E-3</v>
      </c>
      <c r="T3647" s="7">
        <f t="shared" si="343"/>
        <v>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40"/>
        <v>42171.979166666672</v>
      </c>
      <c r="K3648">
        <v>1431770802</v>
      </c>
      <c r="L3648" s="11">
        <f t="shared" si="341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344"/>
        <v>theater</v>
      </c>
      <c r="R3648" t="str">
        <f t="shared" si="345"/>
        <v>musical</v>
      </c>
      <c r="S3648" s="6">
        <f t="shared" si="342"/>
        <v>4.8099999999999997E-2</v>
      </c>
      <c r="T3648" s="7">
        <f t="shared" si="343"/>
        <v>60.125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40"/>
        <v>42643.749155092592</v>
      </c>
      <c r="K3649">
        <v>1471370327</v>
      </c>
      <c r="L3649" s="11">
        <f t="shared" si="341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344"/>
        <v>theater</v>
      </c>
      <c r="R3649" t="str">
        <f t="shared" si="345"/>
        <v>musical</v>
      </c>
      <c r="S3649" s="6">
        <f t="shared" si="342"/>
        <v>0.06</v>
      </c>
      <c r="T3649" s="7">
        <f t="shared" si="343"/>
        <v>15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40"/>
        <v>41917.292187500003</v>
      </c>
      <c r="K3650">
        <v>1409900445</v>
      </c>
      <c r="L3650" s="11">
        <f t="shared" si="341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344"/>
        <v>theater</v>
      </c>
      <c r="R3650" t="str">
        <f t="shared" si="345"/>
        <v>plays</v>
      </c>
      <c r="S3650" s="6">
        <f t="shared" si="342"/>
        <v>1.003825</v>
      </c>
      <c r="T3650" s="7">
        <f t="shared" si="343"/>
        <v>550.04109589041093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6">(((I3651/60)/60)/24)+DATE(1970,1,1)</f>
        <v>41806.712893518517</v>
      </c>
      <c r="K3651">
        <v>1400691994</v>
      </c>
      <c r="L3651" s="11">
        <f t="shared" ref="L3651:L3714" si="347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t="str">
        <f t="shared" si="344"/>
        <v>theater</v>
      </c>
      <c r="R3651" t="str">
        <f t="shared" si="345"/>
        <v>plays</v>
      </c>
      <c r="S3651" s="6">
        <f t="shared" ref="S3651:S3714" si="348">E3651/D3651</f>
        <v>1.04</v>
      </c>
      <c r="T3651" s="7">
        <f t="shared" ref="T3651:T3714" si="349">IF(E3651=0,0,E3651/N3651)</f>
        <v>97.5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6"/>
        <v>42402.478981481487</v>
      </c>
      <c r="K3652">
        <v>1452598184</v>
      </c>
      <c r="L3652" s="11">
        <f t="shared" si="347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344"/>
        <v>theater</v>
      </c>
      <c r="R3652" t="str">
        <f t="shared" si="345"/>
        <v>plays</v>
      </c>
      <c r="S3652" s="6">
        <f t="shared" si="348"/>
        <v>1</v>
      </c>
      <c r="T3652" s="7">
        <f t="shared" si="349"/>
        <v>29.411764705882351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6"/>
        <v>41861.665972222225</v>
      </c>
      <c r="K3653">
        <v>1404833442</v>
      </c>
      <c r="L3653" s="11">
        <f t="shared" si="347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344"/>
        <v>theater</v>
      </c>
      <c r="R3653" t="str">
        <f t="shared" si="345"/>
        <v>plays</v>
      </c>
      <c r="S3653" s="6">
        <f t="shared" si="348"/>
        <v>1.04</v>
      </c>
      <c r="T3653" s="7">
        <f t="shared" si="349"/>
        <v>57.777777777777779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6"/>
        <v>42607.165972222225</v>
      </c>
      <c r="K3654">
        <v>1471188502</v>
      </c>
      <c r="L3654" s="11">
        <f t="shared" si="347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344"/>
        <v>theater</v>
      </c>
      <c r="R3654" t="str">
        <f t="shared" si="345"/>
        <v>plays</v>
      </c>
      <c r="S3654" s="6">
        <f t="shared" si="348"/>
        <v>2.5066666666666668</v>
      </c>
      <c r="T3654" s="7">
        <f t="shared" si="349"/>
        <v>44.235294117647058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6"/>
        <v>42221.363506944443</v>
      </c>
      <c r="K3655">
        <v>1436172207</v>
      </c>
      <c r="L3655" s="11">
        <f t="shared" si="347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344"/>
        <v>theater</v>
      </c>
      <c r="R3655" t="str">
        <f t="shared" si="345"/>
        <v>plays</v>
      </c>
      <c r="S3655" s="6">
        <f t="shared" si="348"/>
        <v>1.0049999999999999</v>
      </c>
      <c r="T3655" s="7">
        <f t="shared" si="349"/>
        <v>60.909090909090907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6"/>
        <v>42463.708333333328</v>
      </c>
      <c r="K3656">
        <v>1457690386</v>
      </c>
      <c r="L3656" s="11">
        <f t="shared" si="347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344"/>
        <v>theater</v>
      </c>
      <c r="R3656" t="str">
        <f t="shared" si="345"/>
        <v>plays</v>
      </c>
      <c r="S3656" s="6">
        <f t="shared" si="348"/>
        <v>1.744</v>
      </c>
      <c r="T3656" s="7">
        <f t="shared" si="349"/>
        <v>68.84210526315789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6"/>
        <v>42203.290972222225</v>
      </c>
      <c r="K3657">
        <v>1434654998</v>
      </c>
      <c r="L3657" s="11">
        <f t="shared" si="347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344"/>
        <v>theater</v>
      </c>
      <c r="R3657" t="str">
        <f t="shared" si="345"/>
        <v>plays</v>
      </c>
      <c r="S3657" s="6">
        <f t="shared" si="348"/>
        <v>1.1626000000000001</v>
      </c>
      <c r="T3657" s="7">
        <f t="shared" si="349"/>
        <v>73.582278481012665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6"/>
        <v>42767.957638888889</v>
      </c>
      <c r="K3658">
        <v>1483393836</v>
      </c>
      <c r="L3658" s="11">
        <f t="shared" si="347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344"/>
        <v>theater</v>
      </c>
      <c r="R3658" t="str">
        <f t="shared" si="345"/>
        <v>plays</v>
      </c>
      <c r="S3658" s="6">
        <f t="shared" si="348"/>
        <v>1.0582</v>
      </c>
      <c r="T3658" s="7">
        <f t="shared" si="349"/>
        <v>115.02173913043478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6"/>
        <v>42522.904166666667</v>
      </c>
      <c r="K3659">
        <v>1462806419</v>
      </c>
      <c r="L3659" s="11">
        <f t="shared" si="347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ref="Q3659:Q3722" si="350">LEFT(P3659, FIND("/",P3659)-1)</f>
        <v>theater</v>
      </c>
      <c r="R3659" t="str">
        <f t="shared" ref="R3659:R3722" si="351">RIGHT(P3659,LEN(P3659)-FIND("/",P3659))</f>
        <v>plays</v>
      </c>
      <c r="S3659" s="6">
        <f t="shared" si="348"/>
        <v>1.1074999999999999</v>
      </c>
      <c r="T3659" s="7">
        <f t="shared" si="349"/>
        <v>110.75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6"/>
        <v>41822.165972222225</v>
      </c>
      <c r="K3660">
        <v>1400272580</v>
      </c>
      <c r="L3660" s="11">
        <f t="shared" si="347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350"/>
        <v>theater</v>
      </c>
      <c r="R3660" t="str">
        <f t="shared" si="351"/>
        <v>plays</v>
      </c>
      <c r="S3660" s="6">
        <f t="shared" si="348"/>
        <v>1.0066666666666666</v>
      </c>
      <c r="T3660" s="7">
        <f t="shared" si="349"/>
        <v>75.5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6"/>
        <v>42082.610416666663</v>
      </c>
      <c r="K3661">
        <v>1424414350</v>
      </c>
      <c r="L3661" s="11">
        <f t="shared" si="347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350"/>
        <v>theater</v>
      </c>
      <c r="R3661" t="str">
        <f t="shared" si="351"/>
        <v>plays</v>
      </c>
      <c r="S3661" s="6">
        <f t="shared" si="348"/>
        <v>1.0203333333333333</v>
      </c>
      <c r="T3661" s="7">
        <f t="shared" si="349"/>
        <v>235.46153846153845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6"/>
        <v>41996.881076388891</v>
      </c>
      <c r="K3662">
        <v>1417208925</v>
      </c>
      <c r="L3662" s="11">
        <f t="shared" si="347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350"/>
        <v>theater</v>
      </c>
      <c r="R3662" t="str">
        <f t="shared" si="351"/>
        <v>plays</v>
      </c>
      <c r="S3662" s="6">
        <f t="shared" si="348"/>
        <v>1</v>
      </c>
      <c r="T3662" s="7">
        <f t="shared" si="349"/>
        <v>11.363636363636363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6"/>
        <v>42470.166666666672</v>
      </c>
      <c r="K3663">
        <v>1458336672</v>
      </c>
      <c r="L3663" s="11">
        <f t="shared" si="347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350"/>
        <v>theater</v>
      </c>
      <c r="R3663" t="str">
        <f t="shared" si="351"/>
        <v>plays</v>
      </c>
      <c r="S3663" s="6">
        <f t="shared" si="348"/>
        <v>1.1100000000000001</v>
      </c>
      <c r="T3663" s="7">
        <f t="shared" si="349"/>
        <v>92.5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6"/>
        <v>42094.178402777776</v>
      </c>
      <c r="K3664">
        <v>1425187014</v>
      </c>
      <c r="L3664" s="11">
        <f t="shared" si="347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350"/>
        <v>theater</v>
      </c>
      <c r="R3664" t="str">
        <f t="shared" si="351"/>
        <v>plays</v>
      </c>
      <c r="S3664" s="6">
        <f t="shared" si="348"/>
        <v>1.0142500000000001</v>
      </c>
      <c r="T3664" s="7">
        <f t="shared" si="349"/>
        <v>202.85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6"/>
        <v>42725.493402777778</v>
      </c>
      <c r="K3665">
        <v>1477133430</v>
      </c>
      <c r="L3665" s="11">
        <f t="shared" si="347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350"/>
        <v>theater</v>
      </c>
      <c r="R3665" t="str">
        <f t="shared" si="351"/>
        <v>plays</v>
      </c>
      <c r="S3665" s="6">
        <f t="shared" si="348"/>
        <v>1.04</v>
      </c>
      <c r="T3665" s="7">
        <f t="shared" si="349"/>
        <v>26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6"/>
        <v>42537.248715277776</v>
      </c>
      <c r="K3666">
        <v>1464847089</v>
      </c>
      <c r="L3666" s="11">
        <f t="shared" si="347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350"/>
        <v>theater</v>
      </c>
      <c r="R3666" t="str">
        <f t="shared" si="351"/>
        <v>plays</v>
      </c>
      <c r="S3666" s="6">
        <f t="shared" si="348"/>
        <v>1.09375</v>
      </c>
      <c r="T3666" s="7">
        <f t="shared" si="349"/>
        <v>46.05263157894737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6"/>
        <v>42305.829166666663</v>
      </c>
      <c r="K3667">
        <v>1445109822</v>
      </c>
      <c r="L3667" s="11">
        <f t="shared" si="347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350"/>
        <v>theater</v>
      </c>
      <c r="R3667" t="str">
        <f t="shared" si="351"/>
        <v>plays</v>
      </c>
      <c r="S3667" s="6">
        <f t="shared" si="348"/>
        <v>1.1516129032258065</v>
      </c>
      <c r="T3667" s="7">
        <f t="shared" si="349"/>
        <v>51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6"/>
        <v>41844.291666666664</v>
      </c>
      <c r="K3668">
        <v>1404337382</v>
      </c>
      <c r="L3668" s="11">
        <f t="shared" si="347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350"/>
        <v>theater</v>
      </c>
      <c r="R3668" t="str">
        <f t="shared" si="351"/>
        <v>plays</v>
      </c>
      <c r="S3668" s="6">
        <f t="shared" si="348"/>
        <v>1</v>
      </c>
      <c r="T3668" s="7">
        <f t="shared" si="349"/>
        <v>31.578947368421051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6"/>
        <v>42203.970127314817</v>
      </c>
      <c r="K3669">
        <v>1434669419</v>
      </c>
      <c r="L3669" s="11">
        <f t="shared" si="347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350"/>
        <v>theater</v>
      </c>
      <c r="R3669" t="str">
        <f t="shared" si="351"/>
        <v>plays</v>
      </c>
      <c r="S3669" s="6">
        <f t="shared" si="348"/>
        <v>1.0317033333333334</v>
      </c>
      <c r="T3669" s="7">
        <f t="shared" si="349"/>
        <v>53.363965517241382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6"/>
        <v>42208.772916666669</v>
      </c>
      <c r="K3670">
        <v>1435670452</v>
      </c>
      <c r="L3670" s="11">
        <f t="shared" si="347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350"/>
        <v>theater</v>
      </c>
      <c r="R3670" t="str">
        <f t="shared" si="351"/>
        <v>plays</v>
      </c>
      <c r="S3670" s="6">
        <f t="shared" si="348"/>
        <v>1.0349999999999999</v>
      </c>
      <c r="T3670" s="7">
        <f t="shared" si="349"/>
        <v>36.964285714285715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6"/>
        <v>42166.675196759257</v>
      </c>
      <c r="K3671">
        <v>1431447137</v>
      </c>
      <c r="L3671" s="11">
        <f t="shared" si="347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350"/>
        <v>theater</v>
      </c>
      <c r="R3671" t="str">
        <f t="shared" si="351"/>
        <v>plays</v>
      </c>
      <c r="S3671" s="6">
        <f t="shared" si="348"/>
        <v>1.3819999999999999</v>
      </c>
      <c r="T3671" s="7">
        <f t="shared" si="349"/>
        <v>81.294117647058826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6"/>
        <v>42155.958333333328</v>
      </c>
      <c r="K3672">
        <v>1431951611</v>
      </c>
      <c r="L3672" s="11">
        <f t="shared" si="347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350"/>
        <v>theater</v>
      </c>
      <c r="R3672" t="str">
        <f t="shared" si="351"/>
        <v>plays</v>
      </c>
      <c r="S3672" s="6">
        <f t="shared" si="348"/>
        <v>1.0954545454545455</v>
      </c>
      <c r="T3672" s="7">
        <f t="shared" si="349"/>
        <v>20.083333333333332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6"/>
        <v>41841.165972222225</v>
      </c>
      <c r="K3673">
        <v>1404140667</v>
      </c>
      <c r="L3673" s="11">
        <f t="shared" si="347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350"/>
        <v>theater</v>
      </c>
      <c r="R3673" t="str">
        <f t="shared" si="351"/>
        <v>plays</v>
      </c>
      <c r="S3673" s="6">
        <f t="shared" si="348"/>
        <v>1.0085714285714287</v>
      </c>
      <c r="T3673" s="7">
        <f t="shared" si="349"/>
        <v>88.25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6"/>
        <v>41908.946574074071</v>
      </c>
      <c r="K3674">
        <v>1409179384</v>
      </c>
      <c r="L3674" s="11">
        <f t="shared" si="347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350"/>
        <v>theater</v>
      </c>
      <c r="R3674" t="str">
        <f t="shared" si="351"/>
        <v>plays</v>
      </c>
      <c r="S3674" s="6">
        <f t="shared" si="348"/>
        <v>1.0153333333333334</v>
      </c>
      <c r="T3674" s="7">
        <f t="shared" si="349"/>
        <v>53.438596491228068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6"/>
        <v>41948.536111111112</v>
      </c>
      <c r="K3675">
        <v>1412233497</v>
      </c>
      <c r="L3675" s="11">
        <f t="shared" si="347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350"/>
        <v>theater</v>
      </c>
      <c r="R3675" t="str">
        <f t="shared" si="351"/>
        <v>plays</v>
      </c>
      <c r="S3675" s="6">
        <f t="shared" si="348"/>
        <v>1.13625</v>
      </c>
      <c r="T3675" s="7">
        <f t="shared" si="349"/>
        <v>39.868421052631582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6"/>
        <v>42616.873020833329</v>
      </c>
      <c r="K3676">
        <v>1467752229</v>
      </c>
      <c r="L3676" s="11">
        <f t="shared" si="347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350"/>
        <v>theater</v>
      </c>
      <c r="R3676" t="str">
        <f t="shared" si="351"/>
        <v>plays</v>
      </c>
      <c r="S3676" s="6">
        <f t="shared" si="348"/>
        <v>1</v>
      </c>
      <c r="T3676" s="7">
        <f t="shared" si="349"/>
        <v>145.16129032258064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6"/>
        <v>42505.958333333328</v>
      </c>
      <c r="K3677">
        <v>1462285182</v>
      </c>
      <c r="L3677" s="11">
        <f t="shared" si="347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350"/>
        <v>theater</v>
      </c>
      <c r="R3677" t="str">
        <f t="shared" si="351"/>
        <v>plays</v>
      </c>
      <c r="S3677" s="6">
        <f t="shared" si="348"/>
        <v>1.4</v>
      </c>
      <c r="T3677" s="7">
        <f t="shared" si="349"/>
        <v>23.333333333333332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6"/>
        <v>41894.815787037034</v>
      </c>
      <c r="K3678">
        <v>1408995284</v>
      </c>
      <c r="L3678" s="11">
        <f t="shared" si="347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350"/>
        <v>theater</v>
      </c>
      <c r="R3678" t="str">
        <f t="shared" si="351"/>
        <v>plays</v>
      </c>
      <c r="S3678" s="6">
        <f t="shared" si="348"/>
        <v>1.2875000000000001</v>
      </c>
      <c r="T3678" s="7">
        <f t="shared" si="349"/>
        <v>64.375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6"/>
        <v>41823.165972222225</v>
      </c>
      <c r="K3679">
        <v>1402580818</v>
      </c>
      <c r="L3679" s="11">
        <f t="shared" si="347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350"/>
        <v>theater</v>
      </c>
      <c r="R3679" t="str">
        <f t="shared" si="351"/>
        <v>plays</v>
      </c>
      <c r="S3679" s="6">
        <f t="shared" si="348"/>
        <v>1.0290416666666666</v>
      </c>
      <c r="T3679" s="7">
        <f t="shared" si="349"/>
        <v>62.052763819095475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6"/>
        <v>42155.531226851846</v>
      </c>
      <c r="K3680">
        <v>1430052298</v>
      </c>
      <c r="L3680" s="11">
        <f t="shared" si="347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350"/>
        <v>theater</v>
      </c>
      <c r="R3680" t="str">
        <f t="shared" si="351"/>
        <v>plays</v>
      </c>
      <c r="S3680" s="6">
        <f t="shared" si="348"/>
        <v>1.0249999999999999</v>
      </c>
      <c r="T3680" s="7">
        <f t="shared" si="349"/>
        <v>66.129032258064512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6"/>
        <v>41821.207638888889</v>
      </c>
      <c r="K3681">
        <v>1401214581</v>
      </c>
      <c r="L3681" s="11">
        <f t="shared" si="347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350"/>
        <v>theater</v>
      </c>
      <c r="R3681" t="str">
        <f t="shared" si="351"/>
        <v>plays</v>
      </c>
      <c r="S3681" s="6">
        <f t="shared" si="348"/>
        <v>1.101</v>
      </c>
      <c r="T3681" s="7">
        <f t="shared" si="349"/>
        <v>73.400000000000006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6"/>
        <v>42648.454097222217</v>
      </c>
      <c r="K3682">
        <v>1473850434</v>
      </c>
      <c r="L3682" s="11">
        <f t="shared" si="347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350"/>
        <v>theater</v>
      </c>
      <c r="R3682" t="str">
        <f t="shared" si="351"/>
        <v>plays</v>
      </c>
      <c r="S3682" s="6">
        <f t="shared" si="348"/>
        <v>1.1276666666666666</v>
      </c>
      <c r="T3682" s="7">
        <f t="shared" si="349"/>
        <v>99.5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6"/>
        <v>42384.651504629626</v>
      </c>
      <c r="K3683">
        <v>1452008290</v>
      </c>
      <c r="L3683" s="11">
        <f t="shared" si="347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350"/>
        <v>theater</v>
      </c>
      <c r="R3683" t="str">
        <f t="shared" si="351"/>
        <v>plays</v>
      </c>
      <c r="S3683" s="6">
        <f t="shared" si="348"/>
        <v>1.119</v>
      </c>
      <c r="T3683" s="7">
        <f t="shared" si="349"/>
        <v>62.166666666666664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6"/>
        <v>41806.290972222225</v>
      </c>
      <c r="K3684">
        <v>1399998418</v>
      </c>
      <c r="L3684" s="11">
        <f t="shared" si="347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350"/>
        <v>theater</v>
      </c>
      <c r="R3684" t="str">
        <f t="shared" si="351"/>
        <v>plays</v>
      </c>
      <c r="S3684" s="6">
        <f t="shared" si="348"/>
        <v>1.3919999999999999</v>
      </c>
      <c r="T3684" s="7">
        <f t="shared" si="349"/>
        <v>62.328358208955223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6"/>
        <v>42663.116851851853</v>
      </c>
      <c r="K3685">
        <v>1474339696</v>
      </c>
      <c r="L3685" s="11">
        <f t="shared" si="347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350"/>
        <v>theater</v>
      </c>
      <c r="R3685" t="str">
        <f t="shared" si="351"/>
        <v>plays</v>
      </c>
      <c r="S3685" s="6">
        <f t="shared" si="348"/>
        <v>1.1085714285714285</v>
      </c>
      <c r="T3685" s="7">
        <f t="shared" si="349"/>
        <v>58.787878787878789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6"/>
        <v>42249.180393518516</v>
      </c>
      <c r="K3686">
        <v>1438575586</v>
      </c>
      <c r="L3686" s="11">
        <f t="shared" si="347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350"/>
        <v>theater</v>
      </c>
      <c r="R3686" t="str">
        <f t="shared" si="351"/>
        <v>plays</v>
      </c>
      <c r="S3686" s="6">
        <f t="shared" si="348"/>
        <v>1.3906666666666667</v>
      </c>
      <c r="T3686" s="7">
        <f t="shared" si="349"/>
        <v>45.347826086956523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6"/>
        <v>41778.875</v>
      </c>
      <c r="K3687">
        <v>1398348859</v>
      </c>
      <c r="L3687" s="11">
        <f t="shared" si="347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350"/>
        <v>theater</v>
      </c>
      <c r="R3687" t="str">
        <f t="shared" si="351"/>
        <v>plays</v>
      </c>
      <c r="S3687" s="6">
        <f t="shared" si="348"/>
        <v>1.0569999999999999</v>
      </c>
      <c r="T3687" s="7">
        <f t="shared" si="349"/>
        <v>41.944444444444443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6"/>
        <v>42245.165972222225</v>
      </c>
      <c r="K3688">
        <v>1439567660</v>
      </c>
      <c r="L3688" s="11">
        <f t="shared" si="347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350"/>
        <v>theater</v>
      </c>
      <c r="R3688" t="str">
        <f t="shared" si="351"/>
        <v>plays</v>
      </c>
      <c r="S3688" s="6">
        <f t="shared" si="348"/>
        <v>1.0142857142857142</v>
      </c>
      <c r="T3688" s="7">
        <f t="shared" si="349"/>
        <v>59.166666666666664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6"/>
        <v>41817.218229166669</v>
      </c>
      <c r="K3689">
        <v>1401254055</v>
      </c>
      <c r="L3689" s="11">
        <f t="shared" si="347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350"/>
        <v>theater</v>
      </c>
      <c r="R3689" t="str">
        <f t="shared" si="351"/>
        <v>plays</v>
      </c>
      <c r="S3689" s="6">
        <f t="shared" si="348"/>
        <v>1.0024500000000001</v>
      </c>
      <c r="T3689" s="7">
        <f t="shared" si="349"/>
        <v>200.49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6"/>
        <v>41859.787083333329</v>
      </c>
      <c r="K3690">
        <v>1404932004</v>
      </c>
      <c r="L3690" s="11">
        <f t="shared" si="347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350"/>
        <v>theater</v>
      </c>
      <c r="R3690" t="str">
        <f t="shared" si="351"/>
        <v>plays</v>
      </c>
      <c r="S3690" s="6">
        <f t="shared" si="348"/>
        <v>1.0916666666666666</v>
      </c>
      <c r="T3690" s="7">
        <f t="shared" si="349"/>
        <v>83.974358974358978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6"/>
        <v>42176.934027777781</v>
      </c>
      <c r="K3691">
        <v>1432410639</v>
      </c>
      <c r="L3691" s="11">
        <f t="shared" si="347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350"/>
        <v>theater</v>
      </c>
      <c r="R3691" t="str">
        <f t="shared" si="351"/>
        <v>plays</v>
      </c>
      <c r="S3691" s="6">
        <f t="shared" si="348"/>
        <v>1.1833333333333333</v>
      </c>
      <c r="T3691" s="7">
        <f t="shared" si="349"/>
        <v>57.258064516129032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6"/>
        <v>41970.639849537038</v>
      </c>
      <c r="K3692">
        <v>1414506083</v>
      </c>
      <c r="L3692" s="11">
        <f t="shared" si="347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350"/>
        <v>theater</v>
      </c>
      <c r="R3692" t="str">
        <f t="shared" si="351"/>
        <v>plays</v>
      </c>
      <c r="S3692" s="6">
        <f t="shared" si="348"/>
        <v>1.2</v>
      </c>
      <c r="T3692" s="7">
        <f t="shared" si="349"/>
        <v>58.064516129032256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6"/>
        <v>42065.207638888889</v>
      </c>
      <c r="K3693">
        <v>1421426929</v>
      </c>
      <c r="L3693" s="11">
        <f t="shared" si="347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350"/>
        <v>theater</v>
      </c>
      <c r="R3693" t="str">
        <f t="shared" si="351"/>
        <v>plays</v>
      </c>
      <c r="S3693" s="6">
        <f t="shared" si="348"/>
        <v>1.2796000000000001</v>
      </c>
      <c r="T3693" s="7">
        <f t="shared" si="349"/>
        <v>186.80291970802921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6"/>
        <v>41901</v>
      </c>
      <c r="K3694">
        <v>1410304179</v>
      </c>
      <c r="L3694" s="11">
        <f t="shared" si="347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350"/>
        <v>theater</v>
      </c>
      <c r="R3694" t="str">
        <f t="shared" si="351"/>
        <v>plays</v>
      </c>
      <c r="S3694" s="6">
        <f t="shared" si="348"/>
        <v>1.26</v>
      </c>
      <c r="T3694" s="7">
        <f t="shared" si="349"/>
        <v>74.117647058823536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6"/>
        <v>42338.9375</v>
      </c>
      <c r="K3695">
        <v>1446352529</v>
      </c>
      <c r="L3695" s="11">
        <f t="shared" si="347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350"/>
        <v>theater</v>
      </c>
      <c r="R3695" t="str">
        <f t="shared" si="351"/>
        <v>plays</v>
      </c>
      <c r="S3695" s="6">
        <f t="shared" si="348"/>
        <v>1.2912912912912913</v>
      </c>
      <c r="T3695" s="7">
        <f t="shared" si="349"/>
        <v>30.714285714285715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6"/>
        <v>42527.083333333328</v>
      </c>
      <c r="K3696">
        <v>1461985967</v>
      </c>
      <c r="L3696" s="11">
        <f t="shared" si="347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350"/>
        <v>theater</v>
      </c>
      <c r="R3696" t="str">
        <f t="shared" si="351"/>
        <v>plays</v>
      </c>
      <c r="S3696" s="6">
        <f t="shared" si="348"/>
        <v>1.0742857142857143</v>
      </c>
      <c r="T3696" s="7">
        <f t="shared" si="349"/>
        <v>62.666666666666664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6"/>
        <v>42015.870486111111</v>
      </c>
      <c r="K3697">
        <v>1419281610</v>
      </c>
      <c r="L3697" s="11">
        <f t="shared" si="347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350"/>
        <v>theater</v>
      </c>
      <c r="R3697" t="str">
        <f t="shared" si="351"/>
        <v>plays</v>
      </c>
      <c r="S3697" s="6">
        <f t="shared" si="348"/>
        <v>1.00125</v>
      </c>
      <c r="T3697" s="7">
        <f t="shared" si="349"/>
        <v>121.36363636363636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6"/>
        <v>42048.617083333331</v>
      </c>
      <c r="K3698">
        <v>1418654916</v>
      </c>
      <c r="L3698" s="11">
        <f t="shared" si="347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350"/>
        <v>theater</v>
      </c>
      <c r="R3698" t="str">
        <f t="shared" si="351"/>
        <v>plays</v>
      </c>
      <c r="S3698" s="6">
        <f t="shared" si="348"/>
        <v>1.55</v>
      </c>
      <c r="T3698" s="7">
        <f t="shared" si="349"/>
        <v>39.743589743589745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6"/>
        <v>42500.465833333335</v>
      </c>
      <c r="K3699">
        <v>1461064248</v>
      </c>
      <c r="L3699" s="11">
        <f t="shared" si="347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350"/>
        <v>theater</v>
      </c>
      <c r="R3699" t="str">
        <f t="shared" si="351"/>
        <v>plays</v>
      </c>
      <c r="S3699" s="6">
        <f t="shared" si="348"/>
        <v>1.08</v>
      </c>
      <c r="T3699" s="7">
        <f t="shared" si="349"/>
        <v>72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6"/>
        <v>42431.806562500002</v>
      </c>
      <c r="K3700">
        <v>1454354487</v>
      </c>
      <c r="L3700" s="11">
        <f t="shared" si="347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350"/>
        <v>theater</v>
      </c>
      <c r="R3700" t="str">
        <f t="shared" si="351"/>
        <v>plays</v>
      </c>
      <c r="S3700" s="6">
        <f t="shared" si="348"/>
        <v>1.1052</v>
      </c>
      <c r="T3700" s="7">
        <f t="shared" si="349"/>
        <v>40.632352941176471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6"/>
        <v>41927.602037037039</v>
      </c>
      <c r="K3701">
        <v>1410791216</v>
      </c>
      <c r="L3701" s="11">
        <f t="shared" si="347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350"/>
        <v>theater</v>
      </c>
      <c r="R3701" t="str">
        <f t="shared" si="351"/>
        <v>plays</v>
      </c>
      <c r="S3701" s="6">
        <f t="shared" si="348"/>
        <v>1.008</v>
      </c>
      <c r="T3701" s="7">
        <f t="shared" si="349"/>
        <v>63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6"/>
        <v>41912.666666666664</v>
      </c>
      <c r="K3702">
        <v>1409493800</v>
      </c>
      <c r="L3702" s="11">
        <f t="shared" si="347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350"/>
        <v>theater</v>
      </c>
      <c r="R3702" t="str">
        <f t="shared" si="351"/>
        <v>plays</v>
      </c>
      <c r="S3702" s="6">
        <f t="shared" si="348"/>
        <v>1.212</v>
      </c>
      <c r="T3702" s="7">
        <f t="shared" si="349"/>
        <v>33.666666666666664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6"/>
        <v>42159.541585648149</v>
      </c>
      <c r="K3703">
        <v>1430830793</v>
      </c>
      <c r="L3703" s="11">
        <f t="shared" si="347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350"/>
        <v>theater</v>
      </c>
      <c r="R3703" t="str">
        <f t="shared" si="351"/>
        <v>plays</v>
      </c>
      <c r="S3703" s="6">
        <f t="shared" si="348"/>
        <v>1.0033333333333334</v>
      </c>
      <c r="T3703" s="7">
        <f t="shared" si="349"/>
        <v>38.589743589743591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6"/>
        <v>42561.957638888889</v>
      </c>
      <c r="K3704">
        <v>1464958484</v>
      </c>
      <c r="L3704" s="11">
        <f t="shared" si="347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350"/>
        <v>theater</v>
      </c>
      <c r="R3704" t="str">
        <f t="shared" si="351"/>
        <v>plays</v>
      </c>
      <c r="S3704" s="6">
        <f t="shared" si="348"/>
        <v>1.0916666666666666</v>
      </c>
      <c r="T3704" s="7">
        <f t="shared" si="349"/>
        <v>155.95238095238096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6"/>
        <v>42595.290972222225</v>
      </c>
      <c r="K3705">
        <v>1467720388</v>
      </c>
      <c r="L3705" s="11">
        <f t="shared" si="347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350"/>
        <v>theater</v>
      </c>
      <c r="R3705" t="str">
        <f t="shared" si="351"/>
        <v>plays</v>
      </c>
      <c r="S3705" s="6">
        <f t="shared" si="348"/>
        <v>1.2342857142857142</v>
      </c>
      <c r="T3705" s="7">
        <f t="shared" si="349"/>
        <v>43.2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6"/>
        <v>42521.689745370371</v>
      </c>
      <c r="K3706">
        <v>1459528394</v>
      </c>
      <c r="L3706" s="11">
        <f t="shared" si="347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350"/>
        <v>theater</v>
      </c>
      <c r="R3706" t="str">
        <f t="shared" si="351"/>
        <v>plays</v>
      </c>
      <c r="S3706" s="6">
        <f t="shared" si="348"/>
        <v>1.3633666666666666</v>
      </c>
      <c r="T3706" s="7">
        <f t="shared" si="349"/>
        <v>15.148518518518518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6"/>
        <v>41813.75</v>
      </c>
      <c r="K3707">
        <v>1401714114</v>
      </c>
      <c r="L3707" s="11">
        <f t="shared" si="347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350"/>
        <v>theater</v>
      </c>
      <c r="R3707" t="str">
        <f t="shared" si="351"/>
        <v>plays</v>
      </c>
      <c r="S3707" s="6">
        <f t="shared" si="348"/>
        <v>1.0346657233816767</v>
      </c>
      <c r="T3707" s="7">
        <f t="shared" si="349"/>
        <v>83.571428571428569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6"/>
        <v>41894.913761574076</v>
      </c>
      <c r="K3708">
        <v>1409262949</v>
      </c>
      <c r="L3708" s="11">
        <f t="shared" si="347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350"/>
        <v>theater</v>
      </c>
      <c r="R3708" t="str">
        <f t="shared" si="351"/>
        <v>plays</v>
      </c>
      <c r="S3708" s="6">
        <f t="shared" si="348"/>
        <v>1.2133333333333334</v>
      </c>
      <c r="T3708" s="7">
        <f t="shared" si="349"/>
        <v>140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6"/>
        <v>42573.226388888885</v>
      </c>
      <c r="K3709">
        <v>1467335378</v>
      </c>
      <c r="L3709" s="11">
        <f t="shared" si="347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350"/>
        <v>theater</v>
      </c>
      <c r="R3709" t="str">
        <f t="shared" si="351"/>
        <v>plays</v>
      </c>
      <c r="S3709" s="6">
        <f t="shared" si="348"/>
        <v>1.86</v>
      </c>
      <c r="T3709" s="7">
        <f t="shared" si="349"/>
        <v>80.869565217391298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6"/>
        <v>41824.142199074071</v>
      </c>
      <c r="K3710">
        <v>1403234686</v>
      </c>
      <c r="L3710" s="11">
        <f t="shared" si="347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350"/>
        <v>theater</v>
      </c>
      <c r="R3710" t="str">
        <f t="shared" si="351"/>
        <v>plays</v>
      </c>
      <c r="S3710" s="6">
        <f t="shared" si="348"/>
        <v>3</v>
      </c>
      <c r="T3710" s="7">
        <f t="shared" si="349"/>
        <v>53.846153846153847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6"/>
        <v>41815.707708333335</v>
      </c>
      <c r="K3711">
        <v>1401123546</v>
      </c>
      <c r="L3711" s="11">
        <f t="shared" si="347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350"/>
        <v>theater</v>
      </c>
      <c r="R3711" t="str">
        <f t="shared" si="351"/>
        <v>plays</v>
      </c>
      <c r="S3711" s="6">
        <f t="shared" si="348"/>
        <v>1.0825</v>
      </c>
      <c r="T3711" s="7">
        <f t="shared" si="349"/>
        <v>30.928571428571427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6"/>
        <v>42097.576249999998</v>
      </c>
      <c r="K3712">
        <v>1425908988</v>
      </c>
      <c r="L3712" s="11">
        <f t="shared" si="347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350"/>
        <v>theater</v>
      </c>
      <c r="R3712" t="str">
        <f t="shared" si="351"/>
        <v>plays</v>
      </c>
      <c r="S3712" s="6">
        <f t="shared" si="348"/>
        <v>1.4115384615384616</v>
      </c>
      <c r="T3712" s="7">
        <f t="shared" si="349"/>
        <v>67.962962962962962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6"/>
        <v>41805.666666666664</v>
      </c>
      <c r="K3713">
        <v>1400606573</v>
      </c>
      <c r="L3713" s="11">
        <f t="shared" si="347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350"/>
        <v>theater</v>
      </c>
      <c r="R3713" t="str">
        <f t="shared" si="351"/>
        <v>plays</v>
      </c>
      <c r="S3713" s="6">
        <f t="shared" si="348"/>
        <v>1.1399999999999999</v>
      </c>
      <c r="T3713" s="7">
        <f t="shared" si="349"/>
        <v>27.142857142857142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6"/>
        <v>42155.290972222225</v>
      </c>
      <c r="K3714">
        <v>1431230867</v>
      </c>
      <c r="L3714" s="11">
        <f t="shared" si="347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350"/>
        <v>theater</v>
      </c>
      <c r="R3714" t="str">
        <f t="shared" si="351"/>
        <v>plays</v>
      </c>
      <c r="S3714" s="6">
        <f t="shared" si="348"/>
        <v>1.5373333333333334</v>
      </c>
      <c r="T3714" s="7">
        <f t="shared" si="349"/>
        <v>110.86538461538461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52">(((I3715/60)/60)/24)+DATE(1970,1,1)</f>
        <v>42525.738032407404</v>
      </c>
      <c r="K3715">
        <v>1463334166</v>
      </c>
      <c r="L3715" s="11">
        <f t="shared" ref="L3715:L3778" si="35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si="350"/>
        <v>theater</v>
      </c>
      <c r="R3715" t="str">
        <f t="shared" si="351"/>
        <v>plays</v>
      </c>
      <c r="S3715" s="6">
        <f t="shared" ref="S3715:S3778" si="354">E3715/D3715</f>
        <v>1.0149999999999999</v>
      </c>
      <c r="T3715" s="7">
        <f t="shared" ref="T3715:T3778" si="355">IF(E3715=0,0,E3715/N3715)</f>
        <v>106.84210526315789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52"/>
        <v>42150.165972222225</v>
      </c>
      <c r="K3716">
        <v>1429881667</v>
      </c>
      <c r="L3716" s="11">
        <f t="shared" si="35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350"/>
        <v>theater</v>
      </c>
      <c r="R3716" t="str">
        <f t="shared" si="351"/>
        <v>plays</v>
      </c>
      <c r="S3716" s="6">
        <f t="shared" si="354"/>
        <v>1.0235000000000001</v>
      </c>
      <c r="T3716" s="7">
        <f t="shared" si="355"/>
        <v>105.51546391752578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52"/>
        <v>42094.536111111112</v>
      </c>
      <c r="K3717">
        <v>1422834819</v>
      </c>
      <c r="L3717" s="11">
        <f t="shared" si="35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350"/>
        <v>theater</v>
      </c>
      <c r="R3717" t="str">
        <f t="shared" si="351"/>
        <v>plays</v>
      </c>
      <c r="S3717" s="6">
        <f t="shared" si="354"/>
        <v>1.0257142857142858</v>
      </c>
      <c r="T3717" s="7">
        <f t="shared" si="355"/>
        <v>132.96296296296296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52"/>
        <v>42390.887835648144</v>
      </c>
      <c r="K3718">
        <v>1450819109</v>
      </c>
      <c r="L3718" s="11">
        <f t="shared" si="35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350"/>
        <v>theater</v>
      </c>
      <c r="R3718" t="str">
        <f t="shared" si="351"/>
        <v>plays</v>
      </c>
      <c r="S3718" s="6">
        <f t="shared" si="354"/>
        <v>1.5575000000000001</v>
      </c>
      <c r="T3718" s="7">
        <f t="shared" si="355"/>
        <v>51.916666666666664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52"/>
        <v>42133.866307870368</v>
      </c>
      <c r="K3719">
        <v>1428526049</v>
      </c>
      <c r="L3719" s="11">
        <f t="shared" si="35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350"/>
        <v>theater</v>
      </c>
      <c r="R3719" t="str">
        <f t="shared" si="351"/>
        <v>plays</v>
      </c>
      <c r="S3719" s="6">
        <f t="shared" si="354"/>
        <v>1.0075000000000001</v>
      </c>
      <c r="T3719" s="7">
        <f t="shared" si="355"/>
        <v>310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52"/>
        <v>42062.716145833328</v>
      </c>
      <c r="K3720">
        <v>1422465075</v>
      </c>
      <c r="L3720" s="11">
        <f t="shared" si="35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350"/>
        <v>theater</v>
      </c>
      <c r="R3720" t="str">
        <f t="shared" si="351"/>
        <v>plays</v>
      </c>
      <c r="S3720" s="6">
        <f t="shared" si="354"/>
        <v>2.3940000000000001</v>
      </c>
      <c r="T3720" s="7">
        <f t="shared" si="355"/>
        <v>26.021739130434781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52"/>
        <v>42177.729930555557</v>
      </c>
      <c r="K3721">
        <v>1432402266</v>
      </c>
      <c r="L3721" s="11">
        <f t="shared" si="35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350"/>
        <v>theater</v>
      </c>
      <c r="R3721" t="str">
        <f t="shared" si="351"/>
        <v>plays</v>
      </c>
      <c r="S3721" s="6">
        <f t="shared" si="354"/>
        <v>2.1</v>
      </c>
      <c r="T3721" s="7">
        <f t="shared" si="355"/>
        <v>105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52"/>
        <v>42187.993125000001</v>
      </c>
      <c r="K3722">
        <v>1433980206</v>
      </c>
      <c r="L3722" s="11">
        <f t="shared" si="35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350"/>
        <v>theater</v>
      </c>
      <c r="R3722" t="str">
        <f t="shared" si="351"/>
        <v>plays</v>
      </c>
      <c r="S3722" s="6">
        <f t="shared" si="354"/>
        <v>1.0451515151515152</v>
      </c>
      <c r="T3722" s="7">
        <f t="shared" si="355"/>
        <v>86.224999999999994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52"/>
        <v>41948.977824074071</v>
      </c>
      <c r="K3723">
        <v>1413412084</v>
      </c>
      <c r="L3723" s="11">
        <f t="shared" si="35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ref="Q3723:Q3786" si="356">LEFT(P3723, FIND("/",P3723)-1)</f>
        <v>theater</v>
      </c>
      <c r="R3723" t="str">
        <f t="shared" ref="R3723:R3786" si="357">RIGHT(P3723,LEN(P3723)-FIND("/",P3723))</f>
        <v>plays</v>
      </c>
      <c r="S3723" s="6">
        <f t="shared" si="354"/>
        <v>1.008</v>
      </c>
      <c r="T3723" s="7">
        <f t="shared" si="355"/>
        <v>114.54545454545455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52"/>
        <v>42411.957638888889</v>
      </c>
      <c r="K3724">
        <v>1452614847</v>
      </c>
      <c r="L3724" s="11">
        <f t="shared" si="35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356"/>
        <v>theater</v>
      </c>
      <c r="R3724" t="str">
        <f t="shared" si="357"/>
        <v>plays</v>
      </c>
      <c r="S3724" s="6">
        <f t="shared" si="354"/>
        <v>1.1120000000000001</v>
      </c>
      <c r="T3724" s="7">
        <f t="shared" si="355"/>
        <v>47.657142857142858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52"/>
        <v>41973.794699074075</v>
      </c>
      <c r="K3725">
        <v>1414778662</v>
      </c>
      <c r="L3725" s="11">
        <f t="shared" si="35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356"/>
        <v>theater</v>
      </c>
      <c r="R3725" t="str">
        <f t="shared" si="357"/>
        <v>plays</v>
      </c>
      <c r="S3725" s="6">
        <f t="shared" si="354"/>
        <v>1.0204444444444445</v>
      </c>
      <c r="T3725" s="7">
        <f t="shared" si="355"/>
        <v>72.888888888888886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52"/>
        <v>42494.958333333328</v>
      </c>
      <c r="K3726">
        <v>1459856860</v>
      </c>
      <c r="L3726" s="11">
        <f t="shared" si="35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356"/>
        <v>theater</v>
      </c>
      <c r="R3726" t="str">
        <f t="shared" si="357"/>
        <v>plays</v>
      </c>
      <c r="S3726" s="6">
        <f t="shared" si="354"/>
        <v>1.0254767441860466</v>
      </c>
      <c r="T3726" s="7">
        <f t="shared" si="355"/>
        <v>49.545505617977533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52"/>
        <v>42418.895833333328</v>
      </c>
      <c r="K3727">
        <v>1454366467</v>
      </c>
      <c r="L3727" s="11">
        <f t="shared" si="35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356"/>
        <v>theater</v>
      </c>
      <c r="R3727" t="str">
        <f t="shared" si="357"/>
        <v>plays</v>
      </c>
      <c r="S3727" s="6">
        <f t="shared" si="354"/>
        <v>1.27</v>
      </c>
      <c r="T3727" s="7">
        <f t="shared" si="355"/>
        <v>25.4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52"/>
        <v>42489.875</v>
      </c>
      <c r="K3728">
        <v>1459567371</v>
      </c>
      <c r="L3728" s="11">
        <f t="shared" si="35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356"/>
        <v>theater</v>
      </c>
      <c r="R3728" t="str">
        <f t="shared" si="357"/>
        <v>plays</v>
      </c>
      <c r="S3728" s="6">
        <f t="shared" si="354"/>
        <v>3.3870588235294119</v>
      </c>
      <c r="T3728" s="7">
        <f t="shared" si="355"/>
        <v>62.586956521739133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52"/>
        <v>42663.204861111109</v>
      </c>
      <c r="K3729">
        <v>1474273294</v>
      </c>
      <c r="L3729" s="11">
        <f t="shared" si="35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356"/>
        <v>theater</v>
      </c>
      <c r="R3729" t="str">
        <f t="shared" si="357"/>
        <v>plays</v>
      </c>
      <c r="S3729" s="6">
        <f t="shared" si="354"/>
        <v>1.0075000000000001</v>
      </c>
      <c r="T3729" s="7">
        <f t="shared" si="355"/>
        <v>61.060606060606062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52"/>
        <v>42235.171018518522</v>
      </c>
      <c r="K3730">
        <v>1437365176</v>
      </c>
      <c r="L3730" s="11">
        <f t="shared" si="35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356"/>
        <v>theater</v>
      </c>
      <c r="R3730" t="str">
        <f t="shared" si="357"/>
        <v>plays</v>
      </c>
      <c r="S3730" s="6">
        <f t="shared" si="354"/>
        <v>9.3100000000000002E-2</v>
      </c>
      <c r="T3730" s="7">
        <f t="shared" si="355"/>
        <v>60.064516129032256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52"/>
        <v>42086.16333333333</v>
      </c>
      <c r="K3731">
        <v>1423198512</v>
      </c>
      <c r="L3731" s="11">
        <f t="shared" si="35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356"/>
        <v>theater</v>
      </c>
      <c r="R3731" t="str">
        <f t="shared" si="357"/>
        <v>plays</v>
      </c>
      <c r="S3731" s="6">
        <f t="shared" si="354"/>
        <v>7.2400000000000006E-2</v>
      </c>
      <c r="T3731" s="7">
        <f t="shared" si="355"/>
        <v>72.400000000000006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52"/>
        <v>42233.677766203706</v>
      </c>
      <c r="K3732">
        <v>1437236159</v>
      </c>
      <c r="L3732" s="11">
        <f t="shared" si="35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356"/>
        <v>theater</v>
      </c>
      <c r="R3732" t="str">
        <f t="shared" si="357"/>
        <v>plays</v>
      </c>
      <c r="S3732" s="6">
        <f t="shared" si="354"/>
        <v>0.1</v>
      </c>
      <c r="T3732" s="7">
        <f t="shared" si="355"/>
        <v>100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52"/>
        <v>42014.140972222223</v>
      </c>
      <c r="K3733">
        <v>1418234646</v>
      </c>
      <c r="L3733" s="11">
        <f t="shared" si="35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356"/>
        <v>theater</v>
      </c>
      <c r="R3733" t="str">
        <f t="shared" si="357"/>
        <v>plays</v>
      </c>
      <c r="S3733" s="6">
        <f t="shared" si="354"/>
        <v>0.11272727272727273</v>
      </c>
      <c r="T3733" s="7">
        <f t="shared" si="355"/>
        <v>51.666666666666664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52"/>
        <v>42028.5</v>
      </c>
      <c r="K3734">
        <v>1416932133</v>
      </c>
      <c r="L3734" s="11">
        <f t="shared" si="35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356"/>
        <v>theater</v>
      </c>
      <c r="R3734" t="str">
        <f t="shared" si="357"/>
        <v>plays</v>
      </c>
      <c r="S3734" s="6">
        <f t="shared" si="354"/>
        <v>0.15411764705882353</v>
      </c>
      <c r="T3734" s="7">
        <f t="shared" si="355"/>
        <v>32.75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52"/>
        <v>42112.9375</v>
      </c>
      <c r="K3735">
        <v>1428539708</v>
      </c>
      <c r="L3735" s="11">
        <f t="shared" si="35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356"/>
        <v>theater</v>
      </c>
      <c r="R3735" t="str">
        <f t="shared" si="357"/>
        <v>plays</v>
      </c>
      <c r="S3735" s="6">
        <f t="shared" si="354"/>
        <v>0</v>
      </c>
      <c r="T3735" s="7">
        <f t="shared" si="355"/>
        <v>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52"/>
        <v>42149.901574074072</v>
      </c>
      <c r="K3736">
        <v>1427405896</v>
      </c>
      <c r="L3736" s="11">
        <f t="shared" si="35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356"/>
        <v>theater</v>
      </c>
      <c r="R3736" t="str">
        <f t="shared" si="357"/>
        <v>plays</v>
      </c>
      <c r="S3736" s="6">
        <f t="shared" si="354"/>
        <v>0.28466666666666668</v>
      </c>
      <c r="T3736" s="7">
        <f t="shared" si="355"/>
        <v>61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52"/>
        <v>42152.693159722221</v>
      </c>
      <c r="K3737">
        <v>1430239089</v>
      </c>
      <c r="L3737" s="11">
        <f t="shared" si="35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356"/>
        <v>theater</v>
      </c>
      <c r="R3737" t="str">
        <f t="shared" si="357"/>
        <v>plays</v>
      </c>
      <c r="S3737" s="6">
        <f t="shared" si="354"/>
        <v>0.13333333333333333</v>
      </c>
      <c r="T3737" s="7">
        <f t="shared" si="355"/>
        <v>10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52"/>
        <v>42086.75</v>
      </c>
      <c r="K3738">
        <v>1423847093</v>
      </c>
      <c r="L3738" s="11">
        <f t="shared" si="35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356"/>
        <v>theater</v>
      </c>
      <c r="R3738" t="str">
        <f t="shared" si="357"/>
        <v>plays</v>
      </c>
      <c r="S3738" s="6">
        <f t="shared" si="354"/>
        <v>6.6666666666666671E-3</v>
      </c>
      <c r="T3738" s="7">
        <f t="shared" si="355"/>
        <v>10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52"/>
        <v>42320.290972222225</v>
      </c>
      <c r="K3739">
        <v>1445358903</v>
      </c>
      <c r="L3739" s="11">
        <f t="shared" si="35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356"/>
        <v>theater</v>
      </c>
      <c r="R3739" t="str">
        <f t="shared" si="357"/>
        <v>plays</v>
      </c>
      <c r="S3739" s="6">
        <f t="shared" si="354"/>
        <v>0.21428571428571427</v>
      </c>
      <c r="T3739" s="7">
        <f t="shared" si="355"/>
        <v>37.5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52"/>
        <v>41835.916666666664</v>
      </c>
      <c r="K3740">
        <v>1403562705</v>
      </c>
      <c r="L3740" s="11">
        <f t="shared" si="35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356"/>
        <v>theater</v>
      </c>
      <c r="R3740" t="str">
        <f t="shared" si="357"/>
        <v>plays</v>
      </c>
      <c r="S3740" s="6">
        <f t="shared" si="354"/>
        <v>0.18</v>
      </c>
      <c r="T3740" s="7">
        <f t="shared" si="355"/>
        <v>45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52"/>
        <v>42568.449861111112</v>
      </c>
      <c r="K3741">
        <v>1467024468</v>
      </c>
      <c r="L3741" s="11">
        <f t="shared" si="35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356"/>
        <v>theater</v>
      </c>
      <c r="R3741" t="str">
        <f t="shared" si="357"/>
        <v>plays</v>
      </c>
      <c r="S3741" s="6">
        <f t="shared" si="354"/>
        <v>0.20125000000000001</v>
      </c>
      <c r="T3741" s="7">
        <f t="shared" si="355"/>
        <v>100.625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52"/>
        <v>41863.079143518517</v>
      </c>
      <c r="K3742">
        <v>1405217355</v>
      </c>
      <c r="L3742" s="11">
        <f t="shared" si="35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356"/>
        <v>theater</v>
      </c>
      <c r="R3742" t="str">
        <f t="shared" si="357"/>
        <v>plays</v>
      </c>
      <c r="S3742" s="6">
        <f t="shared" si="354"/>
        <v>0.17899999999999999</v>
      </c>
      <c r="T3742" s="7">
        <f t="shared" si="355"/>
        <v>25.571428571428573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52"/>
        <v>42355.920717592591</v>
      </c>
      <c r="K3743">
        <v>1447797950</v>
      </c>
      <c r="L3743" s="11">
        <f t="shared" si="35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356"/>
        <v>theater</v>
      </c>
      <c r="R3743" t="str">
        <f t="shared" si="357"/>
        <v>plays</v>
      </c>
      <c r="S3743" s="6">
        <f t="shared" si="354"/>
        <v>0</v>
      </c>
      <c r="T3743" s="7">
        <f t="shared" si="355"/>
        <v>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52"/>
        <v>41888.214629629627</v>
      </c>
      <c r="K3744">
        <v>1407388144</v>
      </c>
      <c r="L3744" s="11">
        <f t="shared" si="35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356"/>
        <v>theater</v>
      </c>
      <c r="R3744" t="str">
        <f t="shared" si="357"/>
        <v>plays</v>
      </c>
      <c r="S3744" s="6">
        <f t="shared" si="354"/>
        <v>0.02</v>
      </c>
      <c r="T3744" s="7">
        <f t="shared" si="355"/>
        <v>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52"/>
        <v>41823.710231481484</v>
      </c>
      <c r="K3745">
        <v>1401814964</v>
      </c>
      <c r="L3745" s="11">
        <f t="shared" si="35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356"/>
        <v>theater</v>
      </c>
      <c r="R3745" t="str">
        <f t="shared" si="357"/>
        <v>plays</v>
      </c>
      <c r="S3745" s="6">
        <f t="shared" si="354"/>
        <v>0</v>
      </c>
      <c r="T3745" s="7">
        <f t="shared" si="355"/>
        <v>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52"/>
        <v>41825.165972222225</v>
      </c>
      <c r="K3746">
        <v>1401823952</v>
      </c>
      <c r="L3746" s="11">
        <f t="shared" si="35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356"/>
        <v>theater</v>
      </c>
      <c r="R3746" t="str">
        <f t="shared" si="357"/>
        <v>plays</v>
      </c>
      <c r="S3746" s="6">
        <f t="shared" si="354"/>
        <v>0</v>
      </c>
      <c r="T3746" s="7">
        <f t="shared" si="355"/>
        <v>0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52"/>
        <v>41861.697939814818</v>
      </c>
      <c r="K3747">
        <v>1405097102</v>
      </c>
      <c r="L3747" s="11">
        <f t="shared" si="35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356"/>
        <v>theater</v>
      </c>
      <c r="R3747" t="str">
        <f t="shared" si="357"/>
        <v>plays</v>
      </c>
      <c r="S3747" s="6">
        <f t="shared" si="354"/>
        <v>0.1</v>
      </c>
      <c r="T3747" s="7">
        <f t="shared" si="355"/>
        <v>10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52"/>
        <v>42651.389340277776</v>
      </c>
      <c r="K3748">
        <v>1473326439</v>
      </c>
      <c r="L3748" s="11">
        <f t="shared" si="35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356"/>
        <v>theater</v>
      </c>
      <c r="R3748" t="str">
        <f t="shared" si="357"/>
        <v>plays</v>
      </c>
      <c r="S3748" s="6">
        <f t="shared" si="354"/>
        <v>2.3764705882352941E-2</v>
      </c>
      <c r="T3748" s="7">
        <f t="shared" si="355"/>
        <v>202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52"/>
        <v>42190.957638888889</v>
      </c>
      <c r="K3749">
        <v>1433833896</v>
      </c>
      <c r="L3749" s="11">
        <f t="shared" si="35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356"/>
        <v>theater</v>
      </c>
      <c r="R3749" t="str">
        <f t="shared" si="357"/>
        <v>plays</v>
      </c>
      <c r="S3749" s="6">
        <f t="shared" si="354"/>
        <v>0.01</v>
      </c>
      <c r="T3749" s="7">
        <f t="shared" si="355"/>
        <v>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52"/>
        <v>42416.249305555553</v>
      </c>
      <c r="K3750">
        <v>1453827436</v>
      </c>
      <c r="L3750" s="11">
        <f t="shared" si="35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356"/>
        <v>theater</v>
      </c>
      <c r="R3750" t="str">
        <f t="shared" si="357"/>
        <v>musical</v>
      </c>
      <c r="S3750" s="6">
        <f t="shared" si="354"/>
        <v>1.0351999999999999</v>
      </c>
      <c r="T3750" s="7">
        <f t="shared" si="355"/>
        <v>99.538461538461533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52"/>
        <v>42489.165972222225</v>
      </c>
      <c r="K3751">
        <v>1459220588</v>
      </c>
      <c r="L3751" s="11">
        <f t="shared" si="35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356"/>
        <v>theater</v>
      </c>
      <c r="R3751" t="str">
        <f t="shared" si="357"/>
        <v>musical</v>
      </c>
      <c r="S3751" s="6">
        <f t="shared" si="354"/>
        <v>1.05</v>
      </c>
      <c r="T3751" s="7">
        <f t="shared" si="355"/>
        <v>75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52"/>
        <v>42045.332638888889</v>
      </c>
      <c r="K3752">
        <v>1421105608</v>
      </c>
      <c r="L3752" s="11">
        <f t="shared" si="35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356"/>
        <v>theater</v>
      </c>
      <c r="R3752" t="str">
        <f t="shared" si="357"/>
        <v>musical</v>
      </c>
      <c r="S3752" s="6">
        <f t="shared" si="354"/>
        <v>1.0044999999999999</v>
      </c>
      <c r="T3752" s="7">
        <f t="shared" si="355"/>
        <v>215.25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52"/>
        <v>42462.993900462956</v>
      </c>
      <c r="K3753">
        <v>1454460673</v>
      </c>
      <c r="L3753" s="11">
        <f t="shared" si="35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356"/>
        <v>theater</v>
      </c>
      <c r="R3753" t="str">
        <f t="shared" si="357"/>
        <v>musical</v>
      </c>
      <c r="S3753" s="6">
        <f t="shared" si="354"/>
        <v>1.3260000000000001</v>
      </c>
      <c r="T3753" s="7">
        <f t="shared" si="355"/>
        <v>120.54545454545455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52"/>
        <v>42659.875</v>
      </c>
      <c r="K3754">
        <v>1473189335</v>
      </c>
      <c r="L3754" s="11">
        <f t="shared" si="35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356"/>
        <v>theater</v>
      </c>
      <c r="R3754" t="str">
        <f t="shared" si="357"/>
        <v>musical</v>
      </c>
      <c r="S3754" s="6">
        <f t="shared" si="354"/>
        <v>1.1299999999999999</v>
      </c>
      <c r="T3754" s="7">
        <f t="shared" si="355"/>
        <v>37.666666666666664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52"/>
        <v>42158</v>
      </c>
      <c r="K3755">
        <v>1430768800</v>
      </c>
      <c r="L3755" s="11">
        <f t="shared" si="35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356"/>
        <v>theater</v>
      </c>
      <c r="R3755" t="str">
        <f t="shared" si="357"/>
        <v>musical</v>
      </c>
      <c r="S3755" s="6">
        <f t="shared" si="354"/>
        <v>1.0334000000000001</v>
      </c>
      <c r="T3755" s="7">
        <f t="shared" si="355"/>
        <v>172.23333333333332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52"/>
        <v>41846.207638888889</v>
      </c>
      <c r="K3756">
        <v>1403125737</v>
      </c>
      <c r="L3756" s="11">
        <f t="shared" si="35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356"/>
        <v>theater</v>
      </c>
      <c r="R3756" t="str">
        <f t="shared" si="357"/>
        <v>musical</v>
      </c>
      <c r="S3756" s="6">
        <f t="shared" si="354"/>
        <v>1.2</v>
      </c>
      <c r="T3756" s="7">
        <f t="shared" si="355"/>
        <v>111.11111111111111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52"/>
        <v>42475.866979166662</v>
      </c>
      <c r="K3757">
        <v>1458161307</v>
      </c>
      <c r="L3757" s="11">
        <f t="shared" si="35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356"/>
        <v>theater</v>
      </c>
      <c r="R3757" t="str">
        <f t="shared" si="357"/>
        <v>musical</v>
      </c>
      <c r="S3757" s="6">
        <f t="shared" si="354"/>
        <v>1.2963636363636364</v>
      </c>
      <c r="T3757" s="7">
        <f t="shared" si="355"/>
        <v>25.464285714285715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52"/>
        <v>41801.814791666664</v>
      </c>
      <c r="K3758">
        <v>1399923198</v>
      </c>
      <c r="L3758" s="11">
        <f t="shared" si="35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356"/>
        <v>theater</v>
      </c>
      <c r="R3758" t="str">
        <f t="shared" si="357"/>
        <v>musical</v>
      </c>
      <c r="S3758" s="6">
        <f t="shared" si="354"/>
        <v>1.0111111111111111</v>
      </c>
      <c r="T3758" s="7">
        <f t="shared" si="355"/>
        <v>267.64705882352939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52"/>
        <v>41974.850868055553</v>
      </c>
      <c r="K3759">
        <v>1415737515</v>
      </c>
      <c r="L3759" s="11">
        <f t="shared" si="35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356"/>
        <v>theater</v>
      </c>
      <c r="R3759" t="str">
        <f t="shared" si="357"/>
        <v>musical</v>
      </c>
      <c r="S3759" s="6">
        <f t="shared" si="354"/>
        <v>1.0851428571428572</v>
      </c>
      <c r="T3759" s="7">
        <f t="shared" si="355"/>
        <v>75.959999999999994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52"/>
        <v>41778.208333333336</v>
      </c>
      <c r="K3760">
        <v>1397819938</v>
      </c>
      <c r="L3760" s="11">
        <f t="shared" si="35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356"/>
        <v>theater</v>
      </c>
      <c r="R3760" t="str">
        <f t="shared" si="357"/>
        <v>musical</v>
      </c>
      <c r="S3760" s="6">
        <f t="shared" si="354"/>
        <v>1.0233333333333334</v>
      </c>
      <c r="T3760" s="7">
        <f t="shared" si="355"/>
        <v>59.03846153846154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52"/>
        <v>42242.108252314814</v>
      </c>
      <c r="K3761">
        <v>1435372553</v>
      </c>
      <c r="L3761" s="11">
        <f t="shared" si="35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356"/>
        <v>theater</v>
      </c>
      <c r="R3761" t="str">
        <f t="shared" si="357"/>
        <v>musical</v>
      </c>
      <c r="S3761" s="6">
        <f t="shared" si="354"/>
        <v>1.1024425000000002</v>
      </c>
      <c r="T3761" s="7">
        <f t="shared" si="355"/>
        <v>50.111022727272733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52"/>
        <v>41764.525300925925</v>
      </c>
      <c r="K3762">
        <v>1397133386</v>
      </c>
      <c r="L3762" s="11">
        <f t="shared" si="35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356"/>
        <v>theater</v>
      </c>
      <c r="R3762" t="str">
        <f t="shared" si="357"/>
        <v>musical</v>
      </c>
      <c r="S3762" s="6">
        <f t="shared" si="354"/>
        <v>1.010154</v>
      </c>
      <c r="T3762" s="7">
        <f t="shared" si="355"/>
        <v>55.502967032967035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52"/>
        <v>42226.958333333328</v>
      </c>
      <c r="K3763">
        <v>1434625937</v>
      </c>
      <c r="L3763" s="11">
        <f t="shared" si="35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356"/>
        <v>theater</v>
      </c>
      <c r="R3763" t="str">
        <f t="shared" si="357"/>
        <v>musical</v>
      </c>
      <c r="S3763" s="6">
        <f t="shared" si="354"/>
        <v>1</v>
      </c>
      <c r="T3763" s="7">
        <f t="shared" si="355"/>
        <v>166.66666666666666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52"/>
        <v>42218.813530092593</v>
      </c>
      <c r="K3764">
        <v>1436383889</v>
      </c>
      <c r="L3764" s="11">
        <f t="shared" si="35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356"/>
        <v>theater</v>
      </c>
      <c r="R3764" t="str">
        <f t="shared" si="357"/>
        <v>musical</v>
      </c>
      <c r="S3764" s="6">
        <f t="shared" si="354"/>
        <v>1.0624</v>
      </c>
      <c r="T3764" s="7">
        <f t="shared" si="355"/>
        <v>47.428571428571431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52"/>
        <v>42095.708634259259</v>
      </c>
      <c r="K3765">
        <v>1425319226</v>
      </c>
      <c r="L3765" s="11">
        <f t="shared" si="35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356"/>
        <v>theater</v>
      </c>
      <c r="R3765" t="str">
        <f t="shared" si="357"/>
        <v>musical</v>
      </c>
      <c r="S3765" s="6">
        <f t="shared" si="354"/>
        <v>1</v>
      </c>
      <c r="T3765" s="7">
        <f t="shared" si="355"/>
        <v>64.935064935064929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52"/>
        <v>42519.024999999994</v>
      </c>
      <c r="K3766">
        <v>1462824832</v>
      </c>
      <c r="L3766" s="11">
        <f t="shared" si="35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356"/>
        <v>theater</v>
      </c>
      <c r="R3766" t="str">
        <f t="shared" si="357"/>
        <v>musical</v>
      </c>
      <c r="S3766" s="6">
        <f t="shared" si="354"/>
        <v>1</v>
      </c>
      <c r="T3766" s="7">
        <f t="shared" si="355"/>
        <v>55.555555555555557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52"/>
        <v>41850.776412037041</v>
      </c>
      <c r="K3767">
        <v>1404153482</v>
      </c>
      <c r="L3767" s="11">
        <f t="shared" si="35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356"/>
        <v>theater</v>
      </c>
      <c r="R3767" t="str">
        <f t="shared" si="357"/>
        <v>musical</v>
      </c>
      <c r="S3767" s="6">
        <f t="shared" si="354"/>
        <v>1.1345714285714286</v>
      </c>
      <c r="T3767" s="7">
        <f t="shared" si="355"/>
        <v>74.224299065420567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52"/>
        <v>41823.167187500003</v>
      </c>
      <c r="K3768">
        <v>1401336045</v>
      </c>
      <c r="L3768" s="11">
        <f t="shared" si="35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356"/>
        <v>theater</v>
      </c>
      <c r="R3768" t="str">
        <f t="shared" si="357"/>
        <v>musical</v>
      </c>
      <c r="S3768" s="6">
        <f t="shared" si="354"/>
        <v>1.0265010000000001</v>
      </c>
      <c r="T3768" s="7">
        <f t="shared" si="355"/>
        <v>106.9271875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52"/>
        <v>42064.207638888889</v>
      </c>
      <c r="K3769">
        <v>1423960097</v>
      </c>
      <c r="L3769" s="11">
        <f t="shared" si="35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356"/>
        <v>theater</v>
      </c>
      <c r="R3769" t="str">
        <f t="shared" si="357"/>
        <v>musical</v>
      </c>
      <c r="S3769" s="6">
        <f t="shared" si="354"/>
        <v>1.1675</v>
      </c>
      <c r="T3769" s="7">
        <f t="shared" si="355"/>
        <v>41.696428571428569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52"/>
        <v>41802.727893518517</v>
      </c>
      <c r="K3770">
        <v>1400002090</v>
      </c>
      <c r="L3770" s="11">
        <f t="shared" si="35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356"/>
        <v>theater</v>
      </c>
      <c r="R3770" t="str">
        <f t="shared" si="357"/>
        <v>musical</v>
      </c>
      <c r="S3770" s="6">
        <f t="shared" si="354"/>
        <v>1.0765274999999999</v>
      </c>
      <c r="T3770" s="7">
        <f t="shared" si="355"/>
        <v>74.243275862068955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52"/>
        <v>42475.598136574074</v>
      </c>
      <c r="K3771">
        <v>1458138079</v>
      </c>
      <c r="L3771" s="11">
        <f t="shared" si="35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356"/>
        <v>theater</v>
      </c>
      <c r="R3771" t="str">
        <f t="shared" si="357"/>
        <v>musical</v>
      </c>
      <c r="S3771" s="6">
        <f t="shared" si="354"/>
        <v>1</v>
      </c>
      <c r="T3771" s="7">
        <f t="shared" si="355"/>
        <v>73.333333333333329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52"/>
        <v>42168.930671296301</v>
      </c>
      <c r="K3772">
        <v>1431642010</v>
      </c>
      <c r="L3772" s="11">
        <f t="shared" si="35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356"/>
        <v>theater</v>
      </c>
      <c r="R3772" t="str">
        <f t="shared" si="357"/>
        <v>musical</v>
      </c>
      <c r="S3772" s="6">
        <f t="shared" si="354"/>
        <v>1</v>
      </c>
      <c r="T3772" s="7">
        <f t="shared" si="355"/>
        <v>100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52"/>
        <v>42508</v>
      </c>
      <c r="K3773">
        <v>1462307652</v>
      </c>
      <c r="L3773" s="11">
        <f t="shared" si="35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356"/>
        <v>theater</v>
      </c>
      <c r="R3773" t="str">
        <f t="shared" si="357"/>
        <v>musical</v>
      </c>
      <c r="S3773" s="6">
        <f t="shared" si="354"/>
        <v>1.46</v>
      </c>
      <c r="T3773" s="7">
        <f t="shared" si="355"/>
        <v>38.421052631578945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52"/>
        <v>42703.25</v>
      </c>
      <c r="K3774">
        <v>1478616506</v>
      </c>
      <c r="L3774" s="11">
        <f t="shared" si="35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356"/>
        <v>theater</v>
      </c>
      <c r="R3774" t="str">
        <f t="shared" si="357"/>
        <v>musical</v>
      </c>
      <c r="S3774" s="6">
        <f t="shared" si="354"/>
        <v>1.1020000000000001</v>
      </c>
      <c r="T3774" s="7">
        <f t="shared" si="355"/>
        <v>166.96969696969697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52"/>
        <v>42689.088888888888</v>
      </c>
      <c r="K3775">
        <v>1476317247</v>
      </c>
      <c r="L3775" s="11">
        <f t="shared" si="35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356"/>
        <v>theater</v>
      </c>
      <c r="R3775" t="str">
        <f t="shared" si="357"/>
        <v>musical</v>
      </c>
      <c r="S3775" s="6">
        <f t="shared" si="354"/>
        <v>1.0820000000000001</v>
      </c>
      <c r="T3775" s="7">
        <f t="shared" si="355"/>
        <v>94.912280701754383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52"/>
        <v>42103.792303240742</v>
      </c>
      <c r="K3776">
        <v>1427223655</v>
      </c>
      <c r="L3776" s="11">
        <f t="shared" si="35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356"/>
        <v>theater</v>
      </c>
      <c r="R3776" t="str">
        <f t="shared" si="357"/>
        <v>musical</v>
      </c>
      <c r="S3776" s="6">
        <f t="shared" si="354"/>
        <v>1</v>
      </c>
      <c r="T3776" s="7">
        <f t="shared" si="355"/>
        <v>100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52"/>
        <v>42103.166666666672</v>
      </c>
      <c r="K3777">
        <v>1426199843</v>
      </c>
      <c r="L3777" s="11">
        <f t="shared" si="35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356"/>
        <v>theater</v>
      </c>
      <c r="R3777" t="str">
        <f t="shared" si="357"/>
        <v>musical</v>
      </c>
      <c r="S3777" s="6">
        <f t="shared" si="354"/>
        <v>1.0024999999999999</v>
      </c>
      <c r="T3777" s="7">
        <f t="shared" si="355"/>
        <v>143.21428571428572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52"/>
        <v>41852.041666666664</v>
      </c>
      <c r="K3778">
        <v>1403599778</v>
      </c>
      <c r="L3778" s="11">
        <f t="shared" si="35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356"/>
        <v>theater</v>
      </c>
      <c r="R3778" t="str">
        <f t="shared" si="357"/>
        <v>musical</v>
      </c>
      <c r="S3778" s="6">
        <f t="shared" si="354"/>
        <v>1.0671250000000001</v>
      </c>
      <c r="T3778" s="7">
        <f t="shared" si="355"/>
        <v>90.819148936170208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8">(((I3779/60)/60)/24)+DATE(1970,1,1)</f>
        <v>41909.166666666664</v>
      </c>
      <c r="K3779">
        <v>1409884821</v>
      </c>
      <c r="L3779" s="11">
        <f t="shared" ref="L3779:L3842" si="35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si="356"/>
        <v>theater</v>
      </c>
      <c r="R3779" t="str">
        <f t="shared" si="357"/>
        <v>musical</v>
      </c>
      <c r="S3779" s="6">
        <f t="shared" ref="S3779:S3842" si="360">E3779/D3779</f>
        <v>1.4319999999999999</v>
      </c>
      <c r="T3779" s="7">
        <f t="shared" ref="T3779:T3842" si="361">IF(E3779=0,0,E3779/N3779)</f>
        <v>48.542372881355931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8"/>
        <v>42049.819212962961</v>
      </c>
      <c r="K3780">
        <v>1418758780</v>
      </c>
      <c r="L3780" s="11">
        <f t="shared" si="35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356"/>
        <v>theater</v>
      </c>
      <c r="R3780" t="str">
        <f t="shared" si="357"/>
        <v>musical</v>
      </c>
      <c r="S3780" s="6">
        <f t="shared" si="360"/>
        <v>1.0504166666666668</v>
      </c>
      <c r="T3780" s="7">
        <f t="shared" si="361"/>
        <v>70.027777777777771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8"/>
        <v>42455.693750000006</v>
      </c>
      <c r="K3781">
        <v>1456421940</v>
      </c>
      <c r="L3781" s="11">
        <f t="shared" si="35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356"/>
        <v>theater</v>
      </c>
      <c r="R3781" t="str">
        <f t="shared" si="357"/>
        <v>musical</v>
      </c>
      <c r="S3781" s="6">
        <f t="shared" si="360"/>
        <v>1.0398000000000001</v>
      </c>
      <c r="T3781" s="7">
        <f t="shared" si="361"/>
        <v>135.62608695652173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8"/>
        <v>42198.837499999994</v>
      </c>
      <c r="K3782">
        <v>1433999785</v>
      </c>
      <c r="L3782" s="11">
        <f t="shared" si="35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356"/>
        <v>theater</v>
      </c>
      <c r="R3782" t="str">
        <f t="shared" si="357"/>
        <v>musical</v>
      </c>
      <c r="S3782" s="6">
        <f t="shared" si="360"/>
        <v>1.2</v>
      </c>
      <c r="T3782" s="7">
        <f t="shared" si="361"/>
        <v>100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8"/>
        <v>41890.882928240739</v>
      </c>
      <c r="K3783">
        <v>1408050685</v>
      </c>
      <c r="L3783" s="11">
        <f t="shared" si="35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356"/>
        <v>theater</v>
      </c>
      <c r="R3783" t="str">
        <f t="shared" si="357"/>
        <v>musical</v>
      </c>
      <c r="S3783" s="6">
        <f t="shared" si="360"/>
        <v>1.0966666666666667</v>
      </c>
      <c r="T3783" s="7">
        <f t="shared" si="361"/>
        <v>94.90384615384616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8"/>
        <v>42575.958333333328</v>
      </c>
      <c r="K3784">
        <v>1466887297</v>
      </c>
      <c r="L3784" s="11">
        <f t="shared" si="35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356"/>
        <v>theater</v>
      </c>
      <c r="R3784" t="str">
        <f t="shared" si="357"/>
        <v>musical</v>
      </c>
      <c r="S3784" s="6">
        <f t="shared" si="360"/>
        <v>1.0175000000000001</v>
      </c>
      <c r="T3784" s="7">
        <f t="shared" si="361"/>
        <v>75.370370370370367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8"/>
        <v>42444.666666666672</v>
      </c>
      <c r="K3785">
        <v>1455938520</v>
      </c>
      <c r="L3785" s="11">
        <f t="shared" si="35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356"/>
        <v>theater</v>
      </c>
      <c r="R3785" t="str">
        <f t="shared" si="357"/>
        <v>musical</v>
      </c>
      <c r="S3785" s="6">
        <f t="shared" si="360"/>
        <v>1.2891666666666666</v>
      </c>
      <c r="T3785" s="7">
        <f t="shared" si="361"/>
        <v>64.458333333333329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8"/>
        <v>42561.980694444443</v>
      </c>
      <c r="K3786">
        <v>1465601532</v>
      </c>
      <c r="L3786" s="11">
        <f t="shared" si="35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356"/>
        <v>theater</v>
      </c>
      <c r="R3786" t="str">
        <f t="shared" si="357"/>
        <v>musical</v>
      </c>
      <c r="S3786" s="6">
        <f t="shared" si="360"/>
        <v>1.1499999999999999</v>
      </c>
      <c r="T3786" s="7">
        <f t="shared" si="361"/>
        <v>115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8"/>
        <v>42584.418749999997</v>
      </c>
      <c r="K3787">
        <v>1467040769</v>
      </c>
      <c r="L3787" s="11">
        <f t="shared" si="35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ref="Q3787:Q3850" si="362">LEFT(P3787, FIND("/",P3787)-1)</f>
        <v>theater</v>
      </c>
      <c r="R3787" t="str">
        <f t="shared" ref="R3787:R3850" si="363">RIGHT(P3787,LEN(P3787)-FIND("/",P3787))</f>
        <v>musical</v>
      </c>
      <c r="S3787" s="6">
        <f t="shared" si="360"/>
        <v>1.5075000000000001</v>
      </c>
      <c r="T3787" s="7">
        <f t="shared" si="361"/>
        <v>100.5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8"/>
        <v>42517.037905092591</v>
      </c>
      <c r="K3788">
        <v>1461718475</v>
      </c>
      <c r="L3788" s="11">
        <f t="shared" si="35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362"/>
        <v>theater</v>
      </c>
      <c r="R3788" t="str">
        <f t="shared" si="363"/>
        <v>musical</v>
      </c>
      <c r="S3788" s="6">
        <f t="shared" si="360"/>
        <v>1.1096666666666666</v>
      </c>
      <c r="T3788" s="7">
        <f t="shared" si="361"/>
        <v>93.774647887323937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8"/>
        <v>42196.165972222225</v>
      </c>
      <c r="K3789">
        <v>1434113406</v>
      </c>
      <c r="L3789" s="11">
        <f t="shared" si="35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362"/>
        <v>theater</v>
      </c>
      <c r="R3789" t="str">
        <f t="shared" si="363"/>
        <v>musical</v>
      </c>
      <c r="S3789" s="6">
        <f t="shared" si="360"/>
        <v>1.0028571428571429</v>
      </c>
      <c r="T3789" s="7">
        <f t="shared" si="361"/>
        <v>35.1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8"/>
        <v>42361.679166666669</v>
      </c>
      <c r="K3790">
        <v>1448469719</v>
      </c>
      <c r="L3790" s="11">
        <f t="shared" si="35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362"/>
        <v>theater</v>
      </c>
      <c r="R3790" t="str">
        <f t="shared" si="363"/>
        <v>musical</v>
      </c>
      <c r="S3790" s="6">
        <f t="shared" si="360"/>
        <v>6.6666666666666671E-3</v>
      </c>
      <c r="T3790" s="7">
        <f t="shared" si="361"/>
        <v>500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8"/>
        <v>42170.798819444448</v>
      </c>
      <c r="K3791">
        <v>1431630618</v>
      </c>
      <c r="L3791" s="11">
        <f t="shared" si="35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362"/>
        <v>theater</v>
      </c>
      <c r="R3791" t="str">
        <f t="shared" si="363"/>
        <v>musical</v>
      </c>
      <c r="S3791" s="6">
        <f t="shared" si="360"/>
        <v>3.267605633802817E-2</v>
      </c>
      <c r="T3791" s="7">
        <f t="shared" si="361"/>
        <v>29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8"/>
        <v>42696.708599537036</v>
      </c>
      <c r="K3792">
        <v>1477238423</v>
      </c>
      <c r="L3792" s="11">
        <f t="shared" si="35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362"/>
        <v>theater</v>
      </c>
      <c r="R3792" t="str">
        <f t="shared" si="363"/>
        <v>musical</v>
      </c>
      <c r="S3792" s="6">
        <f t="shared" si="360"/>
        <v>0</v>
      </c>
      <c r="T3792" s="7">
        <f t="shared" si="361"/>
        <v>0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8"/>
        <v>41826.692037037035</v>
      </c>
      <c r="K3793">
        <v>1399480592</v>
      </c>
      <c r="L3793" s="11">
        <f t="shared" si="35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362"/>
        <v>theater</v>
      </c>
      <c r="R3793" t="str">
        <f t="shared" si="363"/>
        <v>musical</v>
      </c>
      <c r="S3793" s="6">
        <f t="shared" si="360"/>
        <v>0</v>
      </c>
      <c r="T3793" s="7">
        <f t="shared" si="361"/>
        <v>0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8"/>
        <v>42200.447013888886</v>
      </c>
      <c r="K3794">
        <v>1434365022</v>
      </c>
      <c r="L3794" s="11">
        <f t="shared" si="35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362"/>
        <v>theater</v>
      </c>
      <c r="R3794" t="str">
        <f t="shared" si="363"/>
        <v>musical</v>
      </c>
      <c r="S3794" s="6">
        <f t="shared" si="360"/>
        <v>2.8E-3</v>
      </c>
      <c r="T3794" s="7">
        <f t="shared" si="361"/>
        <v>17.5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8"/>
        <v>41989.938993055555</v>
      </c>
      <c r="K3795">
        <v>1416954729</v>
      </c>
      <c r="L3795" s="11">
        <f t="shared" si="35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362"/>
        <v>theater</v>
      </c>
      <c r="R3795" t="str">
        <f t="shared" si="363"/>
        <v>musical</v>
      </c>
      <c r="S3795" s="6">
        <f t="shared" si="360"/>
        <v>0.59657142857142853</v>
      </c>
      <c r="T3795" s="7">
        <f t="shared" si="361"/>
        <v>174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8"/>
        <v>42162.58048611111</v>
      </c>
      <c r="K3796">
        <v>1431093354</v>
      </c>
      <c r="L3796" s="11">
        <f t="shared" si="35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362"/>
        <v>theater</v>
      </c>
      <c r="R3796" t="str">
        <f t="shared" si="363"/>
        <v>musical</v>
      </c>
      <c r="S3796" s="6">
        <f t="shared" si="360"/>
        <v>0.01</v>
      </c>
      <c r="T3796" s="7">
        <f t="shared" si="361"/>
        <v>50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8"/>
        <v>42244.9375</v>
      </c>
      <c r="K3797">
        <v>1437042490</v>
      </c>
      <c r="L3797" s="11">
        <f t="shared" si="35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362"/>
        <v>theater</v>
      </c>
      <c r="R3797" t="str">
        <f t="shared" si="363"/>
        <v>musical</v>
      </c>
      <c r="S3797" s="6">
        <f t="shared" si="360"/>
        <v>1.6666666666666666E-2</v>
      </c>
      <c r="T3797" s="7">
        <f t="shared" si="361"/>
        <v>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8"/>
        <v>42749.029583333337</v>
      </c>
      <c r="K3798">
        <v>1479170556</v>
      </c>
      <c r="L3798" s="11">
        <f t="shared" si="35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362"/>
        <v>theater</v>
      </c>
      <c r="R3798" t="str">
        <f t="shared" si="363"/>
        <v>musical</v>
      </c>
      <c r="S3798" s="6">
        <f t="shared" si="360"/>
        <v>4.4444444444444447E-5</v>
      </c>
      <c r="T3798" s="7">
        <f t="shared" si="361"/>
        <v>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8"/>
        <v>42114.881539351853</v>
      </c>
      <c r="K3799">
        <v>1426972165</v>
      </c>
      <c r="L3799" s="11">
        <f t="shared" si="35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362"/>
        <v>theater</v>
      </c>
      <c r="R3799" t="str">
        <f t="shared" si="363"/>
        <v>musical</v>
      </c>
      <c r="S3799" s="6">
        <f t="shared" si="360"/>
        <v>0.89666666666666661</v>
      </c>
      <c r="T3799" s="7">
        <f t="shared" si="361"/>
        <v>145.40540540540542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8"/>
        <v>41861.722777777781</v>
      </c>
      <c r="K3800">
        <v>1405099248</v>
      </c>
      <c r="L3800" s="11">
        <f t="shared" si="35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362"/>
        <v>theater</v>
      </c>
      <c r="R3800" t="str">
        <f t="shared" si="363"/>
        <v>musical</v>
      </c>
      <c r="S3800" s="6">
        <f t="shared" si="360"/>
        <v>1.4642857142857143E-2</v>
      </c>
      <c r="T3800" s="7">
        <f t="shared" si="361"/>
        <v>205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8"/>
        <v>42440.93105324074</v>
      </c>
      <c r="K3801">
        <v>1455142843</v>
      </c>
      <c r="L3801" s="11">
        <f t="shared" si="35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362"/>
        <v>theater</v>
      </c>
      <c r="R3801" t="str">
        <f t="shared" si="363"/>
        <v>musical</v>
      </c>
      <c r="S3801" s="6">
        <f t="shared" si="360"/>
        <v>4.02E-2</v>
      </c>
      <c r="T3801" s="7">
        <f t="shared" si="361"/>
        <v>100.5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8"/>
        <v>42015.207638888889</v>
      </c>
      <c r="K3802">
        <v>1418146883</v>
      </c>
      <c r="L3802" s="11">
        <f t="shared" si="35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362"/>
        <v>theater</v>
      </c>
      <c r="R3802" t="str">
        <f t="shared" si="363"/>
        <v>musical</v>
      </c>
      <c r="S3802" s="6">
        <f t="shared" si="360"/>
        <v>4.0045454545454544E-2</v>
      </c>
      <c r="T3802" s="7">
        <f t="shared" si="361"/>
        <v>55.0625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8"/>
        <v>42006.676111111112</v>
      </c>
      <c r="K3803">
        <v>1417536816</v>
      </c>
      <c r="L3803" s="11">
        <f t="shared" si="35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362"/>
        <v>theater</v>
      </c>
      <c r="R3803" t="str">
        <f t="shared" si="363"/>
        <v>musical</v>
      </c>
      <c r="S3803" s="6">
        <f t="shared" si="360"/>
        <v>8.5199999999999998E-2</v>
      </c>
      <c r="T3803" s="7">
        <f t="shared" si="361"/>
        <v>47.333333333333336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8"/>
        <v>42299.126226851848</v>
      </c>
      <c r="K3804">
        <v>1442890906</v>
      </c>
      <c r="L3804" s="11">
        <f t="shared" si="35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362"/>
        <v>theater</v>
      </c>
      <c r="R3804" t="str">
        <f t="shared" si="363"/>
        <v>musical</v>
      </c>
      <c r="S3804" s="6">
        <f t="shared" si="360"/>
        <v>0</v>
      </c>
      <c r="T3804" s="7">
        <f t="shared" si="361"/>
        <v>0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8"/>
        <v>42433.971851851849</v>
      </c>
      <c r="K3805">
        <v>1454541568</v>
      </c>
      <c r="L3805" s="11">
        <f t="shared" si="35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362"/>
        <v>theater</v>
      </c>
      <c r="R3805" t="str">
        <f t="shared" si="363"/>
        <v>musical</v>
      </c>
      <c r="S3805" s="6">
        <f t="shared" si="360"/>
        <v>0.19650000000000001</v>
      </c>
      <c r="T3805" s="7">
        <f t="shared" si="361"/>
        <v>58.95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8"/>
        <v>42582.291666666672</v>
      </c>
      <c r="K3806">
        <v>1465172024</v>
      </c>
      <c r="L3806" s="11">
        <f t="shared" si="35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362"/>
        <v>theater</v>
      </c>
      <c r="R3806" t="str">
        <f t="shared" si="363"/>
        <v>musical</v>
      </c>
      <c r="S3806" s="6">
        <f t="shared" si="360"/>
        <v>0</v>
      </c>
      <c r="T3806" s="7">
        <f t="shared" si="361"/>
        <v>0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8"/>
        <v>41909.887037037035</v>
      </c>
      <c r="K3807">
        <v>1406668640</v>
      </c>
      <c r="L3807" s="11">
        <f t="shared" si="35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362"/>
        <v>theater</v>
      </c>
      <c r="R3807" t="str">
        <f t="shared" si="363"/>
        <v>musical</v>
      </c>
      <c r="S3807" s="6">
        <f t="shared" si="360"/>
        <v>2.0000000000000002E-5</v>
      </c>
      <c r="T3807" s="7">
        <f t="shared" si="361"/>
        <v>1.5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8"/>
        <v>41819.259039351848</v>
      </c>
      <c r="K3808">
        <v>1402294381</v>
      </c>
      <c r="L3808" s="11">
        <f t="shared" si="35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362"/>
        <v>theater</v>
      </c>
      <c r="R3808" t="str">
        <f t="shared" si="363"/>
        <v>musical</v>
      </c>
      <c r="S3808" s="6">
        <f t="shared" si="360"/>
        <v>6.6666666666666664E-4</v>
      </c>
      <c r="T3808" s="7">
        <f t="shared" si="361"/>
        <v>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8"/>
        <v>42097.909016203703</v>
      </c>
      <c r="K3809">
        <v>1427492939</v>
      </c>
      <c r="L3809" s="11">
        <f t="shared" si="35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362"/>
        <v>theater</v>
      </c>
      <c r="R3809" t="str">
        <f t="shared" si="363"/>
        <v>musical</v>
      </c>
      <c r="S3809" s="6">
        <f t="shared" si="360"/>
        <v>0.30333333333333334</v>
      </c>
      <c r="T3809" s="7">
        <f t="shared" si="361"/>
        <v>50.555555555555557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8"/>
        <v>42119.412256944444</v>
      </c>
      <c r="K3810">
        <v>1424775219</v>
      </c>
      <c r="L3810" s="11">
        <f t="shared" si="35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362"/>
        <v>theater</v>
      </c>
      <c r="R3810" t="str">
        <f t="shared" si="363"/>
        <v>plays</v>
      </c>
      <c r="S3810" s="6">
        <f t="shared" si="360"/>
        <v>1</v>
      </c>
      <c r="T3810" s="7">
        <f t="shared" si="361"/>
        <v>41.666666666666664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8"/>
        <v>41850.958333333336</v>
      </c>
      <c r="K3811">
        <v>1402403907</v>
      </c>
      <c r="L3811" s="11">
        <f t="shared" si="35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362"/>
        <v>theater</v>
      </c>
      <c r="R3811" t="str">
        <f t="shared" si="363"/>
        <v>plays</v>
      </c>
      <c r="S3811" s="6">
        <f t="shared" si="360"/>
        <v>1.0125</v>
      </c>
      <c r="T3811" s="7">
        <f t="shared" si="361"/>
        <v>53.289473684210527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8"/>
        <v>42084.807384259257</v>
      </c>
      <c r="K3812">
        <v>1424377358</v>
      </c>
      <c r="L3812" s="11">
        <f t="shared" si="35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362"/>
        <v>theater</v>
      </c>
      <c r="R3812" t="str">
        <f t="shared" si="363"/>
        <v>plays</v>
      </c>
      <c r="S3812" s="6">
        <f t="shared" si="360"/>
        <v>1.2173333333333334</v>
      </c>
      <c r="T3812" s="7">
        <f t="shared" si="361"/>
        <v>70.230769230769226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8"/>
        <v>42521.458333333328</v>
      </c>
      <c r="K3813">
        <v>1461769373</v>
      </c>
      <c r="L3813" s="11">
        <f t="shared" si="35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362"/>
        <v>theater</v>
      </c>
      <c r="R3813" t="str">
        <f t="shared" si="363"/>
        <v>plays</v>
      </c>
      <c r="S3813" s="6">
        <f t="shared" si="360"/>
        <v>3.3</v>
      </c>
      <c r="T3813" s="7">
        <f t="shared" si="361"/>
        <v>43.421052631578945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8"/>
        <v>42156.165972222225</v>
      </c>
      <c r="K3814">
        <v>1429120908</v>
      </c>
      <c r="L3814" s="11">
        <f t="shared" si="35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362"/>
        <v>theater</v>
      </c>
      <c r="R3814" t="str">
        <f t="shared" si="363"/>
        <v>plays</v>
      </c>
      <c r="S3814" s="6">
        <f t="shared" si="360"/>
        <v>1.0954999999999999</v>
      </c>
      <c r="T3814" s="7">
        <f t="shared" si="361"/>
        <v>199.18181818181819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8"/>
        <v>42535.904861111107</v>
      </c>
      <c r="K3815">
        <v>1462603021</v>
      </c>
      <c r="L3815" s="11">
        <f t="shared" si="35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362"/>
        <v>theater</v>
      </c>
      <c r="R3815" t="str">
        <f t="shared" si="363"/>
        <v>plays</v>
      </c>
      <c r="S3815" s="6">
        <f t="shared" si="360"/>
        <v>1.0095190476190474</v>
      </c>
      <c r="T3815" s="7">
        <f t="shared" si="361"/>
        <v>78.518148148148143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8"/>
        <v>42095.165972222225</v>
      </c>
      <c r="K3816">
        <v>1424727712</v>
      </c>
      <c r="L3816" s="11">
        <f t="shared" si="35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362"/>
        <v>theater</v>
      </c>
      <c r="R3816" t="str">
        <f t="shared" si="363"/>
        <v>plays</v>
      </c>
      <c r="S3816" s="6">
        <f t="shared" si="360"/>
        <v>1.4013333333333333</v>
      </c>
      <c r="T3816" s="7">
        <f t="shared" si="361"/>
        <v>61.823529411764703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8"/>
        <v>42236.958333333328</v>
      </c>
      <c r="K3817">
        <v>1437545657</v>
      </c>
      <c r="L3817" s="11">
        <f t="shared" si="35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362"/>
        <v>theater</v>
      </c>
      <c r="R3817" t="str">
        <f t="shared" si="363"/>
        <v>plays</v>
      </c>
      <c r="S3817" s="6">
        <f t="shared" si="360"/>
        <v>1.0000100000000001</v>
      </c>
      <c r="T3817" s="7">
        <f t="shared" si="361"/>
        <v>50.000500000000002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8"/>
        <v>41837.690081018518</v>
      </c>
      <c r="K3818">
        <v>1403022823</v>
      </c>
      <c r="L3818" s="11">
        <f t="shared" si="35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362"/>
        <v>theater</v>
      </c>
      <c r="R3818" t="str">
        <f t="shared" si="363"/>
        <v>plays</v>
      </c>
      <c r="S3818" s="6">
        <f t="shared" si="360"/>
        <v>1.19238</v>
      </c>
      <c r="T3818" s="7">
        <f t="shared" si="361"/>
        <v>48.339729729729726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8"/>
        <v>42301.165972222225</v>
      </c>
      <c r="K3819">
        <v>1444236216</v>
      </c>
      <c r="L3819" s="11">
        <f t="shared" si="35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362"/>
        <v>theater</v>
      </c>
      <c r="R3819" t="str">
        <f t="shared" si="363"/>
        <v>plays</v>
      </c>
      <c r="S3819" s="6">
        <f t="shared" si="360"/>
        <v>1.0725</v>
      </c>
      <c r="T3819" s="7">
        <f t="shared" si="361"/>
        <v>107.25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8"/>
        <v>42075.800717592589</v>
      </c>
      <c r="K3820">
        <v>1423599182</v>
      </c>
      <c r="L3820" s="11">
        <f t="shared" si="35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362"/>
        <v>theater</v>
      </c>
      <c r="R3820" t="str">
        <f t="shared" si="363"/>
        <v>plays</v>
      </c>
      <c r="S3820" s="6">
        <f t="shared" si="360"/>
        <v>2.2799999999999998</v>
      </c>
      <c r="T3820" s="7">
        <f t="shared" si="361"/>
        <v>57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8"/>
        <v>42202.876388888893</v>
      </c>
      <c r="K3821">
        <v>1435554104</v>
      </c>
      <c r="L3821" s="11">
        <f t="shared" si="35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362"/>
        <v>theater</v>
      </c>
      <c r="R3821" t="str">
        <f t="shared" si="363"/>
        <v>plays</v>
      </c>
      <c r="S3821" s="6">
        <f t="shared" si="360"/>
        <v>1.0640000000000001</v>
      </c>
      <c r="T3821" s="7">
        <f t="shared" si="361"/>
        <v>40.92307692307692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8"/>
        <v>42190.651817129634</v>
      </c>
      <c r="K3822">
        <v>1433518717</v>
      </c>
      <c r="L3822" s="11">
        <f t="shared" si="35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362"/>
        <v>theater</v>
      </c>
      <c r="R3822" t="str">
        <f t="shared" si="363"/>
        <v>plays</v>
      </c>
      <c r="S3822" s="6">
        <f t="shared" si="360"/>
        <v>1.4333333333333333</v>
      </c>
      <c r="T3822" s="7">
        <f t="shared" si="361"/>
        <v>21.5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8"/>
        <v>42373.180636574078</v>
      </c>
      <c r="K3823">
        <v>1449116407</v>
      </c>
      <c r="L3823" s="11">
        <f t="shared" si="35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362"/>
        <v>theater</v>
      </c>
      <c r="R3823" t="str">
        <f t="shared" si="363"/>
        <v>plays</v>
      </c>
      <c r="S3823" s="6">
        <f t="shared" si="360"/>
        <v>1.0454285714285714</v>
      </c>
      <c r="T3823" s="7">
        <f t="shared" si="361"/>
        <v>79.543478260869563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8"/>
        <v>42388.957638888889</v>
      </c>
      <c r="K3824">
        <v>1448136417</v>
      </c>
      <c r="L3824" s="11">
        <f t="shared" si="35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362"/>
        <v>theater</v>
      </c>
      <c r="R3824" t="str">
        <f t="shared" si="363"/>
        <v>plays</v>
      </c>
      <c r="S3824" s="6">
        <f t="shared" si="360"/>
        <v>1.1002000000000001</v>
      </c>
      <c r="T3824" s="7">
        <f t="shared" si="361"/>
        <v>72.381578947368425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8"/>
        <v>42205.165972222225</v>
      </c>
      <c r="K3825">
        <v>1434405044</v>
      </c>
      <c r="L3825" s="11">
        <f t="shared" si="35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362"/>
        <v>theater</v>
      </c>
      <c r="R3825" t="str">
        <f t="shared" si="363"/>
        <v>plays</v>
      </c>
      <c r="S3825" s="6">
        <f t="shared" si="360"/>
        <v>1.06</v>
      </c>
      <c r="T3825" s="7">
        <f t="shared" si="361"/>
        <v>64.634146341463421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8"/>
        <v>42583.570138888885</v>
      </c>
      <c r="K3826">
        <v>1469026903</v>
      </c>
      <c r="L3826" s="11">
        <f t="shared" si="35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362"/>
        <v>theater</v>
      </c>
      <c r="R3826" t="str">
        <f t="shared" si="363"/>
        <v>plays</v>
      </c>
      <c r="S3826" s="6">
        <f t="shared" si="360"/>
        <v>1.08</v>
      </c>
      <c r="T3826" s="7">
        <f t="shared" si="361"/>
        <v>38.571428571428569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8"/>
        <v>42172.069606481484</v>
      </c>
      <c r="K3827">
        <v>1432690814</v>
      </c>
      <c r="L3827" s="11">
        <f t="shared" si="35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362"/>
        <v>theater</v>
      </c>
      <c r="R3827" t="str">
        <f t="shared" si="363"/>
        <v>plays</v>
      </c>
      <c r="S3827" s="6">
        <f t="shared" si="360"/>
        <v>1.0542</v>
      </c>
      <c r="T3827" s="7">
        <f t="shared" si="361"/>
        <v>107.57142857142857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8"/>
        <v>42131.423541666663</v>
      </c>
      <c r="K3828">
        <v>1428401394</v>
      </c>
      <c r="L3828" s="11">
        <f t="shared" si="35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362"/>
        <v>theater</v>
      </c>
      <c r="R3828" t="str">
        <f t="shared" si="363"/>
        <v>plays</v>
      </c>
      <c r="S3828" s="6">
        <f t="shared" si="360"/>
        <v>1.1916666666666667</v>
      </c>
      <c r="T3828" s="7">
        <f t="shared" si="361"/>
        <v>27.5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8"/>
        <v>42090</v>
      </c>
      <c r="K3829">
        <v>1422656201</v>
      </c>
      <c r="L3829" s="11">
        <f t="shared" si="35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362"/>
        <v>theater</v>
      </c>
      <c r="R3829" t="str">
        <f t="shared" si="363"/>
        <v>plays</v>
      </c>
      <c r="S3829" s="6">
        <f t="shared" si="360"/>
        <v>1.5266666666666666</v>
      </c>
      <c r="T3829" s="7">
        <f t="shared" si="361"/>
        <v>70.461538461538467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8"/>
        <v>42004.569293981483</v>
      </c>
      <c r="K3830">
        <v>1414845587</v>
      </c>
      <c r="L3830" s="11">
        <f t="shared" si="35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362"/>
        <v>theater</v>
      </c>
      <c r="R3830" t="str">
        <f t="shared" si="363"/>
        <v>plays</v>
      </c>
      <c r="S3830" s="6">
        <f t="shared" si="360"/>
        <v>1</v>
      </c>
      <c r="T3830" s="7">
        <f t="shared" si="361"/>
        <v>178.57142857142858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8"/>
        <v>42613.865405092598</v>
      </c>
      <c r="K3831">
        <v>1470948371</v>
      </c>
      <c r="L3831" s="11">
        <f t="shared" si="35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362"/>
        <v>theater</v>
      </c>
      <c r="R3831" t="str">
        <f t="shared" si="363"/>
        <v>plays</v>
      </c>
      <c r="S3831" s="6">
        <f t="shared" si="360"/>
        <v>1.002</v>
      </c>
      <c r="T3831" s="7">
        <f t="shared" si="361"/>
        <v>62.625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8"/>
        <v>42517.740868055553</v>
      </c>
      <c r="K3832">
        <v>1463161611</v>
      </c>
      <c r="L3832" s="11">
        <f t="shared" si="35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362"/>
        <v>theater</v>
      </c>
      <c r="R3832" t="str">
        <f t="shared" si="363"/>
        <v>plays</v>
      </c>
      <c r="S3832" s="6">
        <f t="shared" si="360"/>
        <v>2.25</v>
      </c>
      <c r="T3832" s="7">
        <f t="shared" si="361"/>
        <v>75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8"/>
        <v>41948.890567129631</v>
      </c>
      <c r="K3833">
        <v>1413404545</v>
      </c>
      <c r="L3833" s="11">
        <f t="shared" si="35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362"/>
        <v>theater</v>
      </c>
      <c r="R3833" t="str">
        <f t="shared" si="363"/>
        <v>plays</v>
      </c>
      <c r="S3833" s="6">
        <f t="shared" si="360"/>
        <v>1.0602199999999999</v>
      </c>
      <c r="T3833" s="7">
        <f t="shared" si="361"/>
        <v>58.901111111111113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8"/>
        <v>42420.114988425921</v>
      </c>
      <c r="K3834">
        <v>1452048335</v>
      </c>
      <c r="L3834" s="11">
        <f t="shared" si="35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362"/>
        <v>theater</v>
      </c>
      <c r="R3834" t="str">
        <f t="shared" si="363"/>
        <v>plays</v>
      </c>
      <c r="S3834" s="6">
        <f t="shared" si="360"/>
        <v>1.0466666666666666</v>
      </c>
      <c r="T3834" s="7">
        <f t="shared" si="361"/>
        <v>139.55555555555554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8"/>
        <v>41974.797916666663</v>
      </c>
      <c r="K3835">
        <v>1416516972</v>
      </c>
      <c r="L3835" s="11">
        <f t="shared" si="35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362"/>
        <v>theater</v>
      </c>
      <c r="R3835" t="str">
        <f t="shared" si="363"/>
        <v>plays</v>
      </c>
      <c r="S3835" s="6">
        <f t="shared" si="360"/>
        <v>1.1666666666666667</v>
      </c>
      <c r="T3835" s="7">
        <f t="shared" si="361"/>
        <v>70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8"/>
        <v>42173.445219907408</v>
      </c>
      <c r="K3836">
        <v>1432032067</v>
      </c>
      <c r="L3836" s="11">
        <f t="shared" si="35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362"/>
        <v>theater</v>
      </c>
      <c r="R3836" t="str">
        <f t="shared" si="363"/>
        <v>plays</v>
      </c>
      <c r="S3836" s="6">
        <f t="shared" si="360"/>
        <v>1.0903333333333334</v>
      </c>
      <c r="T3836" s="7">
        <f t="shared" si="361"/>
        <v>57.385964912280699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8"/>
        <v>42481.94222222222</v>
      </c>
      <c r="K3837">
        <v>1459463808</v>
      </c>
      <c r="L3837" s="11">
        <f t="shared" si="35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362"/>
        <v>theater</v>
      </c>
      <c r="R3837" t="str">
        <f t="shared" si="363"/>
        <v>plays</v>
      </c>
      <c r="S3837" s="6">
        <f t="shared" si="360"/>
        <v>1.6</v>
      </c>
      <c r="T3837" s="7">
        <f t="shared" si="361"/>
        <v>40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8"/>
        <v>42585.172916666663</v>
      </c>
      <c r="K3838">
        <v>1467497652</v>
      </c>
      <c r="L3838" s="11">
        <f t="shared" si="35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362"/>
        <v>theater</v>
      </c>
      <c r="R3838" t="str">
        <f t="shared" si="363"/>
        <v>plays</v>
      </c>
      <c r="S3838" s="6">
        <f t="shared" si="360"/>
        <v>1.125</v>
      </c>
      <c r="T3838" s="7">
        <f t="shared" si="361"/>
        <v>64.285714285714292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8"/>
        <v>42188.765717592592</v>
      </c>
      <c r="K3839">
        <v>1432837358</v>
      </c>
      <c r="L3839" s="11">
        <f t="shared" si="35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362"/>
        <v>theater</v>
      </c>
      <c r="R3839" t="str">
        <f t="shared" si="363"/>
        <v>plays</v>
      </c>
      <c r="S3839" s="6">
        <f t="shared" si="360"/>
        <v>1.0209999999999999</v>
      </c>
      <c r="T3839" s="7">
        <f t="shared" si="361"/>
        <v>120.11764705882354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8"/>
        <v>42146.710752314815</v>
      </c>
      <c r="K3840">
        <v>1429722209</v>
      </c>
      <c r="L3840" s="11">
        <f t="shared" si="35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362"/>
        <v>theater</v>
      </c>
      <c r="R3840" t="str">
        <f t="shared" si="363"/>
        <v>plays</v>
      </c>
      <c r="S3840" s="6">
        <f t="shared" si="360"/>
        <v>1.00824</v>
      </c>
      <c r="T3840" s="7">
        <f t="shared" si="361"/>
        <v>1008.24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8"/>
        <v>42215.142638888887</v>
      </c>
      <c r="K3841">
        <v>1433042724</v>
      </c>
      <c r="L3841" s="11">
        <f t="shared" si="35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362"/>
        <v>theater</v>
      </c>
      <c r="R3841" t="str">
        <f t="shared" si="363"/>
        <v>plays</v>
      </c>
      <c r="S3841" s="6">
        <f t="shared" si="360"/>
        <v>1.0125</v>
      </c>
      <c r="T3841" s="7">
        <f t="shared" si="361"/>
        <v>63.28125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8"/>
        <v>42457.660057870366</v>
      </c>
      <c r="K3842">
        <v>1457023829</v>
      </c>
      <c r="L3842" s="11">
        <f t="shared" si="35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362"/>
        <v>theater</v>
      </c>
      <c r="R3842" t="str">
        <f t="shared" si="363"/>
        <v>plays</v>
      </c>
      <c r="S3842" s="6">
        <f t="shared" si="360"/>
        <v>65</v>
      </c>
      <c r="T3842" s="7">
        <f t="shared" si="361"/>
        <v>21.666666666666668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4">(((I3843/60)/60)/24)+DATE(1970,1,1)</f>
        <v>41840.785729166666</v>
      </c>
      <c r="K3843">
        <v>1400698287</v>
      </c>
      <c r="L3843" s="11">
        <f t="shared" ref="L3843:L3906" si="365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si="362"/>
        <v>theater</v>
      </c>
      <c r="R3843" t="str">
        <f t="shared" si="363"/>
        <v>plays</v>
      </c>
      <c r="S3843" s="6">
        <f t="shared" ref="S3843:S3906" si="366">E3843/D3843</f>
        <v>8.72E-2</v>
      </c>
      <c r="T3843" s="7">
        <f t="shared" ref="T3843:T3906" si="367">IF(E3843=0,0,E3843/N3843)</f>
        <v>25.647058823529413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4"/>
        <v>41770.493657407409</v>
      </c>
      <c r="K3844">
        <v>1397217052</v>
      </c>
      <c r="L3844" s="11">
        <f t="shared" si="365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362"/>
        <v>theater</v>
      </c>
      <c r="R3844" t="str">
        <f t="shared" si="363"/>
        <v>plays</v>
      </c>
      <c r="S3844" s="6">
        <f t="shared" si="366"/>
        <v>0.21940000000000001</v>
      </c>
      <c r="T3844" s="7">
        <f t="shared" si="367"/>
        <v>47.695652173913047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4"/>
        <v>41791.072500000002</v>
      </c>
      <c r="K3845">
        <v>1399427064</v>
      </c>
      <c r="L3845" s="11">
        <f t="shared" si="365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362"/>
        <v>theater</v>
      </c>
      <c r="R3845" t="str">
        <f t="shared" si="363"/>
        <v>plays</v>
      </c>
      <c r="S3845" s="6">
        <f t="shared" si="366"/>
        <v>0.21299999999999999</v>
      </c>
      <c r="T3845" s="7">
        <f t="shared" si="367"/>
        <v>56.05263157894737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4"/>
        <v>41793.290972222225</v>
      </c>
      <c r="K3846">
        <v>1399474134</v>
      </c>
      <c r="L3846" s="11">
        <f t="shared" si="365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362"/>
        <v>theater</v>
      </c>
      <c r="R3846" t="str">
        <f t="shared" si="363"/>
        <v>plays</v>
      </c>
      <c r="S3846" s="6">
        <f t="shared" si="366"/>
        <v>0.41489795918367345</v>
      </c>
      <c r="T3846" s="7">
        <f t="shared" si="367"/>
        <v>81.319999999999993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4"/>
        <v>42278.627013888887</v>
      </c>
      <c r="K3847">
        <v>1441119774</v>
      </c>
      <c r="L3847" s="11">
        <f t="shared" si="365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362"/>
        <v>theater</v>
      </c>
      <c r="R3847" t="str">
        <f t="shared" si="363"/>
        <v>plays</v>
      </c>
      <c r="S3847" s="6">
        <f t="shared" si="366"/>
        <v>2.1049999999999999E-2</v>
      </c>
      <c r="T3847" s="7">
        <f t="shared" si="367"/>
        <v>70.166666666666671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4"/>
        <v>41916.290972222225</v>
      </c>
      <c r="K3848">
        <v>1409721542</v>
      </c>
      <c r="L3848" s="11">
        <f t="shared" si="365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362"/>
        <v>theater</v>
      </c>
      <c r="R3848" t="str">
        <f t="shared" si="363"/>
        <v>plays</v>
      </c>
      <c r="S3848" s="6">
        <f t="shared" si="366"/>
        <v>2.7E-2</v>
      </c>
      <c r="T3848" s="7">
        <f t="shared" si="367"/>
        <v>23.625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4"/>
        <v>42204.224432870367</v>
      </c>
      <c r="K3849">
        <v>1433395391</v>
      </c>
      <c r="L3849" s="11">
        <f t="shared" si="365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362"/>
        <v>theater</v>
      </c>
      <c r="R3849" t="str">
        <f t="shared" si="363"/>
        <v>plays</v>
      </c>
      <c r="S3849" s="6">
        <f t="shared" si="366"/>
        <v>0.16161904761904761</v>
      </c>
      <c r="T3849" s="7">
        <f t="shared" si="367"/>
        <v>188.55555555555554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4"/>
        <v>42295.817002314812</v>
      </c>
      <c r="K3850">
        <v>1442604989</v>
      </c>
      <c r="L3850" s="11">
        <f t="shared" si="365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362"/>
        <v>theater</v>
      </c>
      <c r="R3850" t="str">
        <f t="shared" si="363"/>
        <v>plays</v>
      </c>
      <c r="S3850" s="6">
        <f t="shared" si="366"/>
        <v>0.16376923076923078</v>
      </c>
      <c r="T3850" s="7">
        <f t="shared" si="367"/>
        <v>49.511627906976742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4"/>
        <v>42166.767175925925</v>
      </c>
      <c r="K3851">
        <v>1431455084</v>
      </c>
      <c r="L3851" s="11">
        <f t="shared" si="365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ref="Q3851:Q3914" si="368">LEFT(P3851, FIND("/",P3851)-1)</f>
        <v>theater</v>
      </c>
      <c r="R3851" t="str">
        <f t="shared" ref="R3851:R3914" si="369">RIGHT(P3851,LEN(P3851)-FIND("/",P3851))</f>
        <v>plays</v>
      </c>
      <c r="S3851" s="6">
        <f t="shared" si="366"/>
        <v>7.0433333333333334E-2</v>
      </c>
      <c r="T3851" s="7">
        <f t="shared" si="367"/>
        <v>75.464285714285708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4"/>
        <v>42005.124340277776</v>
      </c>
      <c r="K3852">
        <v>1417489143</v>
      </c>
      <c r="L3852" s="11">
        <f t="shared" si="365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368"/>
        <v>theater</v>
      </c>
      <c r="R3852" t="str">
        <f t="shared" si="369"/>
        <v>plays</v>
      </c>
      <c r="S3852" s="6">
        <f t="shared" si="366"/>
        <v>3.7999999999999999E-2</v>
      </c>
      <c r="T3852" s="7">
        <f t="shared" si="367"/>
        <v>9.5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4"/>
        <v>42202.439571759256</v>
      </c>
      <c r="K3853">
        <v>1434537179</v>
      </c>
      <c r="L3853" s="11">
        <f t="shared" si="365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368"/>
        <v>theater</v>
      </c>
      <c r="R3853" t="str">
        <f t="shared" si="369"/>
        <v>plays</v>
      </c>
      <c r="S3853" s="6">
        <f t="shared" si="366"/>
        <v>0.34079999999999999</v>
      </c>
      <c r="T3853" s="7">
        <f t="shared" si="367"/>
        <v>35.5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4"/>
        <v>42090.149027777778</v>
      </c>
      <c r="K3854">
        <v>1425270876</v>
      </c>
      <c r="L3854" s="11">
        <f t="shared" si="365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368"/>
        <v>theater</v>
      </c>
      <c r="R3854" t="str">
        <f t="shared" si="369"/>
        <v>plays</v>
      </c>
      <c r="S3854" s="6">
        <f t="shared" si="366"/>
        <v>2E-3</v>
      </c>
      <c r="T3854" s="7">
        <f t="shared" si="367"/>
        <v>10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4"/>
        <v>41883.84002314815</v>
      </c>
      <c r="K3855">
        <v>1406578178</v>
      </c>
      <c r="L3855" s="11">
        <f t="shared" si="365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368"/>
        <v>theater</v>
      </c>
      <c r="R3855" t="str">
        <f t="shared" si="369"/>
        <v>plays</v>
      </c>
      <c r="S3855" s="6">
        <f t="shared" si="366"/>
        <v>2.5999999999999998E-4</v>
      </c>
      <c r="T3855" s="7">
        <f t="shared" si="367"/>
        <v>13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4"/>
        <v>42133.884930555556</v>
      </c>
      <c r="K3856">
        <v>1428614058</v>
      </c>
      <c r="L3856" s="11">
        <f t="shared" si="365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368"/>
        <v>theater</v>
      </c>
      <c r="R3856" t="str">
        <f t="shared" si="369"/>
        <v>plays</v>
      </c>
      <c r="S3856" s="6">
        <f t="shared" si="366"/>
        <v>0.16254545454545455</v>
      </c>
      <c r="T3856" s="7">
        <f t="shared" si="367"/>
        <v>89.4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4"/>
        <v>42089.929062499999</v>
      </c>
      <c r="K3857">
        <v>1424819871</v>
      </c>
      <c r="L3857" s="11">
        <f t="shared" si="365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368"/>
        <v>theater</v>
      </c>
      <c r="R3857" t="str">
        <f t="shared" si="369"/>
        <v>plays</v>
      </c>
      <c r="S3857" s="6">
        <f t="shared" si="366"/>
        <v>2.5000000000000001E-2</v>
      </c>
      <c r="T3857" s="7">
        <f t="shared" si="367"/>
        <v>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4"/>
        <v>42071.701423611114</v>
      </c>
      <c r="K3858">
        <v>1423245003</v>
      </c>
      <c r="L3858" s="11">
        <f t="shared" si="365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368"/>
        <v>theater</v>
      </c>
      <c r="R3858" t="str">
        <f t="shared" si="369"/>
        <v>plays</v>
      </c>
      <c r="S3858" s="6">
        <f t="shared" si="366"/>
        <v>2.0000000000000001E-4</v>
      </c>
      <c r="T3858" s="7">
        <f t="shared" si="367"/>
        <v>1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4"/>
        <v>41852.716666666667</v>
      </c>
      <c r="K3859">
        <v>1404927690</v>
      </c>
      <c r="L3859" s="11">
        <f t="shared" si="365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368"/>
        <v>theater</v>
      </c>
      <c r="R3859" t="str">
        <f t="shared" si="369"/>
        <v>plays</v>
      </c>
      <c r="S3859" s="6">
        <f t="shared" si="366"/>
        <v>5.1999999999999998E-2</v>
      </c>
      <c r="T3859" s="7">
        <f t="shared" si="367"/>
        <v>65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4"/>
        <v>42146.875</v>
      </c>
      <c r="K3860">
        <v>1430734844</v>
      </c>
      <c r="L3860" s="11">
        <f t="shared" si="365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368"/>
        <v>theater</v>
      </c>
      <c r="R3860" t="str">
        <f t="shared" si="369"/>
        <v>plays</v>
      </c>
      <c r="S3860" s="6">
        <f t="shared" si="366"/>
        <v>0.02</v>
      </c>
      <c r="T3860" s="7">
        <f t="shared" si="367"/>
        <v>10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4"/>
        <v>41815.875</v>
      </c>
      <c r="K3861">
        <v>1401485207</v>
      </c>
      <c r="L3861" s="11">
        <f t="shared" si="365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368"/>
        <v>theater</v>
      </c>
      <c r="R3861" t="str">
        <f t="shared" si="369"/>
        <v>plays</v>
      </c>
      <c r="S3861" s="6">
        <f t="shared" si="366"/>
        <v>4.0000000000000002E-4</v>
      </c>
      <c r="T3861" s="7">
        <f t="shared" si="367"/>
        <v>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4"/>
        <v>41863.660995370366</v>
      </c>
      <c r="K3862">
        <v>1405266710</v>
      </c>
      <c r="L3862" s="11">
        <f t="shared" si="365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368"/>
        <v>theater</v>
      </c>
      <c r="R3862" t="str">
        <f t="shared" si="369"/>
        <v>plays</v>
      </c>
      <c r="S3862" s="6">
        <f t="shared" si="366"/>
        <v>0.17666666666666667</v>
      </c>
      <c r="T3862" s="7">
        <f t="shared" si="367"/>
        <v>81.538461538461533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4"/>
        <v>41955.907638888893</v>
      </c>
      <c r="K3863">
        <v>1412258977</v>
      </c>
      <c r="L3863" s="11">
        <f t="shared" si="365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368"/>
        <v>theater</v>
      </c>
      <c r="R3863" t="str">
        <f t="shared" si="369"/>
        <v>plays</v>
      </c>
      <c r="S3863" s="6">
        <f t="shared" si="366"/>
        <v>0.05</v>
      </c>
      <c r="T3863" s="7">
        <f t="shared" si="367"/>
        <v>100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4"/>
        <v>42625.707638888889</v>
      </c>
      <c r="K3864">
        <v>1472451356</v>
      </c>
      <c r="L3864" s="11">
        <f t="shared" si="365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368"/>
        <v>theater</v>
      </c>
      <c r="R3864" t="str">
        <f t="shared" si="369"/>
        <v>plays</v>
      </c>
      <c r="S3864" s="6">
        <f t="shared" si="366"/>
        <v>1.3333333333333334E-4</v>
      </c>
      <c r="T3864" s="7">
        <f t="shared" si="367"/>
        <v>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4"/>
        <v>42313.674826388888</v>
      </c>
      <c r="K3865">
        <v>1441552305</v>
      </c>
      <c r="L3865" s="11">
        <f t="shared" si="365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368"/>
        <v>theater</v>
      </c>
      <c r="R3865" t="str">
        <f t="shared" si="369"/>
        <v>plays</v>
      </c>
      <c r="S3865" s="6">
        <f t="shared" si="366"/>
        <v>0</v>
      </c>
      <c r="T3865" s="7">
        <f t="shared" si="367"/>
        <v>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4"/>
        <v>42325.933495370366</v>
      </c>
      <c r="K3866">
        <v>1445203454</v>
      </c>
      <c r="L3866" s="11">
        <f t="shared" si="365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368"/>
        <v>theater</v>
      </c>
      <c r="R3866" t="str">
        <f t="shared" si="369"/>
        <v>plays</v>
      </c>
      <c r="S3866" s="6">
        <f t="shared" si="366"/>
        <v>1.2E-2</v>
      </c>
      <c r="T3866" s="7">
        <f t="shared" si="367"/>
        <v>20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4"/>
        <v>41881.229166666664</v>
      </c>
      <c r="K3867">
        <v>1405957098</v>
      </c>
      <c r="L3867" s="11">
        <f t="shared" si="365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368"/>
        <v>theater</v>
      </c>
      <c r="R3867" t="str">
        <f t="shared" si="369"/>
        <v>plays</v>
      </c>
      <c r="S3867" s="6">
        <f t="shared" si="366"/>
        <v>0.26937422295897223</v>
      </c>
      <c r="T3867" s="7">
        <f t="shared" si="367"/>
        <v>46.428571428571431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4"/>
        <v>42452.145138888889</v>
      </c>
      <c r="K3868">
        <v>1454453021</v>
      </c>
      <c r="L3868" s="11">
        <f t="shared" si="365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368"/>
        <v>theater</v>
      </c>
      <c r="R3868" t="str">
        <f t="shared" si="369"/>
        <v>plays</v>
      </c>
      <c r="S3868" s="6">
        <f t="shared" si="366"/>
        <v>5.4999999999999997E-3</v>
      </c>
      <c r="T3868" s="7">
        <f t="shared" si="367"/>
        <v>5.5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4"/>
        <v>42539.814108796301</v>
      </c>
      <c r="K3869">
        <v>1463686339</v>
      </c>
      <c r="L3869" s="11">
        <f t="shared" si="365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368"/>
        <v>theater</v>
      </c>
      <c r="R3869" t="str">
        <f t="shared" si="369"/>
        <v>plays</v>
      </c>
      <c r="S3869" s="6">
        <f t="shared" si="366"/>
        <v>0.1255</v>
      </c>
      <c r="T3869" s="7">
        <f t="shared" si="367"/>
        <v>50.2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4"/>
        <v>41890.659780092588</v>
      </c>
      <c r="K3870">
        <v>1408031405</v>
      </c>
      <c r="L3870" s="11">
        <f t="shared" si="365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368"/>
        <v>theater</v>
      </c>
      <c r="R3870" t="str">
        <f t="shared" si="369"/>
        <v>musical</v>
      </c>
      <c r="S3870" s="6">
        <f t="shared" si="366"/>
        <v>2E-3</v>
      </c>
      <c r="T3870" s="7">
        <f t="shared" si="367"/>
        <v>10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4"/>
        <v>42077.132638888885</v>
      </c>
      <c r="K3871">
        <v>1423761792</v>
      </c>
      <c r="L3871" s="11">
        <f t="shared" si="365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368"/>
        <v>theater</v>
      </c>
      <c r="R3871" t="str">
        <f t="shared" si="369"/>
        <v>musical</v>
      </c>
      <c r="S3871" s="6">
        <f t="shared" si="366"/>
        <v>3.44748684310884E-2</v>
      </c>
      <c r="T3871" s="7">
        <f t="shared" si="367"/>
        <v>30.133333333333333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4"/>
        <v>41823.17219907407</v>
      </c>
      <c r="K3872">
        <v>1401768478</v>
      </c>
      <c r="L3872" s="11">
        <f t="shared" si="365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368"/>
        <v>theater</v>
      </c>
      <c r="R3872" t="str">
        <f t="shared" si="369"/>
        <v>musical</v>
      </c>
      <c r="S3872" s="6">
        <f t="shared" si="366"/>
        <v>0.15</v>
      </c>
      <c r="T3872" s="7">
        <f t="shared" si="367"/>
        <v>150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4"/>
        <v>42823.739004629635</v>
      </c>
      <c r="K3873">
        <v>1485629050</v>
      </c>
      <c r="L3873" s="11">
        <f t="shared" si="365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368"/>
        <v>theater</v>
      </c>
      <c r="R3873" t="str">
        <f t="shared" si="369"/>
        <v>musical</v>
      </c>
      <c r="S3873" s="6">
        <f t="shared" si="366"/>
        <v>2.6666666666666668E-2</v>
      </c>
      <c r="T3873" s="7">
        <f t="shared" si="367"/>
        <v>13.333333333333334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4"/>
        <v>42230.145787037036</v>
      </c>
      <c r="K3874">
        <v>1435202996</v>
      </c>
      <c r="L3874" s="11">
        <f t="shared" si="365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368"/>
        <v>theater</v>
      </c>
      <c r="R3874" t="str">
        <f t="shared" si="369"/>
        <v>musical</v>
      </c>
      <c r="S3874" s="6">
        <f t="shared" si="366"/>
        <v>0</v>
      </c>
      <c r="T3874" s="7">
        <f t="shared" si="367"/>
        <v>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4"/>
        <v>42285.696006944447</v>
      </c>
      <c r="K3875">
        <v>1441730535</v>
      </c>
      <c r="L3875" s="11">
        <f t="shared" si="365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368"/>
        <v>theater</v>
      </c>
      <c r="R3875" t="str">
        <f t="shared" si="369"/>
        <v>musical</v>
      </c>
      <c r="S3875" s="6">
        <f t="shared" si="366"/>
        <v>0</v>
      </c>
      <c r="T3875" s="7">
        <f t="shared" si="367"/>
        <v>0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4"/>
        <v>42028.041666666672</v>
      </c>
      <c r="K3876">
        <v>1420244622</v>
      </c>
      <c r="L3876" s="11">
        <f t="shared" si="365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368"/>
        <v>theater</v>
      </c>
      <c r="R3876" t="str">
        <f t="shared" si="369"/>
        <v>musical</v>
      </c>
      <c r="S3876" s="6">
        <f t="shared" si="366"/>
        <v>0</v>
      </c>
      <c r="T3876" s="7">
        <f t="shared" si="367"/>
        <v>0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4"/>
        <v>42616.416666666672</v>
      </c>
      <c r="K3877">
        <v>1472804365</v>
      </c>
      <c r="L3877" s="11">
        <f t="shared" si="365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368"/>
        <v>theater</v>
      </c>
      <c r="R3877" t="str">
        <f t="shared" si="369"/>
        <v>musical</v>
      </c>
      <c r="S3877" s="6">
        <f t="shared" si="366"/>
        <v>0</v>
      </c>
      <c r="T3877" s="7">
        <f t="shared" si="367"/>
        <v>0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4"/>
        <v>42402.624166666668</v>
      </c>
      <c r="K3878">
        <v>1451833128</v>
      </c>
      <c r="L3878" s="11">
        <f t="shared" si="365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368"/>
        <v>theater</v>
      </c>
      <c r="R3878" t="str">
        <f t="shared" si="369"/>
        <v>musical</v>
      </c>
      <c r="S3878" s="6">
        <f t="shared" si="366"/>
        <v>0.52794871794871789</v>
      </c>
      <c r="T3878" s="7">
        <f t="shared" si="367"/>
        <v>44.760869565217391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4"/>
        <v>42712.67768518519</v>
      </c>
      <c r="K3879">
        <v>1478621752</v>
      </c>
      <c r="L3879" s="11">
        <f t="shared" si="365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368"/>
        <v>theater</v>
      </c>
      <c r="R3879" t="str">
        <f t="shared" si="369"/>
        <v>musical</v>
      </c>
      <c r="S3879" s="6">
        <f t="shared" si="366"/>
        <v>4.9639999999999997E-2</v>
      </c>
      <c r="T3879" s="7">
        <f t="shared" si="367"/>
        <v>88.642857142857139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4"/>
        <v>42185.165972222225</v>
      </c>
      <c r="K3880">
        <v>1433014746</v>
      </c>
      <c r="L3880" s="11">
        <f t="shared" si="365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368"/>
        <v>theater</v>
      </c>
      <c r="R3880" t="str">
        <f t="shared" si="369"/>
        <v>musical</v>
      </c>
      <c r="S3880" s="6">
        <f t="shared" si="366"/>
        <v>5.5555555555555556E-4</v>
      </c>
      <c r="T3880" s="7">
        <f t="shared" si="367"/>
        <v>10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4"/>
        <v>42029.861064814817</v>
      </c>
      <c r="K3881">
        <v>1419626396</v>
      </c>
      <c r="L3881" s="11">
        <f t="shared" si="365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368"/>
        <v>theater</v>
      </c>
      <c r="R3881" t="str">
        <f t="shared" si="369"/>
        <v>musical</v>
      </c>
      <c r="S3881" s="6">
        <f t="shared" si="366"/>
        <v>0</v>
      </c>
      <c r="T3881" s="7">
        <f t="shared" si="367"/>
        <v>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4"/>
        <v>41850.958333333336</v>
      </c>
      <c r="K3882">
        <v>1403724820</v>
      </c>
      <c r="L3882" s="11">
        <f t="shared" si="365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368"/>
        <v>theater</v>
      </c>
      <c r="R3882" t="str">
        <f t="shared" si="369"/>
        <v>musical</v>
      </c>
      <c r="S3882" s="6">
        <f t="shared" si="366"/>
        <v>0.13066666666666665</v>
      </c>
      <c r="T3882" s="7">
        <f t="shared" si="367"/>
        <v>57.647058823529413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4"/>
        <v>42786.018506944441</v>
      </c>
      <c r="K3883">
        <v>1484958399</v>
      </c>
      <c r="L3883" s="11">
        <f t="shared" si="365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368"/>
        <v>theater</v>
      </c>
      <c r="R3883" t="str">
        <f t="shared" si="369"/>
        <v>musical</v>
      </c>
      <c r="S3883" s="6">
        <f t="shared" si="366"/>
        <v>0.05</v>
      </c>
      <c r="T3883" s="7">
        <f t="shared" si="367"/>
        <v>25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4"/>
        <v>42400.960416666669</v>
      </c>
      <c r="K3884">
        <v>1451950570</v>
      </c>
      <c r="L3884" s="11">
        <f t="shared" si="365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368"/>
        <v>theater</v>
      </c>
      <c r="R3884" t="str">
        <f t="shared" si="369"/>
        <v>musical</v>
      </c>
      <c r="S3884" s="6">
        <f t="shared" si="366"/>
        <v>0</v>
      </c>
      <c r="T3884" s="7">
        <f t="shared" si="367"/>
        <v>0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4"/>
        <v>41884.602650462963</v>
      </c>
      <c r="K3885">
        <v>1407076069</v>
      </c>
      <c r="L3885" s="11">
        <f t="shared" si="365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368"/>
        <v>theater</v>
      </c>
      <c r="R3885" t="str">
        <f t="shared" si="369"/>
        <v>musical</v>
      </c>
      <c r="S3885" s="6">
        <f t="shared" si="366"/>
        <v>0</v>
      </c>
      <c r="T3885" s="7">
        <f t="shared" si="367"/>
        <v>0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4"/>
        <v>42090.749907407408</v>
      </c>
      <c r="K3886">
        <v>1425322792</v>
      </c>
      <c r="L3886" s="11">
        <f t="shared" si="365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368"/>
        <v>theater</v>
      </c>
      <c r="R3886" t="str">
        <f t="shared" si="369"/>
        <v>musical</v>
      </c>
      <c r="S3886" s="6">
        <f t="shared" si="366"/>
        <v>0</v>
      </c>
      <c r="T3886" s="7">
        <f t="shared" si="367"/>
        <v>0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4"/>
        <v>42499.951284722221</v>
      </c>
      <c r="K3887">
        <v>1460242191</v>
      </c>
      <c r="L3887" s="11">
        <f t="shared" si="365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368"/>
        <v>theater</v>
      </c>
      <c r="R3887" t="str">
        <f t="shared" si="369"/>
        <v>musical</v>
      </c>
      <c r="S3887" s="6">
        <f t="shared" si="366"/>
        <v>0</v>
      </c>
      <c r="T3887" s="7">
        <f t="shared" si="367"/>
        <v>0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4"/>
        <v>41984.228032407409</v>
      </c>
      <c r="K3888">
        <v>1415683702</v>
      </c>
      <c r="L3888" s="11">
        <f t="shared" si="365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368"/>
        <v>theater</v>
      </c>
      <c r="R3888" t="str">
        <f t="shared" si="369"/>
        <v>musical</v>
      </c>
      <c r="S3888" s="6">
        <f t="shared" si="366"/>
        <v>0</v>
      </c>
      <c r="T3888" s="7">
        <f t="shared" si="367"/>
        <v>0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4"/>
        <v>42125.916666666672</v>
      </c>
      <c r="K3889">
        <v>1426538129</v>
      </c>
      <c r="L3889" s="11">
        <f t="shared" si="365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368"/>
        <v>theater</v>
      </c>
      <c r="R3889" t="str">
        <f t="shared" si="369"/>
        <v>musical</v>
      </c>
      <c r="S3889" s="6">
        <f t="shared" si="366"/>
        <v>1.7500000000000002E-2</v>
      </c>
      <c r="T3889" s="7">
        <f t="shared" si="367"/>
        <v>17.5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4"/>
        <v>42792.545810185184</v>
      </c>
      <c r="K3890">
        <v>1485522358</v>
      </c>
      <c r="L3890" s="11">
        <f t="shared" si="365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368"/>
        <v>theater</v>
      </c>
      <c r="R3890" t="str">
        <f t="shared" si="369"/>
        <v>plays</v>
      </c>
      <c r="S3890" s="6">
        <f t="shared" si="366"/>
        <v>0.27100000000000002</v>
      </c>
      <c r="T3890" s="7">
        <f t="shared" si="367"/>
        <v>38.714285714285715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4"/>
        <v>42008.976388888885</v>
      </c>
      <c r="K3891">
        <v>1417651630</v>
      </c>
      <c r="L3891" s="11">
        <f t="shared" si="365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368"/>
        <v>theater</v>
      </c>
      <c r="R3891" t="str">
        <f t="shared" si="369"/>
        <v>plays</v>
      </c>
      <c r="S3891" s="6">
        <f t="shared" si="366"/>
        <v>1.4749999999999999E-2</v>
      </c>
      <c r="T3891" s="7">
        <f t="shared" si="367"/>
        <v>13.111111111111111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4"/>
        <v>42231.758611111116</v>
      </c>
      <c r="K3892">
        <v>1434478344</v>
      </c>
      <c r="L3892" s="11">
        <f t="shared" si="365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368"/>
        <v>theater</v>
      </c>
      <c r="R3892" t="str">
        <f t="shared" si="369"/>
        <v>plays</v>
      </c>
      <c r="S3892" s="6">
        <f t="shared" si="366"/>
        <v>0.16826666666666668</v>
      </c>
      <c r="T3892" s="7">
        <f t="shared" si="367"/>
        <v>315.5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4"/>
        <v>42086.207638888889</v>
      </c>
      <c r="K3893">
        <v>1424488244</v>
      </c>
      <c r="L3893" s="11">
        <f t="shared" si="365"/>
        <v>42056.1324537037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368"/>
        <v>theater</v>
      </c>
      <c r="R3893" t="str">
        <f t="shared" si="369"/>
        <v>plays</v>
      </c>
      <c r="S3893" s="6">
        <f t="shared" si="366"/>
        <v>0.32500000000000001</v>
      </c>
      <c r="T3893" s="7">
        <f t="shared" si="367"/>
        <v>37.142857142857146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4"/>
        <v>41875.291666666664</v>
      </c>
      <c r="K3894">
        <v>1408203557</v>
      </c>
      <c r="L3894" s="11">
        <f t="shared" si="365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368"/>
        <v>theater</v>
      </c>
      <c r="R3894" t="str">
        <f t="shared" si="369"/>
        <v>plays</v>
      </c>
      <c r="S3894" s="6">
        <f t="shared" si="366"/>
        <v>0</v>
      </c>
      <c r="T3894" s="7">
        <f t="shared" si="367"/>
        <v>0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4"/>
        <v>41821.25</v>
      </c>
      <c r="K3895">
        <v>1400600840</v>
      </c>
      <c r="L3895" s="11">
        <f t="shared" si="365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368"/>
        <v>theater</v>
      </c>
      <c r="R3895" t="str">
        <f t="shared" si="369"/>
        <v>plays</v>
      </c>
      <c r="S3895" s="6">
        <f t="shared" si="366"/>
        <v>0.2155</v>
      </c>
      <c r="T3895" s="7">
        <f t="shared" si="367"/>
        <v>128.27380952380952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4"/>
        <v>42710.207638888889</v>
      </c>
      <c r="K3896">
        <v>1478386812</v>
      </c>
      <c r="L3896" s="11">
        <f t="shared" si="365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368"/>
        <v>theater</v>
      </c>
      <c r="R3896" t="str">
        <f t="shared" si="369"/>
        <v>plays</v>
      </c>
      <c r="S3896" s="6">
        <f t="shared" si="366"/>
        <v>3.4666666666666665E-2</v>
      </c>
      <c r="T3896" s="7">
        <f t="shared" si="367"/>
        <v>47.272727272727273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4"/>
        <v>42063.250208333338</v>
      </c>
      <c r="K3897">
        <v>1422424818</v>
      </c>
      <c r="L3897" s="11">
        <f t="shared" si="365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368"/>
        <v>theater</v>
      </c>
      <c r="R3897" t="str">
        <f t="shared" si="369"/>
        <v>plays</v>
      </c>
      <c r="S3897" s="6">
        <f t="shared" si="366"/>
        <v>0.05</v>
      </c>
      <c r="T3897" s="7">
        <f t="shared" si="367"/>
        <v>50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4"/>
        <v>41807.191875000004</v>
      </c>
      <c r="K3898">
        <v>1401770178</v>
      </c>
      <c r="L3898" s="11">
        <f t="shared" si="365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368"/>
        <v>theater</v>
      </c>
      <c r="R3898" t="str">
        <f t="shared" si="369"/>
        <v>plays</v>
      </c>
      <c r="S3898" s="6">
        <f t="shared" si="366"/>
        <v>0.10625</v>
      </c>
      <c r="T3898" s="7">
        <f t="shared" si="367"/>
        <v>42.5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4"/>
        <v>42012.87364583333</v>
      </c>
      <c r="K3899">
        <v>1418158683</v>
      </c>
      <c r="L3899" s="11">
        <f t="shared" si="365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368"/>
        <v>theater</v>
      </c>
      <c r="R3899" t="str">
        <f t="shared" si="369"/>
        <v>plays</v>
      </c>
      <c r="S3899" s="6">
        <f t="shared" si="366"/>
        <v>0.17599999999999999</v>
      </c>
      <c r="T3899" s="7">
        <f t="shared" si="367"/>
        <v>44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4"/>
        <v>42233.666666666672</v>
      </c>
      <c r="K3900">
        <v>1436355270</v>
      </c>
      <c r="L3900" s="11">
        <f t="shared" si="365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368"/>
        <v>theater</v>
      </c>
      <c r="R3900" t="str">
        <f t="shared" si="369"/>
        <v>plays</v>
      </c>
      <c r="S3900" s="6">
        <f t="shared" si="366"/>
        <v>0.3256</v>
      </c>
      <c r="T3900" s="7">
        <f t="shared" si="367"/>
        <v>50.875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4"/>
        <v>41863.775011574071</v>
      </c>
      <c r="K3901">
        <v>1406140561</v>
      </c>
      <c r="L3901" s="11">
        <f t="shared" si="365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368"/>
        <v>theater</v>
      </c>
      <c r="R3901" t="str">
        <f t="shared" si="369"/>
        <v>plays</v>
      </c>
      <c r="S3901" s="6">
        <f t="shared" si="366"/>
        <v>1.2500000000000001E-2</v>
      </c>
      <c r="T3901" s="7">
        <f t="shared" si="367"/>
        <v>62.5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4"/>
        <v>42166.092488425929</v>
      </c>
      <c r="K3902">
        <v>1431396791</v>
      </c>
      <c r="L3902" s="11">
        <f t="shared" si="365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368"/>
        <v>theater</v>
      </c>
      <c r="R3902" t="str">
        <f t="shared" si="369"/>
        <v>plays</v>
      </c>
      <c r="S3902" s="6">
        <f t="shared" si="366"/>
        <v>5.3999999999999999E-2</v>
      </c>
      <c r="T3902" s="7">
        <f t="shared" si="367"/>
        <v>27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4"/>
        <v>42357.826377314821</v>
      </c>
      <c r="K3903">
        <v>1447098599</v>
      </c>
      <c r="L3903" s="11">
        <f t="shared" si="365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368"/>
        <v>theater</v>
      </c>
      <c r="R3903" t="str">
        <f t="shared" si="369"/>
        <v>plays</v>
      </c>
      <c r="S3903" s="6">
        <f t="shared" si="366"/>
        <v>8.3333333333333332E-3</v>
      </c>
      <c r="T3903" s="7">
        <f t="shared" si="367"/>
        <v>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4"/>
        <v>42688.509745370371</v>
      </c>
      <c r="K3904">
        <v>1476962042</v>
      </c>
      <c r="L3904" s="11">
        <f t="shared" si="365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368"/>
        <v>theater</v>
      </c>
      <c r="R3904" t="str">
        <f t="shared" si="369"/>
        <v>plays</v>
      </c>
      <c r="S3904" s="6">
        <f t="shared" si="366"/>
        <v>0.48833333333333334</v>
      </c>
      <c r="T3904" s="7">
        <f t="shared" si="367"/>
        <v>47.258064516129032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4"/>
        <v>42230.818055555559</v>
      </c>
      <c r="K3905">
        <v>1435709765</v>
      </c>
      <c r="L3905" s="11">
        <f t="shared" si="365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368"/>
        <v>theater</v>
      </c>
      <c r="R3905" t="str">
        <f t="shared" si="369"/>
        <v>plays</v>
      </c>
      <c r="S3905" s="6">
        <f t="shared" si="366"/>
        <v>0</v>
      </c>
      <c r="T3905" s="7">
        <f t="shared" si="367"/>
        <v>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4"/>
        <v>42109.211111111115</v>
      </c>
      <c r="K3906">
        <v>1427866200</v>
      </c>
      <c r="L3906" s="11">
        <f t="shared" si="365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368"/>
        <v>theater</v>
      </c>
      <c r="R3906" t="str">
        <f t="shared" si="369"/>
        <v>plays</v>
      </c>
      <c r="S3906" s="6">
        <f t="shared" si="366"/>
        <v>2.9999999999999997E-4</v>
      </c>
      <c r="T3906" s="7">
        <f t="shared" si="367"/>
        <v>1.5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70">(((I3907/60)/60)/24)+DATE(1970,1,1)</f>
        <v>42166.958333333328</v>
      </c>
      <c r="K3907">
        <v>1430405903</v>
      </c>
      <c r="L3907" s="11">
        <f t="shared" ref="L3907:L3970" si="371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t="str">
        <f t="shared" si="368"/>
        <v>theater</v>
      </c>
      <c r="R3907" t="str">
        <f t="shared" si="369"/>
        <v>plays</v>
      </c>
      <c r="S3907" s="6">
        <f t="shared" ref="S3907:S3970" si="372">E3907/D3907</f>
        <v>0.11533333333333333</v>
      </c>
      <c r="T3907" s="7">
        <f t="shared" ref="T3907:T3970" si="373">IF(E3907=0,0,E3907/N3907)</f>
        <v>24.714285714285715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70"/>
        <v>42181.559027777781</v>
      </c>
      <c r="K3908">
        <v>1432072893</v>
      </c>
      <c r="L3908" s="11">
        <f t="shared" si="371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368"/>
        <v>theater</v>
      </c>
      <c r="R3908" t="str">
        <f t="shared" si="369"/>
        <v>plays</v>
      </c>
      <c r="S3908" s="6">
        <f t="shared" si="372"/>
        <v>0.67333333333333334</v>
      </c>
      <c r="T3908" s="7">
        <f t="shared" si="373"/>
        <v>63.125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70"/>
        <v>41938.838888888888</v>
      </c>
      <c r="K3909">
        <v>1411587606</v>
      </c>
      <c r="L3909" s="11">
        <f t="shared" si="371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368"/>
        <v>theater</v>
      </c>
      <c r="R3909" t="str">
        <f t="shared" si="369"/>
        <v>plays</v>
      </c>
      <c r="S3909" s="6">
        <f t="shared" si="372"/>
        <v>0.153</v>
      </c>
      <c r="T3909" s="7">
        <f t="shared" si="373"/>
        <v>38.25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70"/>
        <v>41849.135370370372</v>
      </c>
      <c r="K3910">
        <v>1405307696</v>
      </c>
      <c r="L3910" s="11">
        <f t="shared" si="371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368"/>
        <v>theater</v>
      </c>
      <c r="R3910" t="str">
        <f t="shared" si="369"/>
        <v>plays</v>
      </c>
      <c r="S3910" s="6">
        <f t="shared" si="372"/>
        <v>8.666666666666667E-2</v>
      </c>
      <c r="T3910" s="7">
        <f t="shared" si="373"/>
        <v>16.25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70"/>
        <v>41893.359282407408</v>
      </c>
      <c r="K3911">
        <v>1407832642</v>
      </c>
      <c r="L3911" s="11">
        <f t="shared" si="371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368"/>
        <v>theater</v>
      </c>
      <c r="R3911" t="str">
        <f t="shared" si="369"/>
        <v>plays</v>
      </c>
      <c r="S3911" s="6">
        <f t="shared" si="372"/>
        <v>2.2499999999999998E-3</v>
      </c>
      <c r="T3911" s="7">
        <f t="shared" si="373"/>
        <v>33.75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70"/>
        <v>42254.756909722222</v>
      </c>
      <c r="K3912">
        <v>1439057397</v>
      </c>
      <c r="L3912" s="11">
        <f t="shared" si="371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368"/>
        <v>theater</v>
      </c>
      <c r="R3912" t="str">
        <f t="shared" si="369"/>
        <v>plays</v>
      </c>
      <c r="S3912" s="6">
        <f t="shared" si="372"/>
        <v>3.0833333333333334E-2</v>
      </c>
      <c r="T3912" s="7">
        <f t="shared" si="373"/>
        <v>61.666666666666664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70"/>
        <v>41969.853900462964</v>
      </c>
      <c r="K3913">
        <v>1414438177</v>
      </c>
      <c r="L3913" s="11">
        <f t="shared" si="371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368"/>
        <v>theater</v>
      </c>
      <c r="R3913" t="str">
        <f t="shared" si="369"/>
        <v>plays</v>
      </c>
      <c r="S3913" s="6">
        <f t="shared" si="372"/>
        <v>0.37412499999999999</v>
      </c>
      <c r="T3913" s="7">
        <f t="shared" si="373"/>
        <v>83.138888888888886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70"/>
        <v>42119.190972222219</v>
      </c>
      <c r="K3914">
        <v>1424759330</v>
      </c>
      <c r="L3914" s="11">
        <f t="shared" si="371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368"/>
        <v>theater</v>
      </c>
      <c r="R3914" t="str">
        <f t="shared" si="369"/>
        <v>plays</v>
      </c>
      <c r="S3914" s="6">
        <f t="shared" si="372"/>
        <v>6.666666666666667E-5</v>
      </c>
      <c r="T3914" s="7">
        <f t="shared" si="373"/>
        <v>1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70"/>
        <v>42338.252881944441</v>
      </c>
      <c r="K3915">
        <v>1446267849</v>
      </c>
      <c r="L3915" s="11">
        <f t="shared" si="371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t="str">
        <f t="shared" ref="Q3915:Q3978" si="374">LEFT(P3915, FIND("/",P3915)-1)</f>
        <v>theater</v>
      </c>
      <c r="R3915" t="str">
        <f t="shared" ref="R3915:R3978" si="375">RIGHT(P3915,LEN(P3915)-FIND("/",P3915))</f>
        <v>plays</v>
      </c>
      <c r="S3915" s="6">
        <f t="shared" si="372"/>
        <v>0.1</v>
      </c>
      <c r="T3915" s="7">
        <f t="shared" si="373"/>
        <v>142.85714285714286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70"/>
        <v>42134.957638888889</v>
      </c>
      <c r="K3916">
        <v>1429558756</v>
      </c>
      <c r="L3916" s="11">
        <f t="shared" si="371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374"/>
        <v>theater</v>
      </c>
      <c r="R3916" t="str">
        <f t="shared" si="375"/>
        <v>plays</v>
      </c>
      <c r="S3916" s="6">
        <f t="shared" si="372"/>
        <v>0.36359999999999998</v>
      </c>
      <c r="T3916" s="7">
        <f t="shared" si="373"/>
        <v>33.666666666666664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70"/>
        <v>42522.98505787037</v>
      </c>
      <c r="K3917">
        <v>1462232309</v>
      </c>
      <c r="L3917" s="11">
        <f t="shared" si="371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374"/>
        <v>theater</v>
      </c>
      <c r="R3917" t="str">
        <f t="shared" si="375"/>
        <v>plays</v>
      </c>
      <c r="S3917" s="6">
        <f t="shared" si="372"/>
        <v>3.3333333333333335E-3</v>
      </c>
      <c r="T3917" s="7">
        <f t="shared" si="373"/>
        <v>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70"/>
        <v>42524.471666666665</v>
      </c>
      <c r="K3918">
        <v>1462360752</v>
      </c>
      <c r="L3918" s="11">
        <f t="shared" si="371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374"/>
        <v>theater</v>
      </c>
      <c r="R3918" t="str">
        <f t="shared" si="375"/>
        <v>plays</v>
      </c>
      <c r="S3918" s="6">
        <f t="shared" si="372"/>
        <v>0</v>
      </c>
      <c r="T3918" s="7">
        <f t="shared" si="373"/>
        <v>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70"/>
        <v>41893.527326388888</v>
      </c>
      <c r="K3919">
        <v>1407847161</v>
      </c>
      <c r="L3919" s="11">
        <f t="shared" si="371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374"/>
        <v>theater</v>
      </c>
      <c r="R3919" t="str">
        <f t="shared" si="375"/>
        <v>plays</v>
      </c>
      <c r="S3919" s="6">
        <f t="shared" si="372"/>
        <v>2.8571428571428571E-3</v>
      </c>
      <c r="T3919" s="7">
        <f t="shared" si="373"/>
        <v>10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70"/>
        <v>41855.666666666664</v>
      </c>
      <c r="K3920">
        <v>1406131023</v>
      </c>
      <c r="L3920" s="11">
        <f t="shared" si="371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374"/>
        <v>theater</v>
      </c>
      <c r="R3920" t="str">
        <f t="shared" si="375"/>
        <v>plays</v>
      </c>
      <c r="S3920" s="6">
        <f t="shared" si="372"/>
        <v>2E-3</v>
      </c>
      <c r="T3920" s="7">
        <f t="shared" si="373"/>
        <v>40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70"/>
        <v>42387</v>
      </c>
      <c r="K3921">
        <v>1450628773</v>
      </c>
      <c r="L3921" s="11">
        <f t="shared" si="371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374"/>
        <v>theater</v>
      </c>
      <c r="R3921" t="str">
        <f t="shared" si="375"/>
        <v>plays</v>
      </c>
      <c r="S3921" s="6">
        <f t="shared" si="372"/>
        <v>1.7999999999999999E-2</v>
      </c>
      <c r="T3921" s="7">
        <f t="shared" si="373"/>
        <v>30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70"/>
        <v>42687.428935185191</v>
      </c>
      <c r="K3922">
        <v>1476436660</v>
      </c>
      <c r="L3922" s="11">
        <f t="shared" si="371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374"/>
        <v>theater</v>
      </c>
      <c r="R3922" t="str">
        <f t="shared" si="375"/>
        <v>plays</v>
      </c>
      <c r="S3922" s="6">
        <f t="shared" si="372"/>
        <v>5.3999999999999999E-2</v>
      </c>
      <c r="T3922" s="7">
        <f t="shared" si="373"/>
        <v>45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70"/>
        <v>41938.75</v>
      </c>
      <c r="K3923">
        <v>1413291655</v>
      </c>
      <c r="L3923" s="11">
        <f t="shared" si="371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374"/>
        <v>theater</v>
      </c>
      <c r="R3923" t="str">
        <f t="shared" si="375"/>
        <v>plays</v>
      </c>
      <c r="S3923" s="6">
        <f t="shared" si="372"/>
        <v>0</v>
      </c>
      <c r="T3923" s="7">
        <f t="shared" si="373"/>
        <v>0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70"/>
        <v>42065.958333333328</v>
      </c>
      <c r="K3924">
        <v>1421432810</v>
      </c>
      <c r="L3924" s="11">
        <f t="shared" si="371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374"/>
        <v>theater</v>
      </c>
      <c r="R3924" t="str">
        <f t="shared" si="375"/>
        <v>plays</v>
      </c>
      <c r="S3924" s="6">
        <f t="shared" si="372"/>
        <v>8.1333333333333327E-2</v>
      </c>
      <c r="T3924" s="7">
        <f t="shared" si="373"/>
        <v>10.166666666666666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70"/>
        <v>42103.979988425926</v>
      </c>
      <c r="K3925">
        <v>1426203071</v>
      </c>
      <c r="L3925" s="11">
        <f t="shared" si="371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374"/>
        <v>theater</v>
      </c>
      <c r="R3925" t="str">
        <f t="shared" si="375"/>
        <v>plays</v>
      </c>
      <c r="S3925" s="6">
        <f t="shared" si="372"/>
        <v>0.12034782608695652</v>
      </c>
      <c r="T3925" s="7">
        <f t="shared" si="373"/>
        <v>81.411764705882348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70"/>
        <v>41816.959745370368</v>
      </c>
      <c r="K3926">
        <v>1401231722</v>
      </c>
      <c r="L3926" s="11">
        <f t="shared" si="371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374"/>
        <v>theater</v>
      </c>
      <c r="R3926" t="str">
        <f t="shared" si="375"/>
        <v>plays</v>
      </c>
      <c r="S3926" s="6">
        <f t="shared" si="372"/>
        <v>0.15266666666666667</v>
      </c>
      <c r="T3926" s="7">
        <f t="shared" si="373"/>
        <v>57.25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70"/>
        <v>41850.870821759258</v>
      </c>
      <c r="K3927">
        <v>1404161639</v>
      </c>
      <c r="L3927" s="11">
        <f t="shared" si="371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374"/>
        <v>theater</v>
      </c>
      <c r="R3927" t="str">
        <f t="shared" si="375"/>
        <v>plays</v>
      </c>
      <c r="S3927" s="6">
        <f t="shared" si="372"/>
        <v>0.1</v>
      </c>
      <c r="T3927" s="7">
        <f t="shared" si="373"/>
        <v>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70"/>
        <v>42000.085046296299</v>
      </c>
      <c r="K3928">
        <v>1417053748</v>
      </c>
      <c r="L3928" s="11">
        <f t="shared" si="371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374"/>
        <v>theater</v>
      </c>
      <c r="R3928" t="str">
        <f t="shared" si="375"/>
        <v>plays</v>
      </c>
      <c r="S3928" s="6">
        <f t="shared" si="372"/>
        <v>3.0000000000000001E-3</v>
      </c>
      <c r="T3928" s="7">
        <f t="shared" si="373"/>
        <v>15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70"/>
        <v>41860.267407407409</v>
      </c>
      <c r="K3929">
        <v>1404973504</v>
      </c>
      <c r="L3929" s="11">
        <f t="shared" si="371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374"/>
        <v>theater</v>
      </c>
      <c r="R3929" t="str">
        <f t="shared" si="375"/>
        <v>plays</v>
      </c>
      <c r="S3929" s="6">
        <f t="shared" si="372"/>
        <v>0.01</v>
      </c>
      <c r="T3929" s="7">
        <f t="shared" si="373"/>
        <v>12.5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70"/>
        <v>42293.207638888889</v>
      </c>
      <c r="K3930">
        <v>1442593427</v>
      </c>
      <c r="L3930" s="11">
        <f t="shared" si="371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374"/>
        <v>theater</v>
      </c>
      <c r="R3930" t="str">
        <f t="shared" si="375"/>
        <v>plays</v>
      </c>
      <c r="S3930" s="6">
        <f t="shared" si="372"/>
        <v>0.13020000000000001</v>
      </c>
      <c r="T3930" s="7">
        <f t="shared" si="373"/>
        <v>93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70"/>
        <v>42631.827141203699</v>
      </c>
      <c r="K3931">
        <v>1471636265</v>
      </c>
      <c r="L3931" s="11">
        <f t="shared" si="371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374"/>
        <v>theater</v>
      </c>
      <c r="R3931" t="str">
        <f t="shared" si="375"/>
        <v>plays</v>
      </c>
      <c r="S3931" s="6">
        <f t="shared" si="372"/>
        <v>2.265E-2</v>
      </c>
      <c r="T3931" s="7">
        <f t="shared" si="373"/>
        <v>32.357142857142854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70"/>
        <v>42461.25</v>
      </c>
      <c r="K3932">
        <v>1457078868</v>
      </c>
      <c r="L3932" s="11">
        <f t="shared" si="371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374"/>
        <v>theater</v>
      </c>
      <c r="R3932" t="str">
        <f t="shared" si="375"/>
        <v>plays</v>
      </c>
      <c r="S3932" s="6">
        <f t="shared" si="372"/>
        <v>0</v>
      </c>
      <c r="T3932" s="7">
        <f t="shared" si="373"/>
        <v>0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70"/>
        <v>42253.151701388888</v>
      </c>
      <c r="K3933">
        <v>1439350707</v>
      </c>
      <c r="L3933" s="11">
        <f t="shared" si="371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374"/>
        <v>theater</v>
      </c>
      <c r="R3933" t="str">
        <f t="shared" si="375"/>
        <v>plays</v>
      </c>
      <c r="S3933" s="6">
        <f t="shared" si="372"/>
        <v>0</v>
      </c>
      <c r="T3933" s="7">
        <f t="shared" si="373"/>
        <v>0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70"/>
        <v>42445.126898148148</v>
      </c>
      <c r="K3934">
        <v>1455508964</v>
      </c>
      <c r="L3934" s="11">
        <f t="shared" si="371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374"/>
        <v>theater</v>
      </c>
      <c r="R3934" t="str">
        <f t="shared" si="375"/>
        <v>plays</v>
      </c>
      <c r="S3934" s="6">
        <f t="shared" si="372"/>
        <v>8.3333333333333331E-5</v>
      </c>
      <c r="T3934" s="7">
        <f t="shared" si="373"/>
        <v>1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70"/>
        <v>42568.029861111107</v>
      </c>
      <c r="K3935">
        <v>1466205262</v>
      </c>
      <c r="L3935" s="11">
        <f t="shared" si="371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374"/>
        <v>theater</v>
      </c>
      <c r="R3935" t="str">
        <f t="shared" si="375"/>
        <v>plays</v>
      </c>
      <c r="S3935" s="6">
        <f t="shared" si="372"/>
        <v>0.15742857142857142</v>
      </c>
      <c r="T3935" s="7">
        <f t="shared" si="373"/>
        <v>91.833333333333329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70"/>
        <v>42278.541666666672</v>
      </c>
      <c r="K3936">
        <v>1439827639</v>
      </c>
      <c r="L3936" s="11">
        <f t="shared" si="371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374"/>
        <v>theater</v>
      </c>
      <c r="R3936" t="str">
        <f t="shared" si="375"/>
        <v>plays</v>
      </c>
      <c r="S3936" s="6">
        <f t="shared" si="372"/>
        <v>0.11</v>
      </c>
      <c r="T3936" s="7">
        <f t="shared" si="373"/>
        <v>45.833333333333336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70"/>
        <v>42281.656782407401</v>
      </c>
      <c r="K3937">
        <v>1438789546</v>
      </c>
      <c r="L3937" s="11">
        <f t="shared" si="371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374"/>
        <v>theater</v>
      </c>
      <c r="R3937" t="str">
        <f t="shared" si="375"/>
        <v>plays</v>
      </c>
      <c r="S3937" s="6">
        <f t="shared" si="372"/>
        <v>0.43833333333333335</v>
      </c>
      <c r="T3937" s="7">
        <f t="shared" si="373"/>
        <v>57.173913043478258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70"/>
        <v>42705.304629629631</v>
      </c>
      <c r="K3938">
        <v>1477981120</v>
      </c>
      <c r="L3938" s="11">
        <f t="shared" si="371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374"/>
        <v>theater</v>
      </c>
      <c r="R3938" t="str">
        <f t="shared" si="375"/>
        <v>plays</v>
      </c>
      <c r="S3938" s="6">
        <f t="shared" si="372"/>
        <v>0</v>
      </c>
      <c r="T3938" s="7">
        <f t="shared" si="373"/>
        <v>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70"/>
        <v>42562.631481481483</v>
      </c>
      <c r="K3939">
        <v>1465830560</v>
      </c>
      <c r="L3939" s="11">
        <f t="shared" si="371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374"/>
        <v>theater</v>
      </c>
      <c r="R3939" t="str">
        <f t="shared" si="375"/>
        <v>plays</v>
      </c>
      <c r="S3939" s="6">
        <f t="shared" si="372"/>
        <v>0.86135181975736563</v>
      </c>
      <c r="T3939" s="7">
        <f t="shared" si="373"/>
        <v>248.5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70"/>
        <v>42182.905717592599</v>
      </c>
      <c r="K3940">
        <v>1432763054</v>
      </c>
      <c r="L3940" s="11">
        <f t="shared" si="371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374"/>
        <v>theater</v>
      </c>
      <c r="R3940" t="str">
        <f t="shared" si="375"/>
        <v>plays</v>
      </c>
      <c r="S3940" s="6">
        <f t="shared" si="372"/>
        <v>0.12196620583717357</v>
      </c>
      <c r="T3940" s="7">
        <f t="shared" si="373"/>
        <v>79.400000000000006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70"/>
        <v>41919.1875</v>
      </c>
      <c r="K3941">
        <v>1412328979</v>
      </c>
      <c r="L3941" s="11">
        <f t="shared" si="371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374"/>
        <v>theater</v>
      </c>
      <c r="R3941" t="str">
        <f t="shared" si="375"/>
        <v>plays</v>
      </c>
      <c r="S3941" s="6">
        <f t="shared" si="372"/>
        <v>1E-3</v>
      </c>
      <c r="T3941" s="7">
        <f t="shared" si="373"/>
        <v>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70"/>
        <v>42006.492488425924</v>
      </c>
      <c r="K3942">
        <v>1416311351</v>
      </c>
      <c r="L3942" s="11">
        <f t="shared" si="371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374"/>
        <v>theater</v>
      </c>
      <c r="R3942" t="str">
        <f t="shared" si="375"/>
        <v>plays</v>
      </c>
      <c r="S3942" s="6">
        <f t="shared" si="372"/>
        <v>2.2000000000000001E-3</v>
      </c>
      <c r="T3942" s="7">
        <f t="shared" si="373"/>
        <v>5.5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70"/>
        <v>41968.041666666672</v>
      </c>
      <c r="K3943">
        <v>1414505137</v>
      </c>
      <c r="L3943" s="11">
        <f t="shared" si="371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374"/>
        <v>theater</v>
      </c>
      <c r="R3943" t="str">
        <f t="shared" si="375"/>
        <v>plays</v>
      </c>
      <c r="S3943" s="6">
        <f t="shared" si="372"/>
        <v>9.0909090909090905E-3</v>
      </c>
      <c r="T3943" s="7">
        <f t="shared" si="373"/>
        <v>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70"/>
        <v>42171.904097222221</v>
      </c>
      <c r="K3944">
        <v>1429306914</v>
      </c>
      <c r="L3944" s="11">
        <f t="shared" si="371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374"/>
        <v>theater</v>
      </c>
      <c r="R3944" t="str">
        <f t="shared" si="375"/>
        <v>plays</v>
      </c>
      <c r="S3944" s="6">
        <f t="shared" si="372"/>
        <v>0</v>
      </c>
      <c r="T3944" s="7">
        <f t="shared" si="373"/>
        <v>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70"/>
        <v>42310.701388888891</v>
      </c>
      <c r="K3945">
        <v>1443811268</v>
      </c>
      <c r="L3945" s="11">
        <f t="shared" si="371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374"/>
        <v>theater</v>
      </c>
      <c r="R3945" t="str">
        <f t="shared" si="375"/>
        <v>plays</v>
      </c>
      <c r="S3945" s="6">
        <f t="shared" si="372"/>
        <v>0.35639999999999999</v>
      </c>
      <c r="T3945" s="7">
        <f t="shared" si="373"/>
        <v>137.07692307692307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70"/>
        <v>42243.662905092591</v>
      </c>
      <c r="K3946">
        <v>1438098875</v>
      </c>
      <c r="L3946" s="11">
        <f t="shared" si="371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374"/>
        <v>theater</v>
      </c>
      <c r="R3946" t="str">
        <f t="shared" si="375"/>
        <v>plays</v>
      </c>
      <c r="S3946" s="6">
        <f t="shared" si="372"/>
        <v>0</v>
      </c>
      <c r="T3946" s="7">
        <f t="shared" si="373"/>
        <v>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70"/>
        <v>42139.801712962959</v>
      </c>
      <c r="K3947">
        <v>1429125268</v>
      </c>
      <c r="L3947" s="11">
        <f t="shared" si="371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374"/>
        <v>theater</v>
      </c>
      <c r="R3947" t="str">
        <f t="shared" si="375"/>
        <v>plays</v>
      </c>
      <c r="S3947" s="6">
        <f t="shared" si="372"/>
        <v>2.5000000000000001E-3</v>
      </c>
      <c r="T3947" s="7">
        <f t="shared" si="373"/>
        <v>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70"/>
        <v>42063.333333333328</v>
      </c>
      <c r="K3948">
        <v>1422388822</v>
      </c>
      <c r="L3948" s="11">
        <f t="shared" si="371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374"/>
        <v>theater</v>
      </c>
      <c r="R3948" t="str">
        <f t="shared" si="375"/>
        <v>plays</v>
      </c>
      <c r="S3948" s="6">
        <f t="shared" si="372"/>
        <v>3.2500000000000001E-2</v>
      </c>
      <c r="T3948" s="7">
        <f t="shared" si="373"/>
        <v>39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70"/>
        <v>42645.142870370371</v>
      </c>
      <c r="K3949">
        <v>1472786744</v>
      </c>
      <c r="L3949" s="11">
        <f t="shared" si="371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374"/>
        <v>theater</v>
      </c>
      <c r="R3949" t="str">
        <f t="shared" si="375"/>
        <v>plays</v>
      </c>
      <c r="S3949" s="6">
        <f t="shared" si="372"/>
        <v>3.3666666666666664E-2</v>
      </c>
      <c r="T3949" s="7">
        <f t="shared" si="373"/>
        <v>50.5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70"/>
        <v>41889.325497685182</v>
      </c>
      <c r="K3950">
        <v>1404892123</v>
      </c>
      <c r="L3950" s="11">
        <f t="shared" si="371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374"/>
        <v>theater</v>
      </c>
      <c r="R3950" t="str">
        <f t="shared" si="375"/>
        <v>plays</v>
      </c>
      <c r="S3950" s="6">
        <f t="shared" si="372"/>
        <v>0</v>
      </c>
      <c r="T3950" s="7">
        <f t="shared" si="373"/>
        <v>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70"/>
        <v>42046.120613425926</v>
      </c>
      <c r="K3951">
        <v>1421031221</v>
      </c>
      <c r="L3951" s="11">
        <f t="shared" si="371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374"/>
        <v>theater</v>
      </c>
      <c r="R3951" t="str">
        <f t="shared" si="375"/>
        <v>plays</v>
      </c>
      <c r="S3951" s="6">
        <f t="shared" si="372"/>
        <v>0.15770000000000001</v>
      </c>
      <c r="T3951" s="7">
        <f t="shared" si="373"/>
        <v>49.28125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70"/>
        <v>42468.774305555555</v>
      </c>
      <c r="K3952">
        <v>1457628680</v>
      </c>
      <c r="L3952" s="11">
        <f t="shared" si="371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374"/>
        <v>theater</v>
      </c>
      <c r="R3952" t="str">
        <f t="shared" si="375"/>
        <v>plays</v>
      </c>
      <c r="S3952" s="6">
        <f t="shared" si="372"/>
        <v>6.2500000000000003E-3</v>
      </c>
      <c r="T3952" s="7">
        <f t="shared" si="373"/>
        <v>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70"/>
        <v>42493.784050925926</v>
      </c>
      <c r="K3953">
        <v>1457120942</v>
      </c>
      <c r="L3953" s="11">
        <f t="shared" si="371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374"/>
        <v>theater</v>
      </c>
      <c r="R3953" t="str">
        <f t="shared" si="375"/>
        <v>plays</v>
      </c>
      <c r="S3953" s="6">
        <f t="shared" si="372"/>
        <v>5.0000000000000004E-6</v>
      </c>
      <c r="T3953" s="7">
        <f t="shared" si="373"/>
        <v>1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70"/>
        <v>42303.790393518517</v>
      </c>
      <c r="K3954">
        <v>1440701890</v>
      </c>
      <c r="L3954" s="11">
        <f t="shared" si="371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374"/>
        <v>theater</v>
      </c>
      <c r="R3954" t="str">
        <f t="shared" si="375"/>
        <v>plays</v>
      </c>
      <c r="S3954" s="6">
        <f t="shared" si="372"/>
        <v>9.6153846153846159E-4</v>
      </c>
      <c r="T3954" s="7">
        <f t="shared" si="373"/>
        <v>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70"/>
        <v>42580.978472222225</v>
      </c>
      <c r="K3955">
        <v>1467162586</v>
      </c>
      <c r="L3955" s="11">
        <f t="shared" si="371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374"/>
        <v>theater</v>
      </c>
      <c r="R3955" t="str">
        <f t="shared" si="375"/>
        <v>plays</v>
      </c>
      <c r="S3955" s="6">
        <f t="shared" si="372"/>
        <v>0</v>
      </c>
      <c r="T3955" s="7">
        <f t="shared" si="373"/>
        <v>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70"/>
        <v>41834.651203703703</v>
      </c>
      <c r="K3956">
        <v>1400168264</v>
      </c>
      <c r="L3956" s="11">
        <f t="shared" si="371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374"/>
        <v>theater</v>
      </c>
      <c r="R3956" t="str">
        <f t="shared" si="375"/>
        <v>plays</v>
      </c>
      <c r="S3956" s="6">
        <f t="shared" si="372"/>
        <v>0</v>
      </c>
      <c r="T3956" s="7">
        <f t="shared" si="373"/>
        <v>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70"/>
        <v>42336.890520833331</v>
      </c>
      <c r="K3957">
        <v>1446150141</v>
      </c>
      <c r="L3957" s="11">
        <f t="shared" si="371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374"/>
        <v>theater</v>
      </c>
      <c r="R3957" t="str">
        <f t="shared" si="375"/>
        <v>plays</v>
      </c>
      <c r="S3957" s="6">
        <f t="shared" si="372"/>
        <v>0.24285714285714285</v>
      </c>
      <c r="T3957" s="7">
        <f t="shared" si="373"/>
        <v>53.125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70"/>
        <v>42485.013888888891</v>
      </c>
      <c r="K3958">
        <v>1459203727</v>
      </c>
      <c r="L3958" s="11">
        <f t="shared" si="371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374"/>
        <v>theater</v>
      </c>
      <c r="R3958" t="str">
        <f t="shared" si="375"/>
        <v>plays</v>
      </c>
      <c r="S3958" s="6">
        <f t="shared" si="372"/>
        <v>0</v>
      </c>
      <c r="T3958" s="7">
        <f t="shared" si="373"/>
        <v>0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70"/>
        <v>42559.976319444439</v>
      </c>
      <c r="K3959">
        <v>1464045954</v>
      </c>
      <c r="L3959" s="11">
        <f t="shared" si="371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374"/>
        <v>theater</v>
      </c>
      <c r="R3959" t="str">
        <f t="shared" si="375"/>
        <v>plays</v>
      </c>
      <c r="S3959" s="6">
        <f t="shared" si="372"/>
        <v>2.5000000000000001E-4</v>
      </c>
      <c r="T3959" s="7">
        <f t="shared" si="373"/>
        <v>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70"/>
        <v>41853.583333333336</v>
      </c>
      <c r="K3960">
        <v>1403822912</v>
      </c>
      <c r="L3960" s="11">
        <f t="shared" si="371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374"/>
        <v>theater</v>
      </c>
      <c r="R3960" t="str">
        <f t="shared" si="375"/>
        <v>plays</v>
      </c>
      <c r="S3960" s="6">
        <f t="shared" si="372"/>
        <v>0.32050000000000001</v>
      </c>
      <c r="T3960" s="7">
        <f t="shared" si="373"/>
        <v>40.0625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70"/>
        <v>41910.788842592592</v>
      </c>
      <c r="K3961">
        <v>1409338556</v>
      </c>
      <c r="L3961" s="11">
        <f t="shared" si="371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374"/>
        <v>theater</v>
      </c>
      <c r="R3961" t="str">
        <f t="shared" si="375"/>
        <v>plays</v>
      </c>
      <c r="S3961" s="6">
        <f t="shared" si="372"/>
        <v>0.24333333333333335</v>
      </c>
      <c r="T3961" s="7">
        <f t="shared" si="373"/>
        <v>24.333333333333332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70"/>
        <v>42372.845555555556</v>
      </c>
      <c r="K3962">
        <v>1449260256</v>
      </c>
      <c r="L3962" s="11">
        <f t="shared" si="371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374"/>
        <v>theater</v>
      </c>
      <c r="R3962" t="str">
        <f t="shared" si="375"/>
        <v>plays</v>
      </c>
      <c r="S3962" s="6">
        <f t="shared" si="372"/>
        <v>1.4999999999999999E-2</v>
      </c>
      <c r="T3962" s="7">
        <f t="shared" si="373"/>
        <v>11.25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70"/>
        <v>41767.891319444447</v>
      </c>
      <c r="K3963">
        <v>1397683410</v>
      </c>
      <c r="L3963" s="11">
        <f t="shared" si="371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374"/>
        <v>theater</v>
      </c>
      <c r="R3963" t="str">
        <f t="shared" si="375"/>
        <v>plays</v>
      </c>
      <c r="S3963" s="6">
        <f t="shared" si="372"/>
        <v>4.1999999999999997E-3</v>
      </c>
      <c r="T3963" s="7">
        <f t="shared" si="373"/>
        <v>10.5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70"/>
        <v>42336.621458333335</v>
      </c>
      <c r="K3964">
        <v>1446562494</v>
      </c>
      <c r="L3964" s="11">
        <f t="shared" si="371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374"/>
        <v>theater</v>
      </c>
      <c r="R3964" t="str">
        <f t="shared" si="375"/>
        <v>plays</v>
      </c>
      <c r="S3964" s="6">
        <f t="shared" si="372"/>
        <v>3.214285714285714E-2</v>
      </c>
      <c r="T3964" s="7">
        <f t="shared" si="373"/>
        <v>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70"/>
        <v>42326.195798611108</v>
      </c>
      <c r="K3965">
        <v>1445226117</v>
      </c>
      <c r="L3965" s="11">
        <f t="shared" si="371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374"/>
        <v>theater</v>
      </c>
      <c r="R3965" t="str">
        <f t="shared" si="375"/>
        <v>plays</v>
      </c>
      <c r="S3965" s="6">
        <f t="shared" si="372"/>
        <v>0</v>
      </c>
      <c r="T3965" s="7">
        <f t="shared" si="373"/>
        <v>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70"/>
        <v>42113.680393518516</v>
      </c>
      <c r="K3966">
        <v>1424279986</v>
      </c>
      <c r="L3966" s="11">
        <f t="shared" si="371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374"/>
        <v>theater</v>
      </c>
      <c r="R3966" t="str">
        <f t="shared" si="375"/>
        <v>plays</v>
      </c>
      <c r="S3966" s="6">
        <f t="shared" si="372"/>
        <v>6.3E-2</v>
      </c>
      <c r="T3966" s="7">
        <f t="shared" si="373"/>
        <v>42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70"/>
        <v>42474.194212962961</v>
      </c>
      <c r="K3967">
        <v>1455428380</v>
      </c>
      <c r="L3967" s="11">
        <f t="shared" si="371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374"/>
        <v>theater</v>
      </c>
      <c r="R3967" t="str">
        <f t="shared" si="375"/>
        <v>plays</v>
      </c>
      <c r="S3967" s="6">
        <f t="shared" si="372"/>
        <v>0.14249999999999999</v>
      </c>
      <c r="T3967" s="7">
        <f t="shared" si="373"/>
        <v>71.25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70"/>
        <v>41844.124305555553</v>
      </c>
      <c r="K3968">
        <v>1402506278</v>
      </c>
      <c r="L3968" s="11">
        <f t="shared" si="371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374"/>
        <v>theater</v>
      </c>
      <c r="R3968" t="str">
        <f t="shared" si="375"/>
        <v>plays</v>
      </c>
      <c r="S3968" s="6">
        <f t="shared" si="372"/>
        <v>6.0000000000000001E-3</v>
      </c>
      <c r="T3968" s="7">
        <f t="shared" si="373"/>
        <v>22.5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70"/>
        <v>42800.290590277778</v>
      </c>
      <c r="K3969">
        <v>1486191507</v>
      </c>
      <c r="L3969" s="11">
        <f t="shared" si="371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374"/>
        <v>theater</v>
      </c>
      <c r="R3969" t="str">
        <f t="shared" si="375"/>
        <v>plays</v>
      </c>
      <c r="S3969" s="6">
        <f t="shared" si="372"/>
        <v>0.2411764705882353</v>
      </c>
      <c r="T3969" s="7">
        <f t="shared" si="373"/>
        <v>41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70"/>
        <v>42512.815659722226</v>
      </c>
      <c r="K3970">
        <v>1458761673</v>
      </c>
      <c r="L3970" s="11">
        <f t="shared" si="371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374"/>
        <v>theater</v>
      </c>
      <c r="R3970" t="str">
        <f t="shared" si="375"/>
        <v>plays</v>
      </c>
      <c r="S3970" s="6">
        <f t="shared" si="372"/>
        <v>0.10539999999999999</v>
      </c>
      <c r="T3970" s="7">
        <f t="shared" si="373"/>
        <v>47.909090909090907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6">(((I3971/60)/60)/24)+DATE(1970,1,1)</f>
        <v>42611.163194444445</v>
      </c>
      <c r="K3971">
        <v>1471638646</v>
      </c>
      <c r="L3971" s="11">
        <f t="shared" ref="L3971:L4034" si="37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t="str">
        <f t="shared" si="374"/>
        <v>theater</v>
      </c>
      <c r="R3971" t="str">
        <f t="shared" si="375"/>
        <v>plays</v>
      </c>
      <c r="S3971" s="6">
        <f t="shared" ref="S3971:S4034" si="378">E3971/D3971</f>
        <v>7.4690265486725665E-2</v>
      </c>
      <c r="T3971" s="7">
        <f t="shared" ref="T3971:T4034" si="379">IF(E3971=0,0,E3971/N3971)</f>
        <v>35.166666666666664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6"/>
        <v>42477.863553240735</v>
      </c>
      <c r="K3972">
        <v>1458333811</v>
      </c>
      <c r="L3972" s="11">
        <f t="shared" si="37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374"/>
        <v>theater</v>
      </c>
      <c r="R3972" t="str">
        <f t="shared" si="375"/>
        <v>plays</v>
      </c>
      <c r="S3972" s="6">
        <f t="shared" si="378"/>
        <v>7.3333333333333334E-4</v>
      </c>
      <c r="T3972" s="7">
        <f t="shared" si="379"/>
        <v>5.5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6"/>
        <v>41841.536180555559</v>
      </c>
      <c r="K3973">
        <v>1403355126</v>
      </c>
      <c r="L3973" s="11">
        <f t="shared" si="37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374"/>
        <v>theater</v>
      </c>
      <c r="R3973" t="str">
        <f t="shared" si="375"/>
        <v>plays</v>
      </c>
      <c r="S3973" s="6">
        <f t="shared" si="378"/>
        <v>9.7142857142857135E-3</v>
      </c>
      <c r="T3973" s="7">
        <f t="shared" si="379"/>
        <v>22.666666666666668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6"/>
        <v>42041.067523148144</v>
      </c>
      <c r="K3974">
        <v>1418002634</v>
      </c>
      <c r="L3974" s="11">
        <f t="shared" si="37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374"/>
        <v>theater</v>
      </c>
      <c r="R3974" t="str">
        <f t="shared" si="375"/>
        <v>plays</v>
      </c>
      <c r="S3974" s="6">
        <f t="shared" si="378"/>
        <v>0.21099999999999999</v>
      </c>
      <c r="T3974" s="7">
        <f t="shared" si="379"/>
        <v>26.375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6"/>
        <v>42499.166666666672</v>
      </c>
      <c r="K3975">
        <v>1460219110</v>
      </c>
      <c r="L3975" s="11">
        <f t="shared" si="37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374"/>
        <v>theater</v>
      </c>
      <c r="R3975" t="str">
        <f t="shared" si="375"/>
        <v>plays</v>
      </c>
      <c r="S3975" s="6">
        <f t="shared" si="378"/>
        <v>0.78100000000000003</v>
      </c>
      <c r="T3975" s="7">
        <f t="shared" si="379"/>
        <v>105.54054054054055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6"/>
        <v>42523.546851851846</v>
      </c>
      <c r="K3976">
        <v>1462280848</v>
      </c>
      <c r="L3976" s="11">
        <f t="shared" si="37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374"/>
        <v>theater</v>
      </c>
      <c r="R3976" t="str">
        <f t="shared" si="375"/>
        <v>plays</v>
      </c>
      <c r="S3976" s="6">
        <f t="shared" si="378"/>
        <v>0.32</v>
      </c>
      <c r="T3976" s="7">
        <f t="shared" si="379"/>
        <v>29.09090909090909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6"/>
        <v>42564.866875</v>
      </c>
      <c r="K3977">
        <v>1465850898</v>
      </c>
      <c r="L3977" s="11">
        <f t="shared" si="377"/>
        <v>42534.866875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374"/>
        <v>theater</v>
      </c>
      <c r="R3977" t="str">
        <f t="shared" si="375"/>
        <v>plays</v>
      </c>
      <c r="S3977" s="6">
        <f t="shared" si="378"/>
        <v>0</v>
      </c>
      <c r="T3977" s="7">
        <f t="shared" si="379"/>
        <v>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6"/>
        <v>41852.291666666664</v>
      </c>
      <c r="K3978">
        <v>1405024561</v>
      </c>
      <c r="L3978" s="11">
        <f t="shared" si="37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374"/>
        <v>theater</v>
      </c>
      <c r="R3978" t="str">
        <f t="shared" si="375"/>
        <v>plays</v>
      </c>
      <c r="S3978" s="6">
        <f t="shared" si="378"/>
        <v>0.47692307692307695</v>
      </c>
      <c r="T3978" s="7">
        <f t="shared" si="379"/>
        <v>62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6"/>
        <v>42573.788564814815</v>
      </c>
      <c r="K3979">
        <v>1466621732</v>
      </c>
      <c r="L3979" s="11">
        <f t="shared" si="37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t="str">
        <f t="shared" ref="Q3979:Q4042" si="380">LEFT(P3979, FIND("/",P3979)-1)</f>
        <v>theater</v>
      </c>
      <c r="R3979" t="str">
        <f t="shared" ref="R3979:R4042" si="381">RIGHT(P3979,LEN(P3979)-FIND("/",P3979))</f>
        <v>plays</v>
      </c>
      <c r="S3979" s="6">
        <f t="shared" si="378"/>
        <v>1.4500000000000001E-2</v>
      </c>
      <c r="T3979" s="7">
        <f t="shared" si="379"/>
        <v>217.5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6"/>
        <v>42035.642974537041</v>
      </c>
      <c r="K3980">
        <v>1417533953</v>
      </c>
      <c r="L3980" s="11">
        <f t="shared" si="37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380"/>
        <v>theater</v>
      </c>
      <c r="R3980" t="str">
        <f t="shared" si="381"/>
        <v>plays</v>
      </c>
      <c r="S3980" s="6">
        <f t="shared" si="378"/>
        <v>0.107</v>
      </c>
      <c r="T3980" s="7">
        <f t="shared" si="379"/>
        <v>26.75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6"/>
        <v>42092.833333333328</v>
      </c>
      <c r="K3981">
        <v>1425678057</v>
      </c>
      <c r="L3981" s="11">
        <f t="shared" si="37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380"/>
        <v>theater</v>
      </c>
      <c r="R3981" t="str">
        <f t="shared" si="381"/>
        <v>plays</v>
      </c>
      <c r="S3981" s="6">
        <f t="shared" si="378"/>
        <v>1.8333333333333333E-2</v>
      </c>
      <c r="T3981" s="7">
        <f t="shared" si="379"/>
        <v>18.333333333333332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6"/>
        <v>41825.598923611113</v>
      </c>
      <c r="K3982">
        <v>1401978147</v>
      </c>
      <c r="L3982" s="11">
        <f t="shared" si="37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380"/>
        <v>theater</v>
      </c>
      <c r="R3982" t="str">
        <f t="shared" si="381"/>
        <v>plays</v>
      </c>
      <c r="S3982" s="6">
        <f t="shared" si="378"/>
        <v>0.18</v>
      </c>
      <c r="T3982" s="7">
        <f t="shared" si="379"/>
        <v>64.285714285714292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6"/>
        <v>42568.179965277777</v>
      </c>
      <c r="K3983">
        <v>1463545149</v>
      </c>
      <c r="L3983" s="11">
        <f t="shared" si="37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380"/>
        <v>theater</v>
      </c>
      <c r="R3983" t="str">
        <f t="shared" si="381"/>
        <v>plays</v>
      </c>
      <c r="S3983" s="6">
        <f t="shared" si="378"/>
        <v>4.0833333333333333E-2</v>
      </c>
      <c r="T3983" s="7">
        <f t="shared" si="379"/>
        <v>175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6"/>
        <v>42192.809953703705</v>
      </c>
      <c r="K3984">
        <v>1431113180</v>
      </c>
      <c r="L3984" s="11">
        <f t="shared" si="37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380"/>
        <v>theater</v>
      </c>
      <c r="R3984" t="str">
        <f t="shared" si="381"/>
        <v>plays</v>
      </c>
      <c r="S3984" s="6">
        <f t="shared" si="378"/>
        <v>0.2</v>
      </c>
      <c r="T3984" s="7">
        <f t="shared" si="379"/>
        <v>34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6"/>
        <v>41779.290972222225</v>
      </c>
      <c r="K3985">
        <v>1397854356</v>
      </c>
      <c r="L3985" s="11">
        <f t="shared" si="37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380"/>
        <v>theater</v>
      </c>
      <c r="R3985" t="str">
        <f t="shared" si="381"/>
        <v>plays</v>
      </c>
      <c r="S3985" s="6">
        <f t="shared" si="378"/>
        <v>0.34802513464991025</v>
      </c>
      <c r="T3985" s="7">
        <f t="shared" si="379"/>
        <v>84.282608695652172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6"/>
        <v>41951</v>
      </c>
      <c r="K3986">
        <v>1412809644</v>
      </c>
      <c r="L3986" s="11">
        <f t="shared" si="37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380"/>
        <v>theater</v>
      </c>
      <c r="R3986" t="str">
        <f t="shared" si="381"/>
        <v>plays</v>
      </c>
      <c r="S3986" s="6">
        <f t="shared" si="378"/>
        <v>6.3333333333333339E-2</v>
      </c>
      <c r="T3986" s="7">
        <f t="shared" si="379"/>
        <v>9.5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6"/>
        <v>42420.878472222219</v>
      </c>
      <c r="K3987">
        <v>1454173120</v>
      </c>
      <c r="L3987" s="11">
        <f t="shared" si="37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380"/>
        <v>theater</v>
      </c>
      <c r="R3987" t="str">
        <f t="shared" si="381"/>
        <v>plays</v>
      </c>
      <c r="S3987" s="6">
        <f t="shared" si="378"/>
        <v>0.32050000000000001</v>
      </c>
      <c r="T3987" s="7">
        <f t="shared" si="379"/>
        <v>33.736842105263158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6"/>
        <v>42496.544444444444</v>
      </c>
      <c r="K3988">
        <v>1460034594</v>
      </c>
      <c r="L3988" s="11">
        <f t="shared" si="37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380"/>
        <v>theater</v>
      </c>
      <c r="R3988" t="str">
        <f t="shared" si="381"/>
        <v>plays</v>
      </c>
      <c r="S3988" s="6">
        <f t="shared" si="378"/>
        <v>9.7600000000000006E-2</v>
      </c>
      <c r="T3988" s="7">
        <f t="shared" si="379"/>
        <v>37.53846153846154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6"/>
        <v>41775.92465277778</v>
      </c>
      <c r="K3989">
        <v>1399414290</v>
      </c>
      <c r="L3989" s="11">
        <f t="shared" si="37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380"/>
        <v>theater</v>
      </c>
      <c r="R3989" t="str">
        <f t="shared" si="381"/>
        <v>plays</v>
      </c>
      <c r="S3989" s="6">
        <f t="shared" si="378"/>
        <v>0.3775</v>
      </c>
      <c r="T3989" s="7">
        <f t="shared" si="379"/>
        <v>11.615384615384615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6"/>
        <v>42245.08116898148</v>
      </c>
      <c r="K3990">
        <v>1439517413</v>
      </c>
      <c r="L3990" s="11">
        <f t="shared" si="37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380"/>
        <v>theater</v>
      </c>
      <c r="R3990" t="str">
        <f t="shared" si="381"/>
        <v>plays</v>
      </c>
      <c r="S3990" s="6">
        <f t="shared" si="378"/>
        <v>2.1333333333333333E-2</v>
      </c>
      <c r="T3990" s="7">
        <f t="shared" si="379"/>
        <v>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6"/>
        <v>42316.791446759264</v>
      </c>
      <c r="K3991">
        <v>1444413581</v>
      </c>
      <c r="L3991" s="11">
        <f t="shared" si="37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380"/>
        <v>theater</v>
      </c>
      <c r="R3991" t="str">
        <f t="shared" si="381"/>
        <v>plays</v>
      </c>
      <c r="S3991" s="6">
        <f t="shared" si="378"/>
        <v>0</v>
      </c>
      <c r="T3991" s="7">
        <f t="shared" si="379"/>
        <v>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6"/>
        <v>42431.672372685185</v>
      </c>
      <c r="K3992">
        <v>1454342893</v>
      </c>
      <c r="L3992" s="11">
        <f t="shared" si="37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380"/>
        <v>theater</v>
      </c>
      <c r="R3992" t="str">
        <f t="shared" si="381"/>
        <v>plays</v>
      </c>
      <c r="S3992" s="6">
        <f t="shared" si="378"/>
        <v>4.1818181818181817E-2</v>
      </c>
      <c r="T3992" s="7">
        <f t="shared" si="379"/>
        <v>23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6"/>
        <v>42155.644467592589</v>
      </c>
      <c r="K3993">
        <v>1430494082</v>
      </c>
      <c r="L3993" s="11">
        <f t="shared" si="37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380"/>
        <v>theater</v>
      </c>
      <c r="R3993" t="str">
        <f t="shared" si="381"/>
        <v>plays</v>
      </c>
      <c r="S3993" s="6">
        <f t="shared" si="378"/>
        <v>0.2</v>
      </c>
      <c r="T3993" s="7">
        <f t="shared" si="379"/>
        <v>100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6"/>
        <v>42349.982164351852</v>
      </c>
      <c r="K3994">
        <v>1444689259</v>
      </c>
      <c r="L3994" s="11">
        <f t="shared" si="37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380"/>
        <v>theater</v>
      </c>
      <c r="R3994" t="str">
        <f t="shared" si="381"/>
        <v>plays</v>
      </c>
      <c r="S3994" s="6">
        <f t="shared" si="378"/>
        <v>5.4100000000000002E-2</v>
      </c>
      <c r="T3994" s="7">
        <f t="shared" si="379"/>
        <v>60.111111111111114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6"/>
        <v>42137.864722222221</v>
      </c>
      <c r="K3995">
        <v>1428957912</v>
      </c>
      <c r="L3995" s="11">
        <f t="shared" si="37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380"/>
        <v>theater</v>
      </c>
      <c r="R3995" t="str">
        <f t="shared" si="381"/>
        <v>plays</v>
      </c>
      <c r="S3995" s="6">
        <f t="shared" si="378"/>
        <v>6.0000000000000002E-5</v>
      </c>
      <c r="T3995" s="7">
        <f t="shared" si="379"/>
        <v>3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6"/>
        <v>41839.389930555553</v>
      </c>
      <c r="K3996">
        <v>1403169690</v>
      </c>
      <c r="L3996" s="11">
        <f t="shared" si="37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380"/>
        <v>theater</v>
      </c>
      <c r="R3996" t="str">
        <f t="shared" si="381"/>
        <v>plays</v>
      </c>
      <c r="S3996" s="6">
        <f t="shared" si="378"/>
        <v>2.5000000000000001E-3</v>
      </c>
      <c r="T3996" s="7">
        <f t="shared" si="379"/>
        <v>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6"/>
        <v>42049.477083333331</v>
      </c>
      <c r="K3997">
        <v>1421339077</v>
      </c>
      <c r="L3997" s="11">
        <f t="shared" si="37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380"/>
        <v>theater</v>
      </c>
      <c r="R3997" t="str">
        <f t="shared" si="381"/>
        <v>plays</v>
      </c>
      <c r="S3997" s="6">
        <f t="shared" si="378"/>
        <v>0.35</v>
      </c>
      <c r="T3997" s="7">
        <f t="shared" si="379"/>
        <v>17.5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6"/>
        <v>41963.669444444444</v>
      </c>
      <c r="K3998">
        <v>1415341464</v>
      </c>
      <c r="L3998" s="11">
        <f t="shared" si="37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380"/>
        <v>theater</v>
      </c>
      <c r="R3998" t="str">
        <f t="shared" si="381"/>
        <v>plays</v>
      </c>
      <c r="S3998" s="6">
        <f t="shared" si="378"/>
        <v>0.16566666666666666</v>
      </c>
      <c r="T3998" s="7">
        <f t="shared" si="379"/>
        <v>29.235294117647058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6"/>
        <v>42099.349780092598</v>
      </c>
      <c r="K3999">
        <v>1425633821</v>
      </c>
      <c r="L3999" s="11">
        <f t="shared" si="37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380"/>
        <v>theater</v>
      </c>
      <c r="R3999" t="str">
        <f t="shared" si="381"/>
        <v>plays</v>
      </c>
      <c r="S3999" s="6">
        <f t="shared" si="378"/>
        <v>0</v>
      </c>
      <c r="T3999" s="7">
        <f t="shared" si="379"/>
        <v>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6"/>
        <v>42091.921597222223</v>
      </c>
      <c r="K4000">
        <v>1424992026</v>
      </c>
      <c r="L4000" s="11">
        <f t="shared" si="37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380"/>
        <v>theater</v>
      </c>
      <c r="R4000" t="str">
        <f t="shared" si="381"/>
        <v>plays</v>
      </c>
      <c r="S4000" s="6">
        <f t="shared" si="378"/>
        <v>0.57199999999999995</v>
      </c>
      <c r="T4000" s="7">
        <f t="shared" si="379"/>
        <v>59.583333333333336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6"/>
        <v>41882.827650462961</v>
      </c>
      <c r="K4001">
        <v>1406058798</v>
      </c>
      <c r="L4001" s="11">
        <f t="shared" si="37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380"/>
        <v>theater</v>
      </c>
      <c r="R4001" t="str">
        <f t="shared" si="381"/>
        <v>plays</v>
      </c>
      <c r="S4001" s="6">
        <f t="shared" si="378"/>
        <v>0.16514285714285715</v>
      </c>
      <c r="T4001" s="7">
        <f t="shared" si="379"/>
        <v>82.571428571428569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6"/>
        <v>42497.603680555556</v>
      </c>
      <c r="K4002">
        <v>1457450958</v>
      </c>
      <c r="L4002" s="11">
        <f t="shared" si="37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380"/>
        <v>theater</v>
      </c>
      <c r="R4002" t="str">
        <f t="shared" si="381"/>
        <v>plays</v>
      </c>
      <c r="S4002" s="6">
        <f t="shared" si="378"/>
        <v>1.25E-3</v>
      </c>
      <c r="T4002" s="7">
        <f t="shared" si="379"/>
        <v>10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6"/>
        <v>42795.791666666672</v>
      </c>
      <c r="K4003">
        <v>1486681708</v>
      </c>
      <c r="L4003" s="11">
        <f t="shared" si="37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380"/>
        <v>theater</v>
      </c>
      <c r="R4003" t="str">
        <f t="shared" si="381"/>
        <v>plays</v>
      </c>
      <c r="S4003" s="6">
        <f t="shared" si="378"/>
        <v>0.3775</v>
      </c>
      <c r="T4003" s="7">
        <f t="shared" si="379"/>
        <v>32.357142857142854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6"/>
        <v>41909.043530092589</v>
      </c>
      <c r="K4004">
        <v>1409187761</v>
      </c>
      <c r="L4004" s="11">
        <f t="shared" si="37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380"/>
        <v>theater</v>
      </c>
      <c r="R4004" t="str">
        <f t="shared" si="381"/>
        <v>plays</v>
      </c>
      <c r="S4004" s="6">
        <f t="shared" si="378"/>
        <v>1.84E-2</v>
      </c>
      <c r="T4004" s="7">
        <f t="shared" si="379"/>
        <v>5.75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6"/>
        <v>42050.587349537032</v>
      </c>
      <c r="K4005">
        <v>1421417147</v>
      </c>
      <c r="L4005" s="11">
        <f t="shared" si="37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380"/>
        <v>theater</v>
      </c>
      <c r="R4005" t="str">
        <f t="shared" si="381"/>
        <v>plays</v>
      </c>
      <c r="S4005" s="6">
        <f t="shared" si="378"/>
        <v>0.10050000000000001</v>
      </c>
      <c r="T4005" s="7">
        <f t="shared" si="379"/>
        <v>100.5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6"/>
        <v>41920.16269675926</v>
      </c>
      <c r="K4006">
        <v>1410148457</v>
      </c>
      <c r="L4006" s="11">
        <f t="shared" si="37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380"/>
        <v>theater</v>
      </c>
      <c r="R4006" t="str">
        <f t="shared" si="381"/>
        <v>plays</v>
      </c>
      <c r="S4006" s="6">
        <f t="shared" si="378"/>
        <v>2E-3</v>
      </c>
      <c r="T4006" s="7">
        <f t="shared" si="379"/>
        <v>1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6"/>
        <v>41932.807696759257</v>
      </c>
      <c r="K4007">
        <v>1408648985</v>
      </c>
      <c r="L4007" s="11">
        <f t="shared" si="37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380"/>
        <v>theater</v>
      </c>
      <c r="R4007" t="str">
        <f t="shared" si="381"/>
        <v>plays</v>
      </c>
      <c r="S4007" s="6">
        <f t="shared" si="378"/>
        <v>1.3333333333333334E-2</v>
      </c>
      <c r="T4007" s="7">
        <f t="shared" si="379"/>
        <v>20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6"/>
        <v>42416.772997685184</v>
      </c>
      <c r="K4008">
        <v>1453487587</v>
      </c>
      <c r="L4008" s="11">
        <f t="shared" si="37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380"/>
        <v>theater</v>
      </c>
      <c r="R4008" t="str">
        <f t="shared" si="381"/>
        <v>plays</v>
      </c>
      <c r="S4008" s="6">
        <f t="shared" si="378"/>
        <v>6.666666666666667E-5</v>
      </c>
      <c r="T4008" s="7">
        <f t="shared" si="379"/>
        <v>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6"/>
        <v>41877.686111111114</v>
      </c>
      <c r="K4009">
        <v>1406572381</v>
      </c>
      <c r="L4009" s="11">
        <f t="shared" si="37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380"/>
        <v>theater</v>
      </c>
      <c r="R4009" t="str">
        <f t="shared" si="381"/>
        <v>plays</v>
      </c>
      <c r="S4009" s="6">
        <f t="shared" si="378"/>
        <v>2.5000000000000001E-3</v>
      </c>
      <c r="T4009" s="7">
        <f t="shared" si="379"/>
        <v>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6"/>
        <v>42207.964201388888</v>
      </c>
      <c r="K4010">
        <v>1435014507</v>
      </c>
      <c r="L4010" s="11">
        <f t="shared" si="37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380"/>
        <v>theater</v>
      </c>
      <c r="R4010" t="str">
        <f t="shared" si="381"/>
        <v>plays</v>
      </c>
      <c r="S4010" s="6">
        <f t="shared" si="378"/>
        <v>0.06</v>
      </c>
      <c r="T4010" s="7">
        <f t="shared" si="379"/>
        <v>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6"/>
        <v>41891.700925925928</v>
      </c>
      <c r="K4011">
        <v>1406825360</v>
      </c>
      <c r="L4011" s="11">
        <f t="shared" si="37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380"/>
        <v>theater</v>
      </c>
      <c r="R4011" t="str">
        <f t="shared" si="381"/>
        <v>plays</v>
      </c>
      <c r="S4011" s="6">
        <f t="shared" si="378"/>
        <v>3.8860103626943004E-2</v>
      </c>
      <c r="T4011" s="7">
        <f t="shared" si="379"/>
        <v>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6"/>
        <v>41938.770439814813</v>
      </c>
      <c r="K4012">
        <v>1412879366</v>
      </c>
      <c r="L4012" s="11">
        <f t="shared" si="37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380"/>
        <v>theater</v>
      </c>
      <c r="R4012" t="str">
        <f t="shared" si="381"/>
        <v>plays</v>
      </c>
      <c r="S4012" s="6">
        <f t="shared" si="378"/>
        <v>0.24194444444444443</v>
      </c>
      <c r="T4012" s="7">
        <f t="shared" si="379"/>
        <v>45.842105263157897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6"/>
        <v>42032.54488425926</v>
      </c>
      <c r="K4013">
        <v>1419858278</v>
      </c>
      <c r="L4013" s="11">
        <f t="shared" si="37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380"/>
        <v>theater</v>
      </c>
      <c r="R4013" t="str">
        <f t="shared" si="381"/>
        <v>plays</v>
      </c>
      <c r="S4013" s="6">
        <f t="shared" si="378"/>
        <v>7.5999999999999998E-2</v>
      </c>
      <c r="T4013" s="7">
        <f t="shared" si="379"/>
        <v>4.75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6"/>
        <v>42126.544548611113</v>
      </c>
      <c r="K4014">
        <v>1427979849</v>
      </c>
      <c r="L4014" s="11">
        <f t="shared" si="37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380"/>
        <v>theater</v>
      </c>
      <c r="R4014" t="str">
        <f t="shared" si="381"/>
        <v>plays</v>
      </c>
      <c r="S4014" s="6">
        <f t="shared" si="378"/>
        <v>0</v>
      </c>
      <c r="T4014" s="7">
        <f t="shared" si="379"/>
        <v>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6"/>
        <v>42051.301192129627</v>
      </c>
      <c r="K4015">
        <v>1421478823</v>
      </c>
      <c r="L4015" s="11">
        <f t="shared" si="37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380"/>
        <v>theater</v>
      </c>
      <c r="R4015" t="str">
        <f t="shared" si="381"/>
        <v>plays</v>
      </c>
      <c r="S4015" s="6">
        <f t="shared" si="378"/>
        <v>1.2999999999999999E-2</v>
      </c>
      <c r="T4015" s="7">
        <f t="shared" si="379"/>
        <v>13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6"/>
        <v>42434.246168981481</v>
      </c>
      <c r="K4016">
        <v>1455861269</v>
      </c>
      <c r="L4016" s="11">
        <f t="shared" si="37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380"/>
        <v>theater</v>
      </c>
      <c r="R4016" t="str">
        <f t="shared" si="381"/>
        <v>plays</v>
      </c>
      <c r="S4016" s="6">
        <f t="shared" si="378"/>
        <v>0</v>
      </c>
      <c r="T4016" s="7">
        <f t="shared" si="379"/>
        <v>0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6"/>
        <v>42204.780821759254</v>
      </c>
      <c r="K4017">
        <v>1434739463</v>
      </c>
      <c r="L4017" s="11">
        <f t="shared" si="37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380"/>
        <v>theater</v>
      </c>
      <c r="R4017" t="str">
        <f t="shared" si="381"/>
        <v>plays</v>
      </c>
      <c r="S4017" s="6">
        <f t="shared" si="378"/>
        <v>1.4285714285714287E-4</v>
      </c>
      <c r="T4017" s="7">
        <f t="shared" si="379"/>
        <v>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6"/>
        <v>41899.872685185182</v>
      </c>
      <c r="K4018">
        <v>1408395400</v>
      </c>
      <c r="L4018" s="11">
        <f t="shared" si="37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380"/>
        <v>theater</v>
      </c>
      <c r="R4018" t="str">
        <f t="shared" si="381"/>
        <v>plays</v>
      </c>
      <c r="S4018" s="6">
        <f t="shared" si="378"/>
        <v>0.14000000000000001</v>
      </c>
      <c r="T4018" s="7">
        <f t="shared" si="379"/>
        <v>10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6"/>
        <v>41886.672152777777</v>
      </c>
      <c r="K4019">
        <v>1407254874</v>
      </c>
      <c r="L4019" s="11">
        <f t="shared" si="37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380"/>
        <v>theater</v>
      </c>
      <c r="R4019" t="str">
        <f t="shared" si="381"/>
        <v>plays</v>
      </c>
      <c r="S4019" s="6">
        <f t="shared" si="378"/>
        <v>1.0500000000000001E-2</v>
      </c>
      <c r="T4019" s="7">
        <f t="shared" si="379"/>
        <v>52.5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6"/>
        <v>42650.91097222222</v>
      </c>
      <c r="K4020">
        <v>1473285108</v>
      </c>
      <c r="L4020" s="11">
        <f t="shared" si="37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380"/>
        <v>theater</v>
      </c>
      <c r="R4020" t="str">
        <f t="shared" si="381"/>
        <v>plays</v>
      </c>
      <c r="S4020" s="6">
        <f t="shared" si="378"/>
        <v>8.666666666666667E-2</v>
      </c>
      <c r="T4020" s="7">
        <f t="shared" si="379"/>
        <v>32.5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6"/>
        <v>42475.686111111107</v>
      </c>
      <c r="K4021">
        <v>1455725596</v>
      </c>
      <c r="L4021" s="11">
        <f t="shared" si="37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380"/>
        <v>theater</v>
      </c>
      <c r="R4021" t="str">
        <f t="shared" si="381"/>
        <v>plays</v>
      </c>
      <c r="S4021" s="6">
        <f t="shared" si="378"/>
        <v>8.2857142857142851E-3</v>
      </c>
      <c r="T4021" s="7">
        <f t="shared" si="379"/>
        <v>7.25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6"/>
        <v>42087.149293981478</v>
      </c>
      <c r="K4022">
        <v>1424579699</v>
      </c>
      <c r="L4022" s="11">
        <f t="shared" si="37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380"/>
        <v>theater</v>
      </c>
      <c r="R4022" t="str">
        <f t="shared" si="381"/>
        <v>plays</v>
      </c>
      <c r="S4022" s="6">
        <f t="shared" si="378"/>
        <v>0.16666666666666666</v>
      </c>
      <c r="T4022" s="7">
        <f t="shared" si="379"/>
        <v>33.333333333333336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6"/>
        <v>41938.911550925928</v>
      </c>
      <c r="K4023">
        <v>1409176358</v>
      </c>
      <c r="L4023" s="11">
        <f t="shared" si="37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380"/>
        <v>theater</v>
      </c>
      <c r="R4023" t="str">
        <f t="shared" si="381"/>
        <v>plays</v>
      </c>
      <c r="S4023" s="6">
        <f t="shared" si="378"/>
        <v>8.3333333333333332E-3</v>
      </c>
      <c r="T4023" s="7">
        <f t="shared" si="379"/>
        <v>62.5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6"/>
        <v>42036.120833333334</v>
      </c>
      <c r="K4024">
        <v>1418824867</v>
      </c>
      <c r="L4024" s="11">
        <f t="shared" si="37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380"/>
        <v>theater</v>
      </c>
      <c r="R4024" t="str">
        <f t="shared" si="381"/>
        <v>plays</v>
      </c>
      <c r="S4024" s="6">
        <f t="shared" si="378"/>
        <v>0.69561111111111107</v>
      </c>
      <c r="T4024" s="7">
        <f t="shared" si="379"/>
        <v>63.558375634517766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6"/>
        <v>42453.957905092597</v>
      </c>
      <c r="K4025">
        <v>1454975963</v>
      </c>
      <c r="L4025" s="11">
        <f t="shared" si="37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380"/>
        <v>theater</v>
      </c>
      <c r="R4025" t="str">
        <f t="shared" si="381"/>
        <v>plays</v>
      </c>
      <c r="S4025" s="6">
        <f t="shared" si="378"/>
        <v>0</v>
      </c>
      <c r="T4025" s="7">
        <f t="shared" si="379"/>
        <v>0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6"/>
        <v>42247.670104166667</v>
      </c>
      <c r="K4026">
        <v>1438445097</v>
      </c>
      <c r="L4026" s="11">
        <f t="shared" si="37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380"/>
        <v>theater</v>
      </c>
      <c r="R4026" t="str">
        <f t="shared" si="381"/>
        <v>plays</v>
      </c>
      <c r="S4026" s="6">
        <f t="shared" si="378"/>
        <v>1.2500000000000001E-2</v>
      </c>
      <c r="T4026" s="7">
        <f t="shared" si="379"/>
        <v>10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6"/>
        <v>42211.237685185188</v>
      </c>
      <c r="K4027">
        <v>1432705336</v>
      </c>
      <c r="L4027" s="11">
        <f t="shared" si="37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380"/>
        <v>theater</v>
      </c>
      <c r="R4027" t="str">
        <f t="shared" si="381"/>
        <v>plays</v>
      </c>
      <c r="S4027" s="6">
        <f t="shared" si="378"/>
        <v>0.05</v>
      </c>
      <c r="T4027" s="7">
        <f t="shared" si="379"/>
        <v>62.5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6"/>
        <v>42342.697210648148</v>
      </c>
      <c r="K4028">
        <v>1444059839</v>
      </c>
      <c r="L4028" s="11">
        <f t="shared" si="37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380"/>
        <v>theater</v>
      </c>
      <c r="R4028" t="str">
        <f t="shared" si="381"/>
        <v>plays</v>
      </c>
      <c r="S4028" s="6">
        <f t="shared" si="378"/>
        <v>0</v>
      </c>
      <c r="T4028" s="7">
        <f t="shared" si="379"/>
        <v>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6"/>
        <v>42789.041666666672</v>
      </c>
      <c r="K4029">
        <v>1486077481</v>
      </c>
      <c r="L4029" s="11">
        <f t="shared" si="37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380"/>
        <v>theater</v>
      </c>
      <c r="R4029" t="str">
        <f t="shared" si="381"/>
        <v>plays</v>
      </c>
      <c r="S4029" s="6">
        <f t="shared" si="378"/>
        <v>7.166666666666667E-2</v>
      </c>
      <c r="T4029" s="7">
        <f t="shared" si="379"/>
        <v>30.714285714285715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6"/>
        <v>41795.938657407409</v>
      </c>
      <c r="K4030">
        <v>1399415500</v>
      </c>
      <c r="L4030" s="11">
        <f t="shared" si="37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380"/>
        <v>theater</v>
      </c>
      <c r="R4030" t="str">
        <f t="shared" si="381"/>
        <v>plays</v>
      </c>
      <c r="S4030" s="6">
        <f t="shared" si="378"/>
        <v>0.28050000000000003</v>
      </c>
      <c r="T4030" s="7">
        <f t="shared" si="379"/>
        <v>51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6"/>
        <v>42352.025115740747</v>
      </c>
      <c r="K4031">
        <v>1447461370</v>
      </c>
      <c r="L4031" s="11">
        <f t="shared" si="37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380"/>
        <v>theater</v>
      </c>
      <c r="R4031" t="str">
        <f t="shared" si="381"/>
        <v>plays</v>
      </c>
      <c r="S4031" s="6">
        <f t="shared" si="378"/>
        <v>0</v>
      </c>
      <c r="T4031" s="7">
        <f t="shared" si="379"/>
        <v>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6"/>
        <v>42403.784027777772</v>
      </c>
      <c r="K4032">
        <v>1452008599</v>
      </c>
      <c r="L4032" s="11">
        <f t="shared" si="37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380"/>
        <v>theater</v>
      </c>
      <c r="R4032" t="str">
        <f t="shared" si="381"/>
        <v>plays</v>
      </c>
      <c r="S4032" s="6">
        <f t="shared" si="378"/>
        <v>0.16</v>
      </c>
      <c r="T4032" s="7">
        <f t="shared" si="379"/>
        <v>66.666666666666671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6"/>
        <v>41991.626898148148</v>
      </c>
      <c r="K4033">
        <v>1414591364</v>
      </c>
      <c r="L4033" s="11">
        <f t="shared" si="37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380"/>
        <v>theater</v>
      </c>
      <c r="R4033" t="str">
        <f t="shared" si="381"/>
        <v>plays</v>
      </c>
      <c r="S4033" s="6">
        <f t="shared" si="378"/>
        <v>0</v>
      </c>
      <c r="T4033" s="7">
        <f t="shared" si="379"/>
        <v>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6"/>
        <v>42353.85087962963</v>
      </c>
      <c r="K4034">
        <v>1445023516</v>
      </c>
      <c r="L4034" s="11">
        <f t="shared" si="37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380"/>
        <v>theater</v>
      </c>
      <c r="R4034" t="str">
        <f t="shared" si="381"/>
        <v>plays</v>
      </c>
      <c r="S4034" s="6">
        <f t="shared" si="378"/>
        <v>6.8287037037037035E-2</v>
      </c>
      <c r="T4034" s="7">
        <f t="shared" si="379"/>
        <v>59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82">(((I4035/60)/60)/24)+DATE(1970,1,1)</f>
        <v>42645.375</v>
      </c>
      <c r="K4035">
        <v>1472711224</v>
      </c>
      <c r="L4035" s="11">
        <f t="shared" ref="L4035:L4098" si="38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si="380"/>
        <v>theater</v>
      </c>
      <c r="R4035" t="str">
        <f t="shared" si="381"/>
        <v>plays</v>
      </c>
      <c r="S4035" s="6">
        <f t="shared" ref="S4035:S4098" si="384">E4035/D4035</f>
        <v>0.25698702928870293</v>
      </c>
      <c r="T4035" s="7">
        <f t="shared" ref="T4035:T4098" si="385">IF(E4035=0,0,E4035/N4035)</f>
        <v>65.340319148936175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82"/>
        <v>42097.905671296292</v>
      </c>
      <c r="K4036">
        <v>1425509050</v>
      </c>
      <c r="L4036" s="11">
        <f t="shared" si="38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380"/>
        <v>theater</v>
      </c>
      <c r="R4036" t="str">
        <f t="shared" si="381"/>
        <v>plays</v>
      </c>
      <c r="S4036" s="6">
        <f t="shared" si="384"/>
        <v>1.4814814814814815E-2</v>
      </c>
      <c r="T4036" s="7">
        <f t="shared" si="385"/>
        <v>100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82"/>
        <v>41933.882951388885</v>
      </c>
      <c r="K4037">
        <v>1411333887</v>
      </c>
      <c r="L4037" s="11">
        <f t="shared" si="38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380"/>
        <v>theater</v>
      </c>
      <c r="R4037" t="str">
        <f t="shared" si="381"/>
        <v>plays</v>
      </c>
      <c r="S4037" s="6">
        <f t="shared" si="384"/>
        <v>0.36849999999999999</v>
      </c>
      <c r="T4037" s="7">
        <f t="shared" si="385"/>
        <v>147.4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82"/>
        <v>41821.9375</v>
      </c>
      <c r="K4038">
        <v>1402784964</v>
      </c>
      <c r="L4038" s="11">
        <f t="shared" si="38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380"/>
        <v>theater</v>
      </c>
      <c r="R4038" t="str">
        <f t="shared" si="381"/>
        <v>plays</v>
      </c>
      <c r="S4038" s="6">
        <f t="shared" si="384"/>
        <v>0.47049999999999997</v>
      </c>
      <c r="T4038" s="7">
        <f t="shared" si="385"/>
        <v>166.05882352941177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82"/>
        <v>42514.600694444445</v>
      </c>
      <c r="K4039">
        <v>1462585315</v>
      </c>
      <c r="L4039" s="11">
        <f t="shared" si="38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380"/>
        <v>theater</v>
      </c>
      <c r="R4039" t="str">
        <f t="shared" si="381"/>
        <v>plays</v>
      </c>
      <c r="S4039" s="6">
        <f t="shared" si="384"/>
        <v>0.11428571428571428</v>
      </c>
      <c r="T4039" s="7">
        <f t="shared" si="385"/>
        <v>40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82"/>
        <v>41929.798726851855</v>
      </c>
      <c r="K4040">
        <v>1408389010</v>
      </c>
      <c r="L4040" s="11">
        <f t="shared" si="38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380"/>
        <v>theater</v>
      </c>
      <c r="R4040" t="str">
        <f t="shared" si="381"/>
        <v>plays</v>
      </c>
      <c r="S4040" s="6">
        <f t="shared" si="384"/>
        <v>0.12039999999999999</v>
      </c>
      <c r="T4040" s="7">
        <f t="shared" si="385"/>
        <v>75.25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82"/>
        <v>42339.249305555553</v>
      </c>
      <c r="K4041">
        <v>1446048367</v>
      </c>
      <c r="L4041" s="11">
        <f t="shared" si="38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380"/>
        <v>theater</v>
      </c>
      <c r="R4041" t="str">
        <f t="shared" si="381"/>
        <v>plays</v>
      </c>
      <c r="S4041" s="6">
        <f t="shared" si="384"/>
        <v>0.6</v>
      </c>
      <c r="T4041" s="7">
        <f t="shared" si="385"/>
        <v>60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82"/>
        <v>42203.125</v>
      </c>
      <c r="K4042">
        <v>1432100004</v>
      </c>
      <c r="L4042" s="11">
        <f t="shared" si="38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380"/>
        <v>theater</v>
      </c>
      <c r="R4042" t="str">
        <f t="shared" si="381"/>
        <v>plays</v>
      </c>
      <c r="S4042" s="6">
        <f t="shared" si="384"/>
        <v>0.3125</v>
      </c>
      <c r="T4042" s="7">
        <f t="shared" si="385"/>
        <v>1250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82"/>
        <v>42619.474004629628</v>
      </c>
      <c r="K4043">
        <v>1467976954</v>
      </c>
      <c r="L4043" s="11">
        <f t="shared" si="38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t="str">
        <f t="shared" ref="Q4043:Q4106" si="386">LEFT(P4043, FIND("/",P4043)-1)</f>
        <v>theater</v>
      </c>
      <c r="R4043" t="str">
        <f t="shared" ref="R4043:R4106" si="387">RIGHT(P4043,LEN(P4043)-FIND("/",P4043))</f>
        <v>plays</v>
      </c>
      <c r="S4043" s="6">
        <f t="shared" si="384"/>
        <v>4.1999999999999997E-3</v>
      </c>
      <c r="T4043" s="7">
        <f t="shared" si="385"/>
        <v>10.5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82"/>
        <v>42024.802777777775</v>
      </c>
      <c r="K4044">
        <v>1419213664</v>
      </c>
      <c r="L4044" s="11">
        <f t="shared" si="38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386"/>
        <v>theater</v>
      </c>
      <c r="R4044" t="str">
        <f t="shared" si="387"/>
        <v>plays</v>
      </c>
      <c r="S4044" s="6">
        <f t="shared" si="384"/>
        <v>2.0999999999999999E-3</v>
      </c>
      <c r="T4044" s="7">
        <f t="shared" si="385"/>
        <v>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82"/>
        <v>41963.957465277781</v>
      </c>
      <c r="K4045">
        <v>1415228325</v>
      </c>
      <c r="L4045" s="11">
        <f t="shared" si="38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386"/>
        <v>theater</v>
      </c>
      <c r="R4045" t="str">
        <f t="shared" si="387"/>
        <v>plays</v>
      </c>
      <c r="S4045" s="6">
        <f t="shared" si="384"/>
        <v>0</v>
      </c>
      <c r="T4045" s="7">
        <f t="shared" si="385"/>
        <v>0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82"/>
        <v>42104.208333333328</v>
      </c>
      <c r="K4046">
        <v>1426050982</v>
      </c>
      <c r="L4046" s="11">
        <f t="shared" si="38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386"/>
        <v>theater</v>
      </c>
      <c r="R4046" t="str">
        <f t="shared" si="387"/>
        <v>plays</v>
      </c>
      <c r="S4046" s="6">
        <f t="shared" si="384"/>
        <v>0.375</v>
      </c>
      <c r="T4046" s="7">
        <f t="shared" si="385"/>
        <v>56.25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82"/>
        <v>41872.201261574075</v>
      </c>
      <c r="K4047">
        <v>1406004589</v>
      </c>
      <c r="L4047" s="11">
        <f t="shared" si="38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386"/>
        <v>theater</v>
      </c>
      <c r="R4047" t="str">
        <f t="shared" si="387"/>
        <v>plays</v>
      </c>
      <c r="S4047" s="6">
        <f t="shared" si="384"/>
        <v>2.0000000000000001E-4</v>
      </c>
      <c r="T4047" s="7">
        <f t="shared" si="385"/>
        <v>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82"/>
        <v>41934.650578703702</v>
      </c>
      <c r="K4048">
        <v>1411400210</v>
      </c>
      <c r="L4048" s="11">
        <f t="shared" si="38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386"/>
        <v>theater</v>
      </c>
      <c r="R4048" t="str">
        <f t="shared" si="387"/>
        <v>plays</v>
      </c>
      <c r="S4048" s="6">
        <f t="shared" si="384"/>
        <v>8.2142857142857142E-2</v>
      </c>
      <c r="T4048" s="7">
        <f t="shared" si="385"/>
        <v>38.333333333333336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82"/>
        <v>42015.041666666672</v>
      </c>
      <c r="K4049">
        <v>1418862743</v>
      </c>
      <c r="L4049" s="11">
        <f t="shared" si="38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386"/>
        <v>theater</v>
      </c>
      <c r="R4049" t="str">
        <f t="shared" si="387"/>
        <v>plays</v>
      </c>
      <c r="S4049" s="6">
        <f t="shared" si="384"/>
        <v>2.1999999999999999E-2</v>
      </c>
      <c r="T4049" s="7">
        <f t="shared" si="385"/>
        <v>27.5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82"/>
        <v>42471.467442129629</v>
      </c>
      <c r="K4050">
        <v>1457352787</v>
      </c>
      <c r="L4050" s="11">
        <f t="shared" si="38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386"/>
        <v>theater</v>
      </c>
      <c r="R4050" t="str">
        <f t="shared" si="387"/>
        <v>plays</v>
      </c>
      <c r="S4050" s="6">
        <f t="shared" si="384"/>
        <v>0.17652941176470588</v>
      </c>
      <c r="T4050" s="7">
        <f t="shared" si="385"/>
        <v>32.978021978021978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82"/>
        <v>42199.958506944444</v>
      </c>
      <c r="K4051">
        <v>1434322815</v>
      </c>
      <c r="L4051" s="11">
        <f t="shared" si="38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386"/>
        <v>theater</v>
      </c>
      <c r="R4051" t="str">
        <f t="shared" si="387"/>
        <v>plays</v>
      </c>
      <c r="S4051" s="6">
        <f t="shared" si="384"/>
        <v>8.0000000000000004E-4</v>
      </c>
      <c r="T4051" s="7">
        <f t="shared" si="385"/>
        <v>16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82"/>
        <v>41935.636469907404</v>
      </c>
      <c r="K4052">
        <v>1411485391</v>
      </c>
      <c r="L4052" s="11">
        <f t="shared" si="38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386"/>
        <v>theater</v>
      </c>
      <c r="R4052" t="str">
        <f t="shared" si="387"/>
        <v>plays</v>
      </c>
      <c r="S4052" s="6">
        <f t="shared" si="384"/>
        <v>6.6666666666666664E-4</v>
      </c>
      <c r="T4052" s="7">
        <f t="shared" si="385"/>
        <v>1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82"/>
        <v>41768.286805555559</v>
      </c>
      <c r="K4053">
        <v>1399058797</v>
      </c>
      <c r="L4053" s="11">
        <f t="shared" si="38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386"/>
        <v>theater</v>
      </c>
      <c r="R4053" t="str">
        <f t="shared" si="387"/>
        <v>plays</v>
      </c>
      <c r="S4053" s="6">
        <f t="shared" si="384"/>
        <v>0</v>
      </c>
      <c r="T4053" s="7">
        <f t="shared" si="385"/>
        <v>0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82"/>
        <v>41925.878657407404</v>
      </c>
      <c r="K4054">
        <v>1408050316</v>
      </c>
      <c r="L4054" s="11">
        <f t="shared" si="38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386"/>
        <v>theater</v>
      </c>
      <c r="R4054" t="str">
        <f t="shared" si="387"/>
        <v>plays</v>
      </c>
      <c r="S4054" s="6">
        <f t="shared" si="384"/>
        <v>0.37533333333333335</v>
      </c>
      <c r="T4054" s="7">
        <f t="shared" si="385"/>
        <v>86.615384615384613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82"/>
        <v>41958.833333333328</v>
      </c>
      <c r="K4055">
        <v>1413477228</v>
      </c>
      <c r="L4055" s="11">
        <f t="shared" si="38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386"/>
        <v>theater</v>
      </c>
      <c r="R4055" t="str">
        <f t="shared" si="387"/>
        <v>plays</v>
      </c>
      <c r="S4055" s="6">
        <f t="shared" si="384"/>
        <v>0.22</v>
      </c>
      <c r="T4055" s="7">
        <f t="shared" si="385"/>
        <v>55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82"/>
        <v>42644.166666666672</v>
      </c>
      <c r="K4056">
        <v>1472674285</v>
      </c>
      <c r="L4056" s="11">
        <f t="shared" si="38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386"/>
        <v>theater</v>
      </c>
      <c r="R4056" t="str">
        <f t="shared" si="387"/>
        <v>plays</v>
      </c>
      <c r="S4056" s="6">
        <f t="shared" si="384"/>
        <v>0</v>
      </c>
      <c r="T4056" s="7">
        <f t="shared" si="385"/>
        <v>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82"/>
        <v>41809.648506944446</v>
      </c>
      <c r="K4057">
        <v>1400600031</v>
      </c>
      <c r="L4057" s="11">
        <f t="shared" si="38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386"/>
        <v>theater</v>
      </c>
      <c r="R4057" t="str">
        <f t="shared" si="387"/>
        <v>plays</v>
      </c>
      <c r="S4057" s="6">
        <f t="shared" si="384"/>
        <v>0.1762</v>
      </c>
      <c r="T4057" s="7">
        <f t="shared" si="385"/>
        <v>41.952380952380949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82"/>
        <v>42554.832638888889</v>
      </c>
      <c r="K4058">
        <v>1465856639</v>
      </c>
      <c r="L4058" s="11">
        <f t="shared" si="38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386"/>
        <v>theater</v>
      </c>
      <c r="R4058" t="str">
        <f t="shared" si="387"/>
        <v>plays</v>
      </c>
      <c r="S4058" s="6">
        <f t="shared" si="384"/>
        <v>0.53</v>
      </c>
      <c r="T4058" s="7">
        <f t="shared" si="385"/>
        <v>88.333333333333329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82"/>
        <v>42333.958333333328</v>
      </c>
      <c r="K4059">
        <v>1446506080</v>
      </c>
      <c r="L4059" s="11">
        <f t="shared" si="38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386"/>
        <v>theater</v>
      </c>
      <c r="R4059" t="str">
        <f t="shared" si="387"/>
        <v>plays</v>
      </c>
      <c r="S4059" s="6">
        <f t="shared" si="384"/>
        <v>0.22142857142857142</v>
      </c>
      <c r="T4059" s="7">
        <f t="shared" si="385"/>
        <v>129.16666666666666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82"/>
        <v>42461.165972222225</v>
      </c>
      <c r="K4060">
        <v>1458178044</v>
      </c>
      <c r="L4060" s="11">
        <f t="shared" si="38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386"/>
        <v>theater</v>
      </c>
      <c r="R4060" t="str">
        <f t="shared" si="387"/>
        <v>plays</v>
      </c>
      <c r="S4060" s="6">
        <f t="shared" si="384"/>
        <v>2.5333333333333333E-2</v>
      </c>
      <c r="T4060" s="7">
        <f t="shared" si="385"/>
        <v>23.75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82"/>
        <v>41898.125</v>
      </c>
      <c r="K4061">
        <v>1408116152</v>
      </c>
      <c r="L4061" s="11">
        <f t="shared" si="38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386"/>
        <v>theater</v>
      </c>
      <c r="R4061" t="str">
        <f t="shared" si="387"/>
        <v>plays</v>
      </c>
      <c r="S4061" s="6">
        <f t="shared" si="384"/>
        <v>2.5000000000000001E-2</v>
      </c>
      <c r="T4061" s="7">
        <f t="shared" si="385"/>
        <v>35.714285714285715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82"/>
        <v>41813.666666666664</v>
      </c>
      <c r="K4062">
        <v>1400604056</v>
      </c>
      <c r="L4062" s="11">
        <f t="shared" si="38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386"/>
        <v>theater</v>
      </c>
      <c r="R4062" t="str">
        <f t="shared" si="387"/>
        <v>plays</v>
      </c>
      <c r="S4062" s="6">
        <f t="shared" si="384"/>
        <v>2.8500000000000001E-2</v>
      </c>
      <c r="T4062" s="7">
        <f t="shared" si="385"/>
        <v>57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82"/>
        <v>42481.099803240737</v>
      </c>
      <c r="K4063">
        <v>1456025023</v>
      </c>
      <c r="L4063" s="11">
        <f t="shared" si="38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386"/>
        <v>theater</v>
      </c>
      <c r="R4063" t="str">
        <f t="shared" si="387"/>
        <v>plays</v>
      </c>
      <c r="S4063" s="6">
        <f t="shared" si="384"/>
        <v>0</v>
      </c>
      <c r="T4063" s="7">
        <f t="shared" si="385"/>
        <v>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82"/>
        <v>42553.739212962959</v>
      </c>
      <c r="K4064">
        <v>1464889468</v>
      </c>
      <c r="L4064" s="11">
        <f t="shared" si="38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386"/>
        <v>theater</v>
      </c>
      <c r="R4064" t="str">
        <f t="shared" si="387"/>
        <v>plays</v>
      </c>
      <c r="S4064" s="6">
        <f t="shared" si="384"/>
        <v>2.4500000000000001E-2</v>
      </c>
      <c r="T4064" s="7">
        <f t="shared" si="385"/>
        <v>163.33333333333334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82"/>
        <v>41817.681527777779</v>
      </c>
      <c r="K4065">
        <v>1401294084</v>
      </c>
      <c r="L4065" s="11">
        <f t="shared" si="38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386"/>
        <v>theater</v>
      </c>
      <c r="R4065" t="str">
        <f t="shared" si="387"/>
        <v>plays</v>
      </c>
      <c r="S4065" s="6">
        <f t="shared" si="384"/>
        <v>1.4210526315789474E-2</v>
      </c>
      <c r="T4065" s="7">
        <f t="shared" si="385"/>
        <v>15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82"/>
        <v>42123.588263888887</v>
      </c>
      <c r="K4066">
        <v>1427724426</v>
      </c>
      <c r="L4066" s="11">
        <f t="shared" si="38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386"/>
        <v>theater</v>
      </c>
      <c r="R4066" t="str">
        <f t="shared" si="387"/>
        <v>plays</v>
      </c>
      <c r="S4066" s="6">
        <f t="shared" si="384"/>
        <v>0.1925</v>
      </c>
      <c r="T4066" s="7">
        <f t="shared" si="385"/>
        <v>64.166666666666671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82"/>
        <v>41863.951516203706</v>
      </c>
      <c r="K4067">
        <v>1405291811</v>
      </c>
      <c r="L4067" s="11">
        <f t="shared" si="38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386"/>
        <v>theater</v>
      </c>
      <c r="R4067" t="str">
        <f t="shared" si="387"/>
        <v>plays</v>
      </c>
      <c r="S4067" s="6">
        <f t="shared" si="384"/>
        <v>6.7499999999999999E-3</v>
      </c>
      <c r="T4067" s="7">
        <f t="shared" si="385"/>
        <v>6.75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82"/>
        <v>42509.039212962962</v>
      </c>
      <c r="K4068">
        <v>1461027388</v>
      </c>
      <c r="L4068" s="11">
        <f t="shared" si="38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386"/>
        <v>theater</v>
      </c>
      <c r="R4068" t="str">
        <f t="shared" si="387"/>
        <v>plays</v>
      </c>
      <c r="S4068" s="6">
        <f t="shared" si="384"/>
        <v>1.6666666666666668E-3</v>
      </c>
      <c r="T4068" s="7">
        <f t="shared" si="385"/>
        <v>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82"/>
        <v>42275.117476851854</v>
      </c>
      <c r="K4069">
        <v>1439952550</v>
      </c>
      <c r="L4069" s="11">
        <f t="shared" si="38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386"/>
        <v>theater</v>
      </c>
      <c r="R4069" t="str">
        <f t="shared" si="387"/>
        <v>plays</v>
      </c>
      <c r="S4069" s="6">
        <f t="shared" si="384"/>
        <v>0.60899999999999999</v>
      </c>
      <c r="T4069" s="7">
        <f t="shared" si="385"/>
        <v>179.11764705882354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82"/>
        <v>42748.961805555555</v>
      </c>
      <c r="K4070">
        <v>1481756855</v>
      </c>
      <c r="L4070" s="11">
        <f t="shared" si="38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386"/>
        <v>theater</v>
      </c>
      <c r="R4070" t="str">
        <f t="shared" si="387"/>
        <v>plays</v>
      </c>
      <c r="S4070" s="6">
        <f t="shared" si="384"/>
        <v>0.01</v>
      </c>
      <c r="T4070" s="7">
        <f t="shared" si="385"/>
        <v>34.950000000000003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82"/>
        <v>42063.5</v>
      </c>
      <c r="K4071">
        <v>1421596356</v>
      </c>
      <c r="L4071" s="11">
        <f t="shared" si="38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386"/>
        <v>theater</v>
      </c>
      <c r="R4071" t="str">
        <f t="shared" si="387"/>
        <v>plays</v>
      </c>
      <c r="S4071" s="6">
        <f t="shared" si="384"/>
        <v>0.34399999999999997</v>
      </c>
      <c r="T4071" s="7">
        <f t="shared" si="385"/>
        <v>33.07692307692308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82"/>
        <v>42064.125</v>
      </c>
      <c r="K4072">
        <v>1422374420</v>
      </c>
      <c r="L4072" s="11">
        <f t="shared" si="38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386"/>
        <v>theater</v>
      </c>
      <c r="R4072" t="str">
        <f t="shared" si="387"/>
        <v>plays</v>
      </c>
      <c r="S4072" s="6">
        <f t="shared" si="384"/>
        <v>0.16500000000000001</v>
      </c>
      <c r="T4072" s="7">
        <f t="shared" si="385"/>
        <v>27.5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82"/>
        <v>42730.804756944446</v>
      </c>
      <c r="K4073">
        <v>1480187931</v>
      </c>
      <c r="L4073" s="11">
        <f t="shared" si="38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386"/>
        <v>theater</v>
      </c>
      <c r="R4073" t="str">
        <f t="shared" si="387"/>
        <v>plays</v>
      </c>
      <c r="S4073" s="6">
        <f t="shared" si="384"/>
        <v>0</v>
      </c>
      <c r="T4073" s="7">
        <f t="shared" si="385"/>
        <v>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82"/>
        <v>41872.77443287037</v>
      </c>
      <c r="K4074">
        <v>1403462111</v>
      </c>
      <c r="L4074" s="11">
        <f t="shared" si="38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386"/>
        <v>theater</v>
      </c>
      <c r="R4074" t="str">
        <f t="shared" si="387"/>
        <v>plays</v>
      </c>
      <c r="S4074" s="6">
        <f t="shared" si="384"/>
        <v>4.0000000000000001E-3</v>
      </c>
      <c r="T4074" s="7">
        <f t="shared" si="385"/>
        <v>2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82"/>
        <v>42133.166666666672</v>
      </c>
      <c r="K4075">
        <v>1426407426</v>
      </c>
      <c r="L4075" s="11">
        <f t="shared" si="38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386"/>
        <v>theater</v>
      </c>
      <c r="R4075" t="str">
        <f t="shared" si="387"/>
        <v>plays</v>
      </c>
      <c r="S4075" s="6">
        <f t="shared" si="384"/>
        <v>1.0571428571428572E-2</v>
      </c>
      <c r="T4075" s="7">
        <f t="shared" si="385"/>
        <v>18.5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82"/>
        <v>42313.594618055555</v>
      </c>
      <c r="K4076">
        <v>1444137375</v>
      </c>
      <c r="L4076" s="11">
        <f t="shared" si="38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386"/>
        <v>theater</v>
      </c>
      <c r="R4076" t="str">
        <f t="shared" si="387"/>
        <v>plays</v>
      </c>
      <c r="S4076" s="6">
        <f t="shared" si="384"/>
        <v>0.26727272727272727</v>
      </c>
      <c r="T4076" s="7">
        <f t="shared" si="385"/>
        <v>35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82"/>
        <v>41820.727777777778</v>
      </c>
      <c r="K4077">
        <v>1400547969</v>
      </c>
      <c r="L4077" s="11">
        <f t="shared" si="38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386"/>
        <v>theater</v>
      </c>
      <c r="R4077" t="str">
        <f t="shared" si="387"/>
        <v>plays</v>
      </c>
      <c r="S4077" s="6">
        <f t="shared" si="384"/>
        <v>0.28799999999999998</v>
      </c>
      <c r="T4077" s="7">
        <f t="shared" si="385"/>
        <v>44.307692307692307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82"/>
        <v>41933.82708333333</v>
      </c>
      <c r="K4078">
        <v>1411499149</v>
      </c>
      <c r="L4078" s="11">
        <f t="shared" si="38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386"/>
        <v>theater</v>
      </c>
      <c r="R4078" t="str">
        <f t="shared" si="387"/>
        <v>plays</v>
      </c>
      <c r="S4078" s="6">
        <f t="shared" si="384"/>
        <v>0</v>
      </c>
      <c r="T4078" s="7">
        <f t="shared" si="385"/>
        <v>0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82"/>
        <v>42725.7105787037</v>
      </c>
      <c r="K4079">
        <v>1479747794</v>
      </c>
      <c r="L4079" s="11">
        <f t="shared" si="38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386"/>
        <v>theater</v>
      </c>
      <c r="R4079" t="str">
        <f t="shared" si="387"/>
        <v>plays</v>
      </c>
      <c r="S4079" s="6">
        <f t="shared" si="384"/>
        <v>8.8999999999999996E-2</v>
      </c>
      <c r="T4079" s="7">
        <f t="shared" si="385"/>
        <v>222.5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82"/>
        <v>42762.787523148145</v>
      </c>
      <c r="K4080">
        <v>1482951242</v>
      </c>
      <c r="L4080" s="11">
        <f t="shared" si="38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386"/>
        <v>theater</v>
      </c>
      <c r="R4080" t="str">
        <f t="shared" si="387"/>
        <v>plays</v>
      </c>
      <c r="S4080" s="6">
        <f t="shared" si="384"/>
        <v>0</v>
      </c>
      <c r="T4080" s="7">
        <f t="shared" si="385"/>
        <v>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82"/>
        <v>42540.938900462963</v>
      </c>
      <c r="K4081">
        <v>1463783521</v>
      </c>
      <c r="L4081" s="11">
        <f t="shared" si="38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386"/>
        <v>theater</v>
      </c>
      <c r="R4081" t="str">
        <f t="shared" si="387"/>
        <v>plays</v>
      </c>
      <c r="S4081" s="6">
        <f t="shared" si="384"/>
        <v>1.6666666666666668E-3</v>
      </c>
      <c r="T4081" s="7">
        <f t="shared" si="385"/>
        <v>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82"/>
        <v>42535.787500000006</v>
      </c>
      <c r="K4082">
        <v>1463849116</v>
      </c>
      <c r="L4082" s="11">
        <f t="shared" si="38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386"/>
        <v>theater</v>
      </c>
      <c r="R4082" t="str">
        <f t="shared" si="387"/>
        <v>plays</v>
      </c>
      <c r="S4082" s="6">
        <f t="shared" si="384"/>
        <v>0</v>
      </c>
      <c r="T4082" s="7">
        <f t="shared" si="385"/>
        <v>0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82"/>
        <v>42071.539641203708</v>
      </c>
      <c r="K4083">
        <v>1423231025</v>
      </c>
      <c r="L4083" s="11">
        <f t="shared" si="38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386"/>
        <v>theater</v>
      </c>
      <c r="R4083" t="str">
        <f t="shared" si="387"/>
        <v>plays</v>
      </c>
      <c r="S4083" s="6">
        <f t="shared" si="384"/>
        <v>0.15737410071942445</v>
      </c>
      <c r="T4083" s="7">
        <f t="shared" si="385"/>
        <v>29.166666666666668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82"/>
        <v>42322.958333333328</v>
      </c>
      <c r="K4084">
        <v>1446179553</v>
      </c>
      <c r="L4084" s="11">
        <f t="shared" si="38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386"/>
        <v>theater</v>
      </c>
      <c r="R4084" t="str">
        <f t="shared" si="387"/>
        <v>plays</v>
      </c>
      <c r="S4084" s="6">
        <f t="shared" si="384"/>
        <v>0.02</v>
      </c>
      <c r="T4084" s="7">
        <f t="shared" si="385"/>
        <v>1.5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82"/>
        <v>42383.761759259258</v>
      </c>
      <c r="K4085">
        <v>1450203416</v>
      </c>
      <c r="L4085" s="11">
        <f t="shared" si="38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386"/>
        <v>theater</v>
      </c>
      <c r="R4085" t="str">
        <f t="shared" si="387"/>
        <v>plays</v>
      </c>
      <c r="S4085" s="6">
        <f t="shared" si="384"/>
        <v>0.21685714285714286</v>
      </c>
      <c r="T4085" s="7">
        <f t="shared" si="385"/>
        <v>126.5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82"/>
        <v>42652.436412037037</v>
      </c>
      <c r="K4086">
        <v>1473416906</v>
      </c>
      <c r="L4086" s="11">
        <f t="shared" si="38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386"/>
        <v>theater</v>
      </c>
      <c r="R4086" t="str">
        <f t="shared" si="387"/>
        <v>plays</v>
      </c>
      <c r="S4086" s="6">
        <f t="shared" si="384"/>
        <v>3.3333333333333335E-3</v>
      </c>
      <c r="T4086" s="7">
        <f t="shared" si="385"/>
        <v>10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82"/>
        <v>42087.165972222225</v>
      </c>
      <c r="K4087">
        <v>1424701775</v>
      </c>
      <c r="L4087" s="11">
        <f t="shared" si="38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386"/>
        <v>theater</v>
      </c>
      <c r="R4087" t="str">
        <f t="shared" si="387"/>
        <v>plays</v>
      </c>
      <c r="S4087" s="6">
        <f t="shared" si="384"/>
        <v>2.8571428571428571E-3</v>
      </c>
      <c r="T4087" s="7">
        <f t="shared" si="385"/>
        <v>10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82"/>
        <v>42329.166666666672</v>
      </c>
      <c r="K4088">
        <v>1445985299</v>
      </c>
      <c r="L4088" s="11">
        <f t="shared" si="38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386"/>
        <v>theater</v>
      </c>
      <c r="R4088" t="str">
        <f t="shared" si="387"/>
        <v>plays</v>
      </c>
      <c r="S4088" s="6">
        <f t="shared" si="384"/>
        <v>4.7E-2</v>
      </c>
      <c r="T4088" s="7">
        <f t="shared" si="385"/>
        <v>9.4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82"/>
        <v>42568.742893518516</v>
      </c>
      <c r="K4089">
        <v>1466185786</v>
      </c>
      <c r="L4089" s="11">
        <f t="shared" si="38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386"/>
        <v>theater</v>
      </c>
      <c r="R4089" t="str">
        <f t="shared" si="387"/>
        <v>plays</v>
      </c>
      <c r="S4089" s="6">
        <f t="shared" si="384"/>
        <v>0</v>
      </c>
      <c r="T4089" s="7">
        <f t="shared" si="385"/>
        <v>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82"/>
        <v>42020.434722222228</v>
      </c>
      <c r="K4090">
        <v>1418827324</v>
      </c>
      <c r="L4090" s="11">
        <f t="shared" si="38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386"/>
        <v>theater</v>
      </c>
      <c r="R4090" t="str">
        <f t="shared" si="387"/>
        <v>plays</v>
      </c>
      <c r="S4090" s="6">
        <f t="shared" si="384"/>
        <v>0.108</v>
      </c>
      <c r="T4090" s="7">
        <f t="shared" si="385"/>
        <v>72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82"/>
        <v>42155.732638888891</v>
      </c>
      <c r="K4091">
        <v>1430242488</v>
      </c>
      <c r="L4091" s="11">
        <f t="shared" si="38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386"/>
        <v>theater</v>
      </c>
      <c r="R4091" t="str">
        <f t="shared" si="387"/>
        <v>plays</v>
      </c>
      <c r="S4091" s="6">
        <f t="shared" si="384"/>
        <v>4.8000000000000001E-2</v>
      </c>
      <c r="T4091" s="7">
        <f t="shared" si="385"/>
        <v>30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82"/>
        <v>42223.625</v>
      </c>
      <c r="K4092">
        <v>1437754137</v>
      </c>
      <c r="L4092" s="11">
        <f t="shared" si="38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386"/>
        <v>theater</v>
      </c>
      <c r="R4092" t="str">
        <f t="shared" si="387"/>
        <v>plays</v>
      </c>
      <c r="S4092" s="6">
        <f t="shared" si="384"/>
        <v>3.2000000000000001E-2</v>
      </c>
      <c r="T4092" s="7">
        <f t="shared" si="385"/>
        <v>10.666666666666666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82"/>
        <v>42020.506377314814</v>
      </c>
      <c r="K4093">
        <v>1418818151</v>
      </c>
      <c r="L4093" s="11">
        <f t="shared" si="38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386"/>
        <v>theater</v>
      </c>
      <c r="R4093" t="str">
        <f t="shared" si="387"/>
        <v>plays</v>
      </c>
      <c r="S4093" s="6">
        <f t="shared" si="384"/>
        <v>0.1275</v>
      </c>
      <c r="T4093" s="7">
        <f t="shared" si="385"/>
        <v>25.5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82"/>
        <v>42099.153321759266</v>
      </c>
      <c r="K4094">
        <v>1423024847</v>
      </c>
      <c r="L4094" s="11">
        <f t="shared" si="38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386"/>
        <v>theater</v>
      </c>
      <c r="R4094" t="str">
        <f t="shared" si="387"/>
        <v>plays</v>
      </c>
      <c r="S4094" s="6">
        <f t="shared" si="384"/>
        <v>1.8181818181818181E-4</v>
      </c>
      <c r="T4094" s="7">
        <f t="shared" si="385"/>
        <v>20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82"/>
        <v>42238.815891203703</v>
      </c>
      <c r="K4095">
        <v>1435088093</v>
      </c>
      <c r="L4095" s="11">
        <f t="shared" si="38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386"/>
        <v>theater</v>
      </c>
      <c r="R4095" t="str">
        <f t="shared" si="387"/>
        <v>plays</v>
      </c>
      <c r="S4095" s="6">
        <f t="shared" si="384"/>
        <v>2.4E-2</v>
      </c>
      <c r="T4095" s="7">
        <f t="shared" si="385"/>
        <v>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82"/>
        <v>41934.207638888889</v>
      </c>
      <c r="K4096">
        <v>1410141900</v>
      </c>
      <c r="L4096" s="11">
        <f t="shared" si="38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386"/>
        <v>theater</v>
      </c>
      <c r="R4096" t="str">
        <f t="shared" si="387"/>
        <v>plays</v>
      </c>
      <c r="S4096" s="6">
        <f t="shared" si="384"/>
        <v>0.36499999999999999</v>
      </c>
      <c r="T4096" s="7">
        <f t="shared" si="385"/>
        <v>91.25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82"/>
        <v>42723.031828703708</v>
      </c>
      <c r="K4097">
        <v>1479516350</v>
      </c>
      <c r="L4097" s="11">
        <f t="shared" si="38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386"/>
        <v>theater</v>
      </c>
      <c r="R4097" t="str">
        <f t="shared" si="387"/>
        <v>plays</v>
      </c>
      <c r="S4097" s="6">
        <f t="shared" si="384"/>
        <v>2.6666666666666668E-2</v>
      </c>
      <c r="T4097" s="7">
        <f t="shared" si="385"/>
        <v>800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82"/>
        <v>42794.368749999994</v>
      </c>
      <c r="K4098">
        <v>1484484219</v>
      </c>
      <c r="L4098" s="11">
        <f t="shared" si="38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386"/>
        <v>theater</v>
      </c>
      <c r="R4098" t="str">
        <f t="shared" si="387"/>
        <v>plays</v>
      </c>
      <c r="S4098" s="6">
        <f t="shared" si="384"/>
        <v>0.11428571428571428</v>
      </c>
      <c r="T4098" s="7">
        <f t="shared" si="385"/>
        <v>80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8">(((I4099/60)/60)/24)+DATE(1970,1,1)</f>
        <v>42400.996527777781</v>
      </c>
      <c r="K4099">
        <v>1449431237</v>
      </c>
      <c r="L4099" s="11">
        <f t="shared" ref="L4099:L4115" si="38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t="str">
        <f t="shared" si="386"/>
        <v>theater</v>
      </c>
      <c r="R4099" t="str">
        <f t="shared" si="387"/>
        <v>plays</v>
      </c>
      <c r="S4099" s="6">
        <f t="shared" ref="S4099:S4115" si="390">E4099/D4099</f>
        <v>0</v>
      </c>
      <c r="T4099" s="7">
        <f t="shared" ref="T4099:T4115" si="391">IF(E4099=0,0,E4099/N4099)</f>
        <v>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8"/>
        <v>42525.722187499996</v>
      </c>
      <c r="K4100">
        <v>1462468797</v>
      </c>
      <c r="L4100" s="11">
        <f t="shared" si="38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386"/>
        <v>theater</v>
      </c>
      <c r="R4100" t="str">
        <f t="shared" si="387"/>
        <v>plays</v>
      </c>
      <c r="S4100" s="6">
        <f t="shared" si="390"/>
        <v>0</v>
      </c>
      <c r="T4100" s="7">
        <f t="shared" si="391"/>
        <v>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8"/>
        <v>42615.850381944445</v>
      </c>
      <c r="K4101">
        <v>1468959873</v>
      </c>
      <c r="L4101" s="11">
        <f t="shared" si="38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386"/>
        <v>theater</v>
      </c>
      <c r="R4101" t="str">
        <f t="shared" si="387"/>
        <v>plays</v>
      </c>
      <c r="S4101" s="6">
        <f t="shared" si="390"/>
        <v>1.1111111111111112E-2</v>
      </c>
      <c r="T4101" s="7">
        <f t="shared" si="391"/>
        <v>50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8"/>
        <v>41937.124884259261</v>
      </c>
      <c r="K4102">
        <v>1413341990</v>
      </c>
      <c r="L4102" s="11">
        <f t="shared" si="38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386"/>
        <v>theater</v>
      </c>
      <c r="R4102" t="str">
        <f t="shared" si="387"/>
        <v>plays</v>
      </c>
      <c r="S4102" s="6">
        <f t="shared" si="390"/>
        <v>0</v>
      </c>
      <c r="T4102" s="7">
        <f t="shared" si="391"/>
        <v>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8"/>
        <v>42760.903726851851</v>
      </c>
      <c r="K4103">
        <v>1482788482</v>
      </c>
      <c r="L4103" s="11">
        <f t="shared" si="38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386"/>
        <v>theater</v>
      </c>
      <c r="R4103" t="str">
        <f t="shared" si="387"/>
        <v>plays</v>
      </c>
      <c r="S4103" s="6">
        <f t="shared" si="390"/>
        <v>0</v>
      </c>
      <c r="T4103" s="7">
        <f t="shared" si="391"/>
        <v>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8"/>
        <v>42505.848067129627</v>
      </c>
      <c r="K4104">
        <v>1460751673</v>
      </c>
      <c r="L4104" s="11">
        <f t="shared" si="38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386"/>
        <v>theater</v>
      </c>
      <c r="R4104" t="str">
        <f t="shared" si="387"/>
        <v>plays</v>
      </c>
      <c r="S4104" s="6">
        <f t="shared" si="390"/>
        <v>0.27400000000000002</v>
      </c>
      <c r="T4104" s="7">
        <f t="shared" si="391"/>
        <v>22.833333333333332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8"/>
        <v>42242.772222222222</v>
      </c>
      <c r="K4105">
        <v>1435953566</v>
      </c>
      <c r="L4105" s="11">
        <f t="shared" si="38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386"/>
        <v>theater</v>
      </c>
      <c r="R4105" t="str">
        <f t="shared" si="387"/>
        <v>plays</v>
      </c>
      <c r="S4105" s="6">
        <f t="shared" si="390"/>
        <v>0.1</v>
      </c>
      <c r="T4105" s="7">
        <f t="shared" si="391"/>
        <v>16.666666666666668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8"/>
        <v>42670.278171296297</v>
      </c>
      <c r="K4106">
        <v>1474958434</v>
      </c>
      <c r="L4106" s="11">
        <f t="shared" si="38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386"/>
        <v>theater</v>
      </c>
      <c r="R4106" t="str">
        <f t="shared" si="387"/>
        <v>plays</v>
      </c>
      <c r="S4106" s="6">
        <f t="shared" si="390"/>
        <v>0.21366666666666667</v>
      </c>
      <c r="T4106" s="7">
        <f t="shared" si="391"/>
        <v>45.785714285714285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8"/>
        <v>42730.010520833333</v>
      </c>
      <c r="K4107">
        <v>1479860109</v>
      </c>
      <c r="L4107" s="11">
        <f t="shared" si="38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t="str">
        <f t="shared" ref="Q4107:Q4115" si="392">LEFT(P4107, FIND("/",P4107)-1)</f>
        <v>theater</v>
      </c>
      <c r="R4107" t="str">
        <f t="shared" ref="R4107:R4115" si="393">RIGHT(P4107,LEN(P4107)-FIND("/",P4107))</f>
        <v>plays</v>
      </c>
      <c r="S4107" s="6">
        <f t="shared" si="390"/>
        <v>6.9696969696969702E-2</v>
      </c>
      <c r="T4107" s="7">
        <f t="shared" si="391"/>
        <v>383.33333333333331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8"/>
        <v>42096.041666666672</v>
      </c>
      <c r="K4108">
        <v>1424221866</v>
      </c>
      <c r="L4108" s="11">
        <f t="shared" si="38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392"/>
        <v>theater</v>
      </c>
      <c r="R4108" t="str">
        <f t="shared" si="393"/>
        <v>plays</v>
      </c>
      <c r="S4108" s="6">
        <f t="shared" si="390"/>
        <v>0.70599999999999996</v>
      </c>
      <c r="T4108" s="7">
        <f t="shared" si="391"/>
        <v>106.96969696969697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8"/>
        <v>41906.916678240741</v>
      </c>
      <c r="K4109">
        <v>1409608801</v>
      </c>
      <c r="L4109" s="11">
        <f t="shared" si="38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392"/>
        <v>theater</v>
      </c>
      <c r="R4109" t="str">
        <f t="shared" si="393"/>
        <v>plays</v>
      </c>
      <c r="S4109" s="6">
        <f t="shared" si="390"/>
        <v>2.0500000000000001E-2</v>
      </c>
      <c r="T4109" s="7">
        <f t="shared" si="391"/>
        <v>10.25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8"/>
        <v>42797.208333333328</v>
      </c>
      <c r="K4110">
        <v>1485909937</v>
      </c>
      <c r="L4110" s="11">
        <f t="shared" si="38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392"/>
        <v>theater</v>
      </c>
      <c r="R4110" t="str">
        <f t="shared" si="393"/>
        <v>plays</v>
      </c>
      <c r="S4110" s="6">
        <f t="shared" si="390"/>
        <v>1.9666666666666666E-2</v>
      </c>
      <c r="T4110" s="7">
        <f t="shared" si="391"/>
        <v>59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8"/>
        <v>42337.581064814818</v>
      </c>
      <c r="K4111">
        <v>1446209804</v>
      </c>
      <c r="L4111" s="11">
        <f t="shared" si="38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392"/>
        <v>theater</v>
      </c>
      <c r="R4111" t="str">
        <f t="shared" si="393"/>
        <v>plays</v>
      </c>
      <c r="S4111" s="6">
        <f t="shared" si="390"/>
        <v>0</v>
      </c>
      <c r="T4111" s="7">
        <f t="shared" si="391"/>
        <v>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8"/>
        <v>42572.626747685179</v>
      </c>
      <c r="K4112">
        <v>1463929351</v>
      </c>
      <c r="L4112" s="11">
        <f t="shared" si="38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392"/>
        <v>theater</v>
      </c>
      <c r="R4112" t="str">
        <f t="shared" si="393"/>
        <v>plays</v>
      </c>
      <c r="S4112" s="6">
        <f t="shared" si="390"/>
        <v>0.28666666666666668</v>
      </c>
      <c r="T4112" s="7">
        <f t="shared" si="391"/>
        <v>14.333333333333334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8"/>
        <v>42059.135879629626</v>
      </c>
      <c r="K4113">
        <v>1422155740</v>
      </c>
      <c r="L4113" s="11">
        <f t="shared" si="38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392"/>
        <v>theater</v>
      </c>
      <c r="R4113" t="str">
        <f t="shared" si="393"/>
        <v>plays</v>
      </c>
      <c r="S4113" s="6">
        <f t="shared" si="390"/>
        <v>3.1333333333333331E-2</v>
      </c>
      <c r="T4113" s="7">
        <f t="shared" si="391"/>
        <v>15.666666666666666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8"/>
        <v>42428</v>
      </c>
      <c r="K4114">
        <v>1454280186</v>
      </c>
      <c r="L4114" s="11">
        <f t="shared" si="38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392"/>
        <v>theater</v>
      </c>
      <c r="R4114" t="str">
        <f t="shared" si="393"/>
        <v>plays</v>
      </c>
      <c r="S4114" s="6">
        <f t="shared" si="390"/>
        <v>4.0000000000000002E-4</v>
      </c>
      <c r="T4114" s="7">
        <f t="shared" si="391"/>
        <v>1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8"/>
        <v>42377.273611111115</v>
      </c>
      <c r="K4115">
        <v>1450619123</v>
      </c>
      <c r="L4115" s="11">
        <f t="shared" si="38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392"/>
        <v>theater</v>
      </c>
      <c r="R4115" t="str">
        <f t="shared" si="393"/>
        <v>plays</v>
      </c>
      <c r="S4115" s="6">
        <f t="shared" si="390"/>
        <v>2E-3</v>
      </c>
      <c r="T4115" s="7">
        <f t="shared" si="391"/>
        <v>1</v>
      </c>
    </row>
  </sheetData>
  <autoFilter ref="A1:U4115" xr:uid="{5DF4AA67-140C-8F46-B543-51A7FE7A1E53}">
    <filterColumn colId="5">
      <filters>
        <filter val="canceled"/>
        <filter val="failed"/>
        <filter val="successful"/>
      </filters>
    </filterColumn>
  </autoFilter>
  <conditionalFormatting sqref="F1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ignoredErrors>
    <ignoredError sqref="W5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97D2-3E27-1D48-920A-E6B0FE2FE58D}">
  <sheetPr codeName="Sheet4"/>
  <dimension ref="A3:D18"/>
  <sheetViews>
    <sheetView workbookViewId="0">
      <selection activeCell="E24" sqref="E24"/>
    </sheetView>
  </sheetViews>
  <sheetFormatPr baseColWidth="10" defaultRowHeight="15" x14ac:dyDescent="0.2"/>
  <cols>
    <col min="1" max="1" width="12.1640625" bestFit="1" customWidth="1"/>
    <col min="2" max="2" width="12.33203125" bestFit="1" customWidth="1"/>
    <col min="3" max="3" width="18" bestFit="1" customWidth="1"/>
    <col min="4" max="4" width="20.6640625" bestFit="1" customWidth="1"/>
    <col min="5" max="6" width="4.1640625" bestFit="1" customWidth="1"/>
    <col min="7" max="7" width="7.1640625" bestFit="1" customWidth="1"/>
    <col min="8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6.33203125" bestFit="1" customWidth="1"/>
    <col min="505" max="505" width="10" bestFit="1" customWidth="1"/>
    <col min="506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8" bestFit="1" customWidth="1"/>
    <col min="717" max="717" width="10.5" bestFit="1" customWidth="1"/>
    <col min="718" max="718" width="10" bestFit="1" customWidth="1"/>
  </cols>
  <sheetData>
    <row r="3" spans="1:4" x14ac:dyDescent="0.2">
      <c r="A3" s="9" t="s">
        <v>8322</v>
      </c>
      <c r="B3" t="s">
        <v>8324</v>
      </c>
      <c r="C3" t="s">
        <v>8344</v>
      </c>
      <c r="D3" s="12" t="s">
        <v>8345</v>
      </c>
    </row>
    <row r="4" spans="1:4" x14ac:dyDescent="0.2">
      <c r="A4" s="10" t="s">
        <v>8248</v>
      </c>
      <c r="B4" s="8">
        <v>74</v>
      </c>
      <c r="C4" s="8">
        <v>6731</v>
      </c>
      <c r="D4" s="12">
        <v>2796.6666666666665</v>
      </c>
    </row>
    <row r="5" spans="1:4" x14ac:dyDescent="0.2">
      <c r="A5" s="10" t="s">
        <v>8251</v>
      </c>
      <c r="B5" s="8">
        <v>146</v>
      </c>
      <c r="C5" s="8">
        <v>7312</v>
      </c>
      <c r="D5" s="12">
        <v>640</v>
      </c>
    </row>
    <row r="6" spans="1:4" x14ac:dyDescent="0.2">
      <c r="A6" s="10" t="s">
        <v>8257</v>
      </c>
      <c r="B6" s="8">
        <v>6</v>
      </c>
      <c r="C6" s="8">
        <v>69</v>
      </c>
      <c r="D6" s="12">
        <v>115.02173913043478</v>
      </c>
    </row>
    <row r="7" spans="1:4" x14ac:dyDescent="0.2">
      <c r="A7" s="10" t="s">
        <v>8253</v>
      </c>
      <c r="B7" s="8">
        <v>14</v>
      </c>
      <c r="C7" s="8">
        <v>451</v>
      </c>
      <c r="D7" s="12">
        <v>744.5454545454545</v>
      </c>
    </row>
    <row r="8" spans="1:4" x14ac:dyDescent="0.2">
      <c r="A8" s="10" t="s">
        <v>8249</v>
      </c>
      <c r="B8" s="8">
        <v>176</v>
      </c>
      <c r="C8" s="8">
        <v>24541</v>
      </c>
      <c r="D8" s="12">
        <v>550</v>
      </c>
    </row>
    <row r="9" spans="1:4" x14ac:dyDescent="0.2">
      <c r="A9" s="10" t="s">
        <v>8247</v>
      </c>
      <c r="B9" s="8">
        <v>604</v>
      </c>
      <c r="C9" s="8">
        <v>50975</v>
      </c>
      <c r="D9" s="12">
        <v>1300</v>
      </c>
    </row>
    <row r="10" spans="1:4" x14ac:dyDescent="0.2">
      <c r="A10" s="10" t="s">
        <v>8252</v>
      </c>
      <c r="B10" s="8">
        <v>3</v>
      </c>
      <c r="C10" s="8">
        <v>71</v>
      </c>
      <c r="D10" s="12">
        <v>2928.9285714285716</v>
      </c>
    </row>
    <row r="11" spans="1:4" x14ac:dyDescent="0.2">
      <c r="A11" s="10" t="s">
        <v>8256</v>
      </c>
      <c r="B11" s="8">
        <v>12</v>
      </c>
      <c r="C11" s="8">
        <v>106</v>
      </c>
      <c r="D11" s="12">
        <v>1272.7272727272727</v>
      </c>
    </row>
    <row r="12" spans="1:4" x14ac:dyDescent="0.2">
      <c r="A12" s="10" t="s">
        <v>8254</v>
      </c>
      <c r="B12" s="8">
        <v>7</v>
      </c>
      <c r="C12" s="8">
        <v>625</v>
      </c>
      <c r="D12" s="12">
        <v>849.67027027027029</v>
      </c>
    </row>
    <row r="13" spans="1:4" x14ac:dyDescent="0.2">
      <c r="A13" s="10" t="s">
        <v>8250</v>
      </c>
      <c r="B13" s="8">
        <v>12</v>
      </c>
      <c r="C13" s="8">
        <v>381</v>
      </c>
      <c r="D13" s="12">
        <v>200</v>
      </c>
    </row>
    <row r="14" spans="1:4" x14ac:dyDescent="0.2">
      <c r="A14" s="10" t="s">
        <v>8255</v>
      </c>
      <c r="B14" s="8">
        <v>21</v>
      </c>
      <c r="C14" s="8">
        <v>752</v>
      </c>
      <c r="D14" s="12">
        <v>2500.969696969697</v>
      </c>
    </row>
    <row r="15" spans="1:4" x14ac:dyDescent="0.2">
      <c r="A15" s="10" t="s">
        <v>8258</v>
      </c>
      <c r="B15" s="8">
        <v>1</v>
      </c>
      <c r="C15" s="8">
        <v>72</v>
      </c>
      <c r="D15" s="12">
        <v>126.72222222222223</v>
      </c>
    </row>
    <row r="16" spans="1:4" x14ac:dyDescent="0.2">
      <c r="A16" s="10" t="s">
        <v>8246</v>
      </c>
      <c r="B16" s="8">
        <v>3038</v>
      </c>
      <c r="C16" s="8">
        <v>371160</v>
      </c>
      <c r="D16" s="12">
        <v>3304</v>
      </c>
    </row>
    <row r="17" spans="1:4" x14ac:dyDescent="0.2">
      <c r="A17" s="10" t="s">
        <v>8329</v>
      </c>
      <c r="B17" s="8"/>
      <c r="C17" s="8"/>
      <c r="D17" s="12"/>
    </row>
    <row r="18" spans="1:4" x14ac:dyDescent="0.2">
      <c r="A18" s="10" t="s">
        <v>8323</v>
      </c>
      <c r="B18" s="8">
        <v>4114</v>
      </c>
      <c r="C18" s="8">
        <v>463246</v>
      </c>
      <c r="D18" s="12">
        <v>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Category_Stacked Bar Graph</vt:lpstr>
      <vt:lpstr>Sub-Category_Stacked Bar Graph</vt:lpstr>
      <vt:lpstr>Date &amp; Line graph</vt:lpstr>
      <vt:lpstr>Bonus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Arjun Nanje Gowda</cp:lastModifiedBy>
  <dcterms:created xsi:type="dcterms:W3CDTF">2017-04-20T15:17:24Z</dcterms:created>
  <dcterms:modified xsi:type="dcterms:W3CDTF">2019-10-15T17:17:01Z</dcterms:modified>
</cp:coreProperties>
</file>