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drawings/drawing2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drawings/drawing3.xml" ContentType="application/vnd.openxmlformats-officedocument.drawing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drawings/drawing4.xml" ContentType="application/vnd.openxmlformats-officedocument.drawing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KA\Documents\Acciojob DA\Assignments Solutions\"/>
    </mc:Choice>
  </mc:AlternateContent>
  <xr:revisionPtr revIDLastSave="0" documentId="13_ncr:1_{2045086B-3505-43DA-B096-2344A95F02D5}" xr6:coauthVersionLast="47" xr6:coauthVersionMax="47" xr10:uidLastSave="{00000000-0000-0000-0000-000000000000}"/>
  <bookViews>
    <workbookView xWindow="-120" yWindow="-120" windowWidth="19440" windowHeight="10320" tabRatio="721" firstSheet="2" activeTab="4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Answers" sheetId="20" r:id="rId5"/>
    <sheet name="Arithmatic Operators" sheetId="13" r:id="rId6"/>
    <sheet name="Arithmatic Functions" sheetId="14" r:id="rId7"/>
    <sheet name="Count Functions" sheetId="18" r:id="rId8"/>
    <sheet name="Average functions" sheetId="19" r:id="rId9"/>
  </sheets>
  <definedNames>
    <definedName name="_xlnm._FilterDatabase" localSheetId="2" hidden="1">Dataset!$B$1:$O$501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8" i="20" l="1"/>
  <c r="M367" i="20"/>
  <c r="M366" i="20"/>
  <c r="M365" i="20"/>
  <c r="M364" i="20"/>
  <c r="M363" i="20"/>
  <c r="M362" i="20"/>
  <c r="M361" i="20"/>
  <c r="M360" i="20"/>
  <c r="M359" i="20"/>
  <c r="L354" i="20"/>
  <c r="L353" i="20"/>
  <c r="L352" i="20"/>
  <c r="L351" i="20"/>
  <c r="L350" i="20"/>
  <c r="L349" i="20"/>
  <c r="L348" i="20"/>
  <c r="L347" i="20"/>
  <c r="L346" i="20"/>
  <c r="L345" i="20"/>
  <c r="P337" i="20"/>
  <c r="L337" i="20"/>
  <c r="L338" i="20"/>
  <c r="L339" i="20"/>
  <c r="H337" i="20"/>
  <c r="H338" i="20"/>
  <c r="H339" i="20"/>
  <c r="D337" i="20"/>
  <c r="D338" i="20"/>
  <c r="D339" i="20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2" i="5"/>
  <c r="C321" i="20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2" i="5"/>
  <c r="S2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L309" i="20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2" i="5"/>
  <c r="C309" i="20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K301" i="20"/>
  <c r="C301" i="20"/>
  <c r="K295" i="20"/>
  <c r="C295" i="20"/>
  <c r="K289" i="20"/>
  <c r="C289" i="20"/>
  <c r="K283" i="20"/>
  <c r="C283" i="20"/>
  <c r="K276" i="20"/>
  <c r="C276" i="20"/>
  <c r="K267" i="20"/>
  <c r="C267" i="20"/>
  <c r="K260" i="20"/>
  <c r="C260" i="20"/>
  <c r="K253" i="20"/>
  <c r="C253" i="20"/>
  <c r="K247" i="20"/>
  <c r="C247" i="20"/>
  <c r="K240" i="20"/>
  <c r="C240" i="20"/>
  <c r="K232" i="20"/>
  <c r="C232" i="20"/>
  <c r="K225" i="20"/>
  <c r="C225" i="20"/>
  <c r="K218" i="20"/>
  <c r="C218" i="20"/>
  <c r="K212" i="20"/>
  <c r="C212" i="20"/>
  <c r="K206" i="20"/>
  <c r="C206" i="20"/>
  <c r="K196" i="20"/>
  <c r="C196" i="20"/>
  <c r="K189" i="20"/>
  <c r="C189" i="20"/>
  <c r="E181" i="20" a="1"/>
  <c r="E181" i="20"/>
  <c r="C181" i="20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2" i="5"/>
  <c r="K175" i="20"/>
  <c r="C175" i="20"/>
  <c r="K168" i="20"/>
  <c r="C168" i="20"/>
  <c r="K159" i="20" a="1"/>
  <c r="K159" i="20"/>
  <c r="C159" i="20" a="1"/>
  <c r="C159" i="20"/>
  <c r="K153" i="20" a="1"/>
  <c r="K153" i="20"/>
  <c r="C153" i="20" a="1"/>
  <c r="C153" i="20"/>
  <c r="K147" i="20" a="1"/>
  <c r="K147" i="20"/>
  <c r="C147" i="20" a="1"/>
  <c r="C147" i="20"/>
  <c r="K141" i="20" a="1"/>
  <c r="K141" i="20"/>
  <c r="C141" i="20" a="1"/>
  <c r="C141" i="20"/>
  <c r="K135" i="20" a="1"/>
  <c r="K135" i="20"/>
  <c r="C135" i="20"/>
  <c r="K127" i="20"/>
  <c r="C127" i="20"/>
  <c r="K121" i="20"/>
  <c r="Q3" i="5" a="1"/>
  <c r="Q3" i="5"/>
  <c r="Q4" i="5" a="1"/>
  <c r="Q4" i="5"/>
  <c r="Q5" i="5" a="1"/>
  <c r="Q5" i="5"/>
  <c r="Q6" i="5" a="1"/>
  <c r="Q6" i="5"/>
  <c r="Q7" i="5" a="1"/>
  <c r="Q7" i="5"/>
  <c r="Q8" i="5" a="1"/>
  <c r="Q8" i="5"/>
  <c r="Q9" i="5" a="1"/>
  <c r="Q9" i="5"/>
  <c r="Q10" i="5" a="1"/>
  <c r="Q10" i="5"/>
  <c r="Q11" i="5" a="1"/>
  <c r="Q11" i="5"/>
  <c r="Q12" i="5" a="1"/>
  <c r="Q12" i="5"/>
  <c r="Q13" i="5" a="1"/>
  <c r="Q13" i="5"/>
  <c r="Q14" i="5" a="1"/>
  <c r="Q14" i="5"/>
  <c r="Q15" i="5" a="1"/>
  <c r="Q15" i="5"/>
  <c r="Q16" i="5" a="1"/>
  <c r="Q16" i="5"/>
  <c r="Q17" i="5" a="1"/>
  <c r="Q17" i="5"/>
  <c r="Q18" i="5" a="1"/>
  <c r="Q18" i="5"/>
  <c r="Q19" i="5" a="1"/>
  <c r="Q19" i="5"/>
  <c r="Q20" i="5" a="1"/>
  <c r="Q20" i="5"/>
  <c r="Q21" i="5" a="1"/>
  <c r="Q21" i="5"/>
  <c r="Q22" i="5" a="1"/>
  <c r="Q22" i="5"/>
  <c r="Q23" i="5" a="1"/>
  <c r="Q23" i="5"/>
  <c r="Q24" i="5" a="1"/>
  <c r="Q24" i="5"/>
  <c r="Q25" i="5" a="1"/>
  <c r="Q25" i="5"/>
  <c r="Q26" i="5" a="1"/>
  <c r="Q26" i="5"/>
  <c r="Q27" i="5" a="1"/>
  <c r="Q27" i="5"/>
  <c r="Q28" i="5" a="1"/>
  <c r="Q28" i="5"/>
  <c r="Q29" i="5" a="1"/>
  <c r="Q29" i="5"/>
  <c r="Q30" i="5" a="1"/>
  <c r="Q30" i="5"/>
  <c r="Q31" i="5" a="1"/>
  <c r="Q31" i="5"/>
  <c r="Q32" i="5" a="1"/>
  <c r="Q32" i="5"/>
  <c r="Q33" i="5" a="1"/>
  <c r="Q33" i="5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Q55" i="5" a="1"/>
  <c r="Q55" i="5"/>
  <c r="Q56" i="5" a="1"/>
  <c r="Q56" i="5"/>
  <c r="Q57" i="5" a="1"/>
  <c r="Q57" i="5"/>
  <c r="Q58" i="5" a="1"/>
  <c r="Q58" i="5"/>
  <c r="Q59" i="5" a="1"/>
  <c r="Q59" i="5"/>
  <c r="Q60" i="5" a="1"/>
  <c r="Q60" i="5"/>
  <c r="Q61" i="5" a="1"/>
  <c r="Q61" i="5"/>
  <c r="Q62" i="5" a="1"/>
  <c r="Q62" i="5"/>
  <c r="Q63" i="5" a="1"/>
  <c r="Q63" i="5"/>
  <c r="Q64" i="5" a="1"/>
  <c r="Q64" i="5"/>
  <c r="Q65" i="5" a="1"/>
  <c r="Q65" i="5"/>
  <c r="Q66" i="5" a="1"/>
  <c r="Q66" i="5"/>
  <c r="Q67" i="5" a="1"/>
  <c r="Q67" i="5"/>
  <c r="Q68" i="5" a="1"/>
  <c r="Q68" i="5"/>
  <c r="Q69" i="5" a="1"/>
  <c r="Q69" i="5"/>
  <c r="Q70" i="5" a="1"/>
  <c r="Q70" i="5"/>
  <c r="Q71" i="5" a="1"/>
  <c r="Q71" i="5"/>
  <c r="Q72" i="5" a="1"/>
  <c r="Q72" i="5"/>
  <c r="Q73" i="5" a="1"/>
  <c r="Q73" i="5"/>
  <c r="Q74" i="5" a="1"/>
  <c r="Q74" i="5"/>
  <c r="Q75" i="5" a="1"/>
  <c r="Q75" i="5"/>
  <c r="Q76" i="5" a="1"/>
  <c r="Q76" i="5"/>
  <c r="Q77" i="5" a="1"/>
  <c r="Q77" i="5"/>
  <c r="Q78" i="5" a="1"/>
  <c r="Q78" i="5"/>
  <c r="Q79" i="5" a="1"/>
  <c r="Q79" i="5"/>
  <c r="Q80" i="5" a="1"/>
  <c r="Q80" i="5"/>
  <c r="Q81" i="5" a="1"/>
  <c r="Q81" i="5"/>
  <c r="Q82" i="5" a="1"/>
  <c r="Q82" i="5"/>
  <c r="Q83" i="5" a="1"/>
  <c r="Q83" i="5"/>
  <c r="Q84" i="5" a="1"/>
  <c r="Q84" i="5"/>
  <c r="Q85" i="5" a="1"/>
  <c r="Q85" i="5"/>
  <c r="Q86" i="5" a="1"/>
  <c r="Q86" i="5"/>
  <c r="Q87" i="5" a="1"/>
  <c r="Q87" i="5"/>
  <c r="Q88" i="5" a="1"/>
  <c r="Q88" i="5"/>
  <c r="Q89" i="5" a="1"/>
  <c r="Q89" i="5"/>
  <c r="Q90" i="5" a="1"/>
  <c r="Q90" i="5"/>
  <c r="Q91" i="5" a="1"/>
  <c r="Q91" i="5"/>
  <c r="Q92" i="5" a="1"/>
  <c r="Q92" i="5"/>
  <c r="Q93" i="5" a="1"/>
  <c r="Q93" i="5"/>
  <c r="Q94" i="5" a="1"/>
  <c r="Q94" i="5"/>
  <c r="Q95" i="5" a="1"/>
  <c r="Q95" i="5"/>
  <c r="Q96" i="5" a="1"/>
  <c r="Q96" i="5"/>
  <c r="Q97" i="5" a="1"/>
  <c r="Q97" i="5"/>
  <c r="Q98" i="5" a="1"/>
  <c r="Q98" i="5"/>
  <c r="Q99" i="5" a="1"/>
  <c r="Q99" i="5"/>
  <c r="Q100" i="5" a="1"/>
  <c r="Q100" i="5"/>
  <c r="Q101" i="5" a="1"/>
  <c r="Q101" i="5"/>
  <c r="Q102" i="5" a="1"/>
  <c r="Q102" i="5"/>
  <c r="Q103" i="5" a="1"/>
  <c r="Q103" i="5"/>
  <c r="Q104" i="5" a="1"/>
  <c r="Q104" i="5"/>
  <c r="Q105" i="5" a="1"/>
  <c r="Q105" i="5"/>
  <c r="Q106" i="5" a="1"/>
  <c r="Q106" i="5"/>
  <c r="Q107" i="5" a="1"/>
  <c r="Q107" i="5"/>
  <c r="Q108" i="5" a="1"/>
  <c r="Q108" i="5"/>
  <c r="Q109" i="5" a="1"/>
  <c r="Q109" i="5"/>
  <c r="Q110" i="5" a="1"/>
  <c r="Q110" i="5"/>
  <c r="Q111" i="5" a="1"/>
  <c r="Q111" i="5"/>
  <c r="Q112" i="5" a="1"/>
  <c r="Q112" i="5"/>
  <c r="Q113" i="5" a="1"/>
  <c r="Q113" i="5"/>
  <c r="Q114" i="5" a="1"/>
  <c r="Q114" i="5"/>
  <c r="Q115" i="5" a="1"/>
  <c r="Q115" i="5"/>
  <c r="Q116" i="5" a="1"/>
  <c r="Q116" i="5"/>
  <c r="Q117" i="5" a="1"/>
  <c r="Q117" i="5"/>
  <c r="Q118" i="5" a="1"/>
  <c r="Q118" i="5"/>
  <c r="Q119" i="5" a="1"/>
  <c r="Q119" i="5"/>
  <c r="Q120" i="5" a="1"/>
  <c r="Q120" i="5"/>
  <c r="Q121" i="5" a="1"/>
  <c r="Q121" i="5"/>
  <c r="Q122" i="5" a="1"/>
  <c r="Q122" i="5"/>
  <c r="Q123" i="5" a="1"/>
  <c r="Q123" i="5"/>
  <c r="Q124" i="5" a="1"/>
  <c r="Q124" i="5"/>
  <c r="Q125" i="5" a="1"/>
  <c r="Q125" i="5"/>
  <c r="Q126" i="5" a="1"/>
  <c r="Q126" i="5"/>
  <c r="Q127" i="5" a="1"/>
  <c r="Q127" i="5"/>
  <c r="Q128" i="5" a="1"/>
  <c r="Q128" i="5"/>
  <c r="Q129" i="5" a="1"/>
  <c r="Q129" i="5"/>
  <c r="Q130" i="5" a="1"/>
  <c r="Q130" i="5"/>
  <c r="Q131" i="5" a="1"/>
  <c r="Q131" i="5"/>
  <c r="Q132" i="5" a="1"/>
  <c r="Q132" i="5"/>
  <c r="Q133" i="5" a="1"/>
  <c r="Q133" i="5"/>
  <c r="Q134" i="5" a="1"/>
  <c r="Q134" i="5"/>
  <c r="Q135" i="5" a="1"/>
  <c r="Q135" i="5"/>
  <c r="Q136" i="5" a="1"/>
  <c r="Q136" i="5"/>
  <c r="Q137" i="5" a="1"/>
  <c r="Q137" i="5"/>
  <c r="Q138" i="5" a="1"/>
  <c r="Q138" i="5"/>
  <c r="Q139" i="5" a="1"/>
  <c r="Q139" i="5"/>
  <c r="Q140" i="5" a="1"/>
  <c r="Q140" i="5"/>
  <c r="Q141" i="5" a="1"/>
  <c r="Q141" i="5"/>
  <c r="Q142" i="5" a="1"/>
  <c r="Q142" i="5"/>
  <c r="Q143" i="5" a="1"/>
  <c r="Q143" i="5"/>
  <c r="Q144" i="5" a="1"/>
  <c r="Q144" i="5"/>
  <c r="Q145" i="5" a="1"/>
  <c r="Q145" i="5"/>
  <c r="Q146" i="5" a="1"/>
  <c r="Q146" i="5"/>
  <c r="Q147" i="5" a="1"/>
  <c r="Q147" i="5"/>
  <c r="Q148" i="5" a="1"/>
  <c r="Q148" i="5"/>
  <c r="Q149" i="5" a="1"/>
  <c r="Q149" i="5"/>
  <c r="Q150" i="5" a="1"/>
  <c r="Q150" i="5"/>
  <c r="Q151" i="5" a="1"/>
  <c r="Q151" i="5"/>
  <c r="Q152" i="5" a="1"/>
  <c r="Q152" i="5"/>
  <c r="Q153" i="5" a="1"/>
  <c r="Q153" i="5"/>
  <c r="Q154" i="5" a="1"/>
  <c r="Q154" i="5"/>
  <c r="Q155" i="5" a="1"/>
  <c r="Q155" i="5"/>
  <c r="Q156" i="5" a="1"/>
  <c r="Q156" i="5"/>
  <c r="Q157" i="5" a="1"/>
  <c r="Q157" i="5"/>
  <c r="Q158" i="5" a="1"/>
  <c r="Q158" i="5"/>
  <c r="Q159" i="5" a="1"/>
  <c r="Q159" i="5"/>
  <c r="Q160" i="5" a="1"/>
  <c r="Q160" i="5"/>
  <c r="Q161" i="5" a="1"/>
  <c r="Q161" i="5"/>
  <c r="Q162" i="5" a="1"/>
  <c r="Q162" i="5"/>
  <c r="Q163" i="5" a="1"/>
  <c r="Q163" i="5"/>
  <c r="Q164" i="5" a="1"/>
  <c r="Q164" i="5"/>
  <c r="Q165" i="5" a="1"/>
  <c r="Q165" i="5"/>
  <c r="Q166" i="5" a="1"/>
  <c r="Q166" i="5"/>
  <c r="Q167" i="5" a="1"/>
  <c r="Q167" i="5"/>
  <c r="Q168" i="5" a="1"/>
  <c r="Q168" i="5"/>
  <c r="Q169" i="5" a="1"/>
  <c r="Q169" i="5"/>
  <c r="Q170" i="5" a="1"/>
  <c r="Q170" i="5"/>
  <c r="Q171" i="5" a="1"/>
  <c r="Q171" i="5"/>
  <c r="Q172" i="5" a="1"/>
  <c r="Q172" i="5"/>
  <c r="Q173" i="5" a="1"/>
  <c r="Q173" i="5"/>
  <c r="Q174" i="5" a="1"/>
  <c r="Q174" i="5"/>
  <c r="Q175" i="5" a="1"/>
  <c r="Q175" i="5"/>
  <c r="Q176" i="5" a="1"/>
  <c r="Q176" i="5"/>
  <c r="Q177" i="5" a="1"/>
  <c r="Q177" i="5"/>
  <c r="Q178" i="5" a="1"/>
  <c r="Q178" i="5"/>
  <c r="Q179" i="5" a="1"/>
  <c r="Q179" i="5"/>
  <c r="Q180" i="5" a="1"/>
  <c r="Q180" i="5"/>
  <c r="Q181" i="5" a="1"/>
  <c r="Q181" i="5"/>
  <c r="Q182" i="5" a="1"/>
  <c r="Q182" i="5"/>
  <c r="Q183" i="5" a="1"/>
  <c r="Q183" i="5"/>
  <c r="Q184" i="5" a="1"/>
  <c r="Q184" i="5"/>
  <c r="Q185" i="5" a="1"/>
  <c r="Q185" i="5"/>
  <c r="Q186" i="5" a="1"/>
  <c r="Q186" i="5"/>
  <c r="Q187" i="5" a="1"/>
  <c r="Q187" i="5"/>
  <c r="Q188" i="5" a="1"/>
  <c r="Q188" i="5"/>
  <c r="Q189" i="5" a="1"/>
  <c r="Q189" i="5"/>
  <c r="Q190" i="5" a="1"/>
  <c r="Q190" i="5"/>
  <c r="Q191" i="5" a="1"/>
  <c r="Q191" i="5"/>
  <c r="Q192" i="5" a="1"/>
  <c r="Q192" i="5"/>
  <c r="Q193" i="5" a="1"/>
  <c r="Q193" i="5"/>
  <c r="Q194" i="5" a="1"/>
  <c r="Q194" i="5"/>
  <c r="Q195" i="5" a="1"/>
  <c r="Q195" i="5"/>
  <c r="Q196" i="5" a="1"/>
  <c r="Q196" i="5"/>
  <c r="Q197" i="5" a="1"/>
  <c r="Q197" i="5"/>
  <c r="Q198" i="5" a="1"/>
  <c r="Q198" i="5"/>
  <c r="Q199" i="5" a="1"/>
  <c r="Q199" i="5"/>
  <c r="Q200" i="5" a="1"/>
  <c r="Q200" i="5"/>
  <c r="Q201" i="5" a="1"/>
  <c r="Q201" i="5"/>
  <c r="Q202" i="5" a="1"/>
  <c r="Q202" i="5"/>
  <c r="Q203" i="5" a="1"/>
  <c r="Q203" i="5"/>
  <c r="Q204" i="5" a="1"/>
  <c r="Q204" i="5"/>
  <c r="Q205" i="5" a="1"/>
  <c r="Q205" i="5"/>
  <c r="Q206" i="5" a="1"/>
  <c r="Q206" i="5"/>
  <c r="Q207" i="5" a="1"/>
  <c r="Q207" i="5"/>
  <c r="Q208" i="5" a="1"/>
  <c r="Q208" i="5"/>
  <c r="Q209" i="5" a="1"/>
  <c r="Q209" i="5"/>
  <c r="Q210" i="5" a="1"/>
  <c r="Q210" i="5"/>
  <c r="Q211" i="5" a="1"/>
  <c r="Q211" i="5"/>
  <c r="Q212" i="5" a="1"/>
  <c r="Q212" i="5"/>
  <c r="Q213" i="5" a="1"/>
  <c r="Q213" i="5"/>
  <c r="Q214" i="5" a="1"/>
  <c r="Q214" i="5"/>
  <c r="Q215" i="5" a="1"/>
  <c r="Q215" i="5"/>
  <c r="Q216" i="5" a="1"/>
  <c r="Q216" i="5"/>
  <c r="Q217" i="5" a="1"/>
  <c r="Q217" i="5"/>
  <c r="Q218" i="5" a="1"/>
  <c r="Q218" i="5"/>
  <c r="Q219" i="5" a="1"/>
  <c r="Q219" i="5"/>
  <c r="Q220" i="5" a="1"/>
  <c r="Q220" i="5"/>
  <c r="Q221" i="5" a="1"/>
  <c r="Q221" i="5"/>
  <c r="Q222" i="5" a="1"/>
  <c r="Q222" i="5"/>
  <c r="Q223" i="5" a="1"/>
  <c r="Q223" i="5"/>
  <c r="Q224" i="5" a="1"/>
  <c r="Q224" i="5"/>
  <c r="Q225" i="5" a="1"/>
  <c r="Q225" i="5"/>
  <c r="Q226" i="5" a="1"/>
  <c r="Q226" i="5"/>
  <c r="Q227" i="5" a="1"/>
  <c r="Q227" i="5"/>
  <c r="Q228" i="5" a="1"/>
  <c r="Q228" i="5"/>
  <c r="Q229" i="5" a="1"/>
  <c r="Q229" i="5"/>
  <c r="Q230" i="5" a="1"/>
  <c r="Q230" i="5"/>
  <c r="Q231" i="5" a="1"/>
  <c r="Q231" i="5"/>
  <c r="Q232" i="5" a="1"/>
  <c r="Q232" i="5"/>
  <c r="Q233" i="5" a="1"/>
  <c r="Q233" i="5"/>
  <c r="Q234" i="5" a="1"/>
  <c r="Q234" i="5"/>
  <c r="Q235" i="5" a="1"/>
  <c r="Q235" i="5"/>
  <c r="Q236" i="5" a="1"/>
  <c r="Q236" i="5"/>
  <c r="Q237" i="5" a="1"/>
  <c r="Q237" i="5"/>
  <c r="Q238" i="5" a="1"/>
  <c r="Q238" i="5"/>
  <c r="Q239" i="5" a="1"/>
  <c r="Q239" i="5"/>
  <c r="Q240" i="5" a="1"/>
  <c r="Q240" i="5"/>
  <c r="Q241" i="5" a="1"/>
  <c r="Q241" i="5"/>
  <c r="Q242" i="5" a="1"/>
  <c r="Q242" i="5"/>
  <c r="Q243" i="5" a="1"/>
  <c r="Q243" i="5"/>
  <c r="Q244" i="5" a="1"/>
  <c r="Q244" i="5"/>
  <c r="Q245" i="5" a="1"/>
  <c r="Q245" i="5"/>
  <c r="Q246" i="5" a="1"/>
  <c r="Q246" i="5"/>
  <c r="Q247" i="5" a="1"/>
  <c r="Q247" i="5"/>
  <c r="Q248" i="5" a="1"/>
  <c r="Q248" i="5"/>
  <c r="Q249" i="5" a="1"/>
  <c r="Q249" i="5"/>
  <c r="Q250" i="5" a="1"/>
  <c r="Q250" i="5"/>
  <c r="Q251" i="5" a="1"/>
  <c r="Q251" i="5"/>
  <c r="Q252" i="5" a="1"/>
  <c r="Q252" i="5"/>
  <c r="Q253" i="5" a="1"/>
  <c r="Q253" i="5"/>
  <c r="Q254" i="5" a="1"/>
  <c r="Q254" i="5"/>
  <c r="Q255" i="5" a="1"/>
  <c r="Q255" i="5"/>
  <c r="Q256" i="5" a="1"/>
  <c r="Q256" i="5"/>
  <c r="Q257" i="5" a="1"/>
  <c r="Q257" i="5"/>
  <c r="Q258" i="5" a="1"/>
  <c r="Q258" i="5"/>
  <c r="Q259" i="5" a="1"/>
  <c r="Q259" i="5"/>
  <c r="Q260" i="5" a="1"/>
  <c r="Q260" i="5"/>
  <c r="Q261" i="5" a="1"/>
  <c r="Q261" i="5"/>
  <c r="Q262" i="5" a="1"/>
  <c r="Q262" i="5"/>
  <c r="Q263" i="5" a="1"/>
  <c r="Q263" i="5"/>
  <c r="Q264" i="5" a="1"/>
  <c r="Q264" i="5"/>
  <c r="Q265" i="5" a="1"/>
  <c r="Q265" i="5"/>
  <c r="Q266" i="5" a="1"/>
  <c r="Q266" i="5"/>
  <c r="Q267" i="5" a="1"/>
  <c r="Q267" i="5"/>
  <c r="Q268" i="5" a="1"/>
  <c r="Q268" i="5"/>
  <c r="Q269" i="5" a="1"/>
  <c r="Q269" i="5"/>
  <c r="Q270" i="5" a="1"/>
  <c r="Q270" i="5"/>
  <c r="Q271" i="5" a="1"/>
  <c r="Q271" i="5"/>
  <c r="Q272" i="5" a="1"/>
  <c r="Q272" i="5"/>
  <c r="Q273" i="5" a="1"/>
  <c r="Q273" i="5"/>
  <c r="Q274" i="5" a="1"/>
  <c r="Q274" i="5"/>
  <c r="Q275" i="5" a="1"/>
  <c r="Q275" i="5"/>
  <c r="Q276" i="5" a="1"/>
  <c r="Q276" i="5"/>
  <c r="Q277" i="5" a="1"/>
  <c r="Q277" i="5"/>
  <c r="Q278" i="5" a="1"/>
  <c r="Q278" i="5"/>
  <c r="Q279" i="5" a="1"/>
  <c r="Q279" i="5"/>
  <c r="Q280" i="5" a="1"/>
  <c r="Q280" i="5"/>
  <c r="Q281" i="5" a="1"/>
  <c r="Q281" i="5"/>
  <c r="Q282" i="5" a="1"/>
  <c r="Q282" i="5"/>
  <c r="Q283" i="5" a="1"/>
  <c r="Q283" i="5"/>
  <c r="Q284" i="5" a="1"/>
  <c r="Q284" i="5"/>
  <c r="Q285" i="5" a="1"/>
  <c r="Q285" i="5"/>
  <c r="Q286" i="5" a="1"/>
  <c r="Q286" i="5"/>
  <c r="Q287" i="5" a="1"/>
  <c r="Q287" i="5"/>
  <c r="Q288" i="5" a="1"/>
  <c r="Q288" i="5"/>
  <c r="Q289" i="5" a="1"/>
  <c r="Q289" i="5"/>
  <c r="Q290" i="5" a="1"/>
  <c r="Q290" i="5"/>
  <c r="Q291" i="5" a="1"/>
  <c r="Q291" i="5"/>
  <c r="Q292" i="5" a="1"/>
  <c r="Q292" i="5"/>
  <c r="Q293" i="5" a="1"/>
  <c r="Q293" i="5"/>
  <c r="Q294" i="5" a="1"/>
  <c r="Q294" i="5"/>
  <c r="Q295" i="5" a="1"/>
  <c r="Q295" i="5"/>
  <c r="Q296" i="5" a="1"/>
  <c r="Q296" i="5"/>
  <c r="Q297" i="5" a="1"/>
  <c r="Q297" i="5"/>
  <c r="Q298" i="5" a="1"/>
  <c r="Q298" i="5"/>
  <c r="Q299" i="5" a="1"/>
  <c r="Q299" i="5"/>
  <c r="Q300" i="5" a="1"/>
  <c r="Q300" i="5"/>
  <c r="Q301" i="5" a="1"/>
  <c r="Q301" i="5"/>
  <c r="Q302" i="5" a="1"/>
  <c r="Q302" i="5"/>
  <c r="Q303" i="5" a="1"/>
  <c r="Q303" i="5"/>
  <c r="Q304" i="5" a="1"/>
  <c r="Q304" i="5"/>
  <c r="Q305" i="5" a="1"/>
  <c r="Q305" i="5"/>
  <c r="Q306" i="5" a="1"/>
  <c r="Q306" i="5"/>
  <c r="Q307" i="5" a="1"/>
  <c r="Q307" i="5"/>
  <c r="Q308" i="5" a="1"/>
  <c r="Q308" i="5"/>
  <c r="Q309" i="5" a="1"/>
  <c r="Q309" i="5"/>
  <c r="Q310" i="5" a="1"/>
  <c r="Q310" i="5"/>
  <c r="Q311" i="5" a="1"/>
  <c r="Q311" i="5"/>
  <c r="Q312" i="5" a="1"/>
  <c r="Q312" i="5"/>
  <c r="Q313" i="5" a="1"/>
  <c r="Q313" i="5"/>
  <c r="Q314" i="5" a="1"/>
  <c r="Q314" i="5"/>
  <c r="Q315" i="5" a="1"/>
  <c r="Q315" i="5"/>
  <c r="Q316" i="5" a="1"/>
  <c r="Q316" i="5"/>
  <c r="Q317" i="5" a="1"/>
  <c r="Q317" i="5"/>
  <c r="Q318" i="5" a="1"/>
  <c r="Q318" i="5"/>
  <c r="Q319" i="5" a="1"/>
  <c r="Q319" i="5"/>
  <c r="Q320" i="5" a="1"/>
  <c r="Q320" i="5"/>
  <c r="Q321" i="5" a="1"/>
  <c r="Q321" i="5"/>
  <c r="Q322" i="5" a="1"/>
  <c r="Q322" i="5"/>
  <c r="Q323" i="5" a="1"/>
  <c r="Q323" i="5"/>
  <c r="Q324" i="5" a="1"/>
  <c r="Q324" i="5"/>
  <c r="Q325" i="5" a="1"/>
  <c r="Q325" i="5"/>
  <c r="Q326" i="5" a="1"/>
  <c r="Q326" i="5"/>
  <c r="Q327" i="5" a="1"/>
  <c r="Q327" i="5"/>
  <c r="Q328" i="5" a="1"/>
  <c r="Q328" i="5"/>
  <c r="Q329" i="5" a="1"/>
  <c r="Q329" i="5"/>
  <c r="Q330" i="5" a="1"/>
  <c r="Q330" i="5"/>
  <c r="Q331" i="5" a="1"/>
  <c r="Q331" i="5"/>
  <c r="Q332" i="5" a="1"/>
  <c r="Q332" i="5"/>
  <c r="Q333" i="5" a="1"/>
  <c r="Q333" i="5"/>
  <c r="Q334" i="5" a="1"/>
  <c r="Q334" i="5"/>
  <c r="Q335" i="5" a="1"/>
  <c r="Q335" i="5"/>
  <c r="Q336" i="5" a="1"/>
  <c r="Q336" i="5"/>
  <c r="Q337" i="5" a="1"/>
  <c r="Q337" i="5"/>
  <c r="Q338" i="5" a="1"/>
  <c r="Q338" i="5"/>
  <c r="Q339" i="5" a="1"/>
  <c r="Q339" i="5"/>
  <c r="Q340" i="5" a="1"/>
  <c r="Q340" i="5"/>
  <c r="Q341" i="5" a="1"/>
  <c r="Q341" i="5"/>
  <c r="Q342" i="5" a="1"/>
  <c r="Q342" i="5"/>
  <c r="Q343" i="5" a="1"/>
  <c r="Q343" i="5"/>
  <c r="Q344" i="5" a="1"/>
  <c r="Q344" i="5"/>
  <c r="Q345" i="5" a="1"/>
  <c r="Q345" i="5"/>
  <c r="Q346" i="5" a="1"/>
  <c r="Q346" i="5"/>
  <c r="Q347" i="5" a="1"/>
  <c r="Q347" i="5"/>
  <c r="Q348" i="5" a="1"/>
  <c r="Q348" i="5"/>
  <c r="Q349" i="5" a="1"/>
  <c r="Q349" i="5"/>
  <c r="Q350" i="5" a="1"/>
  <c r="Q350" i="5"/>
  <c r="Q351" i="5" a="1"/>
  <c r="Q351" i="5"/>
  <c r="Q352" i="5" a="1"/>
  <c r="Q352" i="5"/>
  <c r="Q353" i="5" a="1"/>
  <c r="Q353" i="5"/>
  <c r="Q354" i="5" a="1"/>
  <c r="Q354" i="5"/>
  <c r="Q355" i="5" a="1"/>
  <c r="Q355" i="5"/>
  <c r="Q356" i="5" a="1"/>
  <c r="Q356" i="5"/>
  <c r="Q357" i="5" a="1"/>
  <c r="Q357" i="5"/>
  <c r="Q358" i="5" a="1"/>
  <c r="Q358" i="5"/>
  <c r="Q359" i="5" a="1"/>
  <c r="Q359" i="5"/>
  <c r="Q360" i="5" a="1"/>
  <c r="Q360" i="5"/>
  <c r="Q361" i="5" a="1"/>
  <c r="Q361" i="5"/>
  <c r="Q362" i="5" a="1"/>
  <c r="Q362" i="5"/>
  <c r="Q363" i="5" a="1"/>
  <c r="Q363" i="5"/>
  <c r="Q364" i="5" a="1"/>
  <c r="Q364" i="5"/>
  <c r="Q365" i="5" a="1"/>
  <c r="Q365" i="5"/>
  <c r="Q366" i="5" a="1"/>
  <c r="Q366" i="5"/>
  <c r="Q367" i="5" a="1"/>
  <c r="Q367" i="5"/>
  <c r="Q368" i="5" a="1"/>
  <c r="Q368" i="5"/>
  <c r="Q369" i="5" a="1"/>
  <c r="Q369" i="5"/>
  <c r="Q370" i="5" a="1"/>
  <c r="Q370" i="5"/>
  <c r="Q371" i="5" a="1"/>
  <c r="Q371" i="5"/>
  <c r="Q372" i="5" a="1"/>
  <c r="Q372" i="5"/>
  <c r="Q373" i="5" a="1"/>
  <c r="Q373" i="5"/>
  <c r="Q374" i="5" a="1"/>
  <c r="Q374" i="5"/>
  <c r="Q375" i="5" a="1"/>
  <c r="Q375" i="5"/>
  <c r="Q376" i="5" a="1"/>
  <c r="Q376" i="5"/>
  <c r="Q377" i="5" a="1"/>
  <c r="Q377" i="5"/>
  <c r="Q378" i="5" a="1"/>
  <c r="Q378" i="5"/>
  <c r="Q379" i="5" a="1"/>
  <c r="Q379" i="5"/>
  <c r="Q380" i="5" a="1"/>
  <c r="Q380" i="5"/>
  <c r="Q381" i="5" a="1"/>
  <c r="Q381" i="5"/>
  <c r="Q382" i="5" a="1"/>
  <c r="Q382" i="5"/>
  <c r="Q383" i="5" a="1"/>
  <c r="Q383" i="5"/>
  <c r="Q384" i="5" a="1"/>
  <c r="Q384" i="5"/>
  <c r="Q385" i="5" a="1"/>
  <c r="Q385" i="5"/>
  <c r="Q386" i="5" a="1"/>
  <c r="Q386" i="5"/>
  <c r="Q387" i="5" a="1"/>
  <c r="Q387" i="5"/>
  <c r="Q388" i="5" a="1"/>
  <c r="Q388" i="5"/>
  <c r="Q389" i="5" a="1"/>
  <c r="Q389" i="5"/>
  <c r="Q390" i="5" a="1"/>
  <c r="Q390" i="5"/>
  <c r="Q391" i="5" a="1"/>
  <c r="Q391" i="5"/>
  <c r="Q392" i="5" a="1"/>
  <c r="Q392" i="5"/>
  <c r="Q393" i="5" a="1"/>
  <c r="Q393" i="5"/>
  <c r="Q394" i="5" a="1"/>
  <c r="Q394" i="5"/>
  <c r="Q395" i="5" a="1"/>
  <c r="Q395" i="5"/>
  <c r="Q396" i="5" a="1"/>
  <c r="Q396" i="5"/>
  <c r="Q397" i="5" a="1"/>
  <c r="Q397" i="5"/>
  <c r="Q398" i="5" a="1"/>
  <c r="Q398" i="5"/>
  <c r="Q399" i="5" a="1"/>
  <c r="Q399" i="5"/>
  <c r="Q400" i="5" a="1"/>
  <c r="Q400" i="5"/>
  <c r="Q401" i="5" a="1"/>
  <c r="Q401" i="5"/>
  <c r="Q402" i="5" a="1"/>
  <c r="Q402" i="5"/>
  <c r="Q403" i="5" a="1"/>
  <c r="Q403" i="5"/>
  <c r="Q404" i="5" a="1"/>
  <c r="Q404" i="5"/>
  <c r="Q405" i="5" a="1"/>
  <c r="Q405" i="5"/>
  <c r="Q406" i="5" a="1"/>
  <c r="Q406" i="5"/>
  <c r="Q407" i="5" a="1"/>
  <c r="Q407" i="5"/>
  <c r="Q408" i="5" a="1"/>
  <c r="Q408" i="5"/>
  <c r="Q409" i="5" a="1"/>
  <c r="Q409" i="5"/>
  <c r="Q410" i="5" a="1"/>
  <c r="Q410" i="5"/>
  <c r="Q411" i="5" a="1"/>
  <c r="Q411" i="5"/>
  <c r="Q412" i="5" a="1"/>
  <c r="Q412" i="5"/>
  <c r="Q413" i="5" a="1"/>
  <c r="Q413" i="5"/>
  <c r="Q414" i="5" a="1"/>
  <c r="Q414" i="5"/>
  <c r="Q415" i="5" a="1"/>
  <c r="Q415" i="5"/>
  <c r="Q416" i="5" a="1"/>
  <c r="Q416" i="5"/>
  <c r="Q417" i="5" a="1"/>
  <c r="Q417" i="5"/>
  <c r="Q418" i="5" a="1"/>
  <c r="Q418" i="5"/>
  <c r="Q419" i="5" a="1"/>
  <c r="Q419" i="5"/>
  <c r="Q420" i="5" a="1"/>
  <c r="Q420" i="5"/>
  <c r="Q421" i="5" a="1"/>
  <c r="Q421" i="5"/>
  <c r="Q422" i="5" a="1"/>
  <c r="Q422" i="5"/>
  <c r="Q423" i="5" a="1"/>
  <c r="Q423" i="5"/>
  <c r="Q424" i="5" a="1"/>
  <c r="Q424" i="5"/>
  <c r="Q425" i="5" a="1"/>
  <c r="Q425" i="5"/>
  <c r="Q426" i="5" a="1"/>
  <c r="Q426" i="5"/>
  <c r="Q427" i="5" a="1"/>
  <c r="Q427" i="5"/>
  <c r="Q428" i="5" a="1"/>
  <c r="Q428" i="5"/>
  <c r="Q429" i="5" a="1"/>
  <c r="Q429" i="5"/>
  <c r="Q430" i="5" a="1"/>
  <c r="Q430" i="5"/>
  <c r="Q431" i="5" a="1"/>
  <c r="Q431" i="5"/>
  <c r="Q432" i="5" a="1"/>
  <c r="Q432" i="5"/>
  <c r="Q433" i="5" a="1"/>
  <c r="Q433" i="5"/>
  <c r="Q434" i="5" a="1"/>
  <c r="Q434" i="5"/>
  <c r="Q435" i="5" a="1"/>
  <c r="Q435" i="5"/>
  <c r="Q436" i="5" a="1"/>
  <c r="Q436" i="5"/>
  <c r="Q437" i="5" a="1"/>
  <c r="Q437" i="5"/>
  <c r="Q438" i="5" a="1"/>
  <c r="Q438" i="5"/>
  <c r="Q439" i="5" a="1"/>
  <c r="Q439" i="5"/>
  <c r="Q440" i="5" a="1"/>
  <c r="Q440" i="5"/>
  <c r="Q441" i="5" a="1"/>
  <c r="Q441" i="5"/>
  <c r="Q442" i="5" a="1"/>
  <c r="Q442" i="5"/>
  <c r="Q443" i="5" a="1"/>
  <c r="Q443" i="5"/>
  <c r="Q444" i="5" a="1"/>
  <c r="Q444" i="5"/>
  <c r="Q445" i="5" a="1"/>
  <c r="Q445" i="5"/>
  <c r="Q446" i="5" a="1"/>
  <c r="Q446" i="5"/>
  <c r="Q447" i="5" a="1"/>
  <c r="Q447" i="5"/>
  <c r="Q448" i="5" a="1"/>
  <c r="Q448" i="5"/>
  <c r="Q449" i="5" a="1"/>
  <c r="Q449" i="5"/>
  <c r="Q450" i="5" a="1"/>
  <c r="Q450" i="5"/>
  <c r="Q451" i="5" a="1"/>
  <c r="Q451" i="5"/>
  <c r="Q452" i="5" a="1"/>
  <c r="Q452" i="5"/>
  <c r="Q453" i="5" a="1"/>
  <c r="Q453" i="5"/>
  <c r="Q454" i="5" a="1"/>
  <c r="Q454" i="5"/>
  <c r="Q455" i="5" a="1"/>
  <c r="Q455" i="5"/>
  <c r="Q456" i="5" a="1"/>
  <c r="Q456" i="5"/>
  <c r="Q457" i="5" a="1"/>
  <c r="Q457" i="5"/>
  <c r="Q458" i="5" a="1"/>
  <c r="Q458" i="5"/>
  <c r="Q459" i="5" a="1"/>
  <c r="Q459" i="5"/>
  <c r="Q460" i="5" a="1"/>
  <c r="Q460" i="5"/>
  <c r="Q461" i="5" a="1"/>
  <c r="Q461" i="5"/>
  <c r="Q462" i="5" a="1"/>
  <c r="Q462" i="5"/>
  <c r="Q463" i="5" a="1"/>
  <c r="Q463" i="5"/>
  <c r="Q464" i="5" a="1"/>
  <c r="Q464" i="5"/>
  <c r="Q465" i="5" a="1"/>
  <c r="Q465" i="5"/>
  <c r="Q466" i="5" a="1"/>
  <c r="Q466" i="5"/>
  <c r="Q467" i="5" a="1"/>
  <c r="Q467" i="5"/>
  <c r="Q468" i="5" a="1"/>
  <c r="Q468" i="5"/>
  <c r="Q469" i="5" a="1"/>
  <c r="Q469" i="5"/>
  <c r="Q470" i="5" a="1"/>
  <c r="Q470" i="5"/>
  <c r="Q471" i="5" a="1"/>
  <c r="Q471" i="5"/>
  <c r="Q472" i="5" a="1"/>
  <c r="Q472" i="5"/>
  <c r="Q473" i="5" a="1"/>
  <c r="Q473" i="5"/>
  <c r="Q474" i="5" a="1"/>
  <c r="Q474" i="5"/>
  <c r="Q475" i="5" a="1"/>
  <c r="Q475" i="5"/>
  <c r="Q476" i="5" a="1"/>
  <c r="Q476" i="5"/>
  <c r="Q477" i="5" a="1"/>
  <c r="Q477" i="5"/>
  <c r="Q478" i="5" a="1"/>
  <c r="Q478" i="5"/>
  <c r="Q479" i="5" a="1"/>
  <c r="Q479" i="5"/>
  <c r="Q480" i="5" a="1"/>
  <c r="Q480" i="5"/>
  <c r="Q481" i="5" a="1"/>
  <c r="Q481" i="5"/>
  <c r="Q482" i="5" a="1"/>
  <c r="Q482" i="5"/>
  <c r="Q483" i="5" a="1"/>
  <c r="Q483" i="5"/>
  <c r="Q484" i="5" a="1"/>
  <c r="Q484" i="5"/>
  <c r="Q485" i="5" a="1"/>
  <c r="Q485" i="5"/>
  <c r="Q486" i="5" a="1"/>
  <c r="Q486" i="5"/>
  <c r="Q487" i="5" a="1"/>
  <c r="Q487" i="5"/>
  <c r="Q488" i="5" a="1"/>
  <c r="Q488" i="5"/>
  <c r="Q489" i="5" a="1"/>
  <c r="Q489" i="5"/>
  <c r="Q490" i="5" a="1"/>
  <c r="Q490" i="5"/>
  <c r="Q491" i="5" a="1"/>
  <c r="Q491" i="5"/>
  <c r="Q492" i="5" a="1"/>
  <c r="Q492" i="5"/>
  <c r="Q493" i="5" a="1"/>
  <c r="Q493" i="5"/>
  <c r="Q494" i="5" a="1"/>
  <c r="Q494" i="5"/>
  <c r="Q495" i="5" a="1"/>
  <c r="Q495" i="5"/>
  <c r="Q496" i="5" a="1"/>
  <c r="Q496" i="5"/>
  <c r="Q497" i="5" a="1"/>
  <c r="Q497" i="5"/>
  <c r="Q498" i="5" a="1"/>
  <c r="Q498" i="5"/>
  <c r="Q499" i="5" a="1"/>
  <c r="Q499" i="5"/>
  <c r="Q500" i="5" a="1"/>
  <c r="Q500" i="5"/>
  <c r="Q501" i="5" a="1"/>
  <c r="Q501" i="5"/>
  <c r="Q2" i="5" a="1"/>
  <c r="Q2" i="5"/>
  <c r="C121" i="20"/>
  <c r="P3" i="5" a="1"/>
  <c r="P3" i="5"/>
  <c r="P4" i="5" a="1"/>
  <c r="P4" i="5"/>
  <c r="P5" i="5" a="1"/>
  <c r="P5" i="5"/>
  <c r="P6" i="5" a="1"/>
  <c r="P6" i="5"/>
  <c r="P7" i="5" a="1"/>
  <c r="P7" i="5"/>
  <c r="P8" i="5" a="1"/>
  <c r="P8" i="5"/>
  <c r="P9" i="5" a="1"/>
  <c r="P9" i="5"/>
  <c r="P10" i="5" a="1"/>
  <c r="P10" i="5"/>
  <c r="P11" i="5" a="1"/>
  <c r="P11" i="5"/>
  <c r="P12" i="5" a="1"/>
  <c r="P12" i="5"/>
  <c r="P13" i="5" a="1"/>
  <c r="P13" i="5"/>
  <c r="P14" i="5" a="1"/>
  <c r="P14" i="5"/>
  <c r="P15" i="5" a="1"/>
  <c r="P15" i="5"/>
  <c r="P16" i="5" a="1"/>
  <c r="P16" i="5"/>
  <c r="P17" i="5" a="1"/>
  <c r="P17" i="5"/>
  <c r="P18" i="5" a="1"/>
  <c r="P18" i="5"/>
  <c r="P19" i="5" a="1"/>
  <c r="P19" i="5"/>
  <c r="P20" i="5" a="1"/>
  <c r="P20" i="5"/>
  <c r="P21" i="5" a="1"/>
  <c r="P21" i="5"/>
  <c r="P22" i="5" a="1"/>
  <c r="P22" i="5"/>
  <c r="P23" i="5" a="1"/>
  <c r="P23" i="5"/>
  <c r="P24" i="5" a="1"/>
  <c r="P24" i="5"/>
  <c r="P25" i="5" a="1"/>
  <c r="P25" i="5"/>
  <c r="P26" i="5" a="1"/>
  <c r="P26" i="5"/>
  <c r="P27" i="5" a="1"/>
  <c r="P27" i="5"/>
  <c r="P28" i="5" a="1"/>
  <c r="P28" i="5"/>
  <c r="P29" i="5" a="1"/>
  <c r="P29" i="5"/>
  <c r="P30" i="5" a="1"/>
  <c r="P30" i="5"/>
  <c r="P31" i="5" a="1"/>
  <c r="P31" i="5"/>
  <c r="P32" i="5" a="1"/>
  <c r="P32" i="5"/>
  <c r="P33" i="5" a="1"/>
  <c r="P33" i="5"/>
  <c r="P34" i="5" a="1"/>
  <c r="P34" i="5"/>
  <c r="P35" i="5" a="1"/>
  <c r="P35" i="5"/>
  <c r="P36" i="5" a="1"/>
  <c r="P36" i="5"/>
  <c r="P37" i="5" a="1"/>
  <c r="P37" i="5"/>
  <c r="P38" i="5" a="1"/>
  <c r="P38" i="5"/>
  <c r="P39" i="5" a="1"/>
  <c r="P39" i="5"/>
  <c r="P40" i="5" a="1"/>
  <c r="P40" i="5"/>
  <c r="P41" i="5" a="1"/>
  <c r="P41" i="5"/>
  <c r="P42" i="5" a="1"/>
  <c r="P42" i="5"/>
  <c r="P43" i="5" a="1"/>
  <c r="P43" i="5"/>
  <c r="P44" i="5" a="1"/>
  <c r="P44" i="5"/>
  <c r="P45" i="5" a="1"/>
  <c r="P45" i="5"/>
  <c r="P46" i="5" a="1"/>
  <c r="P46" i="5"/>
  <c r="P47" i="5" a="1"/>
  <c r="P47" i="5"/>
  <c r="P48" i="5" a="1"/>
  <c r="P48" i="5"/>
  <c r="P49" i="5" a="1"/>
  <c r="P49" i="5"/>
  <c r="P50" i="5" a="1"/>
  <c r="P50" i="5"/>
  <c r="P51" i="5" a="1"/>
  <c r="P51" i="5"/>
  <c r="P52" i="5" a="1"/>
  <c r="P52" i="5"/>
  <c r="P53" i="5" a="1"/>
  <c r="P53" i="5"/>
  <c r="P54" i="5" a="1"/>
  <c r="P54" i="5"/>
  <c r="P55" i="5" a="1"/>
  <c r="P55" i="5"/>
  <c r="P56" i="5" a="1"/>
  <c r="P56" i="5"/>
  <c r="P57" i="5" a="1"/>
  <c r="P57" i="5"/>
  <c r="P58" i="5" a="1"/>
  <c r="P58" i="5"/>
  <c r="P59" i="5" a="1"/>
  <c r="P59" i="5"/>
  <c r="P60" i="5" a="1"/>
  <c r="P60" i="5"/>
  <c r="P61" i="5" a="1"/>
  <c r="P61" i="5"/>
  <c r="P62" i="5" a="1"/>
  <c r="P62" i="5"/>
  <c r="P63" i="5" a="1"/>
  <c r="P63" i="5"/>
  <c r="P64" i="5" a="1"/>
  <c r="P64" i="5"/>
  <c r="P65" i="5" a="1"/>
  <c r="P65" i="5"/>
  <c r="P66" i="5" a="1"/>
  <c r="P66" i="5"/>
  <c r="P67" i="5" a="1"/>
  <c r="P67" i="5"/>
  <c r="P68" i="5" a="1"/>
  <c r="P68" i="5"/>
  <c r="P69" i="5" a="1"/>
  <c r="P69" i="5"/>
  <c r="P70" i="5" a="1"/>
  <c r="P70" i="5"/>
  <c r="P71" i="5" a="1"/>
  <c r="P71" i="5"/>
  <c r="P72" i="5" a="1"/>
  <c r="P72" i="5"/>
  <c r="P73" i="5" a="1"/>
  <c r="P73" i="5"/>
  <c r="P74" i="5" a="1"/>
  <c r="P74" i="5"/>
  <c r="P75" i="5" a="1"/>
  <c r="P75" i="5"/>
  <c r="P76" i="5" a="1"/>
  <c r="P76" i="5"/>
  <c r="P77" i="5" a="1"/>
  <c r="P77" i="5"/>
  <c r="P78" i="5" a="1"/>
  <c r="P78" i="5"/>
  <c r="P79" i="5" a="1"/>
  <c r="P79" i="5"/>
  <c r="P80" i="5" a="1"/>
  <c r="P80" i="5"/>
  <c r="P81" i="5" a="1"/>
  <c r="P81" i="5"/>
  <c r="P82" i="5" a="1"/>
  <c r="P82" i="5"/>
  <c r="P83" i="5" a="1"/>
  <c r="P83" i="5"/>
  <c r="P84" i="5" a="1"/>
  <c r="P84" i="5"/>
  <c r="P85" i="5" a="1"/>
  <c r="P85" i="5"/>
  <c r="P86" i="5" a="1"/>
  <c r="P86" i="5"/>
  <c r="P87" i="5" a="1"/>
  <c r="P87" i="5"/>
  <c r="P88" i="5" a="1"/>
  <c r="P88" i="5"/>
  <c r="P89" i="5" a="1"/>
  <c r="P89" i="5"/>
  <c r="P90" i="5" a="1"/>
  <c r="P90" i="5"/>
  <c r="P91" i="5" a="1"/>
  <c r="P91" i="5"/>
  <c r="P92" i="5" a="1"/>
  <c r="P92" i="5"/>
  <c r="P93" i="5" a="1"/>
  <c r="P93" i="5"/>
  <c r="P94" i="5" a="1"/>
  <c r="P94" i="5"/>
  <c r="P95" i="5" a="1"/>
  <c r="P95" i="5"/>
  <c r="P96" i="5" a="1"/>
  <c r="P96" i="5"/>
  <c r="P97" i="5" a="1"/>
  <c r="P97" i="5"/>
  <c r="P98" i="5" a="1"/>
  <c r="P98" i="5"/>
  <c r="P99" i="5" a="1"/>
  <c r="P99" i="5"/>
  <c r="P100" i="5" a="1"/>
  <c r="P100" i="5"/>
  <c r="P101" i="5" a="1"/>
  <c r="P101" i="5"/>
  <c r="P102" i="5" a="1"/>
  <c r="P102" i="5"/>
  <c r="P103" i="5" a="1"/>
  <c r="P103" i="5"/>
  <c r="P104" i="5" a="1"/>
  <c r="P104" i="5"/>
  <c r="P105" i="5" a="1"/>
  <c r="P105" i="5"/>
  <c r="P106" i="5" a="1"/>
  <c r="P106" i="5"/>
  <c r="P107" i="5" a="1"/>
  <c r="P107" i="5"/>
  <c r="P108" i="5" a="1"/>
  <c r="P108" i="5"/>
  <c r="P109" i="5" a="1"/>
  <c r="P109" i="5"/>
  <c r="P110" i="5" a="1"/>
  <c r="P110" i="5"/>
  <c r="P111" i="5" a="1"/>
  <c r="P111" i="5"/>
  <c r="P112" i="5" a="1"/>
  <c r="P112" i="5"/>
  <c r="P113" i="5" a="1"/>
  <c r="P113" i="5"/>
  <c r="P114" i="5" a="1"/>
  <c r="P114" i="5"/>
  <c r="P115" i="5" a="1"/>
  <c r="P115" i="5"/>
  <c r="P116" i="5" a="1"/>
  <c r="P116" i="5"/>
  <c r="P117" i="5" a="1"/>
  <c r="P117" i="5"/>
  <c r="P118" i="5" a="1"/>
  <c r="P118" i="5"/>
  <c r="P119" i="5" a="1"/>
  <c r="P119" i="5"/>
  <c r="P120" i="5" a="1"/>
  <c r="P120" i="5"/>
  <c r="P121" i="5" a="1"/>
  <c r="P121" i="5"/>
  <c r="P122" i="5" a="1"/>
  <c r="P122" i="5"/>
  <c r="P123" i="5" a="1"/>
  <c r="P123" i="5"/>
  <c r="P124" i="5" a="1"/>
  <c r="P124" i="5"/>
  <c r="P125" i="5" a="1"/>
  <c r="P125" i="5"/>
  <c r="P126" i="5" a="1"/>
  <c r="P126" i="5"/>
  <c r="P127" i="5" a="1"/>
  <c r="P127" i="5"/>
  <c r="P128" i="5" a="1"/>
  <c r="P128" i="5"/>
  <c r="P129" i="5" a="1"/>
  <c r="P129" i="5"/>
  <c r="P130" i="5" a="1"/>
  <c r="P130" i="5"/>
  <c r="P131" i="5" a="1"/>
  <c r="P131" i="5"/>
  <c r="P132" i="5" a="1"/>
  <c r="P132" i="5"/>
  <c r="P133" i="5" a="1"/>
  <c r="P133" i="5"/>
  <c r="P134" i="5" a="1"/>
  <c r="P134" i="5"/>
  <c r="P135" i="5" a="1"/>
  <c r="P135" i="5"/>
  <c r="P136" i="5" a="1"/>
  <c r="P136" i="5"/>
  <c r="P137" i="5" a="1"/>
  <c r="P137" i="5"/>
  <c r="P138" i="5" a="1"/>
  <c r="P138" i="5"/>
  <c r="P139" i="5" a="1"/>
  <c r="P139" i="5"/>
  <c r="P140" i="5" a="1"/>
  <c r="P140" i="5"/>
  <c r="P141" i="5" a="1"/>
  <c r="P141" i="5"/>
  <c r="P142" i="5" a="1"/>
  <c r="P142" i="5"/>
  <c r="P143" i="5" a="1"/>
  <c r="P143" i="5"/>
  <c r="P144" i="5" a="1"/>
  <c r="P144" i="5"/>
  <c r="P145" i="5" a="1"/>
  <c r="P145" i="5"/>
  <c r="P146" i="5" a="1"/>
  <c r="P146" i="5"/>
  <c r="P147" i="5" a="1"/>
  <c r="P147" i="5"/>
  <c r="P148" i="5" a="1"/>
  <c r="P148" i="5"/>
  <c r="P149" i="5" a="1"/>
  <c r="P149" i="5"/>
  <c r="P150" i="5" a="1"/>
  <c r="P150" i="5"/>
  <c r="P151" i="5" a="1"/>
  <c r="P151" i="5"/>
  <c r="P152" i="5" a="1"/>
  <c r="P152" i="5"/>
  <c r="P153" i="5" a="1"/>
  <c r="P153" i="5"/>
  <c r="P154" i="5" a="1"/>
  <c r="P154" i="5"/>
  <c r="P155" i="5" a="1"/>
  <c r="P155" i="5"/>
  <c r="P156" i="5" a="1"/>
  <c r="P156" i="5"/>
  <c r="P157" i="5" a="1"/>
  <c r="P157" i="5"/>
  <c r="P158" i="5" a="1"/>
  <c r="P158" i="5"/>
  <c r="P159" i="5" a="1"/>
  <c r="P159" i="5"/>
  <c r="P160" i="5" a="1"/>
  <c r="P160" i="5"/>
  <c r="P161" i="5" a="1"/>
  <c r="P161" i="5"/>
  <c r="P162" i="5" a="1"/>
  <c r="P162" i="5"/>
  <c r="P163" i="5" a="1"/>
  <c r="P163" i="5"/>
  <c r="P164" i="5" a="1"/>
  <c r="P164" i="5"/>
  <c r="P165" i="5" a="1"/>
  <c r="P165" i="5"/>
  <c r="P166" i="5" a="1"/>
  <c r="P166" i="5"/>
  <c r="P167" i="5" a="1"/>
  <c r="P167" i="5"/>
  <c r="P168" i="5" a="1"/>
  <c r="P168" i="5"/>
  <c r="P169" i="5" a="1"/>
  <c r="P169" i="5"/>
  <c r="P170" i="5" a="1"/>
  <c r="P170" i="5"/>
  <c r="P171" i="5" a="1"/>
  <c r="P171" i="5"/>
  <c r="P172" i="5" a="1"/>
  <c r="P172" i="5"/>
  <c r="P173" i="5" a="1"/>
  <c r="P173" i="5"/>
  <c r="P174" i="5" a="1"/>
  <c r="P174" i="5"/>
  <c r="P175" i="5" a="1"/>
  <c r="P175" i="5"/>
  <c r="P176" i="5" a="1"/>
  <c r="P176" i="5"/>
  <c r="P177" i="5" a="1"/>
  <c r="P177" i="5"/>
  <c r="P178" i="5" a="1"/>
  <c r="P178" i="5"/>
  <c r="P179" i="5" a="1"/>
  <c r="P179" i="5"/>
  <c r="P180" i="5" a="1"/>
  <c r="P180" i="5"/>
  <c r="P181" i="5" a="1"/>
  <c r="P181" i="5"/>
  <c r="P182" i="5" a="1"/>
  <c r="P182" i="5"/>
  <c r="P183" i="5" a="1"/>
  <c r="P183" i="5"/>
  <c r="P184" i="5" a="1"/>
  <c r="P184" i="5"/>
  <c r="P185" i="5" a="1"/>
  <c r="P185" i="5"/>
  <c r="P186" i="5" a="1"/>
  <c r="P186" i="5"/>
  <c r="P187" i="5" a="1"/>
  <c r="P187" i="5"/>
  <c r="P188" i="5" a="1"/>
  <c r="P188" i="5"/>
  <c r="P189" i="5" a="1"/>
  <c r="P189" i="5"/>
  <c r="P190" i="5" a="1"/>
  <c r="P190" i="5"/>
  <c r="P191" i="5" a="1"/>
  <c r="P191" i="5"/>
  <c r="P192" i="5" a="1"/>
  <c r="P192" i="5"/>
  <c r="P193" i="5" a="1"/>
  <c r="P193" i="5"/>
  <c r="P194" i="5" a="1"/>
  <c r="P194" i="5"/>
  <c r="P195" i="5" a="1"/>
  <c r="P195" i="5"/>
  <c r="P196" i="5" a="1"/>
  <c r="P196" i="5"/>
  <c r="P197" i="5" a="1"/>
  <c r="P197" i="5"/>
  <c r="P198" i="5" a="1"/>
  <c r="P198" i="5"/>
  <c r="P199" i="5" a="1"/>
  <c r="P199" i="5"/>
  <c r="P200" i="5" a="1"/>
  <c r="P200" i="5"/>
  <c r="P201" i="5" a="1"/>
  <c r="P201" i="5"/>
  <c r="P202" i="5" a="1"/>
  <c r="P202" i="5"/>
  <c r="P203" i="5" a="1"/>
  <c r="P203" i="5"/>
  <c r="P204" i="5" a="1"/>
  <c r="P204" i="5"/>
  <c r="P205" i="5" a="1"/>
  <c r="P205" i="5"/>
  <c r="P206" i="5" a="1"/>
  <c r="P206" i="5"/>
  <c r="P207" i="5" a="1"/>
  <c r="P207" i="5"/>
  <c r="P208" i="5" a="1"/>
  <c r="P208" i="5"/>
  <c r="P209" i="5" a="1"/>
  <c r="P209" i="5"/>
  <c r="P210" i="5" a="1"/>
  <c r="P210" i="5"/>
  <c r="P211" i="5" a="1"/>
  <c r="P211" i="5"/>
  <c r="P212" i="5" a="1"/>
  <c r="P212" i="5"/>
  <c r="P213" i="5" a="1"/>
  <c r="P213" i="5"/>
  <c r="P214" i="5" a="1"/>
  <c r="P214" i="5"/>
  <c r="P215" i="5" a="1"/>
  <c r="P215" i="5"/>
  <c r="P216" i="5" a="1"/>
  <c r="P216" i="5"/>
  <c r="P217" i="5" a="1"/>
  <c r="P217" i="5"/>
  <c r="P218" i="5" a="1"/>
  <c r="P218" i="5"/>
  <c r="P219" i="5" a="1"/>
  <c r="P219" i="5"/>
  <c r="P220" i="5" a="1"/>
  <c r="P220" i="5"/>
  <c r="P221" i="5" a="1"/>
  <c r="P221" i="5"/>
  <c r="P222" i="5" a="1"/>
  <c r="P222" i="5"/>
  <c r="P223" i="5" a="1"/>
  <c r="P223" i="5"/>
  <c r="P224" i="5" a="1"/>
  <c r="P224" i="5"/>
  <c r="P225" i="5" a="1"/>
  <c r="P225" i="5"/>
  <c r="P226" i="5" a="1"/>
  <c r="P226" i="5"/>
  <c r="P227" i="5" a="1"/>
  <c r="P227" i="5"/>
  <c r="P228" i="5" a="1"/>
  <c r="P228" i="5"/>
  <c r="P229" i="5" a="1"/>
  <c r="P229" i="5"/>
  <c r="P230" i="5" a="1"/>
  <c r="P230" i="5"/>
  <c r="P231" i="5" a="1"/>
  <c r="P231" i="5"/>
  <c r="P232" i="5" a="1"/>
  <c r="P232" i="5"/>
  <c r="P233" i="5" a="1"/>
  <c r="P233" i="5"/>
  <c r="P234" i="5" a="1"/>
  <c r="P234" i="5"/>
  <c r="P235" i="5" a="1"/>
  <c r="P235" i="5"/>
  <c r="P236" i="5" a="1"/>
  <c r="P236" i="5"/>
  <c r="P237" i="5" a="1"/>
  <c r="P237" i="5"/>
  <c r="P238" i="5" a="1"/>
  <c r="P238" i="5"/>
  <c r="P239" i="5" a="1"/>
  <c r="P239" i="5"/>
  <c r="P240" i="5" a="1"/>
  <c r="P240" i="5"/>
  <c r="P241" i="5" a="1"/>
  <c r="P241" i="5"/>
  <c r="P242" i="5" a="1"/>
  <c r="P242" i="5"/>
  <c r="P243" i="5" a="1"/>
  <c r="P243" i="5"/>
  <c r="P244" i="5" a="1"/>
  <c r="P244" i="5"/>
  <c r="P245" i="5" a="1"/>
  <c r="P245" i="5"/>
  <c r="P246" i="5" a="1"/>
  <c r="P246" i="5"/>
  <c r="P247" i="5" a="1"/>
  <c r="P247" i="5"/>
  <c r="P248" i="5" a="1"/>
  <c r="P248" i="5"/>
  <c r="P249" i="5" a="1"/>
  <c r="P249" i="5"/>
  <c r="P250" i="5" a="1"/>
  <c r="P250" i="5"/>
  <c r="P251" i="5" a="1"/>
  <c r="P251" i="5"/>
  <c r="P252" i="5" a="1"/>
  <c r="P252" i="5"/>
  <c r="P253" i="5" a="1"/>
  <c r="P253" i="5"/>
  <c r="P254" i="5" a="1"/>
  <c r="P254" i="5"/>
  <c r="P255" i="5" a="1"/>
  <c r="P255" i="5"/>
  <c r="P256" i="5" a="1"/>
  <c r="P256" i="5"/>
  <c r="P257" i="5" a="1"/>
  <c r="P257" i="5"/>
  <c r="P258" i="5" a="1"/>
  <c r="P258" i="5"/>
  <c r="P259" i="5" a="1"/>
  <c r="P259" i="5"/>
  <c r="P260" i="5" a="1"/>
  <c r="P260" i="5"/>
  <c r="P261" i="5" a="1"/>
  <c r="P261" i="5"/>
  <c r="P262" i="5" a="1"/>
  <c r="P262" i="5"/>
  <c r="P263" i="5" a="1"/>
  <c r="P263" i="5"/>
  <c r="P264" i="5" a="1"/>
  <c r="P264" i="5"/>
  <c r="P265" i="5" a="1"/>
  <c r="P265" i="5"/>
  <c r="P266" i="5" a="1"/>
  <c r="P266" i="5"/>
  <c r="P267" i="5" a="1"/>
  <c r="P267" i="5"/>
  <c r="P268" i="5" a="1"/>
  <c r="P268" i="5"/>
  <c r="P269" i="5" a="1"/>
  <c r="P269" i="5"/>
  <c r="P270" i="5" a="1"/>
  <c r="P270" i="5"/>
  <c r="P271" i="5" a="1"/>
  <c r="P271" i="5"/>
  <c r="P272" i="5" a="1"/>
  <c r="P272" i="5"/>
  <c r="P273" i="5" a="1"/>
  <c r="P273" i="5"/>
  <c r="P274" i="5" a="1"/>
  <c r="P274" i="5"/>
  <c r="P275" i="5" a="1"/>
  <c r="P275" i="5"/>
  <c r="P276" i="5" a="1"/>
  <c r="P276" i="5"/>
  <c r="P277" i="5" a="1"/>
  <c r="P277" i="5"/>
  <c r="P278" i="5" a="1"/>
  <c r="P278" i="5"/>
  <c r="P279" i="5" a="1"/>
  <c r="P279" i="5"/>
  <c r="P280" i="5" a="1"/>
  <c r="P280" i="5"/>
  <c r="P281" i="5" a="1"/>
  <c r="P281" i="5"/>
  <c r="P282" i="5" a="1"/>
  <c r="P282" i="5"/>
  <c r="P283" i="5" a="1"/>
  <c r="P283" i="5"/>
  <c r="P284" i="5" a="1"/>
  <c r="P284" i="5"/>
  <c r="P285" i="5" a="1"/>
  <c r="P285" i="5"/>
  <c r="P286" i="5" a="1"/>
  <c r="P286" i="5"/>
  <c r="P287" i="5" a="1"/>
  <c r="P287" i="5"/>
  <c r="P288" i="5" a="1"/>
  <c r="P288" i="5"/>
  <c r="P289" i="5" a="1"/>
  <c r="P289" i="5"/>
  <c r="P290" i="5" a="1"/>
  <c r="P290" i="5"/>
  <c r="P291" i="5" a="1"/>
  <c r="P291" i="5"/>
  <c r="P292" i="5" a="1"/>
  <c r="P292" i="5"/>
  <c r="P293" i="5" a="1"/>
  <c r="P293" i="5"/>
  <c r="P294" i="5" a="1"/>
  <c r="P294" i="5"/>
  <c r="P295" i="5" a="1"/>
  <c r="P295" i="5"/>
  <c r="P296" i="5" a="1"/>
  <c r="P296" i="5"/>
  <c r="P297" i="5" a="1"/>
  <c r="P297" i="5"/>
  <c r="P298" i="5" a="1"/>
  <c r="P298" i="5"/>
  <c r="P299" i="5" a="1"/>
  <c r="P299" i="5"/>
  <c r="P300" i="5" a="1"/>
  <c r="P300" i="5"/>
  <c r="P301" i="5" a="1"/>
  <c r="P301" i="5"/>
  <c r="P302" i="5" a="1"/>
  <c r="P302" i="5"/>
  <c r="P303" i="5" a="1"/>
  <c r="P303" i="5"/>
  <c r="P304" i="5" a="1"/>
  <c r="P304" i="5"/>
  <c r="P305" i="5" a="1"/>
  <c r="P305" i="5"/>
  <c r="P306" i="5" a="1"/>
  <c r="P306" i="5"/>
  <c r="P307" i="5" a="1"/>
  <c r="P307" i="5"/>
  <c r="P308" i="5" a="1"/>
  <c r="P308" i="5"/>
  <c r="P309" i="5" a="1"/>
  <c r="P309" i="5"/>
  <c r="P310" i="5" a="1"/>
  <c r="P310" i="5"/>
  <c r="P311" i="5" a="1"/>
  <c r="P311" i="5"/>
  <c r="P312" i="5" a="1"/>
  <c r="P312" i="5"/>
  <c r="P313" i="5" a="1"/>
  <c r="P313" i="5"/>
  <c r="P314" i="5" a="1"/>
  <c r="P314" i="5"/>
  <c r="P315" i="5" a="1"/>
  <c r="P315" i="5"/>
  <c r="P316" i="5" a="1"/>
  <c r="P316" i="5"/>
  <c r="P317" i="5" a="1"/>
  <c r="P317" i="5"/>
  <c r="P318" i="5" a="1"/>
  <c r="P318" i="5"/>
  <c r="P319" i="5" a="1"/>
  <c r="P319" i="5"/>
  <c r="P320" i="5" a="1"/>
  <c r="P320" i="5"/>
  <c r="P321" i="5" a="1"/>
  <c r="P321" i="5"/>
  <c r="P322" i="5" a="1"/>
  <c r="P322" i="5"/>
  <c r="P323" i="5" a="1"/>
  <c r="P323" i="5"/>
  <c r="P324" i="5" a="1"/>
  <c r="P324" i="5"/>
  <c r="P325" i="5" a="1"/>
  <c r="P325" i="5"/>
  <c r="P326" i="5" a="1"/>
  <c r="P326" i="5"/>
  <c r="P327" i="5" a="1"/>
  <c r="P327" i="5"/>
  <c r="P328" i="5" a="1"/>
  <c r="P328" i="5"/>
  <c r="P329" i="5" a="1"/>
  <c r="P329" i="5"/>
  <c r="P330" i="5" a="1"/>
  <c r="P330" i="5"/>
  <c r="P331" i="5" a="1"/>
  <c r="P331" i="5"/>
  <c r="P332" i="5" a="1"/>
  <c r="P332" i="5"/>
  <c r="P333" i="5" a="1"/>
  <c r="P333" i="5"/>
  <c r="P334" i="5" a="1"/>
  <c r="P334" i="5"/>
  <c r="P335" i="5" a="1"/>
  <c r="P335" i="5"/>
  <c r="P336" i="5" a="1"/>
  <c r="P336" i="5"/>
  <c r="P337" i="5" a="1"/>
  <c r="P337" i="5"/>
  <c r="P338" i="5" a="1"/>
  <c r="P338" i="5"/>
  <c r="P339" i="5" a="1"/>
  <c r="P339" i="5"/>
  <c r="P340" i="5" a="1"/>
  <c r="P340" i="5"/>
  <c r="P341" i="5" a="1"/>
  <c r="P341" i="5"/>
  <c r="P342" i="5" a="1"/>
  <c r="P342" i="5"/>
  <c r="P343" i="5" a="1"/>
  <c r="P343" i="5"/>
  <c r="P344" i="5" a="1"/>
  <c r="P344" i="5"/>
  <c r="P345" i="5" a="1"/>
  <c r="P345" i="5"/>
  <c r="P346" i="5" a="1"/>
  <c r="P346" i="5"/>
  <c r="P347" i="5" a="1"/>
  <c r="P347" i="5"/>
  <c r="P348" i="5" a="1"/>
  <c r="P348" i="5"/>
  <c r="P349" i="5" a="1"/>
  <c r="P349" i="5"/>
  <c r="P350" i="5" a="1"/>
  <c r="P350" i="5"/>
  <c r="P351" i="5" a="1"/>
  <c r="P351" i="5"/>
  <c r="P352" i="5" a="1"/>
  <c r="P352" i="5"/>
  <c r="P353" i="5" a="1"/>
  <c r="P353" i="5"/>
  <c r="P354" i="5" a="1"/>
  <c r="P354" i="5"/>
  <c r="P355" i="5" a="1"/>
  <c r="P355" i="5"/>
  <c r="P356" i="5" a="1"/>
  <c r="P356" i="5"/>
  <c r="P357" i="5" a="1"/>
  <c r="P357" i="5"/>
  <c r="P358" i="5" a="1"/>
  <c r="P358" i="5"/>
  <c r="P359" i="5" a="1"/>
  <c r="P359" i="5"/>
  <c r="P360" i="5" a="1"/>
  <c r="P360" i="5"/>
  <c r="P361" i="5" a="1"/>
  <c r="P361" i="5"/>
  <c r="P362" i="5" a="1"/>
  <c r="P362" i="5"/>
  <c r="P363" i="5" a="1"/>
  <c r="P363" i="5"/>
  <c r="P364" i="5" a="1"/>
  <c r="P364" i="5"/>
  <c r="P365" i="5" a="1"/>
  <c r="P365" i="5"/>
  <c r="P366" i="5" a="1"/>
  <c r="P366" i="5"/>
  <c r="P367" i="5" a="1"/>
  <c r="P367" i="5"/>
  <c r="P368" i="5" a="1"/>
  <c r="P368" i="5"/>
  <c r="P369" i="5" a="1"/>
  <c r="P369" i="5"/>
  <c r="P370" i="5" a="1"/>
  <c r="P370" i="5"/>
  <c r="P371" i="5" a="1"/>
  <c r="P371" i="5"/>
  <c r="P372" i="5" a="1"/>
  <c r="P372" i="5"/>
  <c r="P373" i="5" a="1"/>
  <c r="P373" i="5"/>
  <c r="P374" i="5" a="1"/>
  <c r="P374" i="5"/>
  <c r="P375" i="5" a="1"/>
  <c r="P375" i="5"/>
  <c r="P376" i="5" a="1"/>
  <c r="P376" i="5"/>
  <c r="P377" i="5" a="1"/>
  <c r="P377" i="5"/>
  <c r="P378" i="5" a="1"/>
  <c r="P378" i="5"/>
  <c r="P379" i="5" a="1"/>
  <c r="P379" i="5"/>
  <c r="P380" i="5" a="1"/>
  <c r="P380" i="5"/>
  <c r="P381" i="5" a="1"/>
  <c r="P381" i="5"/>
  <c r="P382" i="5" a="1"/>
  <c r="P382" i="5"/>
  <c r="P383" i="5" a="1"/>
  <c r="P383" i="5"/>
  <c r="P384" i="5" a="1"/>
  <c r="P384" i="5"/>
  <c r="P385" i="5" a="1"/>
  <c r="P385" i="5"/>
  <c r="P386" i="5" a="1"/>
  <c r="P386" i="5"/>
  <c r="P387" i="5" a="1"/>
  <c r="P387" i="5"/>
  <c r="P388" i="5" a="1"/>
  <c r="P388" i="5"/>
  <c r="P389" i="5" a="1"/>
  <c r="P389" i="5"/>
  <c r="P390" i="5" a="1"/>
  <c r="P390" i="5"/>
  <c r="P391" i="5" a="1"/>
  <c r="P391" i="5"/>
  <c r="P392" i="5" a="1"/>
  <c r="P392" i="5"/>
  <c r="P393" i="5" a="1"/>
  <c r="P393" i="5"/>
  <c r="P394" i="5" a="1"/>
  <c r="P394" i="5"/>
  <c r="P395" i="5" a="1"/>
  <c r="P395" i="5"/>
  <c r="P396" i="5" a="1"/>
  <c r="P396" i="5"/>
  <c r="P397" i="5" a="1"/>
  <c r="P397" i="5"/>
  <c r="P398" i="5" a="1"/>
  <c r="P398" i="5"/>
  <c r="P399" i="5" a="1"/>
  <c r="P399" i="5"/>
  <c r="P400" i="5" a="1"/>
  <c r="P400" i="5"/>
  <c r="P401" i="5" a="1"/>
  <c r="P401" i="5"/>
  <c r="P402" i="5" a="1"/>
  <c r="P402" i="5"/>
  <c r="P403" i="5" a="1"/>
  <c r="P403" i="5"/>
  <c r="P404" i="5" a="1"/>
  <c r="P404" i="5"/>
  <c r="P405" i="5" a="1"/>
  <c r="P405" i="5"/>
  <c r="P406" i="5" a="1"/>
  <c r="P406" i="5"/>
  <c r="P407" i="5" a="1"/>
  <c r="P407" i="5"/>
  <c r="P408" i="5" a="1"/>
  <c r="P408" i="5"/>
  <c r="P409" i="5" a="1"/>
  <c r="P409" i="5"/>
  <c r="P410" i="5" a="1"/>
  <c r="P410" i="5"/>
  <c r="P411" i="5" a="1"/>
  <c r="P411" i="5"/>
  <c r="P412" i="5" a="1"/>
  <c r="P412" i="5"/>
  <c r="P413" i="5" a="1"/>
  <c r="P413" i="5"/>
  <c r="P414" i="5" a="1"/>
  <c r="P414" i="5"/>
  <c r="P415" i="5" a="1"/>
  <c r="P415" i="5"/>
  <c r="P416" i="5" a="1"/>
  <c r="P416" i="5"/>
  <c r="P417" i="5" a="1"/>
  <c r="P417" i="5"/>
  <c r="P418" i="5" a="1"/>
  <c r="P418" i="5"/>
  <c r="P419" i="5" a="1"/>
  <c r="P419" i="5"/>
  <c r="P420" i="5" a="1"/>
  <c r="P420" i="5"/>
  <c r="P421" i="5" a="1"/>
  <c r="P421" i="5"/>
  <c r="P422" i="5" a="1"/>
  <c r="P422" i="5"/>
  <c r="P423" i="5" a="1"/>
  <c r="P423" i="5"/>
  <c r="P424" i="5" a="1"/>
  <c r="P424" i="5"/>
  <c r="P425" i="5" a="1"/>
  <c r="P425" i="5"/>
  <c r="P426" i="5" a="1"/>
  <c r="P426" i="5"/>
  <c r="P427" i="5" a="1"/>
  <c r="P427" i="5"/>
  <c r="P428" i="5" a="1"/>
  <c r="P428" i="5"/>
  <c r="P429" i="5" a="1"/>
  <c r="P429" i="5"/>
  <c r="P430" i="5" a="1"/>
  <c r="P430" i="5"/>
  <c r="P431" i="5" a="1"/>
  <c r="P431" i="5"/>
  <c r="P432" i="5" a="1"/>
  <c r="P432" i="5"/>
  <c r="P433" i="5" a="1"/>
  <c r="P433" i="5"/>
  <c r="P434" i="5" a="1"/>
  <c r="P434" i="5"/>
  <c r="P435" i="5" a="1"/>
  <c r="P435" i="5"/>
  <c r="P436" i="5" a="1"/>
  <c r="P436" i="5"/>
  <c r="P437" i="5" a="1"/>
  <c r="P437" i="5"/>
  <c r="P438" i="5" a="1"/>
  <c r="P438" i="5"/>
  <c r="P439" i="5" a="1"/>
  <c r="P439" i="5"/>
  <c r="P440" i="5" a="1"/>
  <c r="P440" i="5"/>
  <c r="P441" i="5" a="1"/>
  <c r="P441" i="5"/>
  <c r="P442" i="5" a="1"/>
  <c r="P442" i="5"/>
  <c r="P443" i="5" a="1"/>
  <c r="P443" i="5"/>
  <c r="P444" i="5" a="1"/>
  <c r="P444" i="5"/>
  <c r="P445" i="5" a="1"/>
  <c r="P445" i="5"/>
  <c r="P446" i="5" a="1"/>
  <c r="P446" i="5"/>
  <c r="P447" i="5" a="1"/>
  <c r="P447" i="5"/>
  <c r="P448" i="5" a="1"/>
  <c r="P448" i="5"/>
  <c r="P449" i="5" a="1"/>
  <c r="P449" i="5"/>
  <c r="P450" i="5" a="1"/>
  <c r="P450" i="5"/>
  <c r="P451" i="5" a="1"/>
  <c r="P451" i="5"/>
  <c r="P452" i="5" a="1"/>
  <c r="P452" i="5"/>
  <c r="P453" i="5" a="1"/>
  <c r="P453" i="5"/>
  <c r="P454" i="5" a="1"/>
  <c r="P454" i="5"/>
  <c r="P455" i="5" a="1"/>
  <c r="P455" i="5"/>
  <c r="P456" i="5" a="1"/>
  <c r="P456" i="5"/>
  <c r="P457" i="5" a="1"/>
  <c r="P457" i="5"/>
  <c r="P458" i="5" a="1"/>
  <c r="P458" i="5"/>
  <c r="P459" i="5" a="1"/>
  <c r="P459" i="5"/>
  <c r="P460" i="5" a="1"/>
  <c r="P460" i="5"/>
  <c r="P461" i="5" a="1"/>
  <c r="P461" i="5"/>
  <c r="P462" i="5" a="1"/>
  <c r="P462" i="5"/>
  <c r="P463" i="5" a="1"/>
  <c r="P463" i="5"/>
  <c r="P464" i="5" a="1"/>
  <c r="P464" i="5"/>
  <c r="P465" i="5" a="1"/>
  <c r="P465" i="5"/>
  <c r="P466" i="5" a="1"/>
  <c r="P466" i="5"/>
  <c r="P467" i="5" a="1"/>
  <c r="P467" i="5"/>
  <c r="P468" i="5" a="1"/>
  <c r="P468" i="5"/>
  <c r="P469" i="5" a="1"/>
  <c r="P469" i="5"/>
  <c r="P470" i="5" a="1"/>
  <c r="P470" i="5"/>
  <c r="P471" i="5" a="1"/>
  <c r="P471" i="5"/>
  <c r="P472" i="5" a="1"/>
  <c r="P472" i="5"/>
  <c r="P473" i="5" a="1"/>
  <c r="P473" i="5"/>
  <c r="P474" i="5" a="1"/>
  <c r="P474" i="5"/>
  <c r="P475" i="5" a="1"/>
  <c r="P475" i="5"/>
  <c r="P476" i="5" a="1"/>
  <c r="P476" i="5"/>
  <c r="P477" i="5" a="1"/>
  <c r="P477" i="5"/>
  <c r="P478" i="5" a="1"/>
  <c r="P478" i="5"/>
  <c r="P479" i="5" a="1"/>
  <c r="P479" i="5"/>
  <c r="P480" i="5" a="1"/>
  <c r="P480" i="5"/>
  <c r="P481" i="5" a="1"/>
  <c r="P481" i="5"/>
  <c r="P482" i="5" a="1"/>
  <c r="P482" i="5"/>
  <c r="P483" i="5" a="1"/>
  <c r="P483" i="5"/>
  <c r="P484" i="5" a="1"/>
  <c r="P484" i="5"/>
  <c r="P485" i="5" a="1"/>
  <c r="P485" i="5"/>
  <c r="P486" i="5" a="1"/>
  <c r="P486" i="5"/>
  <c r="P487" i="5" a="1"/>
  <c r="P487" i="5"/>
  <c r="P488" i="5" a="1"/>
  <c r="P488" i="5"/>
  <c r="P489" i="5" a="1"/>
  <c r="P489" i="5"/>
  <c r="P490" i="5" a="1"/>
  <c r="P490" i="5"/>
  <c r="P491" i="5" a="1"/>
  <c r="P491" i="5"/>
  <c r="P492" i="5" a="1"/>
  <c r="P492" i="5"/>
  <c r="P493" i="5" a="1"/>
  <c r="P493" i="5"/>
  <c r="P494" i="5" a="1"/>
  <c r="P494" i="5"/>
  <c r="P495" i="5" a="1"/>
  <c r="P495" i="5"/>
  <c r="P496" i="5" a="1"/>
  <c r="P496" i="5"/>
  <c r="P497" i="5" a="1"/>
  <c r="P497" i="5"/>
  <c r="P498" i="5" a="1"/>
  <c r="P498" i="5"/>
  <c r="P499" i="5" a="1"/>
  <c r="P499" i="5"/>
  <c r="P500" i="5" a="1"/>
  <c r="P500" i="5"/>
  <c r="P501" i="5" a="1"/>
  <c r="P501" i="5"/>
  <c r="P2" i="5" a="1"/>
  <c r="P2" i="5"/>
  <c r="K115" i="20"/>
  <c r="C115" i="20"/>
  <c r="K109" i="20"/>
  <c r="C109" i="20"/>
  <c r="K103" i="20"/>
  <c r="C103" i="20"/>
  <c r="K94" i="20"/>
  <c r="C94" i="20"/>
  <c r="K88" i="20"/>
  <c r="C88" i="20"/>
  <c r="K82" i="20"/>
  <c r="C82" i="20"/>
  <c r="K76" i="20"/>
  <c r="C76" i="20"/>
  <c r="K70" i="20"/>
  <c r="C70" i="20"/>
  <c r="K61" i="20"/>
  <c r="C61" i="20"/>
  <c r="K55" i="20"/>
  <c r="C55" i="20"/>
  <c r="K48" i="20"/>
  <c r="C48" i="20"/>
  <c r="K42" i="20"/>
  <c r="C42" i="20"/>
  <c r="K35" i="20"/>
  <c r="C35" i="20"/>
  <c r="C27" i="20"/>
  <c r="S21" i="20"/>
  <c r="K21" i="20"/>
  <c r="C21" i="20"/>
  <c r="S15" i="20"/>
  <c r="K15" i="20"/>
  <c r="C15" i="20"/>
  <c r="S8" i="20"/>
  <c r="K8" i="20"/>
  <c r="C8" i="20"/>
  <c r="G174" i="14"/>
  <c r="I172" i="14"/>
  <c r="G172" i="14"/>
  <c r="G164" i="14"/>
  <c r="G165" i="14"/>
  <c r="G166" i="14"/>
  <c r="G167" i="14"/>
  <c r="G168" i="14"/>
  <c r="G169" i="14"/>
  <c r="G170" i="14"/>
  <c r="G163" i="14"/>
  <c r="B87" i="19"/>
  <c r="B80" i="19"/>
  <c r="B72" i="19"/>
  <c r="B57" i="19" a="1"/>
  <c r="B50" i="19"/>
  <c r="D38" i="19"/>
  <c r="B38" i="19"/>
  <c r="D66" i="18"/>
  <c r="D58" i="18"/>
  <c r="D51" i="18"/>
  <c r="D37" i="18"/>
  <c r="D28" i="18"/>
  <c r="D14" i="18"/>
  <c r="D13" i="18"/>
  <c r="D12" i="18"/>
  <c r="F4" i="18"/>
  <c r="F3" i="18"/>
  <c r="F2" i="18"/>
  <c r="E111" i="14"/>
  <c r="C152" i="14"/>
  <c r="F133" i="14"/>
  <c r="D107" i="14" a="1"/>
  <c r="C105" i="14"/>
  <c r="C93" i="14"/>
  <c r="F80" i="14"/>
  <c r="F79" i="14"/>
  <c r="F74" i="14"/>
  <c r="F70" i="14"/>
  <c r="C60" i="14"/>
  <c r="C48" i="14"/>
  <c r="C46" i="14"/>
  <c r="C44" i="14"/>
  <c r="C35" i="14"/>
  <c r="C33" i="14"/>
  <c r="C30" i="14"/>
  <c r="C27" i="14"/>
  <c r="C25" i="14"/>
  <c r="C23" i="14"/>
  <c r="C21" i="14"/>
  <c r="G22" i="13"/>
  <c r="G21" i="13"/>
  <c r="G20" i="13"/>
  <c r="G19" i="13"/>
  <c r="G18" i="13"/>
  <c r="H14" i="13"/>
  <c r="H15" i="13"/>
  <c r="C24" i="1"/>
  <c r="B57" i="19"/>
  <c r="D58" i="19"/>
  <c r="C58" i="19"/>
  <c r="D59" i="19"/>
  <c r="C59" i="19"/>
  <c r="D107" i="14"/>
  <c r="E107" i="14"/>
  <c r="E108" i="14"/>
  <c r="E109" i="14"/>
  <c r="D57" i="19"/>
  <c r="C5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<sst xmlns="http://schemas.openxmlformats.org/spreadsheetml/2006/main" count="4078" uniqueCount="417">
  <si>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</si>
  <si>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</si>
  <si>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</si>
  <si>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</si>
  <si>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</si>
  <si>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</si>
  <si>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</si>
  <si>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</si>
  <si>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</si>
  <si>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</si>
  <si>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</si>
  <si>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</si>
  <si>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</si>
  <si>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</si>
  <si>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</si>
  <si>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</si>
  <si>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</si>
  <si>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</si>
  <si>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</si>
  <si>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</si>
  <si>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</si>
  <si>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</si>
  <si>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</si>
  <si>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</si>
  <si>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</si>
  <si>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</si>
  <si>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</si>
  <si>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</si>
  <si>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</si>
  <si>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</si>
  <si>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</si>
  <si>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</si>
  <si>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</si>
  <si>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</si>
  <si>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</si>
  <si>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</si>
  <si>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</si>
  <si>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</si>
  <si>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</si>
  <si>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</si>
  <si>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</si>
  <si>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</si>
  <si>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</si>
  <si>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</si>
  <si>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</si>
  <si>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</si>
  <si>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</si>
  <si>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</si>
  <si>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</si>
  <si>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</si>
  <si>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</si>
  <si>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</si>
  <si>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</si>
  <si>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</si>
  <si>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</si>
  <si>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</si>
  <si>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</si>
  <si>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</si>
  <si>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</si>
  <si>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</si>
  <si>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</si>
  <si>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</si>
  <si>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</si>
  <si>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</si>
  <si>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</si>
  <si>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</si>
  <si>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</si>
  <si>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</si>
  <si>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</si>
  <si>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</si>
  <si>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Functions</t>
  </si>
  <si>
    <t>BODMAS</t>
  </si>
  <si>
    <t>Sumif</t>
  </si>
  <si>
    <t>Count</t>
  </si>
  <si>
    <t>Countif</t>
  </si>
  <si>
    <t>Countifs</t>
  </si>
  <si>
    <t>Function Name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</si>
  <si>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</si>
  <si>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</si>
  <si>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</si>
  <si>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</si>
  <si>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</si>
  <si>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</si>
  <si>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</si>
  <si>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</si>
  <si>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</si>
  <si>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</si>
  <si>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</si>
  <si>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</si>
  <si>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</si>
  <si>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</si>
  <si>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</si>
  <si>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</si>
  <si>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</si>
  <si>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</si>
  <si>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</si>
  <si>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</si>
  <si>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</si>
  <si>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</si>
  <si>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</si>
  <si>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</si>
  <si>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</si>
  <si>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</si>
  <si>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</si>
  <si>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</si>
  <si>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</si>
  <si>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</si>
  <si>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</si>
  <si>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</si>
  <si>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</si>
  <si>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</si>
  <si>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</si>
  <si>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</si>
  <si>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</si>
  <si>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</si>
  <si>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</si>
  <si>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</si>
  <si>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</si>
  <si>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</si>
  <si>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</si>
  <si>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</si>
  <si>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</si>
  <si>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</si>
  <si>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</si>
  <si>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</si>
  <si>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</si>
  <si>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Range</t>
  </si>
  <si>
    <t>Criteria</t>
  </si>
  <si>
    <t>Sum_range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</si>
  <si>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</si>
  <si>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</si>
  <si>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</si>
  <si>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</si>
  <si>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</si>
  <si>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</si>
  <si>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</si>
  <si>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</si>
  <si>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</si>
  <si>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</si>
  <si>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</si>
  <si>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</si>
  <si>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</si>
  <si>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</si>
  <si>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</si>
  <si>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</si>
  <si>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</si>
  <si>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</si>
  <si>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</si>
  <si>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</si>
  <si>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</si>
  <si>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</si>
  <si>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</si>
  <si>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</si>
  <si>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</si>
  <si>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</si>
  <si>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</si>
  <si>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</si>
  <si>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</si>
  <si>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</si>
  <si>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</si>
  <si>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</si>
  <si>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</si>
  <si>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</si>
  <si>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</si>
  <si>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</si>
  <si>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</si>
  <si>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</si>
  <si>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</si>
  <si>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</si>
  <si>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</si>
  <si>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</si>
  <si>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</si>
  <si>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</si>
  <si>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</si>
  <si>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</si>
  <si>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</si>
  <si>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</si>
  <si>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</si>
  <si>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</si>
  <si>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</si>
  <si>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</si>
  <si>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</si>
  <si>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</si>
  <si>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</si>
  <si>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</si>
  <si>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</si>
  <si>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</si>
  <si>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</si>
  <si>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</si>
  <si>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</si>
  <si>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</si>
  <si>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</si>
  <si>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</si>
  <si>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</si>
  <si>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</si>
  <si>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</si>
  <si>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</si>
  <si>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</si>
  <si>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</si>
  <si>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</si>
  <si>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</si>
  <si>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</si>
  <si>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</si>
  <si>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</si>
  <si>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</si>
  <si>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</si>
  <si>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</si>
  <si>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</si>
  <si>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</si>
  <si>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</si>
  <si>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</si>
  <si>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</si>
  <si>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</si>
  <si>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</si>
  <si>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</si>
  <si>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</si>
  <si>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</si>
  <si>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</si>
  <si>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</si>
  <si>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</si>
  <si>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</si>
  <si>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</si>
  <si>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</si>
  <si>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</si>
  <si>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</si>
  <si>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</si>
  <si>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</si>
  <si>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</si>
  <si>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</si>
  <si>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</si>
  <si>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</si>
  <si>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</si>
  <si>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</si>
  <si>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</si>
  <si>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</si>
  <si>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</si>
  <si>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</si>
  <si>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</si>
  <si>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</si>
  <si>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</si>
  <si>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</si>
  <si>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</si>
  <si>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</si>
  <si>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</si>
  <si>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</si>
  <si>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</si>
  <si>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</si>
  <si>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</si>
  <si>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</si>
  <si>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</si>
  <si>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</si>
  <si>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</si>
  <si>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</si>
  <si>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</si>
  <si>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</si>
  <si>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</si>
  <si>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</si>
  <si>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</si>
  <si>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</si>
  <si>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</si>
  <si>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</si>
  <si>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</si>
  <si>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</si>
  <si>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</si>
  <si>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</si>
  <si>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</si>
  <si>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</si>
  <si>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</si>
  <si>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</si>
  <si>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</si>
  <si>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</si>
  <si>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a</t>
  </si>
  <si>
    <t>Operator</t>
  </si>
  <si>
    <r>
      <t xml:space="preserve">An </t>
    </r>
    <r>
      <rPr>
        <b/>
        <sz val="11"/>
        <color theme="1"/>
        <rFont val="Aptos Narrow"/>
        <family val="2"/>
        <scheme val="minor"/>
      </rPr>
      <t>operator</t>
    </r>
    <r>
      <rPr>
        <sz val="11"/>
        <color theme="1"/>
        <rFont val="Aptos Narrow"/>
        <family val="2"/>
        <scheme val="minor"/>
      </rPr>
      <t xml:space="preserve"> in Excel is a symbol used in formulas to perform actions on cell values or numbers.</t>
    </r>
  </si>
  <si>
    <t>Operand</t>
  </si>
  <si>
    <r>
      <t xml:space="preserve">An </t>
    </r>
    <r>
      <rPr>
        <b/>
        <sz val="11"/>
        <color theme="1"/>
        <rFont val="Aptos Narrow"/>
        <family val="2"/>
        <scheme val="minor"/>
      </rPr>
      <t>operand</t>
    </r>
    <r>
      <rPr>
        <sz val="11"/>
        <color theme="1"/>
        <rFont val="Aptos Narrow"/>
        <family val="2"/>
        <scheme val="minor"/>
      </rPr>
      <t xml:space="preserve"> in Excel is the value, number, or cell reference on which the operator acts.</t>
    </r>
  </si>
  <si>
    <t>PEMDAS</t>
  </si>
  <si>
    <t xml:space="preserve">Bracket </t>
  </si>
  <si>
    <t>Of</t>
  </si>
  <si>
    <t>Division</t>
  </si>
  <si>
    <t>Multiplication</t>
  </si>
  <si>
    <t>Addition</t>
  </si>
  <si>
    <t>Subtraction</t>
  </si>
  <si>
    <t>Parenthesis</t>
  </si>
  <si>
    <t>Exponentiation</t>
  </si>
  <si>
    <t>`+</t>
  </si>
  <si>
    <t>`-</t>
  </si>
  <si>
    <t>`*</t>
  </si>
  <si>
    <t>`/</t>
  </si>
  <si>
    <t>`^</t>
  </si>
  <si>
    <t>()</t>
  </si>
  <si>
    <t>Symbol</t>
  </si>
  <si>
    <t>Description</t>
  </si>
  <si>
    <t>Example</t>
  </si>
  <si>
    <t>Result</t>
  </si>
  <si>
    <t>+</t>
  </si>
  <si>
    <t>Adds two numbers or cell values</t>
  </si>
  <si>
    <r>
      <t>=5+3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=A1+B1</t>
    </r>
  </si>
  <si>
    <t>-</t>
  </si>
  <si>
    <t>Subtracts one number or cell value from another</t>
  </si>
  <si>
    <r>
      <t>=10-4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=A1-B1</t>
    </r>
  </si>
  <si>
    <t>*</t>
  </si>
  <si>
    <t>Multiplies two numbers or cell values</t>
  </si>
  <si>
    <r>
      <t>=6*3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=A1*B1</t>
    </r>
  </si>
  <si>
    <t>/</t>
  </si>
  <si>
    <t>Divides one number or cell value by another</t>
  </si>
  <si>
    <r>
      <t>=15/3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=A1/B1</t>
    </r>
  </si>
  <si>
    <t>^</t>
  </si>
  <si>
    <t>Raises one number to the power of another</t>
  </si>
  <si>
    <r>
      <t>=2^3</t>
    </r>
    <r>
      <rPr>
        <sz val="11"/>
        <color theme="1"/>
        <rFont val="Aptos Narrow"/>
        <family val="2"/>
        <scheme val="minor"/>
      </rPr>
      <t xml:space="preserve"> (2^3)</t>
    </r>
  </si>
  <si>
    <t>Parentheses</t>
  </si>
  <si>
    <t>Groups operations to control calculation order</t>
  </si>
  <si>
    <t>Depends on values</t>
  </si>
  <si>
    <t>Modulus</t>
  </si>
  <si>
    <t>(No direct operator)</t>
  </si>
  <si>
    <r>
      <t xml:space="preserve">Modulus (remainder) needs a formula like </t>
    </r>
    <r>
      <rPr>
        <sz val="10"/>
        <color theme="1"/>
        <rFont val="Arial Unicode MS"/>
      </rPr>
      <t>=MOD(A1,B1)</t>
    </r>
  </si>
  <si>
    <r>
      <t xml:space="preserve">In Excel, a </t>
    </r>
    <r>
      <rPr>
        <b/>
        <sz val="11"/>
        <color theme="1"/>
        <rFont val="Aptos Narrow"/>
        <family val="2"/>
        <scheme val="minor"/>
      </rPr>
      <t>function</t>
    </r>
    <r>
      <rPr>
        <sz val="11"/>
        <color theme="1"/>
        <rFont val="Aptos Narrow"/>
        <family val="2"/>
        <scheme val="minor"/>
      </rPr>
      <t xml:space="preserve"> is a predefined formula that simplifies calculations and data manipulation. Functions allow you to perform operations on numbers, text, dates, and other data without having to write complex formulas manually.</t>
    </r>
  </si>
  <si>
    <t>Arguments / Parameters</t>
  </si>
  <si>
    <t>SUM</t>
  </si>
  <si>
    <t>SUMIF</t>
  </si>
  <si>
    <t>SUMIFS</t>
  </si>
  <si>
    <t>Average</t>
  </si>
  <si>
    <t>Averageif</t>
  </si>
  <si>
    <t>Averageifs</t>
  </si>
  <si>
    <t>Qty</t>
  </si>
  <si>
    <t>Product</t>
  </si>
  <si>
    <t>1. Department Budget: Your manager has asked you to calculate the total salary budget for the company. Can you find the sum of all employees' salaries?</t>
  </si>
  <si>
    <t>If we are taking ref in same excel worksheet it take relative ref</t>
  </si>
  <si>
    <t>If we take ref from another excel worksheet it will take absolute ref</t>
  </si>
  <si>
    <t>6. Performance Incentive: The company offers a performance bonus based on rating. Sum up the total of all performance ratings to allocate bonuses.</t>
  </si>
  <si>
    <t>Prod1</t>
  </si>
  <si>
    <t>Prod2</t>
  </si>
  <si>
    <t>Prod3</t>
  </si>
  <si>
    <t>Prod4</t>
  </si>
  <si>
    <t>Whats the total qty for Product 1</t>
  </si>
  <si>
    <t>Whats the total qty for Product 3</t>
  </si>
  <si>
    <t>What is the total Qty for qty greater than 10</t>
  </si>
  <si>
    <t>3. High Performers: The HR team wants to reward employees with a performance rating of 8 or more. What is the total salary of employees with a performance rating of 8 or more?</t>
  </si>
  <si>
    <t>&gt;=8</t>
  </si>
  <si>
    <t>5. Contract Worker Pay: What is the total salary of all employees working under contract?</t>
  </si>
  <si>
    <t>sum_range</t>
  </si>
  <si>
    <t>criteria_range_1</t>
  </si>
  <si>
    <t>criteria_range_2</t>
  </si>
  <si>
    <t>criteria_1</t>
  </si>
  <si>
    <t>criteria_2</t>
  </si>
  <si>
    <t>Work Exp</t>
  </si>
  <si>
    <t>&lt;10</t>
  </si>
  <si>
    <t>&gt;70000</t>
  </si>
  <si>
    <t>Work Hours per week</t>
  </si>
  <si>
    <t>COUNT</t>
  </si>
  <si>
    <t>COUNTIF</t>
  </si>
  <si>
    <t>COUNTIFS</t>
  </si>
  <si>
    <t>all</t>
  </si>
  <si>
    <t>one Criteria</t>
  </si>
  <si>
    <t>one or more Criteria</t>
  </si>
  <si>
    <t>Max</t>
  </si>
  <si>
    <t>Maxifs</t>
  </si>
  <si>
    <t>intern</t>
  </si>
  <si>
    <t>Numeric values</t>
  </si>
  <si>
    <t>CountBlank</t>
  </si>
  <si>
    <t xml:space="preserve">Blank </t>
  </si>
  <si>
    <t>Counta</t>
  </si>
  <si>
    <t>Non Blank Values</t>
  </si>
  <si>
    <t>1. Total Employees: Count the total number of employees in the dataset.</t>
  </si>
  <si>
    <t>Emp_Id</t>
  </si>
  <si>
    <t>5. High Performers: Count the number of employees with a performance rating of 8 or more.</t>
  </si>
  <si>
    <t>Performance rating</t>
  </si>
  <si>
    <t>&gt;7</t>
  </si>
  <si>
    <t>Clear</t>
  </si>
  <si>
    <t>Concept understand</t>
  </si>
  <si>
    <t>Clear from the brain</t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</si>
  <si>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 and above $20000?</t>
    </r>
  </si>
  <si>
    <t>Price</t>
  </si>
  <si>
    <t>SUM Function:</t>
  </si>
  <si>
    <t>SUMIF Function:</t>
  </si>
  <si>
    <t>SUMIFS Function:</t>
  </si>
  <si>
    <t>SUMPRODUCT Function:</t>
  </si>
  <si>
    <t>Gender By Values</t>
  </si>
  <si>
    <t>Marital Status Values</t>
  </si>
  <si>
    <t>COUNT Function:</t>
  </si>
  <si>
    <t>COUNTA Function:</t>
  </si>
  <si>
    <t>Contract or not and Salary Listed</t>
  </si>
  <si>
    <t>COUNTBLANK Function:</t>
  </si>
  <si>
    <t>COUNTIF Function:</t>
  </si>
  <si>
    <t>COUNTIFS Function:</t>
  </si>
  <si>
    <t>MOD Function:</t>
  </si>
  <si>
    <t>Odd Salary</t>
  </si>
  <si>
    <t>Work Hours Group</t>
  </si>
  <si>
    <t>Age Divided by 7</t>
  </si>
  <si>
    <t>The column which is used to determine Mod is, S Column in Dataset sheet.</t>
  </si>
  <si>
    <t>The column which is used to determine Mod is, T Column in Dataset sheet.</t>
  </si>
  <si>
    <t>The column which is used to determine Mod is, U Column in Dataset sheet.</t>
  </si>
  <si>
    <t>Experience divide by 4</t>
  </si>
  <si>
    <t>The column which is used to determine Mod is, V Column in Dataset sheet.</t>
  </si>
  <si>
    <t>Projects Divide by 3</t>
  </si>
  <si>
    <t>Salary Divide by 5</t>
  </si>
  <si>
    <t>The column which is used to determine Mod is, W Column in Dataset sheet.</t>
  </si>
  <si>
    <t>The column which is used to determine Mod is, X Column in Dataset sheet.</t>
  </si>
  <si>
    <t>Perfomance Rating divide by 3</t>
  </si>
  <si>
    <t>The column which is used to determine Mod is, Y Column in Dataset sheet.</t>
  </si>
  <si>
    <t>Work Hours % 8 = 4</t>
  </si>
  <si>
    <t>The column which is used to determine Mod is, Z Column in Dataset sheet.</t>
  </si>
  <si>
    <t>Experience % 7</t>
  </si>
  <si>
    <t>The column which is used to determine Mod is, AA Column in Dataset sheet.</t>
  </si>
  <si>
    <t>Projects % 4 = 3</t>
  </si>
  <si>
    <t>The column which is used to determine Mod is, AB Column in Dataset sheet.</t>
  </si>
  <si>
    <t>AVERAGE Function:</t>
  </si>
  <si>
    <t>Average Salary</t>
  </si>
  <si>
    <t>Average Experience</t>
  </si>
  <si>
    <t>Projects Handled</t>
  </si>
  <si>
    <t>Years in Role</t>
  </si>
  <si>
    <t>Austin Office Salary</t>
  </si>
  <si>
    <t>Marketing Work Hours</t>
  </si>
  <si>
    <t>Contract Employees’ Salary</t>
  </si>
  <si>
    <t>Average Age</t>
  </si>
  <si>
    <t>AVERAGEIF Function:</t>
  </si>
  <si>
    <t>AVERAGEIFS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</si>
</sst>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&quot;₹&quot;\ #,##0.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9C57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43" fontId="0" fillId="0" borderId="0" xfId="1" applyFont="1"/>
    <xf numFmtId="0" fontId="0" fillId="5" borderId="0" xfId="0" applyFill="1"/>
    <xf numFmtId="0" fontId="0" fillId="7" borderId="0" xfId="0" applyFill="1"/>
    <xf numFmtId="164" fontId="0" fillId="0" borderId="0" xfId="0" applyNumberFormat="1"/>
    <xf numFmtId="0" fontId="0" fillId="8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9" borderId="0" xfId="0" applyFont="1" applyFill="1" applyAlignment="1">
      <alignment horizontal="center" vertical="center" wrapText="1"/>
    </xf>
    <xf numFmtId="0" fontId="7" fillId="6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796727-7F7C-4BC4-813D-BDF8535ADB6B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1" Type="http://schemas.openxmlformats.org/officeDocument/2006/relationships/image" Target="../media/image29.png"/><Relationship Id="rId42" Type="http://schemas.openxmlformats.org/officeDocument/2006/relationships/image" Target="../media/image41.png"/><Relationship Id="rId63" Type="http://schemas.openxmlformats.org/officeDocument/2006/relationships/customXml" Target="../ink/ink36.xml"/><Relationship Id="rId84" Type="http://schemas.openxmlformats.org/officeDocument/2006/relationships/image" Target="../media/image67.png"/><Relationship Id="rId138" Type="http://schemas.openxmlformats.org/officeDocument/2006/relationships/image" Target="../media/image94.png"/><Relationship Id="rId107" Type="http://schemas.openxmlformats.org/officeDocument/2006/relationships/customXml" Target="../ink/ink55.xml"/><Relationship Id="rId11" Type="http://schemas.openxmlformats.org/officeDocument/2006/relationships/image" Target="../media/image21.png"/><Relationship Id="rId32" Type="http://schemas.openxmlformats.org/officeDocument/2006/relationships/image" Target="../media/image35.png"/><Relationship Id="rId53" Type="http://schemas.openxmlformats.org/officeDocument/2006/relationships/image" Target="../media/image48.png"/><Relationship Id="rId74" Type="http://schemas.openxmlformats.org/officeDocument/2006/relationships/image" Target="../media/image61.png"/><Relationship Id="rId128" Type="http://schemas.openxmlformats.org/officeDocument/2006/relationships/image" Target="../media/image89.png"/><Relationship Id="rId149" Type="http://schemas.openxmlformats.org/officeDocument/2006/relationships/customXml" Target="../ink/ink76.xml"/><Relationship Id="rId5" Type="http://schemas.openxmlformats.org/officeDocument/2006/relationships/image" Target="../media/image16.png"/><Relationship Id="rId95" Type="http://schemas.openxmlformats.org/officeDocument/2006/relationships/customXml" Target="../ink/ink49.xml"/><Relationship Id="rId22" Type="http://schemas.openxmlformats.org/officeDocument/2006/relationships/customXml" Target="../ink/ink19.xml"/><Relationship Id="rId27" Type="http://schemas.openxmlformats.org/officeDocument/2006/relationships/image" Target="../media/image32.png"/><Relationship Id="rId43" Type="http://schemas.openxmlformats.org/officeDocument/2006/relationships/customXml" Target="../ink/ink28.xml"/><Relationship Id="rId48" Type="http://schemas.openxmlformats.org/officeDocument/2006/relationships/image" Target="../media/image44.png"/><Relationship Id="rId64" Type="http://schemas.openxmlformats.org/officeDocument/2006/relationships/image" Target="../media/image54.png"/><Relationship Id="rId69" Type="http://schemas.openxmlformats.org/officeDocument/2006/relationships/image" Target="../media/image58.png"/><Relationship Id="rId113" Type="http://schemas.openxmlformats.org/officeDocument/2006/relationships/customXml" Target="../ink/ink58.xml"/><Relationship Id="rId118" Type="http://schemas.openxmlformats.org/officeDocument/2006/relationships/image" Target="../media/image84.png"/><Relationship Id="rId134" Type="http://schemas.openxmlformats.org/officeDocument/2006/relationships/image" Target="../media/image92.png"/><Relationship Id="rId139" Type="http://schemas.openxmlformats.org/officeDocument/2006/relationships/customXml" Target="../ink/ink71.xml"/><Relationship Id="rId80" Type="http://schemas.openxmlformats.org/officeDocument/2006/relationships/customXml" Target="../ink/ink42.xml"/><Relationship Id="rId85" Type="http://schemas.openxmlformats.org/officeDocument/2006/relationships/customXml" Target="../ink/ink44.xml"/><Relationship Id="rId150" Type="http://schemas.openxmlformats.org/officeDocument/2006/relationships/image" Target="../media/image100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33" Type="http://schemas.openxmlformats.org/officeDocument/2006/relationships/customXml" Target="../ink/ink24.xml"/><Relationship Id="rId38" Type="http://schemas.openxmlformats.org/officeDocument/2006/relationships/image" Target="../media/image38.png"/><Relationship Id="rId59" Type="http://schemas.openxmlformats.org/officeDocument/2006/relationships/customXml" Target="../ink/ink34.xml"/><Relationship Id="rId103" Type="http://schemas.openxmlformats.org/officeDocument/2006/relationships/customXml" Target="../ink/ink53.xml"/><Relationship Id="rId108" Type="http://schemas.openxmlformats.org/officeDocument/2006/relationships/image" Target="../media/image79.png"/><Relationship Id="rId124" Type="http://schemas.openxmlformats.org/officeDocument/2006/relationships/image" Target="../media/image87.png"/><Relationship Id="rId129" Type="http://schemas.openxmlformats.org/officeDocument/2006/relationships/customXml" Target="../ink/ink66.xml"/><Relationship Id="rId54" Type="http://schemas.openxmlformats.org/officeDocument/2006/relationships/customXml" Target="../ink/ink32.xml"/><Relationship Id="rId70" Type="http://schemas.openxmlformats.org/officeDocument/2006/relationships/customXml" Target="../ink/ink38.xml"/><Relationship Id="rId75" Type="http://schemas.openxmlformats.org/officeDocument/2006/relationships/image" Target="../media/image62.png"/><Relationship Id="rId91" Type="http://schemas.openxmlformats.org/officeDocument/2006/relationships/customXml" Target="../ink/ink47.xml"/><Relationship Id="rId96" Type="http://schemas.openxmlformats.org/officeDocument/2006/relationships/image" Target="../media/image73.png"/><Relationship Id="rId140" Type="http://schemas.openxmlformats.org/officeDocument/2006/relationships/image" Target="../media/image95.png"/><Relationship Id="rId145" Type="http://schemas.openxmlformats.org/officeDocument/2006/relationships/customXml" Target="../ink/ink74.xml"/><Relationship Id="rId1" Type="http://schemas.openxmlformats.org/officeDocument/2006/relationships/image" Target="../media/image14.png"/><Relationship Id="rId6" Type="http://schemas.openxmlformats.org/officeDocument/2006/relationships/customXml" Target="../ink/ink16.xml"/><Relationship Id="rId23" Type="http://schemas.openxmlformats.org/officeDocument/2006/relationships/image" Target="../media/image30.png"/><Relationship Id="rId28" Type="http://schemas.openxmlformats.org/officeDocument/2006/relationships/image" Target="../media/image33.png"/><Relationship Id="rId49" Type="http://schemas.openxmlformats.org/officeDocument/2006/relationships/customXml" Target="../ink/ink31.xml"/><Relationship Id="rId114" Type="http://schemas.openxmlformats.org/officeDocument/2006/relationships/image" Target="../media/image82.png"/><Relationship Id="rId119" Type="http://schemas.openxmlformats.org/officeDocument/2006/relationships/customXml" Target="../ink/ink61.xml"/><Relationship Id="rId44" Type="http://schemas.openxmlformats.org/officeDocument/2006/relationships/image" Target="../media/image42.png"/><Relationship Id="rId60" Type="http://schemas.openxmlformats.org/officeDocument/2006/relationships/image" Target="../media/image52.png"/><Relationship Id="rId65" Type="http://schemas.openxmlformats.org/officeDocument/2006/relationships/image" Target="../media/image55.png"/><Relationship Id="rId81" Type="http://schemas.openxmlformats.org/officeDocument/2006/relationships/image" Target="../media/image65.png"/><Relationship Id="rId86" Type="http://schemas.openxmlformats.org/officeDocument/2006/relationships/image" Target="../media/image68.png"/><Relationship Id="rId130" Type="http://schemas.openxmlformats.org/officeDocument/2006/relationships/image" Target="../media/image90.png"/><Relationship Id="rId135" Type="http://schemas.openxmlformats.org/officeDocument/2006/relationships/customXml" Target="../ink/ink69.xml"/><Relationship Id="rId151" Type="http://schemas.openxmlformats.org/officeDocument/2006/relationships/customXml" Target="../ink/ink77.xml"/><Relationship Id="rId13" Type="http://schemas.openxmlformats.org/officeDocument/2006/relationships/image" Target="../media/image23.png"/><Relationship Id="rId18" Type="http://schemas.openxmlformats.org/officeDocument/2006/relationships/customXml" Target="../ink/ink17.xml"/><Relationship Id="rId39" Type="http://schemas.openxmlformats.org/officeDocument/2006/relationships/customXml" Target="../ink/ink27.xml"/><Relationship Id="rId109" Type="http://schemas.openxmlformats.org/officeDocument/2006/relationships/customXml" Target="../ink/ink56.xml"/><Relationship Id="rId34" Type="http://schemas.openxmlformats.org/officeDocument/2006/relationships/image" Target="../media/image36.png"/><Relationship Id="rId50" Type="http://schemas.openxmlformats.org/officeDocument/2006/relationships/image" Target="../media/image45.png"/><Relationship Id="rId55" Type="http://schemas.openxmlformats.org/officeDocument/2006/relationships/image" Target="../media/image49.png"/><Relationship Id="rId76" Type="http://schemas.openxmlformats.org/officeDocument/2006/relationships/customXml" Target="../ink/ink40.xml"/><Relationship Id="rId97" Type="http://schemas.openxmlformats.org/officeDocument/2006/relationships/customXml" Target="../ink/ink50.xml"/><Relationship Id="rId104" Type="http://schemas.openxmlformats.org/officeDocument/2006/relationships/image" Target="../media/image77.png"/><Relationship Id="rId120" Type="http://schemas.openxmlformats.org/officeDocument/2006/relationships/image" Target="../media/image85.png"/><Relationship Id="rId125" Type="http://schemas.openxmlformats.org/officeDocument/2006/relationships/customXml" Target="../ink/ink64.xml"/><Relationship Id="rId141" Type="http://schemas.openxmlformats.org/officeDocument/2006/relationships/customXml" Target="../ink/ink72.xml"/><Relationship Id="rId146" Type="http://schemas.openxmlformats.org/officeDocument/2006/relationships/image" Target="../media/image98.png"/><Relationship Id="rId7" Type="http://schemas.openxmlformats.org/officeDocument/2006/relationships/image" Target="../media/image17.png"/><Relationship Id="rId71" Type="http://schemas.openxmlformats.org/officeDocument/2006/relationships/image" Target="../media/image59.png"/><Relationship Id="rId92" Type="http://schemas.openxmlformats.org/officeDocument/2006/relationships/image" Target="../media/image71.png"/><Relationship Id="rId2" Type="http://schemas.openxmlformats.org/officeDocument/2006/relationships/customXml" Target="../ink/ink14.xml"/><Relationship Id="rId29" Type="http://schemas.openxmlformats.org/officeDocument/2006/relationships/customXml" Target="../ink/ink22.xml"/><Relationship Id="rId24" Type="http://schemas.openxmlformats.org/officeDocument/2006/relationships/customXml" Target="../ink/ink20.xml"/><Relationship Id="rId40" Type="http://schemas.openxmlformats.org/officeDocument/2006/relationships/image" Target="../media/image39.png"/><Relationship Id="rId45" Type="http://schemas.openxmlformats.org/officeDocument/2006/relationships/customXml" Target="../ink/ink29.xml"/><Relationship Id="rId66" Type="http://schemas.openxmlformats.org/officeDocument/2006/relationships/image" Target="../media/image56.png"/><Relationship Id="rId87" Type="http://schemas.openxmlformats.org/officeDocument/2006/relationships/customXml" Target="../ink/ink45.xml"/><Relationship Id="rId110" Type="http://schemas.openxmlformats.org/officeDocument/2006/relationships/image" Target="../media/image80.png"/><Relationship Id="rId115" Type="http://schemas.openxmlformats.org/officeDocument/2006/relationships/customXml" Target="../ink/ink59.xml"/><Relationship Id="rId131" Type="http://schemas.openxmlformats.org/officeDocument/2006/relationships/customXml" Target="../ink/ink67.xml"/><Relationship Id="rId136" Type="http://schemas.openxmlformats.org/officeDocument/2006/relationships/image" Target="../media/image93.png"/><Relationship Id="rId61" Type="http://schemas.openxmlformats.org/officeDocument/2006/relationships/customXml" Target="../ink/ink35.xml"/><Relationship Id="rId82" Type="http://schemas.openxmlformats.org/officeDocument/2006/relationships/customXml" Target="../ink/ink43.xml"/><Relationship Id="rId152" Type="http://schemas.openxmlformats.org/officeDocument/2006/relationships/image" Target="../media/image101.png"/><Relationship Id="rId19" Type="http://schemas.openxmlformats.org/officeDocument/2006/relationships/image" Target="../media/image28.png"/><Relationship Id="rId14" Type="http://schemas.openxmlformats.org/officeDocument/2006/relationships/image" Target="../media/image24.png"/><Relationship Id="rId30" Type="http://schemas.openxmlformats.org/officeDocument/2006/relationships/image" Target="../media/image34.png"/><Relationship Id="rId35" Type="http://schemas.openxmlformats.org/officeDocument/2006/relationships/customXml" Target="../ink/ink25.xml"/><Relationship Id="rId56" Type="http://schemas.openxmlformats.org/officeDocument/2006/relationships/image" Target="../media/image50.png"/><Relationship Id="rId77" Type="http://schemas.openxmlformats.org/officeDocument/2006/relationships/image" Target="../media/image63.png"/><Relationship Id="rId100" Type="http://schemas.openxmlformats.org/officeDocument/2006/relationships/image" Target="../media/image75.png"/><Relationship Id="rId105" Type="http://schemas.openxmlformats.org/officeDocument/2006/relationships/customXml" Target="../ink/ink54.xml"/><Relationship Id="rId126" Type="http://schemas.openxmlformats.org/officeDocument/2006/relationships/image" Target="../media/image88.png"/><Relationship Id="rId147" Type="http://schemas.openxmlformats.org/officeDocument/2006/relationships/customXml" Target="../ink/ink75.xml"/><Relationship Id="rId8" Type="http://schemas.openxmlformats.org/officeDocument/2006/relationships/image" Target="../media/image18.png"/><Relationship Id="rId51" Type="http://schemas.openxmlformats.org/officeDocument/2006/relationships/image" Target="../media/image46.png"/><Relationship Id="rId72" Type="http://schemas.openxmlformats.org/officeDocument/2006/relationships/customXml" Target="../ink/ink39.xml"/><Relationship Id="rId93" Type="http://schemas.openxmlformats.org/officeDocument/2006/relationships/customXml" Target="../ink/ink48.xml"/><Relationship Id="rId98" Type="http://schemas.openxmlformats.org/officeDocument/2006/relationships/image" Target="../media/image74.png"/><Relationship Id="rId121" Type="http://schemas.openxmlformats.org/officeDocument/2006/relationships/customXml" Target="../ink/ink62.xml"/><Relationship Id="rId142" Type="http://schemas.openxmlformats.org/officeDocument/2006/relationships/image" Target="../media/image96.png"/><Relationship Id="rId3" Type="http://schemas.openxmlformats.org/officeDocument/2006/relationships/image" Target="../media/image15.png"/><Relationship Id="rId25" Type="http://schemas.openxmlformats.org/officeDocument/2006/relationships/image" Target="../media/image31.png"/><Relationship Id="rId46" Type="http://schemas.openxmlformats.org/officeDocument/2006/relationships/image" Target="../media/image43.png"/><Relationship Id="rId67" Type="http://schemas.openxmlformats.org/officeDocument/2006/relationships/image" Target="../media/image57.png"/><Relationship Id="rId116" Type="http://schemas.openxmlformats.org/officeDocument/2006/relationships/image" Target="../media/image83.png"/><Relationship Id="rId137" Type="http://schemas.openxmlformats.org/officeDocument/2006/relationships/customXml" Target="../ink/ink70.xml"/><Relationship Id="rId20" Type="http://schemas.openxmlformats.org/officeDocument/2006/relationships/customXml" Target="../ink/ink18.xml"/><Relationship Id="rId41" Type="http://schemas.openxmlformats.org/officeDocument/2006/relationships/image" Target="../media/image40.png"/><Relationship Id="rId62" Type="http://schemas.openxmlformats.org/officeDocument/2006/relationships/image" Target="../media/image53.png"/><Relationship Id="rId83" Type="http://schemas.openxmlformats.org/officeDocument/2006/relationships/image" Target="../media/image66.png"/><Relationship Id="rId88" Type="http://schemas.openxmlformats.org/officeDocument/2006/relationships/image" Target="../media/image69.png"/><Relationship Id="rId111" Type="http://schemas.openxmlformats.org/officeDocument/2006/relationships/customXml" Target="../ink/ink57.xml"/><Relationship Id="rId132" Type="http://schemas.openxmlformats.org/officeDocument/2006/relationships/image" Target="../media/image91.png"/><Relationship Id="rId15" Type="http://schemas.openxmlformats.org/officeDocument/2006/relationships/image" Target="../media/image25.png"/><Relationship Id="rId36" Type="http://schemas.openxmlformats.org/officeDocument/2006/relationships/image" Target="../media/image37.png"/><Relationship Id="rId57" Type="http://schemas.openxmlformats.org/officeDocument/2006/relationships/customXml" Target="../ink/ink33.xml"/><Relationship Id="rId106" Type="http://schemas.openxmlformats.org/officeDocument/2006/relationships/image" Target="../media/image78.png"/><Relationship Id="rId127" Type="http://schemas.openxmlformats.org/officeDocument/2006/relationships/customXml" Target="../ink/ink65.xml"/><Relationship Id="rId10" Type="http://schemas.openxmlformats.org/officeDocument/2006/relationships/image" Target="../media/image20.png"/><Relationship Id="rId31" Type="http://schemas.openxmlformats.org/officeDocument/2006/relationships/customXml" Target="../ink/ink23.xml"/><Relationship Id="rId52" Type="http://schemas.openxmlformats.org/officeDocument/2006/relationships/image" Target="../media/image47.png"/><Relationship Id="rId73" Type="http://schemas.openxmlformats.org/officeDocument/2006/relationships/image" Target="../media/image60.png"/><Relationship Id="rId78" Type="http://schemas.openxmlformats.org/officeDocument/2006/relationships/customXml" Target="../ink/ink41.xml"/><Relationship Id="rId94" Type="http://schemas.openxmlformats.org/officeDocument/2006/relationships/image" Target="../media/image72.png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86.png"/><Relationship Id="rId143" Type="http://schemas.openxmlformats.org/officeDocument/2006/relationships/customXml" Target="../ink/ink73.xml"/><Relationship Id="rId148" Type="http://schemas.openxmlformats.org/officeDocument/2006/relationships/image" Target="../media/image99.png"/><Relationship Id="rId4" Type="http://schemas.openxmlformats.org/officeDocument/2006/relationships/customXml" Target="../ink/ink15.xml"/><Relationship Id="rId9" Type="http://schemas.openxmlformats.org/officeDocument/2006/relationships/image" Target="../media/image19.png"/><Relationship Id="rId26" Type="http://schemas.openxmlformats.org/officeDocument/2006/relationships/customXml" Target="../ink/ink21.xml"/><Relationship Id="rId47" Type="http://schemas.openxmlformats.org/officeDocument/2006/relationships/customXml" Target="../ink/ink30.xml"/><Relationship Id="rId68" Type="http://schemas.openxmlformats.org/officeDocument/2006/relationships/customXml" Target="../ink/ink37.xml"/><Relationship Id="rId89" Type="http://schemas.openxmlformats.org/officeDocument/2006/relationships/customXml" Target="../ink/ink46.xml"/><Relationship Id="rId112" Type="http://schemas.openxmlformats.org/officeDocument/2006/relationships/image" Target="../media/image81.png"/><Relationship Id="rId133" Type="http://schemas.openxmlformats.org/officeDocument/2006/relationships/customXml" Target="../ink/ink68.xml"/><Relationship Id="rId16" Type="http://schemas.openxmlformats.org/officeDocument/2006/relationships/image" Target="../media/image26.png"/><Relationship Id="rId37" Type="http://schemas.openxmlformats.org/officeDocument/2006/relationships/customXml" Target="../ink/ink26.xml"/><Relationship Id="rId58" Type="http://schemas.openxmlformats.org/officeDocument/2006/relationships/image" Target="../media/image51.png"/><Relationship Id="rId79" Type="http://schemas.openxmlformats.org/officeDocument/2006/relationships/image" Target="../media/image64.png"/><Relationship Id="rId102" Type="http://schemas.openxmlformats.org/officeDocument/2006/relationships/image" Target="../media/image76.png"/><Relationship Id="rId123" Type="http://schemas.openxmlformats.org/officeDocument/2006/relationships/customXml" Target="../ink/ink63.xml"/><Relationship Id="rId144" Type="http://schemas.openxmlformats.org/officeDocument/2006/relationships/image" Target="../media/image97.png"/><Relationship Id="rId90" Type="http://schemas.openxmlformats.org/officeDocument/2006/relationships/image" Target="../media/image7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9.png"/><Relationship Id="rId13" Type="http://schemas.openxmlformats.org/officeDocument/2006/relationships/customXml" Target="../ink/ink80.xml"/><Relationship Id="rId18" Type="http://schemas.openxmlformats.org/officeDocument/2006/relationships/image" Target="../media/image114.png"/><Relationship Id="rId3" Type="http://schemas.openxmlformats.org/officeDocument/2006/relationships/image" Target="../media/image104.png"/><Relationship Id="rId21" Type="http://schemas.openxmlformats.org/officeDocument/2006/relationships/image" Target="../media/image116.png"/><Relationship Id="rId7" Type="http://schemas.openxmlformats.org/officeDocument/2006/relationships/image" Target="../media/image108.png"/><Relationship Id="rId12" Type="http://schemas.openxmlformats.org/officeDocument/2006/relationships/image" Target="../media/image111.png"/><Relationship Id="rId17" Type="http://schemas.openxmlformats.org/officeDocument/2006/relationships/customXml" Target="../ink/ink82.xml"/><Relationship Id="rId2" Type="http://schemas.openxmlformats.org/officeDocument/2006/relationships/image" Target="../media/image103.png"/><Relationship Id="rId16" Type="http://schemas.openxmlformats.org/officeDocument/2006/relationships/image" Target="../media/image113.png"/><Relationship Id="rId20" Type="http://schemas.openxmlformats.org/officeDocument/2006/relationships/image" Target="../media/image115.png"/><Relationship Id="rId1" Type="http://schemas.openxmlformats.org/officeDocument/2006/relationships/image" Target="../media/image102.png"/><Relationship Id="rId6" Type="http://schemas.openxmlformats.org/officeDocument/2006/relationships/image" Target="../media/image107.png"/><Relationship Id="rId11" Type="http://schemas.openxmlformats.org/officeDocument/2006/relationships/customXml" Target="../ink/ink79.xml"/><Relationship Id="rId5" Type="http://schemas.openxmlformats.org/officeDocument/2006/relationships/image" Target="../media/image106.png"/><Relationship Id="rId15" Type="http://schemas.openxmlformats.org/officeDocument/2006/relationships/customXml" Target="../ink/ink81.xml"/><Relationship Id="rId23" Type="http://schemas.openxmlformats.org/officeDocument/2006/relationships/image" Target="../media/image117.png"/><Relationship Id="rId10" Type="http://schemas.openxmlformats.org/officeDocument/2006/relationships/image" Target="../media/image110.png"/><Relationship Id="rId19" Type="http://schemas.openxmlformats.org/officeDocument/2006/relationships/customXml" Target="../ink/ink83.xml"/><Relationship Id="rId4" Type="http://schemas.openxmlformats.org/officeDocument/2006/relationships/image" Target="../media/image105.png"/><Relationship Id="rId9" Type="http://schemas.openxmlformats.org/officeDocument/2006/relationships/customXml" Target="../ink/ink78.xml"/><Relationship Id="rId14" Type="http://schemas.openxmlformats.org/officeDocument/2006/relationships/image" Target="../media/image112.png"/><Relationship Id="rId22" Type="http://schemas.openxmlformats.org/officeDocument/2006/relationships/customXml" Target="../ink/ink84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1.xml"/><Relationship Id="rId18" Type="http://schemas.openxmlformats.org/officeDocument/2006/relationships/image" Target="../media/image126.png"/><Relationship Id="rId26" Type="http://schemas.openxmlformats.org/officeDocument/2006/relationships/image" Target="../media/image130.png"/><Relationship Id="rId39" Type="http://schemas.openxmlformats.org/officeDocument/2006/relationships/customXml" Target="../ink/ink104.xml"/><Relationship Id="rId21" Type="http://schemas.openxmlformats.org/officeDocument/2006/relationships/customXml" Target="../ink/ink95.xml"/><Relationship Id="rId34" Type="http://schemas.openxmlformats.org/officeDocument/2006/relationships/image" Target="../media/image134.png"/><Relationship Id="rId42" Type="http://schemas.openxmlformats.org/officeDocument/2006/relationships/image" Target="../media/image138.png"/><Relationship Id="rId47" Type="http://schemas.openxmlformats.org/officeDocument/2006/relationships/customXml" Target="../ink/ink108.xml"/><Relationship Id="rId50" Type="http://schemas.openxmlformats.org/officeDocument/2006/relationships/image" Target="../media/image142.png"/><Relationship Id="rId55" Type="http://schemas.openxmlformats.org/officeDocument/2006/relationships/image" Target="../media/image145.png"/><Relationship Id="rId7" Type="http://schemas.openxmlformats.org/officeDocument/2006/relationships/customXml" Target="../ink/ink88.xml"/><Relationship Id="rId2" Type="http://schemas.openxmlformats.org/officeDocument/2006/relationships/image" Target="../media/image118.png"/><Relationship Id="rId16" Type="http://schemas.openxmlformats.org/officeDocument/2006/relationships/image" Target="../media/image125.png"/><Relationship Id="rId29" Type="http://schemas.openxmlformats.org/officeDocument/2006/relationships/customXml" Target="../ink/ink99.xml"/><Relationship Id="rId11" Type="http://schemas.openxmlformats.org/officeDocument/2006/relationships/customXml" Target="../ink/ink90.xml"/><Relationship Id="rId24" Type="http://schemas.openxmlformats.org/officeDocument/2006/relationships/image" Target="../media/image129.png"/><Relationship Id="rId32" Type="http://schemas.openxmlformats.org/officeDocument/2006/relationships/image" Target="../media/image133.png"/><Relationship Id="rId37" Type="http://schemas.openxmlformats.org/officeDocument/2006/relationships/customXml" Target="../ink/ink103.xml"/><Relationship Id="rId40" Type="http://schemas.openxmlformats.org/officeDocument/2006/relationships/image" Target="../media/image137.png"/><Relationship Id="rId45" Type="http://schemas.openxmlformats.org/officeDocument/2006/relationships/customXml" Target="../ink/ink107.xml"/><Relationship Id="rId53" Type="http://schemas.openxmlformats.org/officeDocument/2006/relationships/customXml" Target="../ink/ink111.xml"/><Relationship Id="rId58" Type="http://schemas.openxmlformats.org/officeDocument/2006/relationships/image" Target="../media/image148.png"/><Relationship Id="rId5" Type="http://schemas.openxmlformats.org/officeDocument/2006/relationships/customXml" Target="../ink/ink87.xml"/><Relationship Id="rId61" Type="http://schemas.openxmlformats.org/officeDocument/2006/relationships/image" Target="../media/image151.png"/><Relationship Id="rId19" Type="http://schemas.openxmlformats.org/officeDocument/2006/relationships/customXml" Target="../ink/ink94.xml"/><Relationship Id="rId14" Type="http://schemas.openxmlformats.org/officeDocument/2006/relationships/image" Target="../media/image124.png"/><Relationship Id="rId22" Type="http://schemas.openxmlformats.org/officeDocument/2006/relationships/image" Target="../media/image128.png"/><Relationship Id="rId27" Type="http://schemas.openxmlformats.org/officeDocument/2006/relationships/customXml" Target="../ink/ink98.xml"/><Relationship Id="rId30" Type="http://schemas.openxmlformats.org/officeDocument/2006/relationships/image" Target="../media/image132.png"/><Relationship Id="rId35" Type="http://schemas.openxmlformats.org/officeDocument/2006/relationships/customXml" Target="../ink/ink102.xml"/><Relationship Id="rId43" Type="http://schemas.openxmlformats.org/officeDocument/2006/relationships/customXml" Target="../ink/ink106.xml"/><Relationship Id="rId48" Type="http://schemas.openxmlformats.org/officeDocument/2006/relationships/image" Target="../media/image141.png"/><Relationship Id="rId56" Type="http://schemas.openxmlformats.org/officeDocument/2006/relationships/image" Target="../media/image146.png"/><Relationship Id="rId8" Type="http://schemas.openxmlformats.org/officeDocument/2006/relationships/image" Target="../media/image121.png"/><Relationship Id="rId51" Type="http://schemas.openxmlformats.org/officeDocument/2006/relationships/customXml" Target="../ink/ink110.xml"/><Relationship Id="rId3" Type="http://schemas.openxmlformats.org/officeDocument/2006/relationships/customXml" Target="../ink/ink86.xml"/><Relationship Id="rId12" Type="http://schemas.openxmlformats.org/officeDocument/2006/relationships/image" Target="../media/image123.png"/><Relationship Id="rId17" Type="http://schemas.openxmlformats.org/officeDocument/2006/relationships/customXml" Target="../ink/ink93.xml"/><Relationship Id="rId25" Type="http://schemas.openxmlformats.org/officeDocument/2006/relationships/customXml" Target="../ink/ink97.xml"/><Relationship Id="rId33" Type="http://schemas.openxmlformats.org/officeDocument/2006/relationships/customXml" Target="../ink/ink101.xml"/><Relationship Id="rId38" Type="http://schemas.openxmlformats.org/officeDocument/2006/relationships/image" Target="../media/image136.png"/><Relationship Id="rId46" Type="http://schemas.openxmlformats.org/officeDocument/2006/relationships/image" Target="../media/image140.png"/><Relationship Id="rId59" Type="http://schemas.openxmlformats.org/officeDocument/2006/relationships/image" Target="../media/image149.png"/><Relationship Id="rId20" Type="http://schemas.openxmlformats.org/officeDocument/2006/relationships/image" Target="../media/image127.png"/><Relationship Id="rId41" Type="http://schemas.openxmlformats.org/officeDocument/2006/relationships/customXml" Target="../ink/ink105.xml"/><Relationship Id="rId54" Type="http://schemas.openxmlformats.org/officeDocument/2006/relationships/image" Target="../media/image144.png"/><Relationship Id="rId1" Type="http://schemas.openxmlformats.org/officeDocument/2006/relationships/customXml" Target="../ink/ink85.xml"/><Relationship Id="rId6" Type="http://schemas.openxmlformats.org/officeDocument/2006/relationships/image" Target="../media/image120.png"/><Relationship Id="rId15" Type="http://schemas.openxmlformats.org/officeDocument/2006/relationships/customXml" Target="../ink/ink92.xml"/><Relationship Id="rId23" Type="http://schemas.openxmlformats.org/officeDocument/2006/relationships/customXml" Target="../ink/ink96.xml"/><Relationship Id="rId28" Type="http://schemas.openxmlformats.org/officeDocument/2006/relationships/image" Target="../media/image131.png"/><Relationship Id="rId36" Type="http://schemas.openxmlformats.org/officeDocument/2006/relationships/image" Target="../media/image135.png"/><Relationship Id="rId49" Type="http://schemas.openxmlformats.org/officeDocument/2006/relationships/customXml" Target="../ink/ink109.xml"/><Relationship Id="rId57" Type="http://schemas.openxmlformats.org/officeDocument/2006/relationships/image" Target="../media/image147.png"/><Relationship Id="rId10" Type="http://schemas.openxmlformats.org/officeDocument/2006/relationships/image" Target="../media/image122.png"/><Relationship Id="rId31" Type="http://schemas.openxmlformats.org/officeDocument/2006/relationships/customXml" Target="../ink/ink100.xml"/><Relationship Id="rId44" Type="http://schemas.openxmlformats.org/officeDocument/2006/relationships/image" Target="../media/image139.png"/><Relationship Id="rId52" Type="http://schemas.openxmlformats.org/officeDocument/2006/relationships/image" Target="../media/image143.png"/><Relationship Id="rId60" Type="http://schemas.openxmlformats.org/officeDocument/2006/relationships/image" Target="../media/image150.png"/><Relationship Id="rId4" Type="http://schemas.openxmlformats.org/officeDocument/2006/relationships/image" Target="../media/image119.png"/><Relationship Id="rId9" Type="http://schemas.openxmlformats.org/officeDocument/2006/relationships/customXml" Target="../ink/ink8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78397</xdr:colOff>
      <xdr:row>23</xdr:row>
      <xdr:rowOff>525</xdr:rowOff>
    </xdr:from>
    <xdr:to>
      <xdr:col>4</xdr:col>
      <xdr:colOff>311459</xdr:colOff>
      <xdr:row>24</xdr:row>
      <xdr:rowOff>133876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FD3358A-7701-D1AB-4556-3A433467C8AB}"/>
                </a:ext>
              </a:extLst>
            </xdr14:cNvPr>
            <xdr14:cNvContentPartPr/>
          </xdr14:nvContentPartPr>
          <xdr14:nvPr macro=""/>
          <xdr14:xfrm>
            <a:off x="1049482" y="5436745"/>
            <a:ext cx="1594440" cy="314558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FD3358A-7701-D1AB-4556-3A433467C8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43363" y="5430627"/>
              <a:ext cx="1606677" cy="326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523499</xdr:colOff>
      <xdr:row>22</xdr:row>
      <xdr:rowOff>27571</xdr:rowOff>
    </xdr:from>
    <xdr:to>
      <xdr:col>5</xdr:col>
      <xdr:colOff>387502</xdr:colOff>
      <xdr:row>25</xdr:row>
      <xdr:rowOff>49869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886D906-E216-D654-0736-6C80972FB9FC}"/>
                </a:ext>
              </a:extLst>
            </xdr14:cNvPr>
            <xdr14:cNvContentPartPr/>
          </xdr14:nvContentPartPr>
          <xdr14:nvPr macro=""/>
          <xdr14:xfrm>
            <a:off x="2855962" y="5282583"/>
            <a:ext cx="770040" cy="5659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886D906-E216-D654-0736-6C80972FB9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49842" y="5276459"/>
              <a:ext cx="782280" cy="578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687659</xdr:colOff>
      <xdr:row>20</xdr:row>
      <xdr:rowOff>142387</xdr:rowOff>
    </xdr:from>
    <xdr:to>
      <xdr:col>5</xdr:col>
      <xdr:colOff>208860</xdr:colOff>
      <xdr:row>21</xdr:row>
      <xdr:rowOff>105818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0322C7A-A4E8-B6A6-7C1B-3191F3D46C80}"/>
                </a:ext>
              </a:extLst>
            </xdr14:cNvPr>
            <xdr14:cNvContentPartPr/>
          </xdr14:nvContentPartPr>
          <xdr14:nvPr macro=""/>
          <xdr14:xfrm>
            <a:off x="3020122" y="5034985"/>
            <a:ext cx="427238" cy="144638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0322C7A-A4E8-B6A6-7C1B-3191F3D46C8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13998" y="5029060"/>
              <a:ext cx="439486" cy="156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143491</xdr:colOff>
      <xdr:row>21</xdr:row>
      <xdr:rowOff>142898</xdr:rowOff>
    </xdr:from>
    <xdr:to>
      <xdr:col>6</xdr:col>
      <xdr:colOff>1259131</xdr:colOff>
      <xdr:row>23</xdr:row>
      <xdr:rowOff>26805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E6186454-B241-734C-D124-CD49482AF625}"/>
                </a:ext>
              </a:extLst>
            </xdr14:cNvPr>
            <xdr14:cNvContentPartPr/>
          </xdr14:nvContentPartPr>
          <xdr14:nvPr macro=""/>
          <xdr14:xfrm>
            <a:off x="3888442" y="5216703"/>
            <a:ext cx="1115640" cy="246322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E6186454-B241-734C-D124-CD49482AF62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82298" y="5210572"/>
              <a:ext cx="1127928" cy="2585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761459</xdr:colOff>
      <xdr:row>22</xdr:row>
      <xdr:rowOff>28373</xdr:rowOff>
    </xdr:from>
    <xdr:to>
      <xdr:col>6</xdr:col>
      <xdr:colOff>829013</xdr:colOff>
      <xdr:row>27</xdr:row>
      <xdr:rowOff>153458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4E4B202A-8FAD-459E-2682-C936879AA260}"/>
                </a:ext>
              </a:extLst>
            </xdr14:cNvPr>
            <xdr14:cNvContentPartPr/>
          </xdr14:nvContentPartPr>
          <xdr14:nvPr macro=""/>
          <xdr14:xfrm>
            <a:off x="3093922" y="5283385"/>
            <a:ext cx="1480042" cy="1031122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4E4B202A-8FAD-459E-2682-C936879AA26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87782" y="5277237"/>
              <a:ext cx="1492322" cy="1043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1017849</xdr:colOff>
      <xdr:row>26</xdr:row>
      <xdr:rowOff>122102</xdr:rowOff>
    </xdr:from>
    <xdr:to>
      <xdr:col>6</xdr:col>
      <xdr:colOff>1658371</xdr:colOff>
      <xdr:row>27</xdr:row>
      <xdr:rowOff>151576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471FD5C-CDCB-8F0A-432A-6CB529DB26D2}"/>
                </a:ext>
              </a:extLst>
            </xdr14:cNvPr>
            <xdr14:cNvContentPartPr/>
          </xdr14:nvContentPartPr>
          <xdr14:nvPr macro=""/>
          <xdr14:xfrm>
            <a:off x="4762800" y="6101943"/>
            <a:ext cx="640522" cy="210682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471FD5C-CDCB-8F0A-432A-6CB529DB26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756676" y="6095821"/>
              <a:ext cx="652770" cy="222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163273</xdr:colOff>
      <xdr:row>28</xdr:row>
      <xdr:rowOff>173731</xdr:rowOff>
    </xdr:from>
    <xdr:to>
      <xdr:col>4</xdr:col>
      <xdr:colOff>361139</xdr:colOff>
      <xdr:row>30</xdr:row>
      <xdr:rowOff>68078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E3676EE-DDC3-7D30-F62E-D09D19D82D91}"/>
                </a:ext>
              </a:extLst>
            </xdr14:cNvPr>
            <xdr14:cNvContentPartPr/>
          </xdr14:nvContentPartPr>
          <xdr14:nvPr macro=""/>
          <xdr14:xfrm>
            <a:off x="1780200" y="6515987"/>
            <a:ext cx="913402" cy="256762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E3676EE-DDC3-7D30-F62E-D09D19D82D9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74048" y="6509874"/>
              <a:ext cx="925706" cy="268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8340</xdr:colOff>
      <xdr:row>29</xdr:row>
      <xdr:rowOff>153804</xdr:rowOff>
    </xdr:from>
    <xdr:to>
      <xdr:col>6</xdr:col>
      <xdr:colOff>485131</xdr:colOff>
      <xdr:row>30</xdr:row>
      <xdr:rowOff>132436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8FE7DE78-637E-A9E3-3FC4-98C89381F81D}"/>
                </a:ext>
              </a:extLst>
            </xdr14:cNvPr>
            <xdr14:cNvContentPartPr/>
          </xdr14:nvContentPartPr>
          <xdr14:nvPr macro=""/>
          <xdr14:xfrm>
            <a:off x="3246840" y="6677267"/>
            <a:ext cx="983242" cy="15984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8FE7DE78-637E-A9E3-3FC4-98C89381F81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40719" y="6671147"/>
              <a:ext cx="995483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750577</xdr:colOff>
      <xdr:row>33</xdr:row>
      <xdr:rowOff>75174</xdr:rowOff>
    </xdr:from>
    <xdr:to>
      <xdr:col>6</xdr:col>
      <xdr:colOff>141609</xdr:colOff>
      <xdr:row>34</xdr:row>
      <xdr:rowOff>119049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D4CDD45C-26B5-4584-C2C7-F9331C584A72}"/>
                </a:ext>
              </a:extLst>
            </xdr14:cNvPr>
            <xdr14:cNvContentPartPr/>
          </xdr14:nvContentPartPr>
          <xdr14:nvPr macro=""/>
          <xdr14:xfrm>
            <a:off x="3083040" y="7323467"/>
            <a:ext cx="803520" cy="225082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D4CDD45C-26B5-4584-C2C7-F9331C584A7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76920" y="7317335"/>
              <a:ext cx="815760" cy="237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741937</xdr:colOff>
      <xdr:row>31</xdr:row>
      <xdr:rowOff>151749</xdr:rowOff>
    </xdr:from>
    <xdr:to>
      <xdr:col>6</xdr:col>
      <xdr:colOff>80049</xdr:colOff>
      <xdr:row>32</xdr:row>
      <xdr:rowOff>138024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03775F53-22B2-0C13-7F79-4952A6E926C9}"/>
                </a:ext>
              </a:extLst>
            </xdr14:cNvPr>
            <xdr14:cNvContentPartPr/>
          </xdr14:nvContentPartPr>
          <xdr14:nvPr macro=""/>
          <xdr14:xfrm>
            <a:off x="3074400" y="7037627"/>
            <a:ext cx="750600" cy="167482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03775F53-22B2-0C13-7F79-4952A6E926C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68280" y="7031517"/>
              <a:ext cx="762840" cy="179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748777</xdr:colOff>
      <xdr:row>35</xdr:row>
      <xdr:rowOff>18040</xdr:rowOff>
    </xdr:from>
    <xdr:to>
      <xdr:col>6</xdr:col>
      <xdr:colOff>295771</xdr:colOff>
      <xdr:row>36</xdr:row>
      <xdr:rowOff>61472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701280BA-B028-22AC-2DCD-512859301BCE}"/>
                </a:ext>
              </a:extLst>
            </xdr14:cNvPr>
            <xdr14:cNvContentPartPr/>
          </xdr14:nvContentPartPr>
          <xdr14:nvPr macro=""/>
          <xdr14:xfrm>
            <a:off x="3081240" y="7628747"/>
            <a:ext cx="959482" cy="22464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701280BA-B028-22AC-2DCD-512859301BC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75119" y="7622627"/>
              <a:ext cx="971723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201729</xdr:colOff>
      <xdr:row>31</xdr:row>
      <xdr:rowOff>179469</xdr:rowOff>
    </xdr:from>
    <xdr:to>
      <xdr:col>6</xdr:col>
      <xdr:colOff>357969</xdr:colOff>
      <xdr:row>34</xdr:row>
      <xdr:rowOff>56687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6A90F082-4DAF-9AC0-309F-CA13FA6E0DC2}"/>
                </a:ext>
              </a:extLst>
            </xdr14:cNvPr>
            <xdr14:cNvContentPartPr/>
          </xdr14:nvContentPartPr>
          <xdr14:nvPr macro=""/>
          <xdr14:xfrm>
            <a:off x="3946680" y="7065347"/>
            <a:ext cx="156240" cy="420840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6A90F082-4DAF-9AC0-309F-CA13FA6E0DC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940560" y="7059227"/>
              <a:ext cx="168480" cy="43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457051</xdr:colOff>
      <xdr:row>33</xdr:row>
      <xdr:rowOff>59416</xdr:rowOff>
    </xdr:from>
    <xdr:to>
      <xdr:col>6</xdr:col>
      <xdr:colOff>2282611</xdr:colOff>
      <xdr:row>34</xdr:row>
      <xdr:rowOff>104289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32515CA-5739-4B2F-185A-26CEF2B26E92}"/>
                </a:ext>
              </a:extLst>
            </xdr14:cNvPr>
            <xdr14:cNvContentPartPr/>
          </xdr14:nvContentPartPr>
          <xdr14:nvPr macro=""/>
          <xdr14:xfrm>
            <a:off x="4202002" y="7307709"/>
            <a:ext cx="1825560" cy="22608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32515CA-5739-4B2F-185A-26CEF2B26E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195882" y="7301589"/>
              <a:ext cx="1837800" cy="238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613317</xdr:colOff>
      <xdr:row>13</xdr:row>
      <xdr:rowOff>167269</xdr:rowOff>
    </xdr:from>
    <xdr:to>
      <xdr:col>4</xdr:col>
      <xdr:colOff>125304</xdr:colOff>
      <xdr:row>16</xdr:row>
      <xdr:rowOff>28515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58E28-E3F8-2B2B-3BDB-849B518A1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939" y="2522964"/>
          <a:ext cx="2529239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629377</xdr:colOff>
      <xdr:row>15</xdr:row>
      <xdr:rowOff>72676</xdr:rowOff>
    </xdr:from>
    <xdr:to>
      <xdr:col>2</xdr:col>
      <xdr:colOff>1208977</xdr:colOff>
      <xdr:row>15</xdr:row>
      <xdr:rowOff>123878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F076398-1D02-AFB5-22C0-D361F423F501}"/>
                </a:ext>
              </a:extLst>
            </xdr14:cNvPr>
            <xdr14:cNvContentPartPr/>
          </xdr14:nvContentPartPr>
          <xdr14:nvPr macro=""/>
          <xdr14:xfrm>
            <a:off x="1437840" y="2790786"/>
            <a:ext cx="579600" cy="46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F076398-1D02-AFB5-22C0-D361F423F50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31720" y="2784666"/>
              <a:ext cx="59184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683459</xdr:colOff>
      <xdr:row>15</xdr:row>
      <xdr:rowOff>75998</xdr:rowOff>
    </xdr:from>
    <xdr:to>
      <xdr:col>3</xdr:col>
      <xdr:colOff>512135</xdr:colOff>
      <xdr:row>18</xdr:row>
      <xdr:rowOff>30338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8BC4BE3-4A25-449F-E46C-D1FEB27DF7B3}"/>
                </a:ext>
              </a:extLst>
            </xdr14:cNvPr>
            <xdr14:cNvContentPartPr/>
          </xdr14:nvContentPartPr>
          <xdr14:nvPr macro=""/>
          <xdr14:xfrm>
            <a:off x="1491922" y="2794108"/>
            <a:ext cx="1236518" cy="4932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8BC4BE3-4A25-449F-E46C-D1FEB27DF7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85825" y="2788145"/>
              <a:ext cx="1248711" cy="505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418175</xdr:colOff>
      <xdr:row>16</xdr:row>
      <xdr:rowOff>95589</xdr:rowOff>
    </xdr:from>
    <xdr:to>
      <xdr:col>4</xdr:col>
      <xdr:colOff>181528</xdr:colOff>
      <xdr:row>17</xdr:row>
      <xdr:rowOff>161506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AE0FAB1-944D-14EA-4774-35116B57B3EB}"/>
                </a:ext>
              </a:extLst>
            </xdr14:cNvPr>
            <xdr14:cNvContentPartPr/>
          </xdr14:nvContentPartPr>
          <xdr14:nvPr macro=""/>
          <xdr14:xfrm>
            <a:off x="2634480" y="2994906"/>
            <a:ext cx="726922" cy="242362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AE0FAB1-944D-14EA-4774-35116B57B3E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28496" y="2988874"/>
              <a:ext cx="738891" cy="2544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641195</xdr:colOff>
      <xdr:row>19</xdr:row>
      <xdr:rowOff>120805</xdr:rowOff>
    </xdr:from>
    <xdr:to>
      <xdr:col>4</xdr:col>
      <xdr:colOff>325416</xdr:colOff>
      <xdr:row>21</xdr:row>
      <xdr:rowOff>29889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3A0770-F68B-A1C5-6273-9C2332C5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0" y="3563744"/>
          <a:ext cx="647790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641194</xdr:colOff>
      <xdr:row>21</xdr:row>
      <xdr:rowOff>144036</xdr:rowOff>
    </xdr:from>
    <xdr:to>
      <xdr:col>4</xdr:col>
      <xdr:colOff>496889</xdr:colOff>
      <xdr:row>23</xdr:row>
      <xdr:rowOff>105517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57799C-400E-EFBE-0521-AF5EC9220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499" y="3949390"/>
          <a:ext cx="824026" cy="323895"/>
        </a:xfrm>
        <a:prstGeom prst="rect">
          <a:avLst/>
        </a:prstGeom>
      </xdr:spPr>
    </xdr:pic>
    <xdr:clientData/>
  </xdr:twoCellAnchor>
  <xdr:twoCellAnchor editAs="oneCell">
    <xdr:from>
      <xdr:col>3</xdr:col>
      <xdr:colOff>636549</xdr:colOff>
      <xdr:row>24</xdr:row>
      <xdr:rowOff>4761</xdr:rowOff>
    </xdr:from>
    <xdr:to>
      <xdr:col>4</xdr:col>
      <xdr:colOff>1040274</xdr:colOff>
      <xdr:row>25</xdr:row>
      <xdr:rowOff>28369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C7AB816-A56D-573E-9CCA-505387BAA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2854" y="4353737"/>
          <a:ext cx="1376553" cy="200053"/>
        </a:xfrm>
        <a:prstGeom prst="rect">
          <a:avLst/>
        </a:prstGeom>
      </xdr:spPr>
    </xdr:pic>
    <xdr:clientData/>
  </xdr:twoCellAnchor>
  <xdr:twoCellAnchor editAs="oneCell">
    <xdr:from>
      <xdr:col>3</xdr:col>
      <xdr:colOff>645841</xdr:colOff>
      <xdr:row>26</xdr:row>
      <xdr:rowOff>0</xdr:rowOff>
    </xdr:from>
    <xdr:to>
      <xdr:col>4</xdr:col>
      <xdr:colOff>830463</xdr:colOff>
      <xdr:row>27</xdr:row>
      <xdr:rowOff>66477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D66E21B-5F16-8FFA-1D69-35EA3A3F9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2146" y="4711390"/>
          <a:ext cx="1162212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4647</xdr:colOff>
      <xdr:row>28</xdr:row>
      <xdr:rowOff>153329</xdr:rowOff>
    </xdr:from>
    <xdr:to>
      <xdr:col>4</xdr:col>
      <xdr:colOff>1143307</xdr:colOff>
      <xdr:row>30</xdr:row>
      <xdr:rowOff>67178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EF13E4D-761A-1E3D-B6F4-8E81B565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66793" y="5227134"/>
          <a:ext cx="1133633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645841</xdr:colOff>
      <xdr:row>32</xdr:row>
      <xdr:rowOff>0</xdr:rowOff>
    </xdr:from>
    <xdr:to>
      <xdr:col>4</xdr:col>
      <xdr:colOff>1106724</xdr:colOff>
      <xdr:row>33</xdr:row>
      <xdr:rowOff>66478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2CF3B59-CA94-E793-E41B-A05D818B6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2146" y="5798634"/>
          <a:ext cx="1428949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4647</xdr:colOff>
      <xdr:row>33</xdr:row>
      <xdr:rowOff>171915</xdr:rowOff>
    </xdr:from>
    <xdr:to>
      <xdr:col>5</xdr:col>
      <xdr:colOff>438521</xdr:colOff>
      <xdr:row>35</xdr:row>
      <xdr:rowOff>85764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E51E34-9B14-057C-E155-2DB9CF0E0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66793" y="6151756"/>
          <a:ext cx="1605185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18585</xdr:colOff>
      <xdr:row>42</xdr:row>
      <xdr:rowOff>125452</xdr:rowOff>
    </xdr:from>
    <xdr:to>
      <xdr:col>5</xdr:col>
      <xdr:colOff>592450</xdr:colOff>
      <xdr:row>44</xdr:row>
      <xdr:rowOff>48827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BAAB31C-48F2-BC7C-329F-D15AD3755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0731" y="7736159"/>
          <a:ext cx="1748080" cy="285790"/>
        </a:xfrm>
        <a:prstGeom prst="rect">
          <a:avLst/>
        </a:prstGeom>
      </xdr:spPr>
    </xdr:pic>
    <xdr:clientData/>
  </xdr:twoCellAnchor>
  <xdr:twoCellAnchor editAs="oneCell">
    <xdr:from>
      <xdr:col>4</xdr:col>
      <xdr:colOff>9294</xdr:colOff>
      <xdr:row>46</xdr:row>
      <xdr:rowOff>139390</xdr:rowOff>
    </xdr:from>
    <xdr:to>
      <xdr:col>8</xdr:col>
      <xdr:colOff>400547</xdr:colOff>
      <xdr:row>48</xdr:row>
      <xdr:rowOff>58002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036000D-486A-7C95-B4E5-05F62A5B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71440" y="8474927"/>
          <a:ext cx="3677163" cy="276264"/>
        </a:xfrm>
        <a:prstGeom prst="rect">
          <a:avLst/>
        </a:prstGeom>
      </xdr:spPr>
    </xdr:pic>
    <xdr:clientData/>
  </xdr:twoCellAnchor>
  <xdr:twoCellAnchor editAs="oneCell">
    <xdr:from>
      <xdr:col>2</xdr:col>
      <xdr:colOff>32525</xdr:colOff>
      <xdr:row>63</xdr:row>
      <xdr:rowOff>139390</xdr:rowOff>
    </xdr:from>
    <xdr:to>
      <xdr:col>4</xdr:col>
      <xdr:colOff>647619</xdr:colOff>
      <xdr:row>65</xdr:row>
      <xdr:rowOff>86580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80A897F-8DB5-4CDB-AC83-17268146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0988" y="11555451"/>
          <a:ext cx="2991267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68254</xdr:colOff>
      <xdr:row>67</xdr:row>
      <xdr:rowOff>23018</xdr:rowOff>
    </xdr:from>
    <xdr:to>
      <xdr:col>4</xdr:col>
      <xdr:colOff>220534</xdr:colOff>
      <xdr:row>67</xdr:row>
      <xdr:rowOff>144060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8BF3CF0-2EB7-9AB7-BD2F-F7116AFCB8BA}"/>
                </a:ext>
              </a:extLst>
            </xdr14:cNvPr>
            <xdr14:cNvContentPartPr/>
          </xdr14:nvContentPartPr>
          <xdr14:nvPr macro=""/>
          <xdr14:xfrm>
            <a:off x="2930400" y="12345116"/>
            <a:ext cx="152280" cy="11628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8BF3CF0-2EB7-9AB7-BD2F-F7116AFCB8B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924280" y="12338996"/>
              <a:ext cx="16452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182728</xdr:colOff>
      <xdr:row>67</xdr:row>
      <xdr:rowOff>49380</xdr:rowOff>
    </xdr:from>
    <xdr:to>
      <xdr:col>8</xdr:col>
      <xdr:colOff>343092</xdr:colOff>
      <xdr:row>67</xdr:row>
      <xdr:rowOff>154058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1D021666-291D-F042-D101-23C6010350F6}"/>
                </a:ext>
              </a:extLst>
            </xdr14:cNvPr>
            <xdr14:cNvContentPartPr/>
          </xdr14:nvContentPartPr>
          <xdr14:nvPr macro=""/>
          <xdr14:xfrm>
            <a:off x="5628240" y="12371478"/>
            <a:ext cx="155602" cy="104678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1D021666-291D-F042-D101-23C6010350F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622131" y="12365643"/>
              <a:ext cx="167820" cy="116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95614</xdr:colOff>
      <xdr:row>68</xdr:row>
      <xdr:rowOff>49973</xdr:rowOff>
    </xdr:from>
    <xdr:to>
      <xdr:col>4</xdr:col>
      <xdr:colOff>191096</xdr:colOff>
      <xdr:row>68</xdr:row>
      <xdr:rowOff>125213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5900F7B-EC67-B642-FC99-37837C02E77A}"/>
                </a:ext>
              </a:extLst>
            </xdr14:cNvPr>
            <xdr14:cNvContentPartPr/>
          </xdr14:nvContentPartPr>
          <xdr14:nvPr macro=""/>
          <xdr14:xfrm>
            <a:off x="2957760" y="12553278"/>
            <a:ext cx="95482" cy="752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5900F7B-EC67-B642-FC99-37837C02E77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951319" y="12547158"/>
              <a:ext cx="108364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392248</xdr:colOff>
      <xdr:row>67</xdr:row>
      <xdr:rowOff>55058</xdr:rowOff>
    </xdr:from>
    <xdr:to>
      <xdr:col>8</xdr:col>
      <xdr:colOff>515090</xdr:colOff>
      <xdr:row>68</xdr:row>
      <xdr:rowOff>59252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91138F0F-D613-1EAD-7963-2169B2D3130A}"/>
                </a:ext>
              </a:extLst>
            </xdr14:cNvPr>
            <xdr14:cNvContentPartPr/>
          </xdr14:nvContentPartPr>
          <xdr14:nvPr macro=""/>
          <xdr14:xfrm>
            <a:off x="5837760" y="12377156"/>
            <a:ext cx="122842" cy="18540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91138F0F-D613-1EAD-7963-2169B2D3130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831393" y="12371024"/>
              <a:ext cx="135576" cy="1976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87768</xdr:colOff>
      <xdr:row>67</xdr:row>
      <xdr:rowOff>37140</xdr:rowOff>
    </xdr:from>
    <xdr:to>
      <xdr:col>9</xdr:col>
      <xdr:colOff>350650</xdr:colOff>
      <xdr:row>67</xdr:row>
      <xdr:rowOff>162420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1EE3114-08FE-E91C-CCAD-A7141445C6F0}"/>
                </a:ext>
              </a:extLst>
            </xdr14:cNvPr>
            <xdr14:cNvContentPartPr/>
          </xdr14:nvContentPartPr>
          <xdr14:nvPr macro=""/>
          <xdr14:xfrm>
            <a:off x="6179122" y="12359238"/>
            <a:ext cx="258120" cy="12528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1EE3114-08FE-E91C-CCAD-A7141445C6F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172993" y="12353100"/>
              <a:ext cx="270377" cy="137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622610</xdr:colOff>
      <xdr:row>68</xdr:row>
      <xdr:rowOff>162621</xdr:rowOff>
    </xdr:from>
    <xdr:to>
      <xdr:col>11</xdr:col>
      <xdr:colOff>8379</xdr:colOff>
      <xdr:row>70</xdr:row>
      <xdr:rowOff>114574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EED0D0-453E-6471-9CAC-A70197E9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76439" y="12665926"/>
          <a:ext cx="2610214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429056</xdr:colOff>
      <xdr:row>67</xdr:row>
      <xdr:rowOff>37860</xdr:rowOff>
    </xdr:from>
    <xdr:to>
      <xdr:col>4</xdr:col>
      <xdr:colOff>532376</xdr:colOff>
      <xdr:row>67</xdr:row>
      <xdr:rowOff>152700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14C2292-4E1E-AD9E-0CAB-4D47997FF834}"/>
                </a:ext>
              </a:extLst>
            </xdr14:cNvPr>
            <xdr14:cNvContentPartPr/>
          </xdr14:nvContentPartPr>
          <xdr14:nvPr macro=""/>
          <xdr14:xfrm>
            <a:off x="3291202" y="12359958"/>
            <a:ext cx="103320" cy="1148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14C2292-4E1E-AD9E-0CAB-4D47997FF83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85082" y="12353838"/>
              <a:ext cx="11556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68254</xdr:colOff>
      <xdr:row>68</xdr:row>
      <xdr:rowOff>66451</xdr:rowOff>
    </xdr:from>
    <xdr:to>
      <xdr:col>4</xdr:col>
      <xdr:colOff>571976</xdr:colOff>
      <xdr:row>71</xdr:row>
      <xdr:rowOff>154351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3800C0F-6A8D-91B5-5615-F5AED430EDB1}"/>
                </a:ext>
              </a:extLst>
            </xdr14:cNvPr>
            <xdr14:cNvContentPartPr/>
          </xdr14:nvContentPartPr>
          <xdr14:nvPr macro=""/>
          <xdr14:xfrm>
            <a:off x="2930400" y="12569756"/>
            <a:ext cx="498960" cy="631522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3800C0F-6A8D-91B5-5615-F5AED430EDB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924341" y="12563714"/>
              <a:ext cx="511078" cy="6436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226288</xdr:colOff>
      <xdr:row>71</xdr:row>
      <xdr:rowOff>18909</xdr:rowOff>
    </xdr:from>
    <xdr:to>
      <xdr:col>8</xdr:col>
      <xdr:colOff>388288</xdr:colOff>
      <xdr:row>72</xdr:row>
      <xdr:rowOff>45945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77F0390E-82F8-A3B9-F26C-9A6DEC76F611}"/>
                </a:ext>
              </a:extLst>
            </xdr14:cNvPr>
            <xdr14:cNvContentPartPr/>
          </xdr14:nvContentPartPr>
          <xdr14:nvPr macro=""/>
          <xdr14:xfrm>
            <a:off x="5671800" y="13065836"/>
            <a:ext cx="162000" cy="203482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77F0390E-82F8-A3B9-F26C-9A6DEC76F61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665680" y="13059703"/>
              <a:ext cx="174240" cy="215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102454</xdr:colOff>
      <xdr:row>70</xdr:row>
      <xdr:rowOff>55478</xdr:rowOff>
    </xdr:from>
    <xdr:to>
      <xdr:col>4</xdr:col>
      <xdr:colOff>580256</xdr:colOff>
      <xdr:row>75</xdr:row>
      <xdr:rowOff>56005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AAE62E4-D759-57A6-6A44-1DC66BD30602}"/>
                </a:ext>
              </a:extLst>
            </xdr14:cNvPr>
            <xdr14:cNvContentPartPr/>
          </xdr14:nvContentPartPr>
          <xdr14:nvPr macro=""/>
          <xdr14:xfrm>
            <a:off x="2964600" y="12921198"/>
            <a:ext cx="477802" cy="90180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AAE62E4-D759-57A6-6A44-1DC66BD3060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958484" y="12915202"/>
              <a:ext cx="490035" cy="913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560368</xdr:colOff>
      <xdr:row>71</xdr:row>
      <xdr:rowOff>40149</xdr:rowOff>
    </xdr:from>
    <xdr:to>
      <xdr:col>9</xdr:col>
      <xdr:colOff>257689</xdr:colOff>
      <xdr:row>72</xdr:row>
      <xdr:rowOff>8063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86CB084-2C67-1590-A0A9-FB6F6D45054B}"/>
                </a:ext>
              </a:extLst>
            </xdr14:cNvPr>
            <xdr14:cNvContentPartPr/>
          </xdr14:nvContentPartPr>
          <xdr14:nvPr macro=""/>
          <xdr14:xfrm>
            <a:off x="6005880" y="13087076"/>
            <a:ext cx="343162" cy="149122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86CB084-2C67-1590-A0A9-FB6F6D45054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99674" y="13080953"/>
              <a:ext cx="355574" cy="161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411768</xdr:colOff>
      <xdr:row>71</xdr:row>
      <xdr:rowOff>36909</xdr:rowOff>
    </xdr:from>
    <xdr:to>
      <xdr:col>9</xdr:col>
      <xdr:colOff>590688</xdr:colOff>
      <xdr:row>71</xdr:row>
      <xdr:rowOff>161911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99BC9724-CCDE-3E92-57F9-8204EF4E22EC}"/>
                </a:ext>
              </a:extLst>
            </xdr14:cNvPr>
            <xdr14:cNvContentPartPr/>
          </xdr14:nvContentPartPr>
          <xdr14:nvPr macro=""/>
          <xdr14:xfrm>
            <a:off x="6503122" y="13083836"/>
            <a:ext cx="178920" cy="125002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99BC9724-CCDE-3E92-57F9-8204EF4E22E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97002" y="13077712"/>
              <a:ext cx="191160" cy="1372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</xdr:colOff>
      <xdr:row>72</xdr:row>
      <xdr:rowOff>167384</xdr:rowOff>
    </xdr:from>
    <xdr:to>
      <xdr:col>10</xdr:col>
      <xdr:colOff>420357</xdr:colOff>
      <xdr:row>74</xdr:row>
      <xdr:rowOff>258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82D1FBD-A9C1-FEB0-8403-C38163100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99787" y="13395518"/>
          <a:ext cx="2357765" cy="190527"/>
        </a:xfrm>
        <a:prstGeom prst="rect">
          <a:avLst/>
        </a:prstGeom>
      </xdr:spPr>
    </xdr:pic>
    <xdr:clientData/>
  </xdr:twoCellAnchor>
  <xdr:twoCellAnchor editAs="oneCell">
    <xdr:from>
      <xdr:col>6</xdr:col>
      <xdr:colOff>636548</xdr:colOff>
      <xdr:row>74</xdr:row>
      <xdr:rowOff>51110</xdr:rowOff>
    </xdr:from>
    <xdr:to>
      <xdr:col>10</xdr:col>
      <xdr:colOff>420475</xdr:colOff>
      <xdr:row>75</xdr:row>
      <xdr:rowOff>93772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2FFF3C8-7601-E2B0-C85C-8860F04D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790377" y="13641659"/>
          <a:ext cx="2367292" cy="219106"/>
        </a:xfrm>
        <a:prstGeom prst="rect">
          <a:avLst/>
        </a:prstGeom>
      </xdr:spPr>
    </xdr:pic>
    <xdr:clientData/>
  </xdr:twoCellAnchor>
  <xdr:twoCellAnchor editAs="oneCell">
    <xdr:from>
      <xdr:col>4</xdr:col>
      <xdr:colOff>762694</xdr:colOff>
      <xdr:row>67</xdr:row>
      <xdr:rowOff>26978</xdr:rowOff>
    </xdr:from>
    <xdr:to>
      <xdr:col>4</xdr:col>
      <xdr:colOff>896974</xdr:colOff>
      <xdr:row>70</xdr:row>
      <xdr:rowOff>162758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22C234C5-EEA3-29D8-6C2F-AE96306855B7}"/>
                </a:ext>
              </a:extLst>
            </xdr14:cNvPr>
            <xdr14:cNvContentPartPr/>
          </xdr14:nvContentPartPr>
          <xdr14:nvPr macro=""/>
          <xdr14:xfrm>
            <a:off x="3624840" y="12349076"/>
            <a:ext cx="134280" cy="679402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22C234C5-EEA3-29D8-6C2F-AE96306855B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18720" y="12342952"/>
              <a:ext cx="146520" cy="6916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249499</xdr:colOff>
      <xdr:row>76</xdr:row>
      <xdr:rowOff>48873</xdr:rowOff>
    </xdr:from>
    <xdr:to>
      <xdr:col>9</xdr:col>
      <xdr:colOff>440103</xdr:colOff>
      <xdr:row>77</xdr:row>
      <xdr:rowOff>68185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EBD0F7E7-16C1-A770-6273-CB3061215241}"/>
                </a:ext>
              </a:extLst>
            </xdr14:cNvPr>
            <xdr14:cNvContentPartPr/>
          </xdr14:nvContentPartPr>
          <xdr14:nvPr macro=""/>
          <xdr14:xfrm>
            <a:off x="6712560" y="14001836"/>
            <a:ext cx="185842" cy="20052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EBD0F7E7-16C1-A770-6273-CB306121524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706437" y="13995716"/>
              <a:ext cx="198087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769174</xdr:colOff>
      <xdr:row>71</xdr:row>
      <xdr:rowOff>46989</xdr:rowOff>
    </xdr:from>
    <xdr:to>
      <xdr:col>4</xdr:col>
      <xdr:colOff>970054</xdr:colOff>
      <xdr:row>74</xdr:row>
      <xdr:rowOff>134086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DDCD6C99-8FED-3231-9E75-0F3434BCD9E5}"/>
                </a:ext>
              </a:extLst>
            </xdr14:cNvPr>
            <xdr14:cNvContentPartPr/>
          </xdr14:nvContentPartPr>
          <xdr14:nvPr macro=""/>
          <xdr14:xfrm>
            <a:off x="3631320" y="13093916"/>
            <a:ext cx="200880" cy="63072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DDCD6C99-8FED-3231-9E75-0F3434BCD9E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25211" y="13087793"/>
              <a:ext cx="213098" cy="642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601661</xdr:colOff>
      <xdr:row>76</xdr:row>
      <xdr:rowOff>28435</xdr:rowOff>
    </xdr:from>
    <xdr:to>
      <xdr:col>10</xdr:col>
      <xdr:colOff>400060</xdr:colOff>
      <xdr:row>77</xdr:row>
      <xdr:rowOff>55029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4B12FD09-B3C1-5041-1BD3-9499C13EB764}"/>
                </a:ext>
              </a:extLst>
            </xdr14:cNvPr>
            <xdr14:cNvContentPartPr/>
          </xdr14:nvContentPartPr>
          <xdr14:nvPr macro=""/>
          <xdr14:xfrm>
            <a:off x="7064722" y="13981398"/>
            <a:ext cx="439478" cy="20304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4B12FD09-B3C1-5041-1BD3-9499C13EB76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058608" y="13975278"/>
              <a:ext cx="451706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78</xdr:row>
      <xdr:rowOff>0</xdr:rowOff>
    </xdr:from>
    <xdr:to>
      <xdr:col>10</xdr:col>
      <xdr:colOff>372610</xdr:colOff>
      <xdr:row>79</xdr:row>
      <xdr:rowOff>37898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549D3E6-E9B2-711F-A830-08B479BA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171378" y="14315378"/>
          <a:ext cx="2305372" cy="219106"/>
        </a:xfrm>
        <a:prstGeom prst="rect">
          <a:avLst/>
        </a:prstGeom>
      </xdr:spPr>
    </xdr:pic>
    <xdr:clientData/>
  </xdr:twoCellAnchor>
  <xdr:twoCellAnchor editAs="oneCell">
    <xdr:from>
      <xdr:col>7</xdr:col>
      <xdr:colOff>4647</xdr:colOff>
      <xdr:row>79</xdr:row>
      <xdr:rowOff>51110</xdr:rowOff>
    </xdr:from>
    <xdr:to>
      <xdr:col>9</xdr:col>
      <xdr:colOff>437227</xdr:colOff>
      <xdr:row>80</xdr:row>
      <xdr:rowOff>103296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2255259-BB06-E1A5-1A2D-E2360DCE5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176025" y="14547695"/>
          <a:ext cx="1719501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484415</xdr:colOff>
      <xdr:row>87</xdr:row>
      <xdr:rowOff>43542</xdr:rowOff>
    </xdr:from>
    <xdr:to>
      <xdr:col>11</xdr:col>
      <xdr:colOff>48811</xdr:colOff>
      <xdr:row>88</xdr:row>
      <xdr:rowOff>106848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EEDE0EF-0666-657D-7EE2-7A87B3D4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593772" y="15669985"/>
          <a:ext cx="3620005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526025</xdr:colOff>
      <xdr:row>88</xdr:row>
      <xdr:rowOff>124020</xdr:rowOff>
    </xdr:from>
    <xdr:to>
      <xdr:col>12</xdr:col>
      <xdr:colOff>18065</xdr:colOff>
      <xdr:row>91</xdr:row>
      <xdr:rowOff>113739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F31FF363-5D5C-1C4C-61AC-C1EDCFE15BE6}"/>
                </a:ext>
              </a:extLst>
            </xdr14:cNvPr>
            <xdr14:cNvContentPartPr/>
          </xdr14:nvContentPartPr>
          <xdr14:nvPr macro=""/>
          <xdr14:xfrm>
            <a:off x="5283082" y="15930077"/>
            <a:ext cx="3378240" cy="528562"/>
          </xdr14:xfrm>
        </xdr:contentPart>
      </mc:Choice>
      <mc:Fallback xmlns=""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F31FF363-5D5C-1C4C-61AC-C1EDCFE15BE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276991" y="15924107"/>
              <a:ext cx="3390423" cy="5405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10885</xdr:colOff>
      <xdr:row>99</xdr:row>
      <xdr:rowOff>174172</xdr:rowOff>
    </xdr:from>
    <xdr:to>
      <xdr:col>12</xdr:col>
      <xdr:colOff>173375</xdr:colOff>
      <xdr:row>101</xdr:row>
      <xdr:rowOff>67390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462DC539-EBE2-0B54-E298-9C39655C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767942" y="17955986"/>
          <a:ext cx="4048690" cy="252447"/>
        </a:xfrm>
        <a:prstGeom prst="rect">
          <a:avLst/>
        </a:prstGeom>
      </xdr:spPr>
    </xdr:pic>
    <xdr:clientData/>
  </xdr:twoCellAnchor>
  <xdr:twoCellAnchor editAs="oneCell">
    <xdr:from>
      <xdr:col>6</xdr:col>
      <xdr:colOff>626825</xdr:colOff>
      <xdr:row>101</xdr:row>
      <xdr:rowOff>68765</xdr:rowOff>
    </xdr:from>
    <xdr:to>
      <xdr:col>10</xdr:col>
      <xdr:colOff>190707</xdr:colOff>
      <xdr:row>103</xdr:row>
      <xdr:rowOff>37939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402D3F9-CAD3-4303-1122-4D8D1B265795}"/>
                </a:ext>
              </a:extLst>
            </xdr14:cNvPr>
            <xdr14:cNvContentPartPr/>
          </xdr14:nvContentPartPr>
          <xdr14:nvPr macro=""/>
          <xdr14:xfrm>
            <a:off x="5383882" y="18209808"/>
            <a:ext cx="2149920" cy="328402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402D3F9-CAD3-4303-1122-4D8D1B26579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377806" y="18203850"/>
              <a:ext cx="2162072" cy="340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228845</xdr:colOff>
      <xdr:row>101</xdr:row>
      <xdr:rowOff>179203</xdr:rowOff>
    </xdr:from>
    <xdr:to>
      <xdr:col>10</xdr:col>
      <xdr:colOff>36545</xdr:colOff>
      <xdr:row>103</xdr:row>
      <xdr:rowOff>125697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70B781AD-E372-CE49-8C66-04865439C80E}"/>
                </a:ext>
              </a:extLst>
            </xdr14:cNvPr>
            <xdr14:cNvContentPartPr/>
          </xdr14:nvContentPartPr>
          <xdr14:nvPr macro=""/>
          <xdr14:xfrm>
            <a:off x="6929002" y="18320246"/>
            <a:ext cx="455400" cy="305722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70B781AD-E372-CE49-8C66-04865439C80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22920" y="18314299"/>
              <a:ext cx="467563" cy="317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265783</xdr:colOff>
      <xdr:row>101</xdr:row>
      <xdr:rowOff>111523</xdr:rowOff>
    </xdr:from>
    <xdr:to>
      <xdr:col>12</xdr:col>
      <xdr:colOff>143263</xdr:colOff>
      <xdr:row>102</xdr:row>
      <xdr:rowOff>9751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0D566254-C965-A174-DED8-3FC2C29ED725}"/>
                </a:ext>
              </a:extLst>
            </xdr14:cNvPr>
            <xdr14:cNvContentPartPr/>
          </xdr14:nvContentPartPr>
          <xdr14:nvPr macro=""/>
          <xdr14:xfrm>
            <a:off x="7613640" y="18252566"/>
            <a:ext cx="1172880" cy="73080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0D566254-C965-A174-DED8-3FC2C29ED72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607520" y="18246446"/>
              <a:ext cx="118512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30365</xdr:colOff>
      <xdr:row>102</xdr:row>
      <xdr:rowOff>85351</xdr:rowOff>
    </xdr:from>
    <xdr:to>
      <xdr:col>12</xdr:col>
      <xdr:colOff>74503</xdr:colOff>
      <xdr:row>104</xdr:row>
      <xdr:rowOff>39044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AA795754-B8FB-B99E-B210-BB56F929061A}"/>
                </a:ext>
              </a:extLst>
            </xdr14:cNvPr>
            <xdr14:cNvContentPartPr/>
          </xdr14:nvContentPartPr>
          <xdr14:nvPr macro=""/>
          <xdr14:xfrm>
            <a:off x="8025922" y="18406008"/>
            <a:ext cx="691838" cy="308160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AA795754-B8FB-B99E-B210-BB56F929061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8019828" y="18400148"/>
              <a:ext cx="704026" cy="3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70756</xdr:colOff>
      <xdr:row>105</xdr:row>
      <xdr:rowOff>108176</xdr:rowOff>
    </xdr:from>
    <xdr:to>
      <xdr:col>13</xdr:col>
      <xdr:colOff>621307</xdr:colOff>
      <xdr:row>106</xdr:row>
      <xdr:rowOff>171482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C7F08C2-D9D1-5622-C655-53A17EA3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180113" y="18967676"/>
          <a:ext cx="5896798" cy="238158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</xdr:colOff>
      <xdr:row>106</xdr:row>
      <xdr:rowOff>152401</xdr:rowOff>
    </xdr:from>
    <xdr:to>
      <xdr:col>13</xdr:col>
      <xdr:colOff>630834</xdr:colOff>
      <xdr:row>108</xdr:row>
      <xdr:rowOff>26566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5272D2F-A066-1286-A48E-ED1C1DD4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180114" y="19191515"/>
          <a:ext cx="5906324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</xdr:colOff>
      <xdr:row>108</xdr:row>
      <xdr:rowOff>26534</xdr:rowOff>
    </xdr:from>
    <xdr:to>
      <xdr:col>14</xdr:col>
      <xdr:colOff>145082</xdr:colOff>
      <xdr:row>109</xdr:row>
      <xdr:rowOff>94605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FC9D96C-6E5D-5F22-0F02-E03B0644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180114" y="19424877"/>
          <a:ext cx="6068272" cy="242923"/>
        </a:xfrm>
        <a:prstGeom prst="rect">
          <a:avLst/>
        </a:prstGeom>
      </xdr:spPr>
    </xdr:pic>
    <xdr:clientData/>
  </xdr:twoCellAnchor>
  <xdr:twoCellAnchor editAs="oneCell">
    <xdr:from>
      <xdr:col>7</xdr:col>
      <xdr:colOff>456917</xdr:colOff>
      <xdr:row>111</xdr:row>
      <xdr:rowOff>30836</xdr:rowOff>
    </xdr:from>
    <xdr:to>
      <xdr:col>9</xdr:col>
      <xdr:colOff>95161</xdr:colOff>
      <xdr:row>112</xdr:row>
      <xdr:rowOff>38062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2059F694-3457-225A-AA91-4C2FA76C7E69}"/>
                </a:ext>
              </a:extLst>
            </xdr14:cNvPr>
            <xdr14:cNvContentPartPr/>
          </xdr14:nvContentPartPr>
          <xdr14:nvPr macro=""/>
          <xdr14:xfrm>
            <a:off x="5861674" y="19968022"/>
            <a:ext cx="928882" cy="18684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2059F694-3457-225A-AA91-4C2FA76C7E6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855556" y="19961914"/>
              <a:ext cx="941118" cy="1990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276399</xdr:colOff>
      <xdr:row>111</xdr:row>
      <xdr:rowOff>66476</xdr:rowOff>
    </xdr:from>
    <xdr:to>
      <xdr:col>6</xdr:col>
      <xdr:colOff>170290</xdr:colOff>
      <xdr:row>113</xdr:row>
      <xdr:rowOff>144730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56A6BFFD-A6AC-3C90-B49D-6031AAF2BE22}"/>
                </a:ext>
              </a:extLst>
            </xdr14:cNvPr>
            <xdr14:cNvContentPartPr/>
          </xdr14:nvContentPartPr>
          <xdr14:nvPr macro=""/>
          <xdr14:xfrm>
            <a:off x="4385756" y="20003662"/>
            <a:ext cx="711000" cy="432720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56A6BFFD-A6AC-3C90-B49D-6031AAF2BE22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4379673" y="19997730"/>
              <a:ext cx="723166" cy="4445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322577</xdr:colOff>
      <xdr:row>112</xdr:row>
      <xdr:rowOff>28620</xdr:rowOff>
    </xdr:from>
    <xdr:to>
      <xdr:col>13</xdr:col>
      <xdr:colOff>477077</xdr:colOff>
      <xdr:row>116</xdr:row>
      <xdr:rowOff>125007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9B5182F-7DF5-CB31-5AB0-365E197275C5}"/>
                </a:ext>
              </a:extLst>
            </xdr14:cNvPr>
            <xdr14:cNvContentPartPr/>
          </xdr14:nvContentPartPr>
          <xdr14:nvPr macro=""/>
          <xdr14:xfrm>
            <a:off x="6375034" y="20145420"/>
            <a:ext cx="3393000" cy="814844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9B5182F-7DF5-CB31-5AB0-365E197275C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368938" y="20139428"/>
              <a:ext cx="3405192" cy="826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642257</xdr:colOff>
      <xdr:row>120</xdr:row>
      <xdr:rowOff>163286</xdr:rowOff>
    </xdr:from>
    <xdr:to>
      <xdr:col>5</xdr:col>
      <xdr:colOff>191705</xdr:colOff>
      <xdr:row>124</xdr:row>
      <xdr:rowOff>11644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BA9F40B7-843F-986F-ACE2-45C5688C7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805543" y="21717000"/>
          <a:ext cx="3762900" cy="566815"/>
        </a:xfrm>
        <a:prstGeom prst="rect">
          <a:avLst/>
        </a:prstGeom>
      </xdr:spPr>
    </xdr:pic>
    <xdr:clientData/>
  </xdr:twoCellAnchor>
  <xdr:twoCellAnchor editAs="oneCell">
    <xdr:from>
      <xdr:col>2</xdr:col>
      <xdr:colOff>859971</xdr:colOff>
      <xdr:row>136</xdr:row>
      <xdr:rowOff>119743</xdr:rowOff>
    </xdr:from>
    <xdr:to>
      <xdr:col>9</xdr:col>
      <xdr:colOff>192650</xdr:colOff>
      <xdr:row>137</xdr:row>
      <xdr:rowOff>173523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3EEFCB3-AB2F-F45B-F4C3-8A4B384F4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670957" y="24547286"/>
          <a:ext cx="5658640" cy="228632"/>
        </a:xfrm>
        <a:prstGeom prst="rect">
          <a:avLst/>
        </a:prstGeom>
      </xdr:spPr>
    </xdr:pic>
    <xdr:clientData/>
  </xdr:twoCellAnchor>
  <xdr:twoCellAnchor editAs="oneCell">
    <xdr:from>
      <xdr:col>3</xdr:col>
      <xdr:colOff>599760</xdr:colOff>
      <xdr:row>135</xdr:row>
      <xdr:rowOff>160148</xdr:rowOff>
    </xdr:from>
    <xdr:to>
      <xdr:col>4</xdr:col>
      <xdr:colOff>106210</xdr:colOff>
      <xdr:row>136</xdr:row>
      <xdr:rowOff>163856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577A0ADF-EEA8-6826-B921-E72742B5ADBC}"/>
                </a:ext>
              </a:extLst>
            </xdr14:cNvPr>
            <xdr14:cNvContentPartPr/>
          </xdr14:nvContentPartPr>
          <xdr14:nvPr macro=""/>
          <xdr14:xfrm>
            <a:off x="2820446" y="24408077"/>
            <a:ext cx="481402" cy="178560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577A0ADF-EEA8-6826-B921-E72742B5ADB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2814325" y="24401957"/>
              <a:ext cx="493644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407726</xdr:colOff>
      <xdr:row>136</xdr:row>
      <xdr:rowOff>8058</xdr:rowOff>
    </xdr:from>
    <xdr:to>
      <xdr:col>5</xdr:col>
      <xdr:colOff>610990</xdr:colOff>
      <xdr:row>136</xdr:row>
      <xdr:rowOff>114454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EAC9388D-5796-2B0D-9400-FA5A6A34784E}"/>
                </a:ext>
              </a:extLst>
            </xdr14:cNvPr>
            <xdr14:cNvContentPartPr/>
          </xdr14:nvContentPartPr>
          <xdr14:nvPr macro=""/>
          <xdr14:xfrm>
            <a:off x="3608126" y="24435601"/>
            <a:ext cx="1379602" cy="106396"/>
          </xdr14:xfrm>
        </xdr:contentPart>
      </mc:Choice>
      <mc:Fallback xmlns=""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EAC9388D-5796-2B0D-9400-FA5A6A34784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3602007" y="24429728"/>
              <a:ext cx="1391840" cy="118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338486</xdr:colOff>
      <xdr:row>136</xdr:row>
      <xdr:rowOff>34534</xdr:rowOff>
    </xdr:from>
    <xdr:to>
      <xdr:col>8</xdr:col>
      <xdr:colOff>388526</xdr:colOff>
      <xdr:row>136</xdr:row>
      <xdr:rowOff>83494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A2684A50-1EA8-A35C-4305-7E5F8144DEE2}"/>
                </a:ext>
              </a:extLst>
            </xdr14:cNvPr>
            <xdr14:cNvContentPartPr/>
          </xdr14:nvContentPartPr>
          <xdr14:nvPr macro=""/>
          <xdr14:xfrm>
            <a:off x="6663086" y="24462077"/>
            <a:ext cx="50040" cy="48960"/>
          </xdr14:xfrm>
        </xdr:contentPart>
      </mc:Choice>
      <mc:Fallback xmlns=""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A2684A50-1EA8-A35C-4305-7E5F8144DEE2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656966" y="24455957"/>
              <a:ext cx="62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264528</xdr:colOff>
      <xdr:row>135</xdr:row>
      <xdr:rowOff>150788</xdr:rowOff>
    </xdr:from>
    <xdr:to>
      <xdr:col>9</xdr:col>
      <xdr:colOff>211870</xdr:colOff>
      <xdr:row>136</xdr:row>
      <xdr:rowOff>141094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86721A8D-4227-8C8E-1850-1356FCBFA86B}"/>
                </a:ext>
              </a:extLst>
            </xdr14:cNvPr>
            <xdr14:cNvContentPartPr/>
          </xdr14:nvContentPartPr>
          <xdr14:nvPr macro=""/>
          <xdr14:xfrm>
            <a:off x="5293728" y="24398717"/>
            <a:ext cx="1885680" cy="169920"/>
          </xdr14:xfrm>
        </xdr:contentPart>
      </mc:Choice>
      <mc:Fallback xmlns=""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86721A8D-4227-8C8E-1850-1356FCBFA86B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287650" y="24392749"/>
              <a:ext cx="1897836" cy="181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0</xdr:colOff>
      <xdr:row>151</xdr:row>
      <xdr:rowOff>0</xdr:rowOff>
    </xdr:from>
    <xdr:to>
      <xdr:col>9</xdr:col>
      <xdr:colOff>7356</xdr:colOff>
      <xdr:row>152</xdr:row>
      <xdr:rowOff>106176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26C161E-EEF7-7E1A-3FBD-584404E1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200400" y="27121757"/>
          <a:ext cx="3953427" cy="285790"/>
        </a:xfrm>
        <a:prstGeom prst="rect">
          <a:avLst/>
        </a:prstGeom>
      </xdr:spPr>
    </xdr:pic>
    <xdr:clientData/>
  </xdr:twoCellAnchor>
  <xdr:twoCellAnchor editAs="oneCell">
    <xdr:from>
      <xdr:col>9</xdr:col>
      <xdr:colOff>488028</xdr:colOff>
      <xdr:row>163</xdr:row>
      <xdr:rowOff>3529</xdr:rowOff>
    </xdr:from>
    <xdr:to>
      <xdr:col>9</xdr:col>
      <xdr:colOff>515388</xdr:colOff>
      <xdr:row>163</xdr:row>
      <xdr:rowOff>182089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C8A2B610-D8B3-CFB2-E801-C06412600D20}"/>
                </a:ext>
              </a:extLst>
            </xdr14:cNvPr>
            <xdr14:cNvContentPartPr/>
          </xdr14:nvContentPartPr>
          <xdr14:nvPr macro=""/>
          <xdr14:xfrm>
            <a:off x="7648200" y="29984288"/>
            <a:ext cx="27360" cy="178560"/>
          </xdr14:xfrm>
        </xdr:contentPart>
      </mc:Choice>
      <mc:Fallback xmlns=""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C8A2B610-D8B3-CFB2-E801-C06412600D2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642080" y="29978168"/>
              <a:ext cx="3960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439788</xdr:colOff>
      <xdr:row>164</xdr:row>
      <xdr:rowOff>182838</xdr:rowOff>
    </xdr:from>
    <xdr:to>
      <xdr:col>9</xdr:col>
      <xdr:colOff>600708</xdr:colOff>
      <xdr:row>165</xdr:row>
      <xdr:rowOff>112307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26D46A87-4CB9-F0DA-58ED-738350F72052}"/>
                </a:ext>
              </a:extLst>
            </xdr14:cNvPr>
            <xdr14:cNvContentPartPr/>
          </xdr14:nvContentPartPr>
          <xdr14:nvPr macro=""/>
          <xdr14:xfrm>
            <a:off x="7599960" y="30347528"/>
            <a:ext cx="160920" cy="113400"/>
          </xdr14:xfrm>
        </xdr:contentPart>
      </mc:Choice>
      <mc:Fallback xmlns=""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26D46A87-4CB9-F0DA-58ED-738350F72052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593840" y="30341408"/>
              <a:ext cx="17316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379668</xdr:colOff>
      <xdr:row>166</xdr:row>
      <xdr:rowOff>161656</xdr:rowOff>
    </xdr:from>
    <xdr:to>
      <xdr:col>9</xdr:col>
      <xdr:colOff>512950</xdr:colOff>
      <xdr:row>167</xdr:row>
      <xdr:rowOff>154207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FE27039B-09A1-8D9C-6608-4CCB59441C6F}"/>
                </a:ext>
              </a:extLst>
            </xdr14:cNvPr>
            <xdr14:cNvContentPartPr/>
          </xdr14:nvContentPartPr>
          <xdr14:nvPr macro=""/>
          <xdr14:xfrm>
            <a:off x="7539840" y="30694208"/>
            <a:ext cx="128520" cy="17172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FE27039B-09A1-8D9C-6608-4CCB59441C6F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533720" y="30688088"/>
              <a:ext cx="14076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10525</xdr:colOff>
      <xdr:row>164</xdr:row>
      <xdr:rowOff>142158</xdr:rowOff>
    </xdr:from>
    <xdr:to>
      <xdr:col>12</xdr:col>
      <xdr:colOff>152365</xdr:colOff>
      <xdr:row>165</xdr:row>
      <xdr:rowOff>87189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FB23C33F-F2BD-E962-BA83-609F43ECD9E2}"/>
                </a:ext>
              </a:extLst>
            </xdr14:cNvPr>
            <xdr14:cNvContentPartPr/>
          </xdr14:nvContentPartPr>
          <xdr14:nvPr macro=""/>
          <xdr14:xfrm>
            <a:off x="9121680" y="30306848"/>
            <a:ext cx="141840" cy="12420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FB23C33F-F2BD-E962-BA83-609F43ECD9E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9115560" y="30300728"/>
              <a:ext cx="15408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480852</xdr:colOff>
      <xdr:row>166</xdr:row>
      <xdr:rowOff>116296</xdr:rowOff>
    </xdr:from>
    <xdr:to>
      <xdr:col>12</xdr:col>
      <xdr:colOff>104567</xdr:colOff>
      <xdr:row>168</xdr:row>
      <xdr:rowOff>59474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11C1A77B-860D-B7A5-A8DF-36921694594A}"/>
                </a:ext>
              </a:extLst>
            </xdr14:cNvPr>
            <xdr14:cNvContentPartPr/>
          </xdr14:nvContentPartPr>
          <xdr14:nvPr macro=""/>
          <xdr14:xfrm>
            <a:off x="8941680" y="30648848"/>
            <a:ext cx="269280" cy="311040"/>
          </xdr14:xfrm>
        </xdr:contentPart>
      </mc:Choice>
      <mc:Fallback xmlns=""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11C1A77B-860D-B7A5-A8DF-36921694594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935560" y="30642728"/>
              <a:ext cx="28152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353052</xdr:colOff>
      <xdr:row>161</xdr:row>
      <xdr:rowOff>40191</xdr:rowOff>
    </xdr:from>
    <xdr:to>
      <xdr:col>12</xdr:col>
      <xdr:colOff>638807</xdr:colOff>
      <xdr:row>163</xdr:row>
      <xdr:rowOff>144289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3AEBFEC7-A3E3-4B00-4DA6-6A09F272C06B}"/>
                </a:ext>
              </a:extLst>
            </xdr14:cNvPr>
            <xdr14:cNvContentPartPr/>
          </xdr14:nvContentPartPr>
          <xdr14:nvPr macro=""/>
          <xdr14:xfrm>
            <a:off x="8813880" y="29653088"/>
            <a:ext cx="936082" cy="471960"/>
          </xdr14:xfrm>
        </xdr:contentPart>
      </mc:Choice>
      <mc:Fallback xmlns=""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3AEBFEC7-A3E3-4B00-4DA6-6A09F272C06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807762" y="29646968"/>
              <a:ext cx="948318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144228</xdr:colOff>
      <xdr:row>161</xdr:row>
      <xdr:rowOff>11473</xdr:rowOff>
    </xdr:from>
    <xdr:to>
      <xdr:col>10</xdr:col>
      <xdr:colOff>160620</xdr:colOff>
      <xdr:row>162</xdr:row>
      <xdr:rowOff>55700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E0CD34E9-5A75-AC63-AB84-727F51F6264A}"/>
                </a:ext>
              </a:extLst>
            </xdr14:cNvPr>
            <xdr14:cNvContentPartPr/>
          </xdr14:nvContentPartPr>
          <xdr14:nvPr macro=""/>
          <xdr14:xfrm>
            <a:off x="7304400" y="29624370"/>
            <a:ext cx="666720" cy="228158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E0CD34E9-5A75-AC63-AB84-727F51F6264A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298277" y="29618252"/>
              <a:ext cx="678967" cy="240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457260</xdr:colOff>
      <xdr:row>167</xdr:row>
      <xdr:rowOff>37927</xdr:rowOff>
    </xdr:from>
    <xdr:to>
      <xdr:col>10</xdr:col>
      <xdr:colOff>591982</xdr:colOff>
      <xdr:row>167</xdr:row>
      <xdr:rowOff>135405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4C714FA4-B94E-85F1-77F4-72FCDDB9EE55}"/>
                </a:ext>
              </a:extLst>
            </xdr14:cNvPr>
            <xdr14:cNvContentPartPr/>
          </xdr14:nvContentPartPr>
          <xdr14:nvPr macro=""/>
          <xdr14:xfrm>
            <a:off x="8267760" y="30754410"/>
            <a:ext cx="134722" cy="97478"/>
          </xdr14:xfrm>
        </xdr:contentPart>
      </mc:Choice>
      <mc:Fallback xmlns=""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4C714FA4-B94E-85F1-77F4-72FCDDB9EE5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261416" y="30748575"/>
              <a:ext cx="147410" cy="109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541582</xdr:colOff>
      <xdr:row>164</xdr:row>
      <xdr:rowOff>160518</xdr:rowOff>
    </xdr:from>
    <xdr:to>
      <xdr:col>10</xdr:col>
      <xdr:colOff>636982</xdr:colOff>
      <xdr:row>165</xdr:row>
      <xdr:rowOff>92949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29B762E2-16E4-0731-BC35-C63301D0B6AF}"/>
                </a:ext>
              </a:extLst>
            </xdr14:cNvPr>
            <xdr14:cNvContentPartPr/>
          </xdr14:nvContentPartPr>
          <xdr14:nvPr macro=""/>
          <xdr14:xfrm>
            <a:off x="8352082" y="30325208"/>
            <a:ext cx="95400" cy="116362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29B762E2-16E4-0731-BC35-C63301D0B6A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45962" y="30318847"/>
              <a:ext cx="107640" cy="129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590820</xdr:colOff>
      <xdr:row>162</xdr:row>
      <xdr:rowOff>179540</xdr:rowOff>
    </xdr:from>
    <xdr:to>
      <xdr:col>11</xdr:col>
      <xdr:colOff>64692</xdr:colOff>
      <xdr:row>163</xdr:row>
      <xdr:rowOff>163091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DC852F84-40A4-10B1-0387-6D0AAB6F6615}"/>
                </a:ext>
              </a:extLst>
            </xdr14:cNvPr>
            <xdr14:cNvContentPartPr/>
          </xdr14:nvContentPartPr>
          <xdr14:nvPr macro=""/>
          <xdr14:xfrm>
            <a:off x="8401320" y="29976368"/>
            <a:ext cx="124200" cy="167482"/>
          </xdr14:xfrm>
        </xdr:contentPart>
      </mc:Choice>
      <mc:Fallback xmlns=""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DC852F84-40A4-10B1-0387-6D0AAB6F661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8395200" y="29970083"/>
              <a:ext cx="136440" cy="180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465397</xdr:colOff>
      <xdr:row>162</xdr:row>
      <xdr:rowOff>151820</xdr:rowOff>
    </xdr:from>
    <xdr:to>
      <xdr:col>13</xdr:col>
      <xdr:colOff>601117</xdr:colOff>
      <xdr:row>163</xdr:row>
      <xdr:rowOff>86771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68BE625B-C686-31E4-62B2-66596F998937}"/>
                </a:ext>
              </a:extLst>
            </xdr14:cNvPr>
            <xdr14:cNvContentPartPr/>
          </xdr14:nvContentPartPr>
          <xdr14:nvPr macro=""/>
          <xdr14:xfrm>
            <a:off x="10226880" y="29948648"/>
            <a:ext cx="135720" cy="114120"/>
          </xdr14:xfrm>
        </xdr:contentPart>
      </mc:Choice>
      <mc:Fallback xmlns=""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68BE625B-C686-31E4-62B2-66596F998937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0220760" y="29942528"/>
              <a:ext cx="1479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36719</xdr:colOff>
      <xdr:row>163</xdr:row>
      <xdr:rowOff>9371</xdr:rowOff>
    </xdr:from>
    <xdr:to>
      <xdr:col>13</xdr:col>
      <xdr:colOff>178919</xdr:colOff>
      <xdr:row>163</xdr:row>
      <xdr:rowOff>150573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4BFCAD00-23BD-6150-C821-DC7F2FF0ABD4}"/>
                </a:ext>
              </a:extLst>
            </xdr14:cNvPr>
            <xdr14:cNvContentPartPr/>
          </xdr14:nvContentPartPr>
          <xdr14:nvPr macro=""/>
          <xdr14:xfrm>
            <a:off x="9798202" y="29990130"/>
            <a:ext cx="142200" cy="136440"/>
          </xdr14:xfrm>
        </xdr:contentPart>
      </mc:Choice>
      <mc:Fallback xmlns=""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4BFCAD00-23BD-6150-C821-DC7F2FF0ABD4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9792082" y="29984010"/>
              <a:ext cx="15444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515797</xdr:colOff>
      <xdr:row>164</xdr:row>
      <xdr:rowOff>103638</xdr:rowOff>
    </xdr:from>
    <xdr:to>
      <xdr:col>13</xdr:col>
      <xdr:colOff>627037</xdr:colOff>
      <xdr:row>165</xdr:row>
      <xdr:rowOff>125987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3DFA0662-18A4-D287-0927-281A040056CA}"/>
                </a:ext>
              </a:extLst>
            </xdr14:cNvPr>
            <xdr14:cNvContentPartPr/>
          </xdr14:nvContentPartPr>
          <xdr14:nvPr macro=""/>
          <xdr14:xfrm>
            <a:off x="10277280" y="30268328"/>
            <a:ext cx="111240" cy="20628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3DFA0662-18A4-D287-0927-281A040056CA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0271160" y="30262208"/>
              <a:ext cx="12348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459637</xdr:colOff>
      <xdr:row>166</xdr:row>
      <xdr:rowOff>178216</xdr:rowOff>
    </xdr:from>
    <xdr:to>
      <xdr:col>13</xdr:col>
      <xdr:colOff>589597</xdr:colOff>
      <xdr:row>168</xdr:row>
      <xdr:rowOff>30396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F6178ECC-4DA6-B2B5-822F-A12DC17FDA88}"/>
                </a:ext>
              </a:extLst>
            </xdr14:cNvPr>
            <xdr14:cNvContentPartPr/>
          </xdr14:nvContentPartPr>
          <xdr14:nvPr macro=""/>
          <xdr14:xfrm>
            <a:off x="10221120" y="30710768"/>
            <a:ext cx="129960" cy="215280"/>
          </xdr14:xfrm>
        </xdr:contentPart>
      </mc:Choice>
      <mc:Fallback xmlns=""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F6178ECC-4DA6-B2B5-822F-A12DC17FDA8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0215000" y="30704648"/>
              <a:ext cx="14220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250477</xdr:colOff>
      <xdr:row>168</xdr:row>
      <xdr:rowOff>117074</xdr:rowOff>
    </xdr:from>
    <xdr:to>
      <xdr:col>14</xdr:col>
      <xdr:colOff>220070</xdr:colOff>
      <xdr:row>168</xdr:row>
      <xdr:rowOff>170354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E5EFDC85-BFC1-0334-8B51-D4DE1E072494}"/>
                </a:ext>
              </a:extLst>
            </xdr14:cNvPr>
            <xdr14:cNvContentPartPr/>
          </xdr14:nvContentPartPr>
          <xdr14:nvPr macro=""/>
          <xdr14:xfrm>
            <a:off x="10011960" y="31017488"/>
            <a:ext cx="619920" cy="53280"/>
          </xdr14:xfrm>
        </xdr:contentPart>
      </mc:Choice>
      <mc:Fallback xmlns=""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E5EFDC85-BFC1-0334-8B51-D4DE1E07249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0005840" y="31011368"/>
              <a:ext cx="63216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448117</xdr:colOff>
      <xdr:row>169</xdr:row>
      <xdr:rowOff>104503</xdr:rowOff>
    </xdr:from>
    <xdr:to>
      <xdr:col>14</xdr:col>
      <xdr:colOff>17832</xdr:colOff>
      <xdr:row>171</xdr:row>
      <xdr:rowOff>16721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FD3D54AA-5820-18FC-286B-C3DBB8B1B8EC}"/>
                </a:ext>
              </a:extLst>
            </xdr14:cNvPr>
            <xdr14:cNvContentPartPr/>
          </xdr14:nvContentPartPr>
          <xdr14:nvPr macro=""/>
          <xdr14:xfrm>
            <a:off x="10209600" y="31188848"/>
            <a:ext cx="220042" cy="280080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FD3D54AA-5820-18FC-286B-C3DBB8B1B8E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203478" y="31182728"/>
              <a:ext cx="232287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342359</xdr:colOff>
      <xdr:row>160</xdr:row>
      <xdr:rowOff>94882</xdr:rowOff>
    </xdr:from>
    <xdr:to>
      <xdr:col>14</xdr:col>
      <xdr:colOff>274872</xdr:colOff>
      <xdr:row>162</xdr:row>
      <xdr:rowOff>20060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5C4B87C6-0CB7-A2DD-F2F4-9239E0759768}"/>
                </a:ext>
              </a:extLst>
            </xdr14:cNvPr>
            <xdr14:cNvContentPartPr/>
          </xdr14:nvContentPartPr>
          <xdr14:nvPr macro=""/>
          <xdr14:xfrm>
            <a:off x="10103842" y="29523848"/>
            <a:ext cx="582840" cy="293040"/>
          </xdr14:xfrm>
        </xdr:contentPart>
      </mc:Choice>
      <mc:Fallback xmlns=""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5C4B87C6-0CB7-A2DD-F2F4-9239E075976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0097726" y="29517728"/>
              <a:ext cx="595072" cy="30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223862</xdr:colOff>
      <xdr:row>162</xdr:row>
      <xdr:rowOff>91340</xdr:rowOff>
    </xdr:from>
    <xdr:to>
      <xdr:col>15</xdr:col>
      <xdr:colOff>411144</xdr:colOff>
      <xdr:row>163</xdr:row>
      <xdr:rowOff>84889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16C90DBC-170D-E29B-8D98-15BD89292782}"/>
                </a:ext>
              </a:extLst>
            </xdr14:cNvPr>
            <xdr14:cNvContentPartPr/>
          </xdr14:nvContentPartPr>
          <xdr14:nvPr macro=""/>
          <xdr14:xfrm>
            <a:off x="11286000" y="29888168"/>
            <a:ext cx="182520" cy="177480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16C90DBC-170D-E29B-8D98-15BD89292782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1279880" y="29882048"/>
              <a:ext cx="19476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285144</xdr:colOff>
      <xdr:row>164</xdr:row>
      <xdr:rowOff>105798</xdr:rowOff>
    </xdr:from>
    <xdr:to>
      <xdr:col>15</xdr:col>
      <xdr:colOff>493306</xdr:colOff>
      <xdr:row>165</xdr:row>
      <xdr:rowOff>142989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62E5669A-70DD-EBED-028F-31CEF32C0794}"/>
                </a:ext>
              </a:extLst>
            </xdr14:cNvPr>
            <xdr14:cNvContentPartPr/>
          </xdr14:nvContentPartPr>
          <xdr14:nvPr macro=""/>
          <xdr14:xfrm>
            <a:off x="11347282" y="30270488"/>
            <a:ext cx="203400" cy="221122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62E5669A-70DD-EBED-028F-31CEF32C0794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1341173" y="30264356"/>
              <a:ext cx="215618" cy="233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523910</xdr:colOff>
      <xdr:row>164</xdr:row>
      <xdr:rowOff>115240</xdr:rowOff>
    </xdr:from>
    <xdr:to>
      <xdr:col>15</xdr:col>
      <xdr:colOff>18024</xdr:colOff>
      <xdr:row>165</xdr:row>
      <xdr:rowOff>124351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1A8E6BA2-7E5F-3EC6-A404-9BB7C6CC5899}"/>
                </a:ext>
              </a:extLst>
            </xdr14:cNvPr>
            <xdr14:cNvContentPartPr/>
          </xdr14:nvContentPartPr>
          <xdr14:nvPr macro=""/>
          <xdr14:xfrm>
            <a:off x="10935720" y="30279930"/>
            <a:ext cx="144442" cy="188280"/>
          </xdr14:xfrm>
        </xdr:contentPart>
      </mc:Choice>
      <mc:Fallback xmlns=""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1A8E6BA2-7E5F-3EC6-A404-9BB7C6CC589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0929597" y="30273810"/>
              <a:ext cx="156689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487992</xdr:colOff>
      <xdr:row>163</xdr:row>
      <xdr:rowOff>15409</xdr:rowOff>
    </xdr:from>
    <xdr:to>
      <xdr:col>14</xdr:col>
      <xdr:colOff>601474</xdr:colOff>
      <xdr:row>163</xdr:row>
      <xdr:rowOff>77051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D19E200C-A9FA-0EC8-6004-420C4654479A}"/>
                </a:ext>
              </a:extLst>
            </xdr14:cNvPr>
            <xdr14:cNvContentPartPr/>
          </xdr14:nvContentPartPr>
          <xdr14:nvPr macro=""/>
          <xdr14:xfrm>
            <a:off x="10899802" y="29996168"/>
            <a:ext cx="108720" cy="61642"/>
          </xdr14:xfrm>
        </xdr:contentPart>
      </mc:Choice>
      <mc:Fallback xmlns=""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D19E200C-A9FA-0EC8-6004-420C4654479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893682" y="29990040"/>
              <a:ext cx="120960" cy="73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647365</xdr:colOff>
      <xdr:row>166</xdr:row>
      <xdr:rowOff>133216</xdr:rowOff>
    </xdr:from>
    <xdr:to>
      <xdr:col>13</xdr:col>
      <xdr:colOff>200797</xdr:colOff>
      <xdr:row>167</xdr:row>
      <xdr:rowOff>131527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27FCC9DF-8484-248C-21E3-F5A630F3A439}"/>
                </a:ext>
              </a:extLst>
            </xdr14:cNvPr>
            <xdr14:cNvContentPartPr/>
          </xdr14:nvContentPartPr>
          <xdr14:nvPr macro=""/>
          <xdr14:xfrm>
            <a:off x="9758520" y="30665768"/>
            <a:ext cx="203760" cy="182242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27FCC9DF-8484-248C-21E3-F5A630F3A43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9752400" y="30659484"/>
              <a:ext cx="216000" cy="1948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18277</xdr:colOff>
      <xdr:row>164</xdr:row>
      <xdr:rowOff>135678</xdr:rowOff>
    </xdr:from>
    <xdr:to>
      <xdr:col>13</xdr:col>
      <xdr:colOff>192239</xdr:colOff>
      <xdr:row>166</xdr:row>
      <xdr:rowOff>28096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B0FB8A16-E4B0-9424-2CD8-737F98EEC84F}"/>
                </a:ext>
              </a:extLst>
            </xdr14:cNvPr>
            <xdr14:cNvContentPartPr/>
          </xdr14:nvContentPartPr>
          <xdr14:nvPr macro=""/>
          <xdr14:xfrm>
            <a:off x="9779760" y="30300368"/>
            <a:ext cx="173962" cy="260280"/>
          </xdr14:xfrm>
        </xdr:contentPart>
      </mc:Choice>
      <mc:Fallback xmlns=""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B0FB8A16-E4B0-9424-2CD8-737F98EEC84F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9773637" y="30294248"/>
              <a:ext cx="186208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66599</xdr:colOff>
      <xdr:row>162</xdr:row>
      <xdr:rowOff>179540</xdr:rowOff>
    </xdr:from>
    <xdr:to>
      <xdr:col>13</xdr:col>
      <xdr:colOff>228599</xdr:colOff>
      <xdr:row>164</xdr:row>
      <xdr:rowOff>27678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0D25FC98-1371-6C17-B547-5D1FD4EF4BC8}"/>
                </a:ext>
              </a:extLst>
            </xdr14:cNvPr>
            <xdr14:cNvContentPartPr/>
          </xdr14:nvContentPartPr>
          <xdr14:nvPr macro=""/>
          <xdr14:xfrm>
            <a:off x="9828082" y="29976368"/>
            <a:ext cx="162000" cy="216000"/>
          </xdr14:xfrm>
        </xdr:contentPart>
      </mc:Choice>
      <mc:Fallback xmlns=""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0D25FC98-1371-6C17-B547-5D1FD4EF4BC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9821962" y="29970248"/>
              <a:ext cx="17424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570350</xdr:colOff>
      <xdr:row>166</xdr:row>
      <xdr:rowOff>114136</xdr:rowOff>
    </xdr:from>
    <xdr:to>
      <xdr:col>16</xdr:col>
      <xdr:colOff>135298</xdr:colOff>
      <xdr:row>168</xdr:row>
      <xdr:rowOff>95556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6BF8D19C-5C84-4DC1-8827-2A3F511FF7FF}"/>
                </a:ext>
              </a:extLst>
            </xdr14:cNvPr>
            <xdr14:cNvContentPartPr/>
          </xdr14:nvContentPartPr>
          <xdr14:nvPr macro=""/>
          <xdr14:xfrm>
            <a:off x="10982160" y="30646688"/>
            <a:ext cx="860842" cy="344520"/>
          </xdr14:xfrm>
        </xdr:contentPart>
      </mc:Choice>
      <mc:Fallback xmlns=""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6BF8D19C-5C84-4DC1-8827-2A3F511FF7FF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0976039" y="30640568"/>
              <a:ext cx="873083" cy="35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236184</xdr:colOff>
      <xdr:row>168</xdr:row>
      <xdr:rowOff>114996</xdr:rowOff>
    </xdr:from>
    <xdr:to>
      <xdr:col>15</xdr:col>
      <xdr:colOff>610944</xdr:colOff>
      <xdr:row>170</xdr:row>
      <xdr:rowOff>27132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B4F22DEE-0D44-CD29-8B2C-CDC145445953}"/>
                </a:ext>
              </a:extLst>
            </xdr14:cNvPr>
            <xdr14:cNvContentPartPr/>
          </xdr14:nvContentPartPr>
          <xdr14:nvPr macro=""/>
          <xdr14:xfrm>
            <a:off x="11298322" y="31015410"/>
            <a:ext cx="374760" cy="279998"/>
          </xdr14:xfrm>
        </xdr:contentPart>
      </mc:Choice>
      <mc:Fallback xmlns=""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B4F22DEE-0D44-CD29-8B2C-CDC145445953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1292119" y="31009292"/>
              <a:ext cx="387167" cy="292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534047</xdr:colOff>
      <xdr:row>172</xdr:row>
      <xdr:rowOff>58150</xdr:rowOff>
    </xdr:from>
    <xdr:to>
      <xdr:col>13</xdr:col>
      <xdr:colOff>550079</xdr:colOff>
      <xdr:row>173</xdr:row>
      <xdr:rowOff>132781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D513BA8C-5D8A-3747-0167-D88E2C66E538}"/>
                </a:ext>
              </a:extLst>
            </xdr14:cNvPr>
            <xdr14:cNvContentPartPr/>
          </xdr14:nvContentPartPr>
          <xdr14:nvPr macro=""/>
          <xdr14:xfrm>
            <a:off x="9645202" y="31694288"/>
            <a:ext cx="666360" cy="258562"/>
          </xdr14:xfrm>
        </xdr:contentPart>
      </mc:Choice>
      <mc:Fallback xmlns=""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D513BA8C-5D8A-3747-0167-D88E2C66E53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9639039" y="31688166"/>
              <a:ext cx="678687" cy="270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268702</xdr:colOff>
      <xdr:row>171</xdr:row>
      <xdr:rowOff>161883</xdr:rowOff>
    </xdr:from>
    <xdr:to>
      <xdr:col>11</xdr:col>
      <xdr:colOff>248652</xdr:colOff>
      <xdr:row>173</xdr:row>
      <xdr:rowOff>143581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9793E0B8-707A-5F5A-1E98-570E974E274C}"/>
                </a:ext>
              </a:extLst>
            </xdr14:cNvPr>
            <xdr14:cNvContentPartPr/>
          </xdr14:nvContentPartPr>
          <xdr14:nvPr macro=""/>
          <xdr14:xfrm>
            <a:off x="8079202" y="31614090"/>
            <a:ext cx="630278" cy="344798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9793E0B8-707A-5F5A-1E98-570E974E274C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8073083" y="31607971"/>
              <a:ext cx="642516" cy="357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631500</xdr:colOff>
      <xdr:row>173</xdr:row>
      <xdr:rowOff>181485</xdr:rowOff>
    </xdr:from>
    <xdr:to>
      <xdr:col>11</xdr:col>
      <xdr:colOff>37692</xdr:colOff>
      <xdr:row>175</xdr:row>
      <xdr:rowOff>135185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FF7DE342-4ED2-AA69-93E7-94A99E1290BD}"/>
                </a:ext>
              </a:extLst>
            </xdr14:cNvPr>
            <xdr14:cNvContentPartPr/>
          </xdr14:nvContentPartPr>
          <xdr14:nvPr macro=""/>
          <xdr14:xfrm>
            <a:off x="8442000" y="32001554"/>
            <a:ext cx="56520" cy="31680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FF7DE342-4ED2-AA69-93E7-94A99E1290B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8435880" y="31995434"/>
              <a:ext cx="6876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478140</xdr:colOff>
      <xdr:row>176</xdr:row>
      <xdr:rowOff>104172</xdr:rowOff>
    </xdr:from>
    <xdr:to>
      <xdr:col>11</xdr:col>
      <xdr:colOff>210132</xdr:colOff>
      <xdr:row>177</xdr:row>
      <xdr:rowOff>144161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FB7ECDB6-F320-CC58-31BE-2E09FFAFD852}"/>
                </a:ext>
              </a:extLst>
            </xdr14:cNvPr>
            <xdr14:cNvContentPartPr/>
          </xdr14:nvContentPartPr>
          <xdr14:nvPr macro=""/>
          <xdr14:xfrm>
            <a:off x="8288640" y="32476034"/>
            <a:ext cx="382320" cy="22392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FB7ECDB6-F320-CC58-31BE-2E09FFAFD852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8282520" y="32469914"/>
              <a:ext cx="39456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89917</xdr:colOff>
      <xdr:row>173</xdr:row>
      <xdr:rowOff>160245</xdr:rowOff>
    </xdr:from>
    <xdr:to>
      <xdr:col>13</xdr:col>
      <xdr:colOff>96479</xdr:colOff>
      <xdr:row>175</xdr:row>
      <xdr:rowOff>40423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804D1EBE-D700-76DC-8405-34612284A826}"/>
                </a:ext>
              </a:extLst>
            </xdr14:cNvPr>
            <xdr14:cNvContentPartPr/>
          </xdr14:nvContentPartPr>
          <xdr14:nvPr macro=""/>
          <xdr14:xfrm>
            <a:off x="9851400" y="31980314"/>
            <a:ext cx="1800" cy="24804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804D1EBE-D700-76DC-8405-34612284A82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9845280" y="31974194"/>
              <a:ext cx="1404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633685</xdr:colOff>
      <xdr:row>175</xdr:row>
      <xdr:rowOff>178303</xdr:rowOff>
    </xdr:from>
    <xdr:to>
      <xdr:col>13</xdr:col>
      <xdr:colOff>219877</xdr:colOff>
      <xdr:row>177</xdr:row>
      <xdr:rowOff>36243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2F700D46-37BD-271D-2E0D-214F04C88DB5}"/>
                </a:ext>
              </a:extLst>
            </xdr14:cNvPr>
            <xdr14:cNvContentPartPr/>
          </xdr14:nvContentPartPr>
          <xdr14:nvPr macro=""/>
          <xdr14:xfrm>
            <a:off x="9744840" y="32366234"/>
            <a:ext cx="236520" cy="221040"/>
          </xdr14:xfrm>
        </xdr:contentPart>
      </mc:Choice>
      <mc:Fallback xmlns=""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2F700D46-37BD-271D-2E0D-214F04C88DB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9738720" y="32360114"/>
              <a:ext cx="2487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521365</xdr:colOff>
      <xdr:row>177</xdr:row>
      <xdr:rowOff>160001</xdr:rowOff>
    </xdr:from>
    <xdr:to>
      <xdr:col>13</xdr:col>
      <xdr:colOff>182519</xdr:colOff>
      <xdr:row>179</xdr:row>
      <xdr:rowOff>49621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F27A3BBC-77F8-3D27-C402-8D378E7441F1}"/>
                </a:ext>
              </a:extLst>
            </xdr14:cNvPr>
            <xdr14:cNvContentPartPr/>
          </xdr14:nvContentPartPr>
          <xdr14:nvPr macro=""/>
          <xdr14:xfrm>
            <a:off x="9632520" y="32715794"/>
            <a:ext cx="306720" cy="25272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F27A3BBC-77F8-3D27-C402-8D378E7441F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9626400" y="32709674"/>
              <a:ext cx="31896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134750</xdr:colOff>
      <xdr:row>177</xdr:row>
      <xdr:rowOff>107081</xdr:rowOff>
    </xdr:from>
    <xdr:to>
      <xdr:col>14</xdr:col>
      <xdr:colOff>332750</xdr:colOff>
      <xdr:row>179</xdr:row>
      <xdr:rowOff>29821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52237D57-5D03-8008-B848-B67E682D873C}"/>
                </a:ext>
              </a:extLst>
            </xdr14:cNvPr>
            <xdr14:cNvContentPartPr/>
          </xdr14:nvContentPartPr>
          <xdr14:nvPr macro=""/>
          <xdr14:xfrm>
            <a:off x="10546560" y="32662874"/>
            <a:ext cx="198000" cy="285840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52237D57-5D03-8008-B848-B67E682D873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0540440" y="32656754"/>
              <a:ext cx="210240" cy="298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125802</xdr:colOff>
      <xdr:row>10</xdr:row>
      <xdr:rowOff>158151</xdr:rowOff>
    </xdr:from>
    <xdr:to>
      <xdr:col>7</xdr:col>
      <xdr:colOff>313262</xdr:colOff>
      <xdr:row>12</xdr:row>
      <xdr:rowOff>27349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8ED276-2779-CE12-44EF-791738A2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330" y="1955321"/>
          <a:ext cx="2048161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12</xdr:row>
      <xdr:rowOff>99060</xdr:rowOff>
    </xdr:from>
    <xdr:to>
      <xdr:col>7</xdr:col>
      <xdr:colOff>278407</xdr:colOff>
      <xdr:row>14</xdr:row>
      <xdr:rowOff>38143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DED31D-5D48-9B8A-2087-0D99B40B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2293620"/>
          <a:ext cx="1995765" cy="304843"/>
        </a:xfrm>
        <a:prstGeom prst="rect">
          <a:avLst/>
        </a:prstGeom>
      </xdr:spPr>
    </xdr:pic>
    <xdr:clientData/>
  </xdr:twoCellAnchor>
  <xdr:twoCellAnchor editAs="oneCell">
    <xdr:from>
      <xdr:col>7</xdr:col>
      <xdr:colOff>179070</xdr:colOff>
      <xdr:row>20</xdr:row>
      <xdr:rowOff>106680</xdr:rowOff>
    </xdr:from>
    <xdr:to>
      <xdr:col>10</xdr:col>
      <xdr:colOff>627076</xdr:colOff>
      <xdr:row>22</xdr:row>
      <xdr:rowOff>7655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58C54B-994A-D2B3-A7F2-48C2627C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040" y="3764280"/>
          <a:ext cx="2391106" cy="26197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26</xdr:row>
      <xdr:rowOff>121920</xdr:rowOff>
    </xdr:from>
    <xdr:to>
      <xdr:col>8</xdr:col>
      <xdr:colOff>496614</xdr:colOff>
      <xdr:row>28</xdr:row>
      <xdr:rowOff>56238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6F3EB2-E1F2-DA0F-2A75-CB1438D7B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8360" y="4876800"/>
          <a:ext cx="2591162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339090</xdr:colOff>
      <xdr:row>35</xdr:row>
      <xdr:rowOff>152400</xdr:rowOff>
    </xdr:from>
    <xdr:to>
      <xdr:col>9</xdr:col>
      <xdr:colOff>230932</xdr:colOff>
      <xdr:row>37</xdr:row>
      <xdr:rowOff>134350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2C8261-5309-A9E9-1676-33A25B26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0" y="6553200"/>
          <a:ext cx="3057952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42</xdr:row>
      <xdr:rowOff>148590</xdr:rowOff>
    </xdr:from>
    <xdr:to>
      <xdr:col>8</xdr:col>
      <xdr:colOff>154737</xdr:colOff>
      <xdr:row>45</xdr:row>
      <xdr:rowOff>57211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BE0A60-0B52-38A0-BA8A-AEAA29BBC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" y="7829550"/>
          <a:ext cx="3110345" cy="452499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49</xdr:row>
      <xdr:rowOff>167640</xdr:rowOff>
    </xdr:from>
    <xdr:to>
      <xdr:col>11</xdr:col>
      <xdr:colOff>18683</xdr:colOff>
      <xdr:row>51</xdr:row>
      <xdr:rowOff>30512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1FE454-1084-7DBE-ACD1-C147180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3580" y="9128760"/>
          <a:ext cx="4201111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187210</xdr:colOff>
      <xdr:row>56</xdr:row>
      <xdr:rowOff>102522</xdr:rowOff>
    </xdr:from>
    <xdr:to>
      <xdr:col>13</xdr:col>
      <xdr:colOff>20520</xdr:colOff>
      <xdr:row>58</xdr:row>
      <xdr:rowOff>94001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E768C7-AD44-6686-C048-C40AE73F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4392" y="10285613"/>
          <a:ext cx="5595502" cy="355161"/>
        </a:xfrm>
        <a:prstGeom prst="rect">
          <a:avLst/>
        </a:prstGeom>
      </xdr:spPr>
    </xdr:pic>
    <xdr:clientData/>
  </xdr:twoCellAnchor>
  <xdr:twoCellAnchor editAs="oneCell">
    <xdr:from>
      <xdr:col>9</xdr:col>
      <xdr:colOff>53730</xdr:colOff>
      <xdr:row>58</xdr:row>
      <xdr:rowOff>21069</xdr:rowOff>
    </xdr:from>
    <xdr:to>
      <xdr:col>10</xdr:col>
      <xdr:colOff>588275</xdr:colOff>
      <xdr:row>58</xdr:row>
      <xdr:rowOff>45631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A12E17E-251B-887C-3957-C9FED4C62008}"/>
                </a:ext>
              </a:extLst>
            </xdr14:cNvPr>
            <xdr14:cNvContentPartPr/>
          </xdr14:nvContentPartPr>
          <xdr14:nvPr macro=""/>
          <xdr14:xfrm>
            <a:off x="4911480" y="10488543"/>
            <a:ext cx="1176480" cy="198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A12E17E-251B-887C-3957-C9FED4C6200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905360" y="10482423"/>
              <a:ext cx="118872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371885</xdr:colOff>
      <xdr:row>55</xdr:row>
      <xdr:rowOff>104570</xdr:rowOff>
    </xdr:from>
    <xdr:to>
      <xdr:col>8</xdr:col>
      <xdr:colOff>553269</xdr:colOff>
      <xdr:row>57</xdr:row>
      <xdr:rowOff>8305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5574297-AC1C-C8A0-CC5C-4D1B984A25BE}"/>
                </a:ext>
              </a:extLst>
            </xdr14:cNvPr>
            <xdr14:cNvContentPartPr/>
          </xdr14:nvContentPartPr>
          <xdr14:nvPr macro=""/>
          <xdr14:xfrm>
            <a:off x="3936240" y="10030623"/>
            <a:ext cx="828082" cy="264682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5574297-AC1C-C8A0-CC5C-4D1B984A25B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30085" y="10024382"/>
              <a:ext cx="840393" cy="2771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192224</xdr:colOff>
      <xdr:row>57</xdr:row>
      <xdr:rowOff>142143</xdr:rowOff>
    </xdr:from>
    <xdr:to>
      <xdr:col>7</xdr:col>
      <xdr:colOff>535047</xdr:colOff>
      <xdr:row>60</xdr:row>
      <xdr:rowOff>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8ACF8DF-D384-253E-F364-A91245E5BE60}"/>
                </a:ext>
              </a:extLst>
            </xdr14:cNvPr>
            <xdr14:cNvContentPartPr/>
          </xdr14:nvContentPartPr>
          <xdr14:nvPr macro=""/>
          <xdr14:xfrm>
            <a:off x="2728882" y="10429143"/>
            <a:ext cx="1370520" cy="399322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8ACF8DF-D384-253E-F364-A91245E5BE6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22741" y="10423022"/>
              <a:ext cx="1382802" cy="411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468617</xdr:colOff>
      <xdr:row>53</xdr:row>
      <xdr:rowOff>122438</xdr:rowOff>
    </xdr:from>
    <xdr:to>
      <xdr:col>12</xdr:col>
      <xdr:colOff>544882</xdr:colOff>
      <xdr:row>54</xdr:row>
      <xdr:rowOff>164084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43E5CD2-901F-4561-C502-BCB4D6F948F0}"/>
                </a:ext>
              </a:extLst>
            </xdr14:cNvPr>
            <xdr14:cNvContentPartPr/>
          </xdr14:nvContentPartPr>
          <xdr14:nvPr macro=""/>
          <xdr14:xfrm>
            <a:off x="6619762" y="9687543"/>
            <a:ext cx="718200" cy="222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43E5CD2-901F-4561-C502-BCB4D6F948F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13645" y="9681423"/>
              <a:ext cx="730434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93775</xdr:colOff>
      <xdr:row>55</xdr:row>
      <xdr:rowOff>67932</xdr:rowOff>
    </xdr:from>
    <xdr:to>
      <xdr:col>12</xdr:col>
      <xdr:colOff>297038</xdr:colOff>
      <xdr:row>56</xdr:row>
      <xdr:rowOff>169339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AAEBEE6-C927-605E-FC22-F1B4BEC6C519}"/>
                </a:ext>
              </a:extLst>
            </xdr14:cNvPr>
            <xdr14:cNvContentPartPr/>
          </xdr14:nvContentPartPr>
          <xdr14:nvPr macro=""/>
          <xdr14:xfrm>
            <a:off x="6244920" y="9993985"/>
            <a:ext cx="849960" cy="28188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FAAEBEE6-C927-605E-FC22-F1B4BEC6C51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238800" y="9987762"/>
              <a:ext cx="862200" cy="294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390052</xdr:colOff>
      <xdr:row>58</xdr:row>
      <xdr:rowOff>121509</xdr:rowOff>
    </xdr:from>
    <xdr:to>
      <xdr:col>10</xdr:col>
      <xdr:colOff>578915</xdr:colOff>
      <xdr:row>59</xdr:row>
      <xdr:rowOff>93316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8E4B61B-04DC-E8F1-3DDE-EB779041D75A}"/>
                </a:ext>
              </a:extLst>
            </xdr14:cNvPr>
            <xdr14:cNvContentPartPr/>
          </xdr14:nvContentPartPr>
          <xdr14:nvPr macro=""/>
          <xdr14:xfrm>
            <a:off x="5247802" y="10588983"/>
            <a:ext cx="835560" cy="1522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8E4B61B-04DC-E8F1-3DDE-EB779041D75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241648" y="10582848"/>
              <a:ext cx="847869" cy="164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64</xdr:row>
      <xdr:rowOff>145380</xdr:rowOff>
    </xdr:from>
    <xdr:to>
      <xdr:col>12</xdr:col>
      <xdr:colOff>76571</xdr:colOff>
      <xdr:row>66</xdr:row>
      <xdr:rowOff>60697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1B3CDEC-E0DE-CEB2-333E-6FA3EFCE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11329" y="11695696"/>
          <a:ext cx="4463084" cy="276264"/>
        </a:xfrm>
        <a:prstGeom prst="rect">
          <a:avLst/>
        </a:prstGeom>
      </xdr:spPr>
    </xdr:pic>
    <xdr:clientData/>
  </xdr:twoCellAnchor>
  <xdr:twoCellAnchor editAs="oneCell">
    <xdr:from>
      <xdr:col>6</xdr:col>
      <xdr:colOff>810262</xdr:colOff>
      <xdr:row>66</xdr:row>
      <xdr:rowOff>57183</xdr:rowOff>
    </xdr:from>
    <xdr:to>
      <xdr:col>12</xdr:col>
      <xdr:colOff>11362</xdr:colOff>
      <xdr:row>68</xdr:row>
      <xdr:rowOff>66037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9AE6DC49-63E0-2DFD-FF2C-E54C6459A192}"/>
                </a:ext>
              </a:extLst>
            </xdr14:cNvPr>
            <xdr14:cNvContentPartPr/>
          </xdr14:nvContentPartPr>
          <xdr14:nvPr macro=""/>
          <xdr14:xfrm>
            <a:off x="3346920" y="11968446"/>
            <a:ext cx="3462284" cy="369802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9AE6DC49-63E0-2DFD-FF2C-E54C6459A19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340794" y="11962325"/>
              <a:ext cx="3474536" cy="3820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93822</xdr:colOff>
      <xdr:row>1</xdr:row>
      <xdr:rowOff>58384</xdr:rowOff>
    </xdr:from>
    <xdr:to>
      <xdr:col>2</xdr:col>
      <xdr:colOff>104043</xdr:colOff>
      <xdr:row>2</xdr:row>
      <xdr:rowOff>40171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DFA2DA7-504F-C130-CAF8-A6032A45C8DD}"/>
                </a:ext>
              </a:extLst>
            </xdr14:cNvPr>
            <xdr14:cNvContentPartPr/>
          </xdr14:nvContentPartPr>
          <xdr14:nvPr macro=""/>
          <xdr14:xfrm>
            <a:off x="740962" y="240480"/>
            <a:ext cx="657360" cy="16388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DFA2DA7-504F-C130-CAF8-A6032A45C8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4875" y="234437"/>
              <a:ext cx="669533" cy="175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322121</xdr:colOff>
      <xdr:row>1</xdr:row>
      <xdr:rowOff>48664</xdr:rowOff>
    </xdr:from>
    <xdr:to>
      <xdr:col>2</xdr:col>
      <xdr:colOff>837286</xdr:colOff>
      <xdr:row>2</xdr:row>
      <xdr:rowOff>169771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7D9F05E-83A2-D949-1F77-BF0C27988AF2}"/>
                </a:ext>
              </a:extLst>
            </xdr14:cNvPr>
            <xdr14:cNvContentPartPr/>
          </xdr14:nvContentPartPr>
          <xdr14:nvPr macro=""/>
          <xdr14:xfrm>
            <a:off x="1616400" y="230760"/>
            <a:ext cx="510562" cy="303202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7D9F05E-83A2-D949-1F77-BF0C27988A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10343" y="224682"/>
              <a:ext cx="522676" cy="315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400601</xdr:colOff>
      <xdr:row>3</xdr:row>
      <xdr:rowOff>55993</xdr:rowOff>
    </xdr:from>
    <xdr:to>
      <xdr:col>2</xdr:col>
      <xdr:colOff>1867382</xdr:colOff>
      <xdr:row>5</xdr:row>
      <xdr:rowOff>45764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3BAD787-F507-0003-B899-EA4B7964A22A}"/>
                </a:ext>
              </a:extLst>
            </xdr14:cNvPr>
            <xdr14:cNvContentPartPr/>
          </xdr14:nvContentPartPr>
          <xdr14:nvPr macro=""/>
          <xdr14:xfrm>
            <a:off x="1694880" y="602280"/>
            <a:ext cx="1473120" cy="34920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3BAD787-F507-0003-B899-EA4B7964A22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88736" y="596308"/>
              <a:ext cx="1485408" cy="361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457481</xdr:colOff>
      <xdr:row>5</xdr:row>
      <xdr:rowOff>74122</xdr:rowOff>
    </xdr:from>
    <xdr:to>
      <xdr:col>2</xdr:col>
      <xdr:colOff>980214</xdr:colOff>
      <xdr:row>6</xdr:row>
      <xdr:rowOff>19908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BFF3C6E-78C6-08D0-B92E-A19DB3D33A45}"/>
                </a:ext>
              </a:extLst>
            </xdr14:cNvPr>
            <xdr14:cNvContentPartPr/>
          </xdr14:nvContentPartPr>
          <xdr14:nvPr macro=""/>
          <xdr14:xfrm>
            <a:off x="1751760" y="984600"/>
            <a:ext cx="518760" cy="12312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BFF3C6E-78C6-08D0-B92E-A19DB3D33A4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45691" y="978802"/>
              <a:ext cx="530899" cy="1347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286983</xdr:colOff>
      <xdr:row>2</xdr:row>
      <xdr:rowOff>64569</xdr:rowOff>
    </xdr:from>
    <xdr:to>
      <xdr:col>7</xdr:col>
      <xdr:colOff>516584</xdr:colOff>
      <xdr:row>8</xdr:row>
      <xdr:rowOff>46399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AFDE4385-47ED-DBDB-8F8D-7232A6BBB4A3}"/>
                </a:ext>
              </a:extLst>
            </xdr14:cNvPr>
            <xdr14:cNvContentPartPr/>
          </xdr14:nvContentPartPr>
          <xdr14:nvPr macro=""/>
          <xdr14:xfrm>
            <a:off x="3522682" y="428760"/>
            <a:ext cx="1523880" cy="1069642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AFDE4385-47ED-DBDB-8F8D-7232A6BBB4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16588" y="422731"/>
              <a:ext cx="1536068" cy="1081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589023</xdr:colOff>
      <xdr:row>9</xdr:row>
      <xdr:rowOff>84987</xdr:rowOff>
    </xdr:from>
    <xdr:to>
      <xdr:col>6</xdr:col>
      <xdr:colOff>483684</xdr:colOff>
      <xdr:row>12</xdr:row>
      <xdr:rowOff>1742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5145EAAD-5AAF-9161-E432-DB5B22CE0E3C}"/>
                </a:ext>
              </a:extLst>
            </xdr14:cNvPr>
            <xdr14:cNvContentPartPr/>
          </xdr14:nvContentPartPr>
          <xdr14:nvPr macro=""/>
          <xdr14:xfrm>
            <a:off x="3824722" y="1723847"/>
            <a:ext cx="541800" cy="463042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5145EAAD-5AAF-9161-E432-DB5B22CE0E3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18642" y="1717801"/>
              <a:ext cx="553959" cy="475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439541</xdr:colOff>
      <xdr:row>9</xdr:row>
      <xdr:rowOff>28467</xdr:rowOff>
    </xdr:from>
    <xdr:to>
      <xdr:col>5</xdr:col>
      <xdr:colOff>551583</xdr:colOff>
      <xdr:row>11</xdr:row>
      <xdr:rowOff>150718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46B249C2-3A21-9CC4-8D10-20C352CE44B1}"/>
                </a:ext>
              </a:extLst>
            </xdr14:cNvPr>
            <xdr14:cNvContentPartPr/>
          </xdr14:nvContentPartPr>
          <xdr14:nvPr macro=""/>
          <xdr14:xfrm>
            <a:off x="3675240" y="1667327"/>
            <a:ext cx="107280" cy="48168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46B249C2-3A21-9CC4-8D10-20C352CE44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69413" y="1661315"/>
              <a:ext cx="118933" cy="493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46141</xdr:colOff>
      <xdr:row>9</xdr:row>
      <xdr:rowOff>40347</xdr:rowOff>
    </xdr:from>
    <xdr:to>
      <xdr:col>3</xdr:col>
      <xdr:colOff>1458518</xdr:colOff>
      <xdr:row>12</xdr:row>
      <xdr:rowOff>151502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B5512AE8-2465-590E-5466-C37AEEBA1D66}"/>
                </a:ext>
              </a:extLst>
            </xdr14:cNvPr>
            <xdr14:cNvContentPartPr/>
          </xdr14:nvContentPartPr>
          <xdr14:nvPr macro=""/>
          <xdr14:xfrm>
            <a:off x="1987560" y="1679207"/>
            <a:ext cx="1403362" cy="657442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B5512AE8-2465-590E-5466-C37AEEBA1D6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81480" y="1673139"/>
              <a:ext cx="1415522" cy="669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196041</xdr:colOff>
      <xdr:row>14</xdr:row>
      <xdr:rowOff>42802</xdr:rowOff>
    </xdr:from>
    <xdr:to>
      <xdr:col>4</xdr:col>
      <xdr:colOff>335083</xdr:colOff>
      <xdr:row>14</xdr:row>
      <xdr:rowOff>151604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A56D6AF-90C6-9B10-5ABF-D7971ED76E7D}"/>
                </a:ext>
              </a:extLst>
            </xdr14:cNvPr>
            <xdr14:cNvContentPartPr/>
          </xdr14:nvContentPartPr>
          <xdr14:nvPr macro=""/>
          <xdr14:xfrm>
            <a:off x="2784600" y="2592140"/>
            <a:ext cx="134280" cy="104040"/>
          </xdr14:xfrm>
        </xdr:contentPart>
      </mc:Choice>
      <mc:Fallback xmlns=""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A56D6AF-90C6-9B10-5ABF-D7971ED76E7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78496" y="2586020"/>
              <a:ext cx="146487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590683</xdr:colOff>
      <xdr:row>14</xdr:row>
      <xdr:rowOff>29924</xdr:rowOff>
    </xdr:from>
    <xdr:to>
      <xdr:col>5</xdr:col>
      <xdr:colOff>190501</xdr:colOff>
      <xdr:row>14</xdr:row>
      <xdr:rowOff>150524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470ED502-0CE6-DB34-09AE-791DE14CB61B}"/>
                </a:ext>
              </a:extLst>
            </xdr14:cNvPr>
            <xdr14:cNvContentPartPr/>
          </xdr14:nvContentPartPr>
          <xdr14:nvPr macro=""/>
          <xdr14:xfrm>
            <a:off x="3179242" y="2579262"/>
            <a:ext cx="246960" cy="12060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470ED502-0CE6-DB34-09AE-791DE14CB61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73201" y="2573142"/>
              <a:ext cx="259041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87623</xdr:colOff>
      <xdr:row>14</xdr:row>
      <xdr:rowOff>36044</xdr:rowOff>
    </xdr:from>
    <xdr:to>
      <xdr:col>3</xdr:col>
      <xdr:colOff>655545</xdr:colOff>
      <xdr:row>15</xdr:row>
      <xdr:rowOff>10908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EA61ECE5-8BD1-E92B-B27C-8C02910217E7}"/>
                </a:ext>
              </a:extLst>
            </xdr14:cNvPr>
            <xdr14:cNvContentPartPr/>
          </xdr14:nvContentPartPr>
          <xdr14:nvPr macro=""/>
          <xdr14:xfrm>
            <a:off x="2029042" y="2585382"/>
            <a:ext cx="568080" cy="15696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EA61ECE5-8BD1-E92B-B27C-8C02910217E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022922" y="2579345"/>
              <a:ext cx="580320" cy="169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378701</xdr:colOff>
      <xdr:row>16</xdr:row>
      <xdr:rowOff>56500</xdr:rowOff>
    </xdr:from>
    <xdr:to>
      <xdr:col>5</xdr:col>
      <xdr:colOff>542583</xdr:colOff>
      <xdr:row>17</xdr:row>
      <xdr:rowOff>7267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38EAFDD8-3990-BB0B-156E-6B051499B095}"/>
                </a:ext>
              </a:extLst>
            </xdr14:cNvPr>
            <xdr14:cNvContentPartPr/>
          </xdr14:nvContentPartPr>
          <xdr14:nvPr macro=""/>
          <xdr14:xfrm>
            <a:off x="3614400" y="2970029"/>
            <a:ext cx="163882" cy="12096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38EAFDD8-3990-BB0B-156E-6B051499B09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08290" y="2964545"/>
              <a:ext cx="176101" cy="131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199723</xdr:colOff>
      <xdr:row>16</xdr:row>
      <xdr:rowOff>26980</xdr:rowOff>
    </xdr:from>
    <xdr:to>
      <xdr:col>5</xdr:col>
      <xdr:colOff>201661</xdr:colOff>
      <xdr:row>16</xdr:row>
      <xdr:rowOff>152620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51C4F50D-3ACC-9689-CD55-6EB3CDE66EF4}"/>
                </a:ext>
              </a:extLst>
            </xdr14:cNvPr>
            <xdr14:cNvContentPartPr/>
          </xdr14:nvContentPartPr>
          <xdr14:nvPr macro=""/>
          <xdr14:xfrm>
            <a:off x="2788282" y="2940509"/>
            <a:ext cx="649080" cy="12564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51C4F50D-3ACC-9689-CD55-6EB3CDE66EF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782196" y="2934389"/>
              <a:ext cx="661252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65303</xdr:colOff>
      <xdr:row>16</xdr:row>
      <xdr:rowOff>49938</xdr:rowOff>
    </xdr:from>
    <xdr:to>
      <xdr:col>3</xdr:col>
      <xdr:colOff>677947</xdr:colOff>
      <xdr:row>17</xdr:row>
      <xdr:rowOff>38482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F9865735-360B-1E68-773A-AB8E72BCD32F}"/>
                </a:ext>
              </a:extLst>
            </xdr14:cNvPr>
            <xdr14:cNvContentPartPr/>
          </xdr14:nvContentPartPr>
          <xdr14:nvPr macro=""/>
          <xdr14:xfrm>
            <a:off x="2006722" y="2963467"/>
            <a:ext cx="608040" cy="17064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F9865735-360B-1E68-773A-AB8E72BCD32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00649" y="2957423"/>
              <a:ext cx="620187" cy="182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66963</xdr:colOff>
      <xdr:row>16</xdr:row>
      <xdr:rowOff>27618</xdr:rowOff>
    </xdr:from>
    <xdr:to>
      <xdr:col>2</xdr:col>
      <xdr:colOff>485921</xdr:colOff>
      <xdr:row>17</xdr:row>
      <xdr:rowOff>56924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910D6EB9-5B0C-8E48-76B2-5166458A4B56}"/>
                </a:ext>
              </a:extLst>
            </xdr14:cNvPr>
            <xdr14:cNvContentPartPr/>
          </xdr14:nvContentPartPr>
          <xdr14:nvPr macro=""/>
          <xdr14:xfrm>
            <a:off x="1361242" y="2941147"/>
            <a:ext cx="418958" cy="211402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910D6EB9-5B0C-8E48-76B2-5166458A4B5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55128" y="2935087"/>
              <a:ext cx="431185" cy="223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55202</xdr:colOff>
      <xdr:row>16</xdr:row>
      <xdr:rowOff>7818</xdr:rowOff>
    </xdr:from>
    <xdr:to>
      <xdr:col>6</xdr:col>
      <xdr:colOff>315286</xdr:colOff>
      <xdr:row>17</xdr:row>
      <xdr:rowOff>8962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532A897E-1D20-BD22-DDE2-963817C87C1B}"/>
                </a:ext>
              </a:extLst>
            </xdr14:cNvPr>
            <xdr14:cNvContentPartPr/>
          </xdr14:nvContentPartPr>
          <xdr14:nvPr macro=""/>
          <xdr14:xfrm>
            <a:off x="3938040" y="2921347"/>
            <a:ext cx="255322" cy="18324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532A897E-1D20-BD22-DDE2-963817C87C1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32037" y="2915298"/>
              <a:ext cx="267329" cy="195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200801</xdr:colOff>
      <xdr:row>20</xdr:row>
      <xdr:rowOff>155122</xdr:rowOff>
    </xdr:from>
    <xdr:to>
      <xdr:col>3</xdr:col>
      <xdr:colOff>401422</xdr:colOff>
      <xdr:row>21</xdr:row>
      <xdr:rowOff>46107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B3203625-B817-D7ED-9A92-7FC0892FBEF1}"/>
                </a:ext>
              </a:extLst>
            </xdr14:cNvPr>
            <xdr14:cNvContentPartPr/>
          </xdr14:nvContentPartPr>
          <xdr14:nvPr macro=""/>
          <xdr14:xfrm>
            <a:off x="1495080" y="3797034"/>
            <a:ext cx="2612520" cy="7308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B3203625-B817-D7ED-9A92-7FC0892FBEF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88957" y="3790663"/>
              <a:ext cx="2624765" cy="85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249401</xdr:colOff>
      <xdr:row>17</xdr:row>
      <xdr:rowOff>172291</xdr:rowOff>
    </xdr:from>
    <xdr:to>
      <xdr:col>2</xdr:col>
      <xdr:colOff>343885</xdr:colOff>
      <xdr:row>18</xdr:row>
      <xdr:rowOff>54913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9640DA5-D056-634C-7885-1EF36296D4A0}"/>
                </a:ext>
              </a:extLst>
            </xdr14:cNvPr>
            <xdr14:cNvContentPartPr/>
          </xdr14:nvContentPartPr>
          <xdr14:nvPr macro=""/>
          <xdr14:xfrm>
            <a:off x="1543680" y="3267916"/>
            <a:ext cx="89722" cy="64718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9640DA5-D056-634C-7885-1EF36296D4A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37902" y="3261969"/>
              <a:ext cx="101277" cy="766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27561</xdr:colOff>
      <xdr:row>17</xdr:row>
      <xdr:rowOff>103531</xdr:rowOff>
    </xdr:from>
    <xdr:to>
      <xdr:col>4</xdr:col>
      <xdr:colOff>179203</xdr:colOff>
      <xdr:row>20</xdr:row>
      <xdr:rowOff>170242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C581AB25-29E6-93CD-493F-754B512243FC}"/>
                </a:ext>
              </a:extLst>
            </xdr14:cNvPr>
            <xdr14:cNvContentPartPr/>
          </xdr14:nvContentPartPr>
          <xdr14:nvPr macro=""/>
          <xdr14:xfrm>
            <a:off x="2616120" y="3199156"/>
            <a:ext cx="151642" cy="612998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C581AB25-29E6-93CD-493F-754B512243F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10026" y="3193094"/>
              <a:ext cx="163831" cy="625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567421</xdr:colOff>
      <xdr:row>17</xdr:row>
      <xdr:rowOff>171489</xdr:rowOff>
    </xdr:from>
    <xdr:to>
      <xdr:col>3</xdr:col>
      <xdr:colOff>589823</xdr:colOff>
      <xdr:row>20</xdr:row>
      <xdr:rowOff>154484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A83BEB87-C29D-5549-985E-BB720150B9F3}"/>
                </a:ext>
              </a:extLst>
            </xdr14:cNvPr>
            <xdr14:cNvContentPartPr/>
          </xdr14:nvContentPartPr>
          <xdr14:nvPr macro=""/>
          <xdr14:xfrm>
            <a:off x="2508840" y="3267114"/>
            <a:ext cx="17640" cy="52452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A83BEB87-C29D-5549-985E-BB720150B9F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502842" y="3261113"/>
              <a:ext cx="29635" cy="536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372221</xdr:colOff>
      <xdr:row>17</xdr:row>
      <xdr:rowOff>32169</xdr:rowOff>
    </xdr:from>
    <xdr:to>
      <xdr:col>5</xdr:col>
      <xdr:colOff>621423</xdr:colOff>
      <xdr:row>17</xdr:row>
      <xdr:rowOff>45849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97945127-9626-112F-8AB6-AA60E9FC40AD}"/>
                </a:ext>
              </a:extLst>
            </xdr14:cNvPr>
            <xdr14:cNvContentPartPr/>
          </xdr14:nvContentPartPr>
          <xdr14:nvPr macro=""/>
          <xdr14:xfrm>
            <a:off x="3607920" y="3127794"/>
            <a:ext cx="244440" cy="13680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97945127-9626-112F-8AB6-AA60E9FC40A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01932" y="3118492"/>
              <a:ext cx="256415" cy="32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636043</xdr:colOff>
      <xdr:row>19</xdr:row>
      <xdr:rowOff>86658</xdr:rowOff>
    </xdr:from>
    <xdr:to>
      <xdr:col>5</xdr:col>
      <xdr:colOff>227581</xdr:colOff>
      <xdr:row>21</xdr:row>
      <xdr:rowOff>11187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07D4C7E0-F657-CC95-D773-43378DEDECFA}"/>
                </a:ext>
              </a:extLst>
            </xdr14:cNvPr>
            <xdr14:cNvContentPartPr/>
          </xdr14:nvContentPartPr>
          <xdr14:nvPr macro=""/>
          <xdr14:xfrm>
            <a:off x="3224602" y="3546474"/>
            <a:ext cx="238680" cy="28872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07D4C7E0-F657-CC95-D773-43378DEDECF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218564" y="3540437"/>
              <a:ext cx="250756" cy="300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27781</xdr:colOff>
      <xdr:row>17</xdr:row>
      <xdr:rowOff>76891</xdr:rowOff>
    </xdr:from>
    <xdr:to>
      <xdr:col>3</xdr:col>
      <xdr:colOff>256463</xdr:colOff>
      <xdr:row>20</xdr:row>
      <xdr:rowOff>144322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58EC72B3-14B4-0B1B-416D-A85B6C2A6330}"/>
                </a:ext>
              </a:extLst>
            </xdr14:cNvPr>
            <xdr14:cNvContentPartPr/>
          </xdr14:nvContentPartPr>
          <xdr14:nvPr macro=""/>
          <xdr14:xfrm>
            <a:off x="1969200" y="3172516"/>
            <a:ext cx="228682" cy="613718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58EC72B3-14B4-0B1B-416D-A85B6C2A633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63087" y="3166454"/>
              <a:ext cx="240907" cy="625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380941</xdr:colOff>
      <xdr:row>21</xdr:row>
      <xdr:rowOff>25947</xdr:rowOff>
    </xdr:from>
    <xdr:to>
      <xdr:col>3</xdr:col>
      <xdr:colOff>1083753</xdr:colOff>
      <xdr:row>21</xdr:row>
      <xdr:rowOff>160669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FA2ECDC4-27B6-CFE9-EF22-BE2074D921F6}"/>
                </a:ext>
              </a:extLst>
            </xdr14:cNvPr>
            <xdr14:cNvContentPartPr/>
          </xdr14:nvContentPartPr>
          <xdr14:nvPr macro=""/>
          <xdr14:xfrm>
            <a:off x="2322360" y="3849954"/>
            <a:ext cx="698400" cy="12996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FA2ECDC4-27B6-CFE9-EF22-BE2074D921F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316284" y="3843834"/>
              <a:ext cx="710552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646981</xdr:colOff>
      <xdr:row>22</xdr:row>
      <xdr:rowOff>56611</xdr:rowOff>
    </xdr:from>
    <xdr:to>
      <xdr:col>3</xdr:col>
      <xdr:colOff>808823</xdr:colOff>
      <xdr:row>23</xdr:row>
      <xdr:rowOff>11037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FD653C6C-E6C6-0FAE-7F3E-D157CBD7FE0F}"/>
                </a:ext>
              </a:extLst>
            </xdr14:cNvPr>
            <xdr14:cNvContentPartPr/>
          </xdr14:nvContentPartPr>
          <xdr14:nvPr macro=""/>
          <xdr14:xfrm>
            <a:off x="2588400" y="4062714"/>
            <a:ext cx="162000" cy="136522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FD653C6C-E6C6-0FAE-7F3E-D157CBD7FE0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582280" y="4056686"/>
              <a:ext cx="174240" cy="148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267833</xdr:colOff>
      <xdr:row>24</xdr:row>
      <xdr:rowOff>64415</xdr:rowOff>
    </xdr:from>
    <xdr:to>
      <xdr:col>7</xdr:col>
      <xdr:colOff>590774</xdr:colOff>
      <xdr:row>26</xdr:row>
      <xdr:rowOff>18705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576CC746-9B04-E67D-68E0-89D33F198636}"/>
                </a:ext>
              </a:extLst>
            </xdr14:cNvPr>
            <xdr14:cNvContentPartPr/>
          </xdr14:nvContentPartPr>
          <xdr14:nvPr macro=""/>
          <xdr14:xfrm>
            <a:off x="4149720" y="4377623"/>
            <a:ext cx="969922" cy="308962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576CC746-9B04-E67D-68E0-89D33F19863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143624" y="4371754"/>
              <a:ext cx="982113" cy="320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112551</xdr:colOff>
      <xdr:row>24</xdr:row>
      <xdr:rowOff>150455</xdr:rowOff>
    </xdr:from>
    <xdr:to>
      <xdr:col>8</xdr:col>
      <xdr:colOff>276073</xdr:colOff>
      <xdr:row>25</xdr:row>
      <xdr:rowOff>112300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7D311033-D52E-813B-B8F2-9D6084544834}"/>
                </a:ext>
              </a:extLst>
            </xdr14:cNvPr>
            <xdr14:cNvContentPartPr/>
          </xdr14:nvContentPartPr>
          <xdr14:nvPr macro=""/>
          <xdr14:xfrm>
            <a:off x="5288400" y="4463663"/>
            <a:ext cx="163522" cy="141562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7D311033-D52E-813B-B8F2-9D608454483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282290" y="4457721"/>
              <a:ext cx="175741" cy="153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582283</xdr:colOff>
      <xdr:row>29</xdr:row>
      <xdr:rowOff>28754</xdr:rowOff>
    </xdr:from>
    <xdr:to>
      <xdr:col>2</xdr:col>
      <xdr:colOff>1421589</xdr:colOff>
      <xdr:row>30</xdr:row>
      <xdr:rowOff>153880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81FDDD12-E7A7-835F-A2F1-A4B51B74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2283" y="5240546"/>
          <a:ext cx="2138660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114927</xdr:colOff>
      <xdr:row>36</xdr:row>
      <xdr:rowOff>156892</xdr:rowOff>
    </xdr:from>
    <xdr:to>
      <xdr:col>8</xdr:col>
      <xdr:colOff>198330</xdr:colOff>
      <xdr:row>38</xdr:row>
      <xdr:rowOff>30854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C4F13CC-7618-2908-6356-44FED4FD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49833" y="6626703"/>
          <a:ext cx="2019584" cy="233396"/>
        </a:xfrm>
        <a:prstGeom prst="rect">
          <a:avLst/>
        </a:prstGeom>
      </xdr:spPr>
    </xdr:pic>
    <xdr:clientData/>
  </xdr:twoCellAnchor>
  <xdr:twoCellAnchor editAs="oneCell">
    <xdr:from>
      <xdr:col>0</xdr:col>
      <xdr:colOff>615799</xdr:colOff>
      <xdr:row>41</xdr:row>
      <xdr:rowOff>111425</xdr:rowOff>
    </xdr:from>
    <xdr:to>
      <xdr:col>3</xdr:col>
      <xdr:colOff>821130</xdr:colOff>
      <xdr:row>43</xdr:row>
      <xdr:rowOff>66360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6A3D0FB-E3D7-D475-7AED-DA3BD2F3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15799" y="7479821"/>
          <a:ext cx="3910557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44177</xdr:rowOff>
    </xdr:from>
    <xdr:to>
      <xdr:col>18</xdr:col>
      <xdr:colOff>57269</xdr:colOff>
      <xdr:row>64</xdr:row>
      <xdr:rowOff>67626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6B1A458-F5DE-4F3E-BB1E-0F3ACC34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0896108"/>
          <a:ext cx="14975390" cy="938342"/>
        </a:xfrm>
        <a:prstGeom prst="rect">
          <a:avLst/>
        </a:prstGeom>
      </xdr:spPr>
    </xdr:pic>
    <xdr:clientData/>
  </xdr:twoCellAnchor>
  <xdr:twoCellAnchor editAs="oneCell">
    <xdr:from>
      <xdr:col>2</xdr:col>
      <xdr:colOff>65689</xdr:colOff>
      <xdr:row>70</xdr:row>
      <xdr:rowOff>47789</xdr:rowOff>
    </xdr:from>
    <xdr:to>
      <xdr:col>4</xdr:col>
      <xdr:colOff>201656</xdr:colOff>
      <xdr:row>72</xdr:row>
      <xdr:rowOff>37162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EF9DCD20-C54D-95D0-33E9-249A56211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366344" y="12922961"/>
          <a:ext cx="4644084" cy="352473"/>
        </a:xfrm>
        <a:prstGeom prst="rect">
          <a:avLst/>
        </a:prstGeom>
      </xdr:spPr>
    </xdr:pic>
    <xdr:clientData/>
  </xdr:twoCellAnchor>
  <xdr:twoCellAnchor editAs="oneCell">
    <xdr:from>
      <xdr:col>2</xdr:col>
      <xdr:colOff>111672</xdr:colOff>
      <xdr:row>78</xdr:row>
      <xdr:rowOff>157655</xdr:rowOff>
    </xdr:from>
    <xdr:to>
      <xdr:col>6</xdr:col>
      <xdr:colOff>590276</xdr:colOff>
      <xdr:row>80</xdr:row>
      <xdr:rowOff>56528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C98B215-A758-9233-63B1-BEE5BE8E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12327" y="14504276"/>
          <a:ext cx="6292139" cy="261973"/>
        </a:xfrm>
        <a:prstGeom prst="rect">
          <a:avLst/>
        </a:prstGeom>
      </xdr:spPr>
    </xdr:pic>
    <xdr:clientData/>
  </xdr:twoCellAnchor>
  <xdr:twoCellAnchor editAs="oneCell">
    <xdr:from>
      <xdr:col>1</xdr:col>
      <xdr:colOff>118241</xdr:colOff>
      <xdr:row>88</xdr:row>
      <xdr:rowOff>105104</xdr:rowOff>
    </xdr:from>
    <xdr:to>
      <xdr:col>9</xdr:col>
      <xdr:colOff>48462</xdr:colOff>
      <xdr:row>89</xdr:row>
      <xdr:rowOff>173620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CB5A5EF-1E5A-85BC-3685-8C2FAB024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8569" y="16291035"/>
          <a:ext cx="8345065" cy="252447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00.5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1873 204 6419,'0'0'6691,"-1"-10"-5755,-1-6-569,-2-40 2041,1 63 1912,-15 60-4185,9-1-5,3 0 0,3 96 0,3-162 94,0-18-16,0-74-504,14-123 0,-7 126 218,8 103-276,27 94 415,-10-22-45,-32-85-11,1 0 1,-1 0-1,1 0 0,-1 0 0,1 0 1,-1 0-1,1 0 0,0 0 1,-1-1-1,1 2 0,0-1 0,0 0 1,0 0-1,0-1 0,-1 1 1,1-1-1,0 1 0,0-1 0,0 1 1,0-1-1,0 1 0,0-1 1,0 0-1,0 1 0,2-1 0,-2 0 3,1-1 0,0 1 0,0-1 0,0 1 0,0-1 0,-1 0 0,0 0-1,1 0 1,-1 0 0,1 0 0,0-1 0,-1 1 0,3-3 0,4-6 17,1 0 0,-1-2 1,9-15-1,-11 17-30,12-16 6,-8 12-6,-2 1 0,2-2 0,-3 1 0,1-1 0,-2-1 0,10-24-1,-16 34-20,3 478 490,-3-472-851,9-12-6789,4-8 1066,5 1-1699</inkml:trace>
  <inkml:trace contextRef="#ctx0" brushRef="#br0" timeOffset="2291.87">2352 289 3362,'0'0'11007,"-3"-14"-10233,-13-41-182,16 54-559,0 0-1,-1-1 1,1 1-1,-1 0 1,1-1-1,-1 1 1,0 0-1,1 0 0,-1 0 1,0 0-1,0 0 1,0 0-1,0 0 1,0 0-1,0 0 1,0 0-1,0 0 1,0 0-1,0 1 1,0-1-1,0 0 1,0 1-1,0-1 1,0 1-1,-1 0 0,1-1 1,0 1-1,-1 0 1,1 0-1,0 0 1,-1 0-1,1 0 1,0 0-1,-1 0 1,1 0-1,0 0 1,-2 1-1,0 1-13,0-1 0,1 0-1,-1 1 1,1-1 0,0 1 0,0 0 0,0 0-1,-1 0 1,1 0 0,0 0 0,0 0-1,-3 5 1,0 8 47,-1-1 0,0 1 0,3 0 0,-2 1 0,2-1 0,0 1 0,1-1 0,0 0 0,1 1 0,2 22 0,-1-37-62,0 0 0,0 1 0,0-1-1,0 0 1,0 1 0,0-1 0,1 0 0,-1 1 0,1-1 0,-1 0 0,1 0 0,-1 1 0,1-1-1,-1 1 1,1-1 0,0 0 0,0 0 0,0 0 0,0 0 0,0 0 0,0 0 0,0 0-1,0 0 1,0 0 0,0-1 0,0 1 0,0 0 0,0-1 0,0 1 0,0-1 0,0 1 0,1-1-1,-1 0 1,0 1 0,1-1 0,-1 0 0,0 0 0,1 0 0,-1 0 0,2-1 0,-1 1 2,2 0 0,-1-1 0,0 1 0,-1-1 0,1 0 0,-1 0 0,1 0 0,0-1 0,0 1 1,-1-1-1,1 1 0,-1-1 0,0-1 0,0 1 0,0 0 0,0 0 0,4-4 0,-1-7-2,0-1 1,-1 1-1,1 0 0,-2-2 0,-1 2 0,0-2 0,0 1 0,0-23 0,-1 20 117,-11 214 290,10-195-405,0 0 0,0-1 0,0 1 0,0 0 0,0-1 1,0 1-1,0 1 0,1-2 0,-1 1 0,1 0 1,-1-1-1,0 1 0,0-1 0,1 1 0,0-1 0,0 1 1,0-1-1,0 1 0,0-1 0,0 0 0,0 0 0,0 1 1,1-1-1,-1 0 0,0 0 0,1 0 0,-1 0 0,1-1 1,-2 1-1,2 0 0,-1-1 0,1 1 0,0-1 0,-1 1 1,3-1-1,0 0 6,-2 0 0,1 0 0,0 0 0,1-1 0,-1 0 0,0 1 0,-1-1 0,1-1 0,0 1 0,0 0 0,0-1 0,0 1 0,-1-1 0,0 0 0,1 0 0,-1 0 0,0 0 0,3-3 0,11-18-97,-2 0 0,-1 0 0,1-1 0,-3-1 0,16-43 0,8-17-610,-32 81 547,-1 15 127,-5 17 155,-29 34 580,27-54-646,0 0 1,0 1-1,0 0 0,2 0 1,-1 0-1,0 0 0,1 2 1,1-2-1,-1 1 0,2 0 1,-1 18-1,1-25-61,1 0-1,0-1 1,0 1-1,0-1 1,0 0-1,1 1 1,-1-1 0,1 0-1,-1 1 1,0-1-1,1 0 1,0 0 0,0 0-1,0 0 1,0 0-1,1 1 1,1 2-1,0-4-1,-1 1-1,0-1 1,0 0-1,1 0 1,-1 0-1,1 0 0,-1-1 1,1 1-1,0 0 1,-1-1-1,0 0 1,1 0-1,0 0 0,0 0 1,2-1-1,2 0 4,1-1-1,-2 0 0,2 0 1,-1 0-1,-1-1 0,2-2 1,-2 2-1,0-1 0,1 0 1,-2 0-1,2-1 0,-1 0 1,-1 0-1,0-2 0,1 1 1,-1 1-1,6-12 0,5-8-55,-1-1 0,0-1-1,13-34 1,-17 33-253,-1 0-1,9-38 1,-17 53 231,1-1 1,-1 1-1,-1-1 0,0 1 0,0-1 1,-1 0-1,-3-19 0,2 32 71,1 1 0,0-1 0,-1 0 0,1 0 0,-1 1 1,1-1-1,-1 0 0,0 1 0,1-1 0,0 1 0,-1-1 0,1 1 0,-1-1 0,0 1 0,0-1 0,1 1 1,-1 0-1,0-1 0,0 1 0,0 0 0,0 0 0,1 0 0,-1-1 0,0 1 0,0 0 0,0 0 1,0 0-1,0 0 0,0 1 0,1-1 0,-1 0 0,0 0 0,1 0 0,-1 1 0,0-1 0,1 0 0,-1 1 1,0-1-1,0 1 0,0 0 0,-2 0-2,0 0 0,0 1-1,0-1 1,1 1 0,-1 0 0,1-1 0,-1 2 0,1-1-1,-1 1 1,-1 2 0,-3 14 15,1 1 1,2 1-1,-1-2 1,1 2-1,2-1 1,0 1-1,1 31 0,-1-16 111,2 118 916,0-153-1038,0-1 1,0 0-1,0 1 1,0-1 0,0 0-1,0 1 1,1-1-1,-1 0 1,0 1-1,0-1 1,0 0 0,1 1-1,-1-1 1,0 0-1,0 0 1,1 1 0,-1-1-1,0 0 1,1 0-1,-1 0 1,0 1 0,1-1-1,-1 0 1,0 0-1,1 0 1,-1 0-1,0 0 1,1 0 0,-1 0-1,1 0 1,-1 0-1,0 0 1,1 0 0,-1 0-1,0 0 1,1 0-1,-1 0 1,1 0 0,-1 0-1,0 0 1,1 0-1,-1-1 1,0 1-1,1 0 1,-1 0 0,0 0-1,0-1 1,1 1-1,-1 0 1,0 0 0,0-1-1,1 1 1,-1-1-1,18-13 116,1-18-22,-9 15-86,-1 1 0,2 0 0,0 2 0,19-20 0,-30 34-15,0 0 1,0 0-1,1 0 1,-1 0-1,0 0 1,0 0-1,0-1 0,0 1 1,0 0-1,0 0 1,0 0-1,1 0 1,-1 0-1,0 0 1,0 0-1,1 0 1,-1 0-1,0 0 0,0 0 1,1 0-1,-1 0 1,0 0-1,0 0 1,1 0-1,-1 0 1,0 0-1,0 1 1,1-1-1,-1 0 0,0 0 1,0 0-1,0 0 1,1 0-1,-1 1 1,0-1-1,0 0 1,0 0-1,0 0 0,1 1 1,-1-1-1,0 0 1,0 0-1,0 0 1,0 1-1,7 17-27,-2 23 80,-6-2 138,1 19 324,0-54-490,0-1 0,0 0 0,1 0 0,0 0 0,-1 0 0,1 0 1,0 0-1,1-1 0,-1 1 0,0 0 0,1 0 0,0 0 0,-1 0 0,4 2 0,-5-4-15,1-1 0,0 1 0,0 0 0,0-1 0,0 1 0,1-1 0,-1 1 0,0-1 0,0 1 0,1-1 0,-1 0 0,0 0 0,1 1 0,-1-1 0,0 0 0,0 0 0,0-1 0,0 1 0,1 0 0,-1 0 0,0-1 0,1 1 0,-1 0 0,0-1 0,0 1 0,1-1 0,-1 0 0,0 1 0,0-1 0,0 0 0,-1 0 0,1 0 0,0 0 0,0 0 0,0 0 0,0 0 0,0 0 0,0-3 0,31-49 81,-29 50-85,3-15 17,0 2 0,-3-2-1,6-23 1,-5 24-27,-3 15-21,-1 5-20,-1 23 104,-1 38 15,2-61-68,0 0 0,0 0 0,1 0 0,-1 0-1,1 0 1,0 0 0,-1-1 0,1 1 0,0 0 0,0-1 0,0 1 0,0-1 0,1 1 0,0-1 0,-1 1 0,4 3 0,-4-5-1,1-1-1,-1 1 1,0 0 0,1 0 0,-1-1 0,1 1 0,0-1-1,-1 1 1,1-1 0,0 0 0,-1 0 0,1 0 0,0 0-1,-1 0 1,0 0 0,1 0 0,0 0 0,0-1 0,-1 1-1,1-1 1,0 1 0,-1-1 0,1 0 0,-1 0 0,0 1-1,0-1 1,1 0 0,-1 0 0,1-1 0,-1 1 0,0 0 0,0 0-1,0-2 1,0 2 0,2-2 0,3-7-81,1 1 1,0-2 0,8-17-1,-15 27 69,18-54-283,-13 37 241,-5 18 52,0 0-1,0 0 1,0 0 0,0 0 0,0 0 0,0 0-1,0 0 1,0 0 0,0 0 0,1 0 0,-1 0-1,0 0 1,0 0 0,0 0 0,0 0 0,0 0-1,0 0 1,0 0 0,0 0 0,0 0 0,0 0-1,0 0 1,0 0 0,1 0 0,-1 0 0,0 0 0,0 0-1,0 0 1,0 0 0,0 0 0,0 144 286,1-144-273,0-1-1,0 1 1,0 0-1,0 0 1,0-1 0,0 1-1,0 0 1,0-1-1,0 1 1,-1-1-1,1 0 1,0 1 0,0-2-1,0 2 1,-1-1-1,1 0 1,0-1-1,24-32 127,-21 27-133,1 0 0,0 0 0,0 0 0,1 0 0,0 0 0,0 1-1,1 1 1,-1-1 0,10-6 0,-15 12-12,0 0 0,0 1 0,0-1 0,0 1 0,0-1 0,0 1 0,-1-1 0,1 1 0,0-1 0,0 1 0,-1 1 0,1-2-1,0 1 1,-1 0 0,1-1 0,-1 1 0,1 0 0,-1 0 0,1 0 0,-1 0 0,0 0 0,1 0 0,-1-1 0,0 1 0,0 0 0,1 0 0,-1 0 0,0 0 0,0 1 0,8 42 261,-6-34-156,-2-9-90,0 1-1,0-1 1,0 1-1,0-1 0,0 1 1,1-1-1,-1 1 0,0-1 1,1 0-1,0 1 0,-1-1 1,1 0-1,0 1 0,-1-1 1,1 0-1,0 0 1,0 1-1,-1-1 0,1 0 1,0 0-1,1 0 0,-1 0 1,0-1-1,0 1 0,1 0 1,-1 1-1,0-2 0,1 1 1,-1-1-1,0 1 1,1-1-1,-1 1 0,0-1 1,0 0-1,1 0 0,-1 0 1,1 0-1,-1 0 0,1 0 1,-1 0-1,1-1 0,-1 1 1,1 0-1,-1-1 0,0 1 1,0-1-1,0 1 1,1-2-1,-1 1 0,0 0 1,0 0-1,1 0 0,0-1 1,8-6 19,2-1 1,-3 0 0,2-1-1,8-14 1,-17 23-25,5-7 2,0 0-1,-1 0 1,0 0-1,0-2 0,-2 2 1,1-1-1,0-1 1,0 0-1,-2 0 0,0 1 1,0-2-1,0 1 1,-1 0-1,0-2 0,-1 2 1,0-16-1,-1 26-5,0-1 0,0 0 0,0 1 0,-1-1 0,1 0 0,0 1 0,-1-1 0,1 1 0,0-1 0,-1 0-1,1 1 1,-1-1 0,1 1 0,-1-1 0,1 1 0,-1 0 0,1-1 0,-1 1 0,0-1 0,1 1 0,-1 0 0,1-1 0,-1 1 0,0 0 0,1 0 0,-1 0 0,0 0 0,1-1-1,-1 1 1,0 0 0,0 0 0,1 0 0,-1 0 0,1 1 0,0-1 0,-1 0 0,0 0 0,1 0 0,-1 0 0,0 1 0,1-1 0,-1 0 0,0 1 0,1-1 0,-1 0-1,1 1 1,-2 0 0,-30 19-81,26-14 80,1-1 1,1 1 0,-1 0-1,1 1 1,0-1 0,1 1-1,-1-1 1,1 1 0,0 1-1,0-1 1,0 0 0,1 1-1,1-1 1,0 1 0,0 0-1,0 0 1,0-1 0,1 2-1,1 11 1,-1-19 1,1 1-1,-1-1 1,0 0-1,0 0 0,1 0 1,-1 1-1,1 0 1,-1-1-1,1 0 1,-1 0-1,0 0 1,1 0-1,0 0 1,0 0-1,-1 0 1,1 0-1,0-1 1,0 1-1,0 0 1,0 0-1,0-1 1,0 1-1,0-1 1,2 1-1,0 0-5,-1 0 1,2 0-1,-1 0 0,1-1 0,-1 0 0,0 1 0,0-1 1,7-1-1,-4 0-29,1 0 0,0 0 0,-1-1 0,0 0 0,1 0 1,-1-1-1,0 0 0,7-5 0,25-30-1810,-23 6-2310,-13 10-735</inkml:trace>
  <inkml:trace contextRef="#ctx0" brushRef="#br0" timeOffset="2471.52">2998 54 11125,'0'0'9620,"-4"-7"-9620,-10 7-1056,-19 0-4675</inkml:trace>
  <inkml:trace contextRef="#ctx0" brushRef="#br0" timeOffset="3617.61">27 122 7411,'0'0'8551,"0"-7"-6969,0-15-264,0 17 328,0 8-1449,-19 165 481,16-125-575,1-30-81,0 0 0,1 1-1,1 0 1,0 0 0,1-1-1,0 1 1,1 0 0,1-1 0,5 21-1,-7-33-17,-1 0-1,0 0 0,1 0 0,0 0 1,-1 0-1,1 0 0,0 0 1,-1 1-1,1-1 0,0 0 0,0-1 1,0 1-1,0 0 0,0-1 1,0 1-1,-1 0 0,1-1 1,0 1-1,0-1 0,0 1 0,0-1 1,0 0-1,0 0 0,0 1 1,1-1-1,0 0 0,0-1-3,1 1 0,-2-1 0,2 1 0,-1-1 0,0 0-1,0 0 1,0 0 0,1 0 0,-1 0 0,0-2 0,2-1 0,4-3-30,-1 0 1,0-1 0,0-1 0,9-15 0,-15 23 25,4-8-19,1 0 0,-1-1 0,0 1 1,-1-2-1,0 1 0,-1 0 0,5-16 0,-8 51-30,2-1 1,1 1-1,2 0 1,0 0-1,12 34 1,-16-56 55,0 0-1,0 2 1,0-2-1,0 0 1,1 0 0,0 0-1,0 0 1,0-1-1,0 1 1,0 0-1,1-1 1,-1 0 0,0 1-1,0 0 1,1-1-1,0 0 1,0-1-1,0 1 1,-1-1 0,5 2-1,-4-3 5,-1 1 0,1-1 0,0 0 1,-1 0-1,1-1 0,0 1 0,0-1 0,0 1 0,-1-1 0,0 0 0,1 0 0,0 0 0,-1 0 0,1-1 0,-1 1 0,1-1 1,-1 1-1,-1-2 0,1 1 0,1 0 0,-1 0 0,0 0 0,2-4 0,4-6 10,0-2 1,-1 2-1,1-1 0,-2-2 1,0 2-1,-1-2 0,0 0 0,0 0 1,-3 1-1,1-1 0,2-17 1,-1-11 5,-2 1 0,-5-75 1,3 115-16,0-1 0,0 1 0,0 0 1,-1-1-1,1 0 0,-1 1 0,0-1 1,0 1-1,0 0 0,0 0 0,-2-4 0,2 5-22,1 1-1,-1-1 0,1 1 0,-1-1 0,1 1 0,-1-1 1,1 1-1,0 0 0,-1-1 0,0 1 0,1 0 0,-1-1 1,0 1-1,1 0 0,-1 0 0,0-1 0,0 1 0,1 0 1,-1 0-1,0 0 0,0 0 0,1 0 0,-1 0 0,-1 1 1,0-1-146,0 1 1,1 0 0,-1 1 0,0-1-1,0 0 1,0 1 0,1-1 0,-1 1 0,0-1-1,1 1 1,-1 0 0,1 0 0,0-1-1,1 1 1,-1 0 0,-1 1 0,2-1-1,-1 1 1,0-1 0,0 0 0,0 4 0,-4 50-7530,5-30 533</inkml:trace>
  <inkml:trace contextRef="#ctx0" brushRef="#br0" timeOffset="5073.89">550 296 7796,'0'0'10628,"-1"-11"-9726,-10-33-181,11 44-697,0-1 0,0 1 0,0-1 0,0 0 0,0 1 0,0-1 0,0 1 0,-1-1 0,1 1 0,0-1 0,0 1 0,0-1 0,-1 1 0,1-1 0,0 1 0,-1 0 0,1-1 0,0 1 0,-1-1 0,1 1 0,0 0 0,-1-1 0,1 1 0,-1 0 0,1-1 0,-1 1 0,1 0 0,0 0 0,0-1 0,-1 1 0,1 0 0,-1 0 0,1 0 0,-1 0 0,1 0 0,-1 0 0,1 0 0,-1 0 0,0 0 0,1 0 0,-1 0 0,1 0 0,-1 0 0,1 0 0,-1 1 0,-14 12-20,14-12 32,-6 9-34,1 1 0,-1 0 1,0 0-1,3 1 0,-2-1 0,1 0 0,1 2 0,1-1 1,0 0-1,0 1 0,1-1 0,0 1 0,1 0 0,0-1 1,2 17-1,-1-28-5,0-1 1,0 1-1,0-1 1,0 1-1,0 0 0,0-1 1,0 1-1,0-1 1,0 1-1,0 0 1,0-1-1,1 1 1,-1-1-1,0 1 0,0-1 1,1 1-1,-1-1 1,0 1-1,1-1 1,-1 1-1,1-1 1,-1 1-1,1-1 1,-1 0-1,0 1 0,1-1 1,-1 0-1,1 1 1,0-1-1,-1 0 1,1 1-1,0-1 1,20-4-59,-16 1 27,0 1 1,0-1-1,-2 0 1,2 0 0,-1-1-1,6-5 1,-3-6-32,0 1 1,-2-2-1,1 1 1,-1-1 0,-1 1-1,-1-2 1,3-21-1,-5 33-206,-3 38 238,2 44 46,0-73-11,0 0 0,0 0 0,1-1 0,0 1 0,0-1 0,0 1 0,0-1 0,0 0 0,0 1 0,1-1 0,0 1 0,-1-1 0,1 0-1,0 0 1,0 0 0,4 3 0,-5-5 2,0 0 0,0 0-1,0 0 1,0-1 0,0 1 0,0 0-1,1 0 1,-1-1 0,0 1 0,1-1-1,-1 1 1,1-1 0,-1 0 0,1 1-1,-1-1 1,1 0 0,-1 0 0,0 0-1,0 0 1,1 0 0,-1 0 0,1-1-1,-1 1 1,1 0 0,-1-1 0,3 0-1,-1-1 5,-2 0-1,1 0 0,0 0 1,1-1-1,-1 1 1,0 0-1,-1-1 0,1 0 1,0 1-1,-1-1 0,0-1 1,1-2-1,3-8 28,-1 0 1,0 1-1,-2-1 0,3-23 1,-5-78 76,0 114-96,1 29-344,3-15 324,0 1 0,0-1 1,0 1-1,2-2 1,11 22-1,-11-24 6,-2 0 0,1 0-1,0 0 1,-1 0 0,0 1-1,-2 0 1,1 0 0,0 0 0,-2 0-1,2 13 1,-3-22 7,0-1 0,0 0 1,-1 0-1,1 1 0,0-1 0,-1 0 0,1 1 0,0-1 1,-1 0-1,0 0 0,1 0 0,-1 1 0,0-1 1,0 0-1,1 0 0,-1 0 0,0 0 0,0 0 1,0 0-1,0-1 0,1 1 0,-1 0 0,-1 0 1,1-1-1,0 2 0,0-2 0,0 1 0,-1-1 1,1 1-1,0-1 0,-1 0 0,1 0 0,0 0 1,0 1-1,-1-1 0,2 0 0,-1-1 0,-1 1 0,1 0 1,0 0-1,-1-1 0,1 1 0,0 0 0,0-1 1,-1 1-1,1-2 0,0 1 0,0 1 0,0-1 1,0 0-1,0 0 0,0 0 0,1 0 0,-1 1 1,0-2-1,0 1 0,0 0 0,1 0 0,-1 0 1,0 0-1,1 0 0,-1 0 0,1-1 0,-1-1 1,0-6-23,0-1 0,1 1 1,1 0-1,-1 0 1,1-1-1,1 1 1,0 0-1,0-1 1,0 2-1,1-1 1,0 1-1,6-12 1,6-7-316,0 1 0,27-33 0,-24 34 37,30-53 0,-46 74 300,0 0 1,0 0-1,-1-2 0,1 2 1,-1 0-1,-1-1 1,1 1-1,0-1 1,-1 1-1,0-1 0,0 0 1,0 0-1,0 0 1,-2-7-1,2 12 12,0-1 1,0 1-1,0 0 0,0-1 1,0 1-1,0 0 0,0-1 0,0 1 1,0 0-1,0-1 0,0 1 0,-1 0 1,1-1-1,0 1 0,0 0 1,-1-1-1,1 1 0,0 0 0,-1 0 1,1-1-1,0 1 0,-1 0 1,1 0-1,0 0 0,-1 0 0,1-1 1,0 1-1,-1 0 0,1 0 1,-1 0-1,1 0 0,0 0 0,-1 0 1,1 0-1,0 0 0,-1 0 0,1 0 1,-1 0-1,1 0 0,0 0 1,-1 0-1,1 1 0,0-1 0,-1 0 1,1 0-1,0 0 0,-1 0 1,1 1-1,0-1 0,-1 0 0,1 0 1,0 1-1,-1-1 0,1 0 0,0 1 1,0-1-1,0 0 0,-1 1 1,1-1-1,0 0 0,0 1 0,-12 21 34,5-3-32,3 0 0,0 0 0,0 1 0,1-1 0,0 33 0,7 99 469,-4-149-485,0 0 0,0 0 1,0 0-1,0 1 0,0-1 1,1 0-1,-1 0 0,1 1 1,0 0-1,-1-1 0,1 0 1,0 0-1,0 0 0,0 0 0,1 0 1,-1-1-1,0 1 0,1 0 1,-2-1-1,2 1 0,0 0 1,-1-1-1,1 0 0,0 1 1,0-1-1,0 0 0,0 0 1,0 1-1,-1-1 0,1-1 0,0 1 1,0 0-1,0-1 0,1 0 1,-1 1-1,0-1 0,0 0 1,0 0-1,0 0 0,0 0 1,0-1-1,0 1 0,1-1 1,-1 1-1,0-1 0,0 0 1,-1 1-1,1-2 0,0 1 0,0-1 1,0 1-1,0 0 0,-1-1 1,1 1-1,0 0 0,-1-1 1,1-2-1,41-46 99,15-18-132,-55 65 47,-2 3-79,-1 34-182,3 11 255,-3-43-14,0-1 1,1 1-1,-1-1 0,0 1 1,0-1-1,1 1 0,-1-1 1,1 1-1,-1-1 1,1 0-1,0 1 0,-1-1 1,1 0-1,0 1 0,0 0 1,0-1-1,0 0 0,0 0 1,0 0-1,0 0 0,0 0 1,1 0-1,-1 0 0,-1-1 1,2 1-1,-1 0 1,2 0-1,-1-2 4,0 1 0,0-1 0,-1 0 1,1 0-1,0 0 0,-1 0 0,1 0 0,-1 0 1,1 0-1,-1-1 0,1 0 0,-1 0 1,1 1-1,-1-1 0,0 1 0,0-1 0,0 0 1,0 1-1,0-1 0,0 0 0,-1 0 0,0 0 1,1 0-1,0-2 0,12-52 113,-11 47-123,-3 14-7,-1 29-25,6 9-4,-4-42 41,1 0-1,-1 0 0,0 0 0,1 0 0,-1 0 0,1 0 0,-1 0 0,1 1 1,0-1-1,-1-1 0,1 1 0,0 0 0,0 0 0,-1 0 0,1-1 0,0 1 0,0 0 1,0-1-1,0 1 0,0-1 0,0 1 0,0-1 0,0 1 0,0-1 0,-1 0 1,1 0-1,0 1 0,2-1 0,-1-1-174,0 1 0,1-1 1,-1 0-1,0 0 0,0 0 0,0 0 0,0 0 1,0-1-1,0 1 0,0-2 0,0 2 0,0-1 1,-1 0-1,1 0 0,-1 0 0,0 0 0,1 0 1,-1 0-1,2-3 0,20-46-6630,-17 28 1918,-1 0-70</inkml:trace>
  <inkml:trace contextRef="#ctx0" brushRef="#br0" timeOffset="5223.72">1176 183 4706,'0'0'9637,"-18"-17"-9685,14 32-113,-3 4-815,4-2-3170</inkml:trace>
  <inkml:trace contextRef="#ctx0" brushRef="#br0" timeOffset="5817.91">1204 322 12038,'0'0'5647,"-1"14"-4593,-3 9-645,-1 47 959,19-80-1333,0-4-69,0-1 1,0 0-1,-2-2 0,13-18 1,4 70-231,-28-35 266,-1 0 0,0 1 1,1-1-1,-1 0 1,1 1-1,-1-1 1,1 0-1,-1 0 0,0 1 1,1-1-1,-1 0 1,1 0-1,-1 0 0,1 0 1,-1 0-1,1 0 1,-1 0-1,0 1 1,1-2-1,-1 1 0,1 0 1,-1 0-1,1 0 1,-1 0-1,1 0 1,-1 0-1,1 0 0,-1-1 1,0 1-1,1 0 1,-1 0-1,1-1 1,0 1-1,10-19-88,1-24-97,-13 55 226,0 1 1,0 0-1,1 0 0,1-1 1,0 1-1,5 22 1,24 89 1,-19-87 3,-1 2 0,10 76 0,-20-108-21,1 14 99,0-2 0,-1 1 1,-2 20-1,2-37-82,0 0-1,0 0 1,-1 0 0,1 0 0,-1-1 0,0 2 0,0-1 0,0 0 0,0 0 0,0 0 0,0-1 0,-1 1-1,0-1 1,1 1 0,-1-1 0,0 1 0,1-1 0,-1 0 0,0 1 0,-1-1 0,1 0 0,-1-1 0,1 1 0,-1 0-1,2-1 1,-2 0 0,-5 2 0,6-3-21,0 0 0,0 0 0,2 0 0,-2-1-1,0 1 1,0-1 0,0 1 0,1-1 0,-1 0 0,0 1 0,1-1-1,-1 0 1,0 0 0,2 0 0,-2-1 0,1 1 0,0 0 0,-1 0 0,1-1-1,0 0 1,0 0 0,0 1 0,0-1 0,0 1 0,0-1 0,0 0-1,1 0 1,-1 1 0,0-1 0,1 0 0,-1-2 0,-10-63-27,9 53-313,0-1 0,1 0-1,1 0 1,0 0-1,1 0 1,0 1-1,2 0 1,-1-2-1,2 2 1,0 0-1,-1 0 1,12-22-1,4 2-3539,-6 4-2413</inkml:trace>
  <inkml:trace contextRef="#ctx0" brushRef="#br0" timeOffset="7201.51">3828 215 6979,'0'0'8185,"11"0"-3154,43 0-4891,70 2-1568,-98-2-2184,-25 0 3493,-1 0 1,0 0-1,0 0 1,0 0-1,0 0 0,0 0 1,0 0-1,0-1 0,0 1 1,0 0-1,0 0 1,0 0-1,0 0 0,0 0 1,1 0-1,-1 0 1,0 0-1,0 0 0,0 0 1,0 1-1,0-1 0,0 0 1,1 0-1,-1 0 1,0 0-1,0 0 0,0 0 1,0 0-1,0 0 1,0 0-1,1 0 0,-1 0 1,0 0-1,0 1 0,0-1 1,0 0-1,0 0 1,0 0-1,0 0 0,0 0 1,0 0-1,0 1 1,0-1-1,0 0 0,0 0 1,0 0-1,0 0 0,0 0 1,0 0-1,0 1 1,0-1-1,0 0 0,0 0 1,0 0-1,0 0 1,0 0-1,0 1 0,0-1 1,0 0-1,0 0 0,0 0 1,0 0-1</inkml:trace>
  <inkml:trace contextRef="#ctx0" brushRef="#br0" timeOffset="7431.25">3879 303 4386,'0'0'10725,"4"0"-8591,17-2-1975,1 0-1,-1-2 1,0-1 0,26-9-1,7-5-4088,-43 13-1897</inkml:trace>
  <inkml:trace contextRef="#ctx0" brushRef="#br0" timeOffset="7770.84">3983 124 6835,'0'0'11032,"-3"-6"-9925,-5-8-737,10 11-162,21 19-77,11 8-26,12-1-57,-31-17-9,0 1 1,-1 0-1,0 3 1,1-2 0,15 16-1,-28-22-36,-1-1 0,0 0-1,1 1 1,-1-1 0,0 1 0,-1-1-1,1 1 1,0-1 0,0 1-1,0 0 1,0 0 0,-1-1 0,1 1-1,0 0 1,-1 0 0,0 0 0,1 0-1,-1 0 1,0 1 0,0-1-1,0 0 1,0-1 0,0 1 0,-1 0-1,1 0 1,-1 0 0,1 0 0,-1 0-1,0 0 1,1-1 0,-1 1-1,0 0 1,0-1 0,0 1 0,1 0-1,-2-1 1,1 0 0,-3 4 0,-6 5 17,1-1 1,-1-1 0,0 1 0,-16 9 0,11-9-32,-90 65-2686,76-55-483,-5 5-3404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11.4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497 7 7331,'1'0'15382,"-4"0"-16608,-16-1 1298,7 1-60,0-1 0,-1 2 0,1 0 0,0 0 0,-24 8 0,33-7-19,-1-1 0,2 1-1,-1-1 1,-1 1 0,1 0 0,1 0 0,-1 2 0,0-2 0,1 1 0,0-1 0,-1 1 0,1 0-1,0 0 1,0 0 0,0 1 0,1-1 0,-1 1 0,0-1 0,1 0 0,0 1 0,-1 0 0,1 0 0,1 0-1,-1-1 1,0 1 0,1 7 0,0-3 1,0 0 1,-1-1-1,2 1 0,-1 0 1,0-1-1,1 1 0,0 0 1,1-1-1,4 12 0,-5-17 11,0 1 0,0 0-1,1 0 1,0 0 0,0-1-1,0 0 1,0 1 0,-1-1-1,1 0 1,1 0 0,-1-1-1,0 1 1,0 1 0,1-2-1,-1 0 1,1 1 0,0-1-1,-1 0 1,1 0 0,0-1-1,0 1 1,-1-1 0,1 1 0,0-1-1,0 0 1,2 0 0,40 0-1221,-17 0-8037,-20 0-1003</inkml:trace>
  <inkml:trace contextRef="#ctx0" brushRef="#br0" timeOffset="696.16">593 329 7764,'0'0'7720,"7"-13"-7018,3-3-536,5-6 195,23-46 0,-34 55-293,-1 1-1,0-1 1,0 1-1,-1-1 1,-1-1-1,0 2 0,-1-1 1,0-1-1,0 2 1,-1-2-1,0 2 0,-1-1 1,-1 0-1,-3-14 1,6 27-57,0 0 1,0 0 0,0 0 0,0 0-1,0-1 1,0 1 0,-1 0 0,1 0-1,0 0 1,0 0 0,0 0 0,0 0-1,0 0 1,0-1 0,0 1 0,0 0-1,0 0 1,-1 0 0,1 0 0,0 0-1,0 0 1,0 0 0,0 0 0,0 0 0,0 0-1,0 0 1,-1 0 0,1 0 0,0 0-1,0 0 1,0-1 0,0 1 0,0 0-1,-1 1 1,1-1 0,0 0 0,0 0-1,0 0 1,0 0 0,0 0 0,-1 0-1,1 0 1,0 0 0,0 0 0,0 0-1,0 0 1,0 0 0,0 0 0,0 0-1,-1 0 1,1 1 0,0-1 0,0 0-1,0 0 1,0 0 0,0 0 0,-6 14 136,-3 20-199,8-30 121,-2 13 28,-1 2 0,2-1 0,0 1 1,0-1-1,2 1 0,0 0 0,4 21 0,-3-36-130,0-1 1,0 0 0,1 0 0,-1 0 0,1 2-1,-1-3 1,1 1 0,0 0 0,0 0 0,1-1-1,-2 1 1,2-1 0,-1 2 0,1-2 0,0 0-1,-1 0 1,1 0 0,0-1 0,0 1 0,-1-1-1,2 0 1,-1 0 0,0 0 0,0 0 0,0 0-1,1-1 1,-1 1 0,0-1 0,0 0 0,5-1-1,-2 1-231,-1 0 0,1 0 0,-1-1 0,1 0 0,0 0 0,-1 0 0,1-1 0,-1 0 0,0 0 0,0 0 0,0-1 0,0 0 0,0-1 0,0 1 0,-1-1 0,1 0 0,3-5 0,1-9-41,-2 6 3177,-4 26-1354,-4 13-1133,2 40 199,-1-67-582,0 1 1,0 0-1,0 0 1,0 0-1,0 0 1,1-1-1,-1 1 1,1 0-1,-1 0 1,0-1-1,1 2 1,0-1-1,-1-1 1,1 1-1,-1 0 1,1-1-1,0 1 0,-1-1 1,1 1-1,0-1 1,-1 1-1,1-1 1,0 0-1,0 1 1,-1-1-1,0 0 1,1 0-1,0 1 1,0-1-1,0 0 1,0 0-1,0 0 1,-1 0-1,1 0 1,0 0-1,0 0 1,0 0-1,0-1 1,-1 1-1,1 0 1,-1 0-1,1-1 1,0 1-1,-1 0 1,1-1-1,1 0 1,0 0 18,1 0 1,-1-1-1,0 0 1,0 0 0,0 1-1,1-1 1,-1 0-1,-1 0 1,1 0 0,0 0-1,0 0 1,-1 0-1,3-6 1,0-5 2,0-2-1,-1 0 1,2-28-1,-4 36-16,0 1-1,-1-1 0,0 0 1,0 1-1,-1-2 0,0 2 1,0-1-1,0 0 0,-1 1 0,-3-12 1,5 17-24,0 1 1,0-1 0,-1 0-1,1 0 1,0 1 0,-1-1-1,1 1 1,-1-1 0,1 0 0,-1 1-1,1-1 1,-1 1 0,0-1-1,1 1 1,0-1 0,-1 1-1,1 0 1,-1-1 0,0 1-1,1 0 1,-1 0 0,0-1-1,1 1 1,-1 0 0,0 0-1,0 0 1,0 0 0,1 0-1,-1 0 1,0 0 0,0 0 0,1 0-1,0 0 1,-1 0 0,0 1-1,1-1 1,-1 0 0,0 0-1,1 1 1,-1-1 0,0 0-1,1 1 1,-1-1 0,0 1-1,1-1 1,-1 1 0,1-1-1,-1 2 1,-1 0-454,0 0 0,1 1-1,-1-1 1,0 2 0,0-1 0,1-1 0,0 1-1,0 0 1,0 0 0,-1 6 0,1 2-4059</inkml:trace>
  <inkml:trace contextRef="#ctx0" brushRef="#br0" timeOffset="1435.77">1017 59 8452,'0'0'9073,"-3"18"-8614,-25 154 400,28-170-841,-1 0 0,1 0 0,0 0 0,-1 0 0,0 0 0,1 0 0,-1 1 0,0-1 0,0 0 0,0-1 0,0 1 0,0 0 0,-1 0 0,1-1 0,1 1 0,-2-1 0,0 1 0,1-1 0,-1 0 0,0 1 0,1 0 0,-1-1 0,-2 1 0,3-2-3,1 0 0,-1 0 0,0 0-1,0 0 1,0 0 0,0 0 0,1 0 0,-1 0-1,1 0 1,-1 0 0,0-1 0,1 1 0,-1 0-1,0-1 1,0 1 0,1 0 0,-1-1 0,0 1-1,1-1 1,-1 1 0,0-1 0,0-1 0,0 0-13,0 0 1,0 0-1,0 0 1,-1 0-1,1 0 1,1 0 0,-1 0-1,0 0 1,0-2-1,1 2 1,-1-4-1,1 4-19,0 0-1,0-1 0,0 1 1,0 0-1,1-2 0,-1 2 0,1 0 1,-1 0-1,1-1 0,0 1 1,0 0-1,0 0 0,0 0 1,0-1-1,0 1 0,0 0 0,1 0 1,-1 0-1,1 1 0,0-1 1,-1 1-1,1-1 0,-1 1 1,1 0-1,0-1 0,3-1 0,8-5-234,0 1 0,28-12 0,-13 7-74,-18 7 267,-4 2-42,1 0-1,-1-1 1,1-1-1,9-7 1,-14 10 154,0 0 0,0-1-1,-1 1 1,1 0 0,-2 0 0,2 0 0,-1 0-1,0 0 1,0-1 0,0 1 0,0-1 0,0 0-1,-1 1 1,1-1 0,-1 1 0,1-1 0,-1 1-1,0-7 1124,0 21-1037,-1 44-50,0-19 167,4 49-1,-3-85-248,0 2-1,0-2 1,0 1-1,1-1 0,-1 1 1,0-1-1,0 1 1,0-1-1,1 0 1,0 1-1,-1-1 1,1 0-1,0 1 0,0-1 1,0 0-1,0 0 1,0 1-1,0-1 1,0 0-1,0 0 0,0 0 1,0 0-1,0 0 1,0 0-1,1-1 1,-1 1-1,0-1 0,1 1 1,-1-1-1,0 1 1,0-1-1,1 0 1,-1 0-1,1 1 0,-1-1 1,1 0-1,-1-1 1,1 1-1,-2 0 1,2 0-1,-1-1 0,1 1 1,1-1-1,1 0 11,0-1-1,0 1 0,0-1 0,0 0 0,0-2 1,0 2-1,-1-1 0,1 1 0,0-1 0,-1 0 0,0-1 1,4-5-1,26-55 128,-33 63-148,0 1-1,0 0 1,1-1 0,-1 1 0,0 0 0,0-1-1,1 1 1,-1 0 0,0-1 0,0 1-1,0 0 1,0 0 0,1 0 0,-1-1-1,0 1 1,1 0 0,-1 0 0,1 0-1,-1 0 1,0 0 0,1-1 0,-1 1-1,1 0 1,-1 0 0,0 0 0,1 0-1,-1 0 1,1 0 0,-1 0 0,0 1-1,1-1 1,-1 0 0,1 0 0,-1 0-1,0 0 1,1 0 0,-1 1 0,0-1 0,1 0-1,-1 0 1,0 1 0,0-1 0,0 0-1,0 0 1,0 1 0,1-1 0,-1 0-1,0 1 1,13 16 28,-13-16-32,2 1 53,0 0 0,1 0 0,-1 0 1,-1 0-1,2 1 0,-1-1 0,1-1 0,0 1 1,-2-1-1,2 0 0,0 0 0,0 0 0,0 0 0,2 0 1,7 3-2067,1 3-3557</inkml:trace>
  <inkml:trace contextRef="#ctx0" brushRef="#br0" timeOffset="2192.23">241 575 9204,'0'0'7292,"0"-10"-6000,0 5-1244,0 9 372,-2 23-100,-1 0 0,-2 1 0,-8 34 0,-3 18 348,-61 500 1234,52-366-1432,20-180-628,4-52-3013,7-60-5709,5 22-1423</inkml:trace>
  <inkml:trace contextRef="#ctx0" brushRef="#br0" timeOffset="3579.55">242 541 3650,'0'0'8926,"2"-11"-7837,8-32 61,-10 42-941,0 1 1,1-1-1,-1 0 0,0 0 1,1 1-1,-1-1 0,1 0 1,-1 1-1,0-1 1,1 1-1,0-1 0,-1 0 1,1 1-1,-1-1 0,1 1 1,0 0-1,-1-2 1,1 2-1,0-1 0,-1 1 1,2 0-1,22-1-676,-17 2 829,18 3-253,0-1 1,-1 2-1,1 1 1,40 17-1,19 5 221,-16-13-155,0-2-1,86 2 0,141-13-89,-156-3-60,555-48 71,-687 49-80,-6 0 1430,-1 29-1500,0 133 103,-5 403 238,-14-281-207,19-281-69,0 0 0,-1 0 1,1 0-1,-1-1 0,0 1 0,1 1 0,-1-1 0,0-1 0,0 1 0,0 0 0,0-1 0,-1 1 0,1-1 0,-1 1 0,0 0 0,1-1 0,-4 3 0,0-3 13,0 0-1,0 0 1,1 0-1,-2 0 1,0-1-1,2 0 1,-2-1-1,-6 1 1,11-1-24,-138 6-228,-195-19-1,267 8 187,-33-1 63,-678-21-111,618 33 215,-133 3 865,292-9-982,4-3-818,0 1 327,-2-1 1,2 1 0,0 0 0,1 0-1,-2-1 1,1 1 0,1 1 0,2-2-1,8-5-2060,17-16-3406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27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125 306 3986,'0'0'12795,"0"-6"-11320,0 2-1249,0 0-1,0 0 1,0 1-1,0-1 1,-1-1-1,0 1 1,0 1-1,0-1 1,-2-6-1,2 8-152,0 1 1,-1-1-1,2 0 0,-2 0 0,1 1 0,-1-1 0,1 1 0,0 0 0,-1 0 1,0 0-1,1 0 0,-1 0 0,0 1 0,0-1 0,1 0 0,-1 1 0,0-1 0,0 1 1,1 0-1,-1 0 0,0 0 0,1 0 0,-3 0 0,0 1-73,0 0-1,0 0 0,1 0 1,-2 1-1,2-1 1,0 1-1,-1 0 1,1 1-1,-1 0 0,1-1 1,-1 1-1,2 0 1,-2 0-1,2 0 1,-2 0-1,2 1 0,0-1 1,-1 1-1,1 1 1,0-1-1,0 0 1,0 0-1,1 0 0,-1 0 1,1 1-1,0 0 1,-1 7-1,5-11-52,-1-1 0,1 1 0,-1-1 0,1 1 0,-1-1-1,1 0 1,0 0 0,-1-1 0,1 1 0,5-2 0,-2-1-72,0 0 0,1 0 0,-1-2 0,0 0 0,0 1 0,0-1 0,-1 0 0,1-1 0,0 1 0,-1-2 0,-1 1 0,0-1 0,1 1 0,-1-1 0,0-1 0,0 0 0,3-12 0,0-3 52,0-2 0,-2 0 0,1 1 0,1-42 0,-8 78 330,-6 39 6,-1 53-1,7-68-59,2 49 38,-1-80-229,1 1-1,0-1 1,-1 0 0,1 0 0,1-1-1,-1 1 1,1 0 0,-1 0 0,2-1-1,-1 1 1,0-1 0,1 0 0,4 6-1,-6-7-6,1-1 0,1-1 0,-2 1-1,1-1 1,1 0 0,-2 0-1,2 1 1,-1-2 0,0 1 0,0 0-1,1 0 1,-1-1 0,0 0-1,0 1 1,1-1 0,0 0 0,-2 0-1,2 0 1,0-1 0,-2 1-1,2-1 1,-1 0 0,0 1 0,1-1-1,-2 0 1,2 0 0,-1-1-1,0 1 1,0 0 0,0-1 0,-1 0-1,1 0 1,0 0 0,0 0 0,1-3-1,5-2-45,-2-2-1,1 0 1,-1 0-1,0 0 0,-1 0 1,0-2-1,5-11 1,-5 4-151,0 1 1,-1-1 0,-1-1-1,-1 1 1,1 0 0,-2-30-1,-1 47 395,0 6-183,0-1-1,0 0 1,0 0 0,-1 1-1,1-1 1,-1 0-1,-1 0 1,0 5 0,-1 0 1,0 12 107,0 1 0,1-2 0,1 2 0,1 0 0,3 24 0,-3-45-140,0 0 0,0 0 0,0 0 0,1 0 0,-1 0 0,0 0 0,1 0 0,-1-1 0,1 1 0,-1 0 0,0 0 0,0 0 0,1-1 0,0 1 0,-1 1 1,1-2-1,0 1 0,-1-1 0,1 1 0,0 0 0,-1-1 0,1 0 0,-1 1 0,1-1 0,0 0 0,0 1 0,0-1 0,0 0 0,-1 0 0,1 0 0,0 1 0,0-1 0,0 0 0,0 0 0,0-1 0,0 1 0,1 0-242,-1 0-1,1-1 1,-1 1-1,-1-1 1,2 1-1,-1-1 1,0 1-1,1-1 1,-2 0-1,1-1 0,0 2 1,1-1-1,-1 0 1,1-2-1,9-19-5844</inkml:trace>
  <inkml:trace contextRef="#ctx0" brushRef="#br0" timeOffset="173.75">382 26 8564,'0'0'7139,"9"17"-8099,-2 4-1601,0-4-3714</inkml:trace>
  <inkml:trace contextRef="#ctx0" brushRef="#br0" timeOffset="1178.74">431 180 5186,'0'0'5403,"6"15"-3541,1 1-1225,0 1 1,-1-1-1,0 2 0,-1-1 1,-1 2-1,-1-1 0,1 0 1,0 32-1,-4-68 507,-1-5-616,2 2 1,0-1-1,4-25 0,-3 38-660,0 1 1,0 0-1,1 0 0,0-1 0,0 1 1,0 1-1,1-1 0,0 0 1,0 1-1,0 1 0,2-1 0,4-6 1,24-24-2305,17-19-3472,-24 10 4794,-27 69 10038,0 46-7209,2-13-1264,-2-1-435,0-55-248,-16-29-779,16 27 1015,-1 2 0,0-1-1,1 1 1,-1-1 0,0 1-1,1-1 1,0 0 0,0 1-1,-1-1 1,1 0 0,-1 1-1,1-1 1,-1 0 0,1 0 0,0 0-1,-1 1 1,1-1 0,0 0-1,0 0 1,0 0 0,0 0-1,0 1 1,0-3 0,16 1 69,6 2-115,-7-2-141,1-1 0,-1-1 0,0-2 0,16-6 0,-26 9 96,1 1 1,-1-1-1,0 0 1,0-1-1,1 0 1,-1 0-1,-1 0 1,1-1-1,-1 1 1,1-1-1,-2 0 1,2-1-1,5-11 1,-8 7 736,-4 9 877,1 1-1492,1 1 0,-1 0 0,0 0 0,1-1-1,-1 1 1,1 0 0,0 0 0,0 0 0,0 0-1,-1 0 1,1 0 0,0 0 0,0 0-1,-1 0 1,1 0 0,0 0 0,0 0 0,0 0-1,0 1 1,0-1-43,0 0 1,0 0-1,0 0 0,0 0 0,0 0 0,0 0 0,0 0 0,0 0 1,0 1-1,0 0 0,1-1 0,-1 0 0,0 0 0,1 0 1,-1-1-1,0 1 0,0 0 0,1 0 0,-1 0 0,1 0 0,0 0 1,0-1-1,-1 1 0,1 0 0,0 0 0,-1-1 0,1 1 0,-1-1 1,1 1-1,0-1 0,0 1 0,0-1 0,0 1 0,-1-1 0,1 0 1,0 0-1,0 1 0,0-1 0,1 0 0,-2 0 0,1 0 1,0 0-1,0 0 0,0 0 0,0-1 0,0 1 0,-1 0 0,1 0 1,0-1-1,0 1 0,1-1 0,1-1-26,1 1 1,-2-1-1,2 0 0,-1 0 1,0-1-1,-1 1 0,2 0 1,-2-2-1,1 1 1,-1 0-1,0 0 0,4-6 1,18-51 230,-23 60-197,-1-1 0,0 1 0,1 0 0,-1 0 0,0 0 0,1 0 0,-1-1 0,0 1 0,1 0 0,-1 0 0,0 0 0,0 0 0,0 0 0,1 0 0,-1 0 0,0 0 0,1 0 0,-1 0 0,1 0 0,-1 0 0,0 1 0,1-1 0,-1 0 0,0 0 0,1 0 0,-1 0 0,0 1 0,1-1 0,-1 0 0,0 0 0,1 0 0,-1 1 0,0-1 0,0 0 0,0 1 0,0-1 0,0 0 0,0 1 0,1-1 0,-1 0 0,0 1 0,0-1 0,0 0 0,0 1 0,0-1 0,0 1 0,0-1 0,0 1 0,7 20-61,-3 1 183,-1 0 0,0 1 1,-3-1-1,1 0 0,-2 1 1,-4 38-1,4-53-82,-1 0 0,0 1 0,0-1 0,-1 0-1,0 0 1,-5 10 0,7-16 4,0 1-1,-1 0 1,1-1 0,-1 1-1,1-1 1,-1 1 0,0-1-1,0 1 1,0-1-1,1 0 1,-2 0 0,1-1-1,0 1 1,-1-1-1,1 1 1,0-1 0,-1 0-1,1 0 1,-1 0 0,-4 1-1,6-3-25,1 0-1,-1 0 1,0 0-1,0 0 1,0 1-1,0-2 0,0 1 1,1 0-1,0 0 1,-1 0-1,0 0 1,1 0-1,-1-1 1,1 1-1,-1 0 1,1-1-1,0 0 0,-1 1 1,1-1-1,0 1 1,0 0-1,0-1 1,0 1-1,0 0 1,0-1-1,0 1 1,1-1-1,0-1 1,5-48-111,-3 44-59,1-1 0,-1 1 0,1-2 1,0 2-1,1 1 0,-1-1 0,2 1 0,-1-1 1,8-7-1,4 0-1733,-1-1-1,21-13 1,-13 12-2240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29.3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78 145 8020,'0'0'9684,"4"28"-8526,-2 102 989,-1-64-3238,0 0-6189,-1-61 1429</inkml:trace>
  <inkml:trace contextRef="#ctx0" brushRef="#br0" timeOffset="214.29">4 133 9476,'0'0'6723,"4"-84"-6082,15 78-497,4-1 48,3 2-176,8 5 80,2 0-80,-10 0-16,1 16-48,-12 8-929,-11 1-687,-4 6-177,0-3-2209,-11 0-1312</inkml:trace>
  <inkml:trace contextRef="#ctx0" brushRef="#br0" timeOffset="400.07">0 377 2257,'0'0'13878,"8"5"-13654,15-5 273,11 0 511,11 0-544,2 0-464,-1 0 0,-1 0-1072,-14 0-2178,-8-5-4833</inkml:trace>
  <inkml:trace contextRef="#ctx0" brushRef="#br0" timeOffset="1065.46">349 291 10549,'0'0'6093,"3"7"-5818,3 22 464,-2 0-1,0 0 0,-2 1 1,-1 35-1,-1-65-417,2-3-247,1-1 0,0 0 0,0 1 0,-1 0 0,0-2 0,0 1 0,1 0 0,2-8 1,-3 7-19,6-11-106,1 1 0,0 0 0,19-22-1,-25 36 27,-1 1-1,1 0 1,-1 0-1,1 0 0,-1 0 1,1 0-1,-1 0 0,1 0 1,-1 1-1,1-1 0,-1 1 1,1 0-1,-1 0 0,3 1 1,11 3 17,-8-5 5,-1 2 0,0-2 1,1 0-1,-1-2 0,0 1 0,0 0 0,1-1 0,-1 1 0,0-2 0,-1 1 0,1-2 0,0 1 0,-1 0 0,1-1 0,-1-1 0,0 1 0,0 0 1,-1-2-1,1 1 0,0 0 0,-1-1 0,0 0 0,-1-1 0,1 1 0,-2-1 0,1 1 0,0 0 0,4-16 0,-5 9-63,-1 0-1,0-1 0,0 1 1,-2 0-1,0-22 0,0 16 92,0 17 1,-5 20-115,-9 54 533,2 1 1,-3 87-1,-13 76 68,27-233-761,-7 36 227,-1-24-5166,9-27-1584</inkml:trace>
  <inkml:trace contextRef="#ctx0" brushRef="#br0" timeOffset="1971.49">637 377 3394,'0'0'11458,"14"-8"-10972,40-22 93,-52 29-538,0 1 0,0-1 0,0 1 0,0 0 0,0-1 0,0 1 0,0 0 1,0 0-1,0 0 0,0 0 0,0 1 0,0-1 0,0 0 0,0 1 0,0 0 1,0-1-1,0 1 0,0 0 0,0 0 0,-1 0 0,1 0 0,0 0 0,-1 2 1,1-2-1,0 0 0,-1 1 0,0-1 0,1 1 0,-1 0 0,2 3 0,0-1 45,-1 1 0,1 0 0,-1-1 0,0 1 0,-1 0 0,1 0 0,-1-1 0,1 2 0,-2-1-1,2 7 1,-2-10-26,0 1-1,-1 0 0,1 0 1,0 0-1,-1-1 0,0 1 0,1 0 1,-1 0-1,0 0 0,-1-1 1,1 0-1,0 1 0,-1-1 1,1 1-1,-1-1 0,0 0 0,1 0 1,-1 0-1,0 0 0,0-1 1,0 2-1,-1-1 0,1-1 1,-5 2-1,1 0 55,-1 1 1,0-2-1,1 0 1,-1 0-1,0-1 1,-1 0-1,1 0 1,-10-1-1,16 0 236,1-1-337,1 0 0,-1-1-1,1 1 1,0 0 0,0-1 0,-1 1 0,1-1 0,0 1-1,0 0 1,0 0 0,1 0 0,-1 0 0,0 0 0,0 0 0,0 0-1,1 1 1,-1-1 0,0 0 0,2 0 0,34-17-48,-27 14 58,32-13-16,-26 11-21,0 0-1,-1-2 1,0 1-1,0-2 1,-1 1-1,0-2 1,14-13-1,-27 22 17,0 0 0,0-1 0,0 1 0,0-1 0,0 1 0,0-1 0,-1 1 0,1-2 0,-1 1 0,1 1 0,-1-1 0,0 0 0,0 0 0,0 1 0,0-1 0,0-1 0,0-2 0,0-1 39,0 5 424,-5 22-420,3-15-42,0 1 0,0-1 0,1 1-1,0 0 1,0 0 0,0 8 0,1-14-3,0 0 1,0 0-1,0 1 0,0-1 1,0 0-1,0 1 0,0-1 0,0 0 1,1 0-1,-1 1 0,0-1 1,1 0-1,-1 0 0,1 0 1,-1 0-1,1 0 0,0 0 1,-1 0-1,1 1 0,0-2 1,-1 1-1,1 0 0,0 0 1,0 0-1,0-1 0,0 1 0,0 0 1,0-1-1,0 1 0,0-1 1,0 1-1,0-1 0,0 0 1,0 0-1,1 1 0,-1-1 1,2 0-1,1 0-19,1 0 1,-1-1-1,1 0 0,-1 0 1,0 0-1,1 0 0,-1-1 1,0 1-1,0-2 0,0 1 1,0-1-1,-1 1 0,1 0 1,-1-1-1,1-1 0,-1 1 0,0 0 1,0 0-1,0-2 0,0 2 1,-1-1-1,1 0 0,-1-1 1,0 2-1,0-1 0,0-2 1,-1 2-1,0 0 0,1-1 1,-1 0-1,-1 1 0,1-1 1,-1 0-1,1 1 0,-1-2 1,-1-3-1,1 9 19,0 4-121,0-1 96,1 2 0,-1-2 0,1 1 0,0-1 1,-1 0-1,2 2 0,1 3 0,0-5 27,0-2 1,0 0-1,0 0 1,0 0-1,0 0 1,1 0-1,-1-1 1,0 1-1,0-1 1,1 0-1,-1 0 1,0 0-1,0 0 0,1-1 1,3-1-1,49-15 39,-45 11-37,0 1 1,-1 0-1,0-2 1,0 1-1,-1-2 1,0 1-1,0-1 1,0-1-1,8-11 1,-12 12 3,0 2 0,-1-2 0,0 1 0,0-2 0,-1 2 0,0-2 0,0 2 0,-1-2 0,0 0 0,0 1 0,-1-1 0,0 1 0,-1-17 0,1 0 27,0 14-25,-1 1 0,0 0 1,0-1-1,-1 1 1,0 0-1,-1 0 0,-4-14 1,-5 39-118,3 18 309,1-1-1,1 0 1,2 0-1,1 1 1,0 40 0,3 30-2843,1-40-2467</inkml:trace>
  <inkml:trace contextRef="#ctx0" brushRef="#br0" timeOffset="2186.55">1119 260 12566,'0'0'6067,"115"-35"-6051,-43 21 64,4 0-64,1 0-16,-16 4-913,-15 2-1280,-23 0 80,-16 1-1633</inkml:trace>
  <inkml:trace contextRef="#ctx0" brushRef="#br0" timeOffset="3825.18">1860 337 6675,'0'0'6494,"-1"31"-5985,-1-23-319,-1-1-1,0 0 1,0-1-1,0 0 1,-1 1 0,0-1-1,0 1 1,0-2-1,-1 2 1,0-2-1,0-1 1,0 2 0,-1-2-1,1 1 1,-10 5-1,-43 26-1911,7-11-3711,26-13-3659</inkml:trace>
  <inkml:trace contextRef="#ctx0" brushRef="#br0" timeOffset="4272.46">1988 232 3249,'0'0'12793,"4"28"-11718,-6 49 299,1-40-2047,0 0-4558</inkml:trace>
  <inkml:trace contextRef="#ctx0" brushRef="#br0" timeOffset="4521.69">1932 141 6819,'0'0'8874,"6"-11"-8178,-5 8-663,1-1-3,-1 0 0,1 0 0,0 1 0,0 0 0,0-1 0,0 1 0,0 0 0,1 0 0,-1 0 0,1-1 0,0 2 0,0 0 0,0-1 0,0 1 0,0-1 0,1 1 0,-1 1 0,0-1-1,1 1 1,-1 0 0,1 0 0,0 0 0,4-1 0,-3 1 18,2-1-62,0 0-1,0 1 0,0 0 1,-1 1-1,1 0 0,0 0 1,10 2-1,-15-2-168,0 1 0,-1 0 0,1 1 1,0-1-1,-1 0 0,1 0 0,-1 0 0,1 1 0,-1-1 0,0 0 0,1 1 0,-1-1 1,0 2-1,0-1 0,0-1 0,0 1 0,0 0 0,0-1 0,-1 1 0,1 0 0,-1 1 1,1-1-1,-1 0 0,0-1 0,1 1 0,-1 0 0,0 0 0,0 1 0,0-1 0,-1 3 1,-2 21-3324,-13 2 491</inkml:trace>
  <inkml:trace contextRef="#ctx0" brushRef="#br0" timeOffset="4689.79">1888 377 5795,'0'0'8019,"-3"11"-8003,25-11 513,1 0-241,9 0-240,-2 0-48,4-6-2225,-7-4-3202</inkml:trace>
  <inkml:trace contextRef="#ctx0" brushRef="#br0" timeOffset="5741.27">2153 314 9668,'0'0'4584,"4"5"-4427,6 11 88,-8-13-208,-1-1 1,0 1-1,1-1 1,0 2-1,-1-2 1,1 0-1,0 1 0,0-1 1,0 0-1,1 1 1,-1-1-1,0-1 1,1 1-1,0-1 1,0 1-1,-1-1 1,1 0-1,0 0 1,0 1-1,0-1 1,-1 0-1,1-1 1,0 1-1,0-1 1,0 0-1,0 0 1,5 0-1,-1-2-41,1-1 0,-1 1 0,0-1 0,0 0 0,0 0 0,0-2-1,-1 1 1,0 0 0,1-1 0,-1 0 0,-1 0 0,9-9 0,-14 15 3,0-1-1,0 1 1,0-1 0,0 1 0,0 0 0,0-1-1,1 1 1,-1-1 0,0 1 0,0-1 0,1 1-1,-1-1 1,0 1 0,1-1 0,-1 1 0,1-1-1,-1 0 1,0 1 0,1-1 0,-1 0 0,1 1-1,-1-1 1,1 0 0,-1 2 0,1-2 0,-1 0-1,1 0 1,0 0 0,-1 1 0,1-1 0,-1 0-1,1 0 1,0 0 0,25 7 23,-18-7-327,0 0-1,0-1 0,0 1 1,0-2-1,0 1 1,10-5-1,-16 6 272,0-1 0,0 0-1,0 0 1,-1 0 0,1 0 0,0-1-1,-1 1 1,2 0 0,-1-1 0,-1 1-1,1-2 1,-1 2 0,0-1 0,0 0-1,0 0 1,1 0 0,-2 1 0,1-1-1,0-1 1,0 1 0,-1 0 0,1 0-1,-1 0 1,1-1 0,-1 0 0,0 1 0,0 0-1,0-3 1116,0 14-1075,8 278 1293,-8-287-1265,-1-1-1,1 1 1,0-2 0,0 1-1,-1 1 1,1-1 0,0 1 0,-1-1-1,1 1 1,-1-1 0,1 1-1,-1-1 1,1 1 0,-1-1-1,1 1 1,-1 0 0,1-1 0,-1 1-1,1 0 1,-1-1 0,0 1-1,1 0 1,-1 0 0,1 0 0,-1 0-1,0-1 1,1 1 0,-1 0-1,0 0 1,1 0 0,-1 0 0,0 0-1,1 1 1,-1-1 0,1 0-1,-1 0 1,0 0 0,1 0-1,-1 1 1,1-1 0,-1 0 0,0 1-1,1-1 1,-1 0 0,1 1-1,-1-1 1,1 1 0,-2-1 0,2 1-1,0-1 1,-1 1 0,1-1-1,0 1 1,-1-1 0,1 1 0,0 1-1,-1-2 1,1 1 0,0-1-1,0 1 1,0 0 0,0 0-1,-2-11-77,1-1 0,0 2 0,1-2 0,0 0 0,0 1-1,1 0 1,1 0 0,0-1 0,0 2 0,1-1-1,0-1 1,1 1 0,7-14 0,4-7-516,2-1 1,32-42-1,-41 49 702,-7 22 294,4 13-240,-2-6-223,-1 0 34,1 2 0,0-1 0,0-1 0,1 1 0,-1-1 0,1 0 0,0 1 0,0-2-1,1 1 1,-1-1 0,0 1 0,1-1 0,0-1 0,0 1 0,0-1 0,0 1 0,0-2 0,0 1-1,7 0 1,-8-1-41,1-1-1,-1 0 0,0-1 0,0 1 0,0-1 0,1 0 0,-1 0 1,0 0-1,0 0 0,0-2 0,-1 1 0,2 0 0,-1 0 0,-1 0 1,1 0-1,-1-2 0,1 1 0,-1 1 0,0-1 0,0 0 0,-1-2 1,1 2-1,-1 0 0,1-1 0,2-6 0,-3 6 20,1-2 0,-1 2 1,-1-2-1,1 1 0,0 1 0,-1-2 0,0 1 1,1-9 524,-2 43-86,0 53-53,0-80-1323</inkml:trace>
  <inkml:trace contextRef="#ctx0" brushRef="#br0" timeOffset="5915.03">2811 89 5891,'0'0'9940,"0"-2"-12437,0 20-2529</inkml:trace>
  <inkml:trace contextRef="#ctx0" brushRef="#br0" timeOffset="6405.3">2938 187 7267,'0'0'9850,"-4"7"-9610,-1 0-127,1 1-1,0-2 0,0 2 0,0 0 1,1 0-1,0-1 0,1 2 0,-1 0 1,2-2-1,-1 2 0,0 12 1,2-20-104,0-1 1,0 1 0,1 1 0,-1-2 0,0 1 0,1-1 0,-1 1 0,1-1 0,-1 1-1,1-1 1,-1 1 0,1-1 0,-1 1 0,1-1 0,-1 0 0,1 1 0,-1-1 0,1 0-1,0 0 1,-1 1 0,1-1 0,0 0 0,-1 0 0,1 0 0,0 0 0,-1 0-1,1 0 1,0 0 0,-1 0 0,1 0 0,0 0 0,-1 0 0,1 0 0,0 0 0,-1 0-1,1-1 1,-1 1 0,1 0 0,0-1 0,-1 1 0,2-1 0,27-13 207,-18 1-305,1 0-1,-2 0 1,-1-1 0,0 0 0,-1 0 0,0-1 0,-1 0-1,-1-1 1,0 0 0,-1 1 0,-1-3 0,0 2-1,-1 0 1,0-1 0,-2 0 0,0 1 0,-1-20-1,0 35 426,-1 30-7,-5 1 84,1 0-1,1 2 1,1-2 0,2 1-1,3 40 1,-2-69-448,1 0 0,-1 0 0,1 0 1,-1 1-1,1-1 0,0 0 0,0 0 1,0 0-1,0 0 0,0-1 0,0 2 1,0-1-1,1-1 0,-1 1 0,1-1 1,-1 1-1,1-1 0,0 0 0,-1 2 1,1-2-1,0 0 0,0 0 0,0 0 1,0-1-1,0 1 0,0 0 0,0-1 1,0 1-1,0-1 0,0 0 0,0 1 1,0-1-1,0 0 0,0 0 0,0-1 1,4 0-1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18.6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1295 1515 10965,'0'0'7974,"-3"-3"-7240,3 3-696,-1 0 0,1 0 0,0-1 0,0 1 1,-1 0-1,1 0 0,0-1 0,-1 1 0,1 0 0,0 0 0,-1 0 0,1-1 0,0 1 1,-1 0-1,1 0 0,0 0 0,-1 0 0,1 0 0,-1 0 0,1 0 0,0 0 0,-1 0 1,1 0-1,0 0 0,0 0 0,0 0 0,-1 0 0,1 0 0,0 1 0,-1-1 0,1 0 1,0 0-1,-1 0 0,1 0 0,0 1 0,-1-1 0,1 0 0,0 0 0,-1 1 0,1 0 1,-14 23 419,-11 50-663,19-55 406,-25 92 121,-27 183 0,40-189-288,17-96-30,0-1 10,-1 0 0,0 1 0,0-1 0,0 1 0,-1-1 0,0 0 0,0 0 0,-6 11 0,8-18-6,0-1 0,1 0-1,-1 1 1,0-1 0,1 0 0,-1 1-1,0-1 1,0 0 0,1 0-1,-1 0 1,0 0 0,0 0-1,0 0 1,1 0 0,-1 0 0,0 0-1,1 0 1,0 0 0,-1 0-1,0-1 1,0 1 0,1 0 0,-1 0-1,0-1 1,1 1 0,-1-1-1,0 1 1,1 0 0,-1-1 0,0 1-1,1-1 1,-1 0 0,1 1-1,-1-2 1,-18-22 45,12 14-38,1-3 0,0 2 0,0-2 0,2 0 0,-1 1 0,1-1 0,-4-22 0,-7-22 41,13 54-53,1 3-24,2 7-161,5 9 181,-1 0 0,2-1 0,0 1 0,1-1 0,0-1 0,1 0 0,14 18 0,-21-31 3,-1 0 0,0 0 1,0 0-1,-1 0 0,1 0 0,1 0 0,-1-1 1,0 1-1,1 0 0,-1-1 0,1 1 0,-1-1 1,1 0-1,-1 1 0,0-1 0,0 0 0,1 0 1,-1 0-1,1 0 0,-1 0 0,1 0 0,-1-1 0,1 1 1,-1 0-1,0-1 0,0 1 0,0-1 0,1 0 1,-1 1-1,0-1 0,0 0 0,1 0 0,-1 0 1,0 0-1,2-1 0,5-6 27,-1 0 0,2-2 0,9-13-1,-11 14-14,82-121 88,-5 6-2704,-83 128-2170,-5 15 28</inkml:trace>
  <inkml:trace contextRef="#ctx0" brushRef="#br0" timeOffset="859.94">1049 2664 1905,'0'0'11787,"-4"-11"-11155,-14-34-272,15 40-232,1 2 1,-1 0-1,0 0 0,1 0 1,-1 0-1,-1 0 0,1 0 1,0 1-1,0 0 0,-1 0 1,0 0-1,1 0 0,0 1 1,-1-1-1,0 1 0,0 0 1,0 0-1,0 1 0,0-2 1,1 2-1,-1 0 0,-1 0 1,1 2-1,1-2 0,-1 1 1,0 0-1,1 0 0,-7 2 1,4 2-45,-2 1 0,2 1 0,-1 0 0,1 0 0,-1 1 0,1-1 0,1 1 0,-5 11 1,-2 1 159,2 0-1,-11 35 1,17-46-161,1 1-1,0-1 0,1 2 1,0-2-1,2 2 0,-1-1 1,0 18-1,1-25-64,0-1 1,1 0-1,-1 0 1,0 1-1,1-1 1,-1 0-1,0 0 1,1 2-1,0-2 1,0 0-1,0 0 1,0 0-1,0 0 0,1 0 1,-1 0-1,1-1 1,-1 1-1,1 1 1,-1-2-1,0 1 1,1-1-1,0 1 1,0-1-1,0 0 1,0 0-1,0 0 1,-1 0-1,2 0 1,-1-1-1,0 1 1,0-1-1,1 1 0,-1-1 1,-1 0-1,1 0 1,4 0-1,2 0-10,0-1-1,-1 0 0,1 0 0,-1-1 0,1 0 1,-2-1-1,2 1 0,-2-2 0,15-7 0,-14 5-1405,2 0 0,-2 0 0,0 0 1,9-12-1,-7 7-2532</inkml:trace>
  <inkml:trace contextRef="#ctx0" brushRef="#br0" timeOffset="1510.06">1173 2546 5090,'0'0'9290,"0"-8"-8151,0-16-114,0 20 31,0 21-554,0 82 1660,-20 184 0,12-207-4766,8-76 2475,0 0 1,-1 0-1,1 1 0,0-1 0,0 0 0,0 0 0,0 1 0,0-1 0,0 0 0,0 0 0,0 1 0,0-1 0,0 0 0,0 0 0,0 1 0,0-1 1,0 0-1,1 0 0,-1 1 0,0-1 0,0 0 0,0 0 0,0 0 0,0 1 0,0-1 0,1 0 0,-1 0 0,0 0 0,0 1 0,0-1 0,1 0 1,-1 0-1,0 0 0,0 0 0,0 0 0,1 1 0,-1-1 0,0 0 0,0 0 0,1 0 0,-1 0 0,0 0 0,0 0 0,1 0 0,-1 0 0,0 0 1,0 0-1,1 0 0,-1 0 0,0 0 0,0 0 0,1 0 0,-1 0 0,0 0 0,0 0 0,1-1 0,-1 1 0,0 0 0,0 0 0,0 0 0,1 0 1,-1 0-1,0-1 0,16-7-6144</inkml:trace>
  <inkml:trace contextRef="#ctx0" brushRef="#br0" timeOffset="3136.79">1222 2764 7523,'0'0'7372,"5"-3"-7001,24-12 131,21-12 372,-48 26-851,0 0 0,0-1 0,-1 1 0,1-1 1,-1 0-1,1 0 0,0 0 0,-1 0 0,1 1 1,-1-1-1,0 0 0,0 0 0,0-1 0,-1 1 0,1-1 1,0 1-1,0 0 0,-1-1 0,1 1 0,-1 0 1,1-3-1,-5-29 287,4 34-290,0-1 1,0 1-1,0-1 1,0 1-1,0-1 1,0 1-1,0-1 1,-1 1-1,1-1 1,0 1-1,0-1 0,0 1 1,0 0-1,0-1 1,-1 1-1,1-1 1,0 1-1,-1 0 1,1-1-1,0 1 1,-1 0-1,1-1 1,-1 1-1,1 0 1,-1-2-1,1 2 1,-1 0-1,1 0 1,-1 0-1,1 0 0,-1 0 1,1-1-1,-1 1 1,1 0-1,-1 0 1,1 0-1,-1 0 1,1 0-1,-1 0 1,1 1-1,-1-1 1,1 0-1,-1 0 1,1 0-1,-1 0 1,1 2-1,0-2 1,0 0-1,-1 0 1,1 1-1,0-1 0,-1 0 1,1 1-1,-1-1 1,1 1-1,0-1 1,-1 0-1,1 1 1,0-1-1,0 1 1,-1 0-1,-3 4 42,0 0 0,1 2-1,0-1 1,0-1-1,0 2 1,0-1 0,2 1-1,-1-1 1,0 1 0,-2 13-1,2-7 87,0 1-1,1 0 0,1-1 0,2 26 0,-2-37-167,1 0 1,0-1-1,0 2 0,0-2 0,0 1 0,0-1 0,0 0 0,0 1 1,1-1-1,-1 0 0,0 0 0,0 0 0,0 0 0,1 0 1,-1 0-1,1 0 0,0 0 0,-1-1 0,1 1 0,0 0 1,-2-1-1,2 0 0,0 1 0,0-1 0,0 0 0,-1 0 1,1 0-1,1 0 0,53-3-3118,-47 2 2404,0-1 1,0-1 0,0 0-1,-1 0 1,1 0 0,-1-2 0,1 0-1,-2 0 1,2 0 0,-2-1-1,12-11 1,-14 11 417,0 0-1,0 0 1,-1-1-1,1 1 1,-1 0-1,5-12 1,-7 12 652,1-1 0,-1 1 0,-1 0 0,1-1 0,-1 1 0,0 0 0,0 0 0,0-11 0,-1 16-126,0 0 0,-1-2 1,1 2-1,0 0 0,-1 0 0,1 0 0,0 0 0,-1-1 0,1 1 0,-1 0 0,0 0 0,1 0 1,-1 0-1,1 0 0,-1 0 0,0 0 0,1 1 0,-1-1 0,0 0 0,0 0 0,0 1 1,0-1-1,0-1 0,-1 2 0,1-1 0,0 1 0,0 0 0,0-1 0,1 1 0,-2 0 1,1-1-1,-2 1 0,1 0-101,0 0 0,0 0-1,0 0 1,1 0 0,-1 0 0,0 0 0,-1 0 0,1 1 0,0-1-1,0 1 1,1-1 0,-1 1 0,1 1 0,-1-1 0,0 0 0,0 0-1,0 0 1,1 1 0,-2 1 0,-3 3-11,1 2-1,1-1 1,-1-1 0,0 3-1,2-2 1,-1 1 0,1 0-1,0 0 1,0 1-1,1-1 1,0 0 0,0 2-1,1-2 1,-1 16 0,2-24-95,0 1 1,1-1 0,-1 0 0,0 0-1,0 0 1,1 2 0,-1-2 0,0 0-1,0 0 1,1 0 0,-1 0 0,0 1-1,0-1 1,1 0 0,-1 0 0,0 0-1,0 0 1,1 0 0,-1 0 0,0 0-1,1 0 1,-1 0 0,0 0 0,1 0-1,-1 0 1,0 0 0,0 0 0,1 0-1,-1 0 1,0-1 0,1 1 0,-1 0-1,0 0 1,0 0 0,0 0-1,0 0 1,0-2 0,0 2 0,0 0-1,1 0 1,-1-1 0,12-6 44,-8 3-47,2-1 0,-1-1 0,-2 1-1,2 0 1,-1 0 0,0-2 0,-1 1 0,1 0 0,-1-1-1,0 1 1,-1-1 0,1 0 0,-1 0 0,0 0 0,2-13-1,-4 20-32,0 31-232,0-28 275,-1 2-1,2-2 1,-1 0-1,0 1 1,1-1-1,-1 0 1,0 2-1,1-2 1,0 0-1,1 0 1,-1 0-1,0 0 1,1 1-1,0-1 1,2 3-1,-3-4-4,1-1-1,-1 0 1,1 0 0,0 0 0,0 0-1,-1-1 1,1 1 0,-1 0 0,1-1-1,0 2 1,0-2 0,0 1-1,0-1 1,0 0 0,0 0 0,-1 0-1,1 0 1,0-1 0,0 1 0,0 0-1,0-2 1,0 2 0,-1-1 0,1 0-1,0 0 1,0 0 0,1-1-1,4-3-36,0 0 0,0-1 0,0 0-1,-1-1 1,0 0 0,0 0 0,-1 0-1,8-14 1,9-10-18,-22 30 147,0 40 292,0 59 418,0-98-803,1 1-1,-1-1 0,0 0 0,0 1 0,1-1 1,-1 0-1,0 0 0,0 0 0,1 1 1,-1-1-1,0 0 0,1 0 0,-1 0 1,0 1-1,1-1 0,-1 0 0,0 0 1,0 0-1,0 0 0,1 0 0,-1 0 1,0 0-1,1 0 0,-1 0 0,0 0 1,1 0-1,-1 0 0,0 0 0,1 0 1,-1 0-1,0 0 0,1-1 0,-1 1 0,0 0 1,1 0-1,-1 0 0,0-1 0,1 1 1,-1 0-1,0 0 0,0 0 0,1-1 1,-1 1-1,0 0 0,0-1 0,1 1 1,13-12 97,5-13-95,-13 18-6,0-2 1,0 2-1,1 0 1,0-1-1,14-10 1,-20 18-5,-1-1 1,1 1-1,-1 0 0,1 0 1,0 0-1,-1 0 1,0 0-1,0 0 0,1 0 1,-1 0-1,1 0 1,-1 0-1,1 0 1,-1 0-1,1 1 0,-1-1 1,1 0-1,-1 0 1,1 0-1,-1 1 0,1-1 1,-1 0-1,0 1 1,1-1-1,-1 0 0,1 2 1,-1-2-1,0 0 1,1 1-1,-1-1 1,0 1-1,1 0 0,11 23 142,-4-7 27,-4-14-143,-1 0 0,0 0 1,0 0-1,0-1 1,1 0-1,0 2 1,-1-2-1,1 0 1,0-1-1,0 1 0,0-1 1,0 0-1,0 0 1,0 0-1,0-1 1,0 1-1,1-1 1,-2 0-1,2 0 1,-1-1-1,-1 1 0,2-1 1,-1 0-1,0 0 1,0-1-1,0 1 1,4-3-1,-3 2-17,-1-1 1,0 1-1,0-1 0,0 1 1,0-1-1,-1 0 0,1 0 0,0-1 1,-1 0-1,0 1 0,0-1 1,0 0-1,0 0 0,0-1 0,-2 1 1,2-1-1,-1 1 0,0-2 1,0 2-1,-1-1 0,0 0 0,1 1 1,-1-2-1,0-5 0,-1 11 2,0 0 0,0-1 0,0 1 0,0-1-1,0 1 1,0-1 0,0 1 0,0 0 0,0-2 0,0 2 0,0-1-1,0 1 1,0-1 0,0 1 0,0 0 0,0-1 0,0 1-1,-1-1 1,1 1 0,0 0 0,0-1 0,0 1 0,-1-1 0,1 1-1,0 0 1,-1-1 0,1 1 0,0 0 0,-1 0 0,1-1-1,0 1 1,-1 0 0,1 0 0,-1-1 0,-11 10 162,-9 21-76,19-26-73,0 1-1,1 1 1,0-1-1,0 0 1,0 0-1,0 1 1,0 7-1,1-12-39,0 1-1,-1-1 0,1 2 0,0-2 1,0 1-1,0-1 0,0 1 1,0-1-1,0 1 0,1-1 1,-1 1-1,1-1 0,-1 0 1,1 1-1,-1-1 0,1 2 1,0-2-1,-1 0 0,1 0 1,0 1-1,-1-1 0,1 0 1,0 0-1,0 0 0,0 0 1,0 0-1,3 1 0,5 0-817,1-2-1,0 1 0,0-2 1,-1 1-1,2-2 1,-2 1-1,1-1 0,0-1 1,15-7-1,-19 8 347,1-1-1,0 0 0,-1 0 1,1-1-1,-2-1 0,1 1 0,-1 0 1,1-1-1,0 0 0,-1-1 1,0 1-1,0-1 0,-1-1 1,6-8-1,-9 14 726,-1 0 0,0-1 0,1 0 0,-1 1 0,1-1 0,-1 1 0,1 0 0,-1-1 0,0 1-1,1-1 1,-1 1 0,0-1 0,0 1 0,0-1 0,-1-2 0,1 3-40,0 1 1,0 0-1,-1-1 0,1 1 0,0-1 1,-1 1-1,1 0 0,0-1 0,-1 1 1,1 0-1,0-1 0,0 1 0,0 0 1,-1 0-1,1-1 0,0 1 1,-1 0-1,1 0 0,-1 0 0,1 0 1,-1-1-1,1 1 0,-1 0 0,1 0 1,-1 0-1,1 0 0,-1 0 0,1 0 1,-1 1-1,-21 10 4543,9 4-5791,12-9 1104,-2-1 1,1 0-1,0 0 0,1 1 0,-1-1 0,1 1 1,0 0-1,0-1 0,1 1 0,0 10 0,0-16-44,0 1 0,1-1-1,-1 1 1,1 0 0,0-1-1,-1 1 1,1-1-1,-1 0 1,1 1 0,0-1-1,-1 1 1,1-1-1,0 0 1,-1 1 0,1-1-1,0 0 1,0 0 0,-1 0-1,1 0 1,0 0-1,0 1 1,-1-1 0,0-1-1,1 1 1,0 0 0,-1 0-1,1 0 1,0 0-1,0 0 1,-1-1 0,1 1-1,0 0 1,-1-1 0,1 1-1,0 0 1,0-2-1,29-11 156,-24 7-159,1 0 1,-1-1 0,1 1-1,-2-1 1,1-1 0,0 1 0,-2-1-1,2 0 1,-2 0 0,0 0-1,0-2 1,-1 2 0,1-2 0,-2 2-1,3-13 1,-1-9-35,0 1-1,-3-1 1,-1-46 0,0 35 51,-17 171 218,12-83 29,2-22-108,1-1 0,1 1-1,1-1 1,5 48-1,-5-70-161,1 0 1,0 0-1,-1 0 0,1 0 0,0 0 1,0 0-1,0 0 0,0-1 1,0 2-1,0-1 0,0 0 0,0-1 1,1 1-1,0-1 0,-1 1 1,1-1-1,0 0 0,-1 0 0,1 0 1,-1 0-1,1 0 0,0 0 0,0 0 1,0 0-1,3 1 0,0-1-582,1 0 1,-2-1-1,2 1 0,0-1 0,-1-1 0,1 1 0,11-4 1,13-7-6731</inkml:trace>
  <inkml:trace contextRef="#ctx0" brushRef="#br0" timeOffset="4170.72">2952 2657 11253,'0'0'6739,"-14"-1"-5709,-47 0-302,58 2-685,1-1-1,-2 1 0,1-1 0,-1 1 0,1 0 0,1 0 0,-1 1 0,0-1 1,0 1-1,0-1 0,1 1 0,-1 1 0,0-1 0,0 1 0,1-1 0,0 0 1,0 1-1,0-1 0,0 1 0,0 1 0,0-1 0,0 0 0,1 0 0,-2 6 1,1-2-18,-1-1 0,2 0 0,-1 1 1,1 0-1,0-1 0,0 2 1,1-2-1,0 0 0,0 2 0,2 11 1,-1-16-22,0 0 0,1-1 0,-1 1 0,1-1 1,-1 1-1,1-1 0,-1 2 0,1-2 1,0 0-1,0 0 0,1 0 0,-1 0 0,0-1 1,0 1-1,1-1 0,-1 1 0,1-1 0,0 0 1,-1 1-1,0-1 0,1 0 0,0 0 0,0-1 1,0 0-1,-1 1 0,1-1 0,0 0 0,3-1 1,2 2-20,-1-1 0,2 0 0,-2-1 0,2 0 0,-2-1 0,1-1 1,-1 1-1,1 0 0,8-5 0,-5 1-270,-1-3 0,1 2 0,0-3 0,-2 2 0,1-3 0,-1 2 0,0-1 0,-1-2 0,0 0 0,-1 1 0,1-1 0,9-23 0,-10 16 63,0-1 0,-2 0 0,1 0 0,-3-1 0,1 0-1,-1 1 1,-1-1 0,-1-24 0,-1 2 3397,-1 78-2735,-13 59 644,5-35-276,-6 117 0,15-176-807,0 1 0,0 0 0,0-1 0,0 1 0,0 0 0,0-1 0,0 1 0,1-1 0,-1 1 0,0-1 0,0 1 0,0 0 0,0-1 0,0 2 0,1-2 0,-1 1 0,0-1 0,1 0 0,-1 1 0,1-1 0,-1 1 0,0-1 0,1 0 0,-1 1 0,1-1 0,-1 0 0,1 1 0,0-1 0,-1 0 0,1 0 0,0 1 0,23-3 63,20-18-96,-34 10-56,0 1-1,-1-2 1,-1 1 0,2-2-1,-3 1 1,1-1 0,-1 0-1,0-1 1,9-23 0,-28 85 300,10-38-124,-1 0-1,0 0 0,1 1 0,-1 21 0,3-32-81,0 2-1,0-1 1,0 0-1,0-1 1,0 1-1,0 0 1,1-1 0,-1 1-1,0 0 1,1-1-1,0 1 1,-1-1-1,1 2 1,0-2-1,0 1 1,0-1 0,0 1-1,0-1 1,0 0-1,0 1 1,0-1-1,0 0 1,0 0-1,0 0 1,1 0 0,-1 0-1,1 0 1,-1-1-1,1 1 1,-1 0-1,1-1 1,-1 2-1,0-2 1,1 1 0,0-1-1,-1 0 1,1 0-1,0 0 1,-1 0-1,1 0 1,-1 0-1,0 0 1,1-1-1,0 1 1,-1-2 0,1 2-1,0-1 1,1 0-1,-1-1 2,1 1-1,0 0 1,0-1 0,-1 0-1,0 1 1,1-1-1,-1 0 1,0-1-1,1 0 1,-1 1-1,0-1 1,-1 1-1,1-1 1,-1 1 0,1-1-1,0 0 1,-1-1-1,0 1 1,2-4-1,-2 2 0,0 0 0,0 0 0,0 0 0,0 1 0,-1-1 0,1-1 0,-1 1 0,0 1 0,0-1 0,-1-1 0,0 2-1,-1-10 1,1 11-7,-1 1-1,0 0 1,1-1 0,-2 1-1,1 0 1,0 0-1,0 0 1,0-1-1,0 2 1,0-1-1,-1 1 1,0-1 0,1 1-1,0 0 1,-1 0-1,0 0 1,0 0-1,0 1 1,1-1-1,0 1 1,-1-1-1,0 1 1,0 0 0,-4 1-1,0-1-152,2 0 0,-2 0 0,1 1 0,-1 0 0,1 0 0,0 1 0,0-1 0,0 1 0,-10 7 0,6 1-3110,21-7-3642,11-3-106</inkml:trace>
  <inkml:trace contextRef="#ctx0" brushRef="#br0" timeOffset="4851.28">3430 2437 9989,'0'0'7566,"0"15"-6753,1 17-345,0-4-20,0-1 1,-2 2-1,-6 42 0,7-66-417,-1 1-1,0 0 0,0-1 0,0 0 0,-1 1 0,0-1 0,0 0 0,-1 0 1,2 1-1,-2-2 0,0 1 0,0-1 0,0 2 0,0-2 0,-1 0 0,0-1 0,0 1 1,1-1-1,-1 1 0,-1-1 0,1 0 0,0 0 0,-1-1 0,0 0 0,-4 2 0,8-3-20,0-1 0,0 0 0,0 0-1,0 0 1,1 0 0,-1 2-1,1-2 1,-1-2 0,0 2 0,0 0-1,0 0 1,0 0 0,0 0-1,0-1 1,0 1 0,0 0 0,0-1-1,1 1 1,-1-1 0,0 1-1,0-1 1,1 1 0,0-1 0,-1 1-1,0-1 1,1 0 0,-1 1-1,1-1 1,-1 0 0,1 0-1,-1 1 1,1-1 0,-1 0 0,1 0-1,0 0 1,-1 0 0,1 0-1,0 0 1,0 0 0,-1 1 0,1-4-1,0 1-5,0 1-1,0 0 0,0-1 1,0 1-1,0-1 0,1 1 1,-1-2-1,1 2 0,-1-1 0,1 1 1,0 0-1,0-1 0,0 1 1,0 0-1,0 0 0,2-3 1,9-8-163,1 0 1,1 1 0,0 2-1,1-1 1,-1 2-1,1 0 1,20-8 0,-13 5-734,1 0 1,30-25 0,-49 35 852,-1 0 1,-2-1-1,2-1 0,0 2 1,-1-1-1,1 0 0,-1 0 0,-1-1 1,1 0-1,0 1 0,0-1 0,-1 1 1,1-1-1,-1 1 0,0-2 0,0 1 1,0 0-1,-1 1 0,1-1 0,-1-1 1,0 1-1,0 0 0,0 0 1,-2-7-1,2 10 71,0 1 1,-1-1-1,1 1 1,0-1-1,0 1 1,0-1-1,-1 1 1,1-1-1,0 1 1,-1-1-1,1 1 1,-1-1-1,1 1 1,0 0-1,-1-1 1,1 1-1,-1 0 1,1-1-1,-1 1 1,1 0-1,-1 0 1,1-1-1,-1 1 1,1 0-1,-1 0 1,1 0-1,-1 0 1,1 0-1,-1 0 1,1 0-1,0 0 1,-1 0-1,1 0 1,-1 0-1,1 0 1,-1 0-1,1 0 1,-1 0-1,1 1 1,-1-1-1,1 0 1,-1 0-1,1 1 1,-1-1-1,1 0 1,-1 1-1,1-1 1,-1 0-1,1 1 1,0-1-1,-1 1 1,-19 22 267,14-5-116,0 0-1,2 0 1,0 0-1,1-1 1,0 1-1,2 1 1,0 0-1,1-1 1,3 38 0,-3-53-156,0 0 0,1 0 0,-1 1 1,1-1-1,-1 1 0,1-1 0,0 0 0,1 0 1,-1 0-1,0 0 0,1 1 0,-1-1 1,0-1-1,4 4 0,-4-5-11,1 1 0,-1-1 0,1 0 0,-1 0 0,1 0 0,-1-1 0,0 1 0,1 1 0,0-2-1,-1 1 1,1-1 0,0 1 0,0-1 0,0 0 0,-2 1 0,2-1 0,0 0 0,3-1 0,0 0 4,1-2 0,0 1 1,-1 0-1,0 0 0,1-1 0,-2 1 1,2-1-1,-2-1 0,1 0 1,0 0-1,-1 0 0,0 0 0,5-6 1,-1-2-4,-6 10-15,-1 0 1,1-1-1,-1 0 0,1 1 1,-1 0-1,1 1 0,0-1 1,1 0-1,-1 1 0,0-1 0,0 1 1,3-3-1,-3 4 6,-1 0 1,0 0-1,0 2 0,0-2 0,0 0 1,0 1-1,0-1 0,-1 1 0,1-1 1,0 1-1,0-1 0,-1 1 0,1 0 1,0 0-1,0-1 0,0 1 1,-1 0-1,1 0 0,0 0 0,-1 0 1,1 0-1,-1 0 0,1 0 0,-1 0 1,0 0-1,1 0 0,-1 0 1,0 1-1,1 0 0,-1 0 49,10 36 286,10 32 503,-19-67-822,0-1 0,0 1 0,0 0 0,1 0 0,-1 0 0,1-1 0,0 0 0,0 0 0,-1 1-1,0-1 1,2 0 0,-1-1 0,0 1 0,0 1 0,1-2 0,-2 1 0,2-1 0,3 2 0,-4-3-155,-1 1 0,1-1 0,-2 0 0,2 0 0,0 0-1,-1 0 1,1 0 0,0 0 0,-1 0 0,1-1 0,0 1 0,-1 0 0,0-1 0,0 0 0,1 1 0,-1-1 0,1 0-1,-1 0 1,0 1 0,1-1 0,-1 0 0,0-2 0,0 2 0,0 0 0,0 0 0,0 0 0,0-1 0,0 1 0,0 0 0,-1-1-1,1 1 1,1-3 0,9-23-7567</inkml:trace>
  <inkml:trace contextRef="#ctx0" brushRef="#br0" timeOffset="7153.31">1098 128 10165,'0'0'11050,"3"-19"-9316,258 3-1569,0 1-146,-271 15-49,2-1 0,-1 0 0,-1-1 0,2-1 0,-2 0 0,2 0 0,0 0 0,-1-1 0,1 0 0,-1-1 0,2 0 0,-1 0 0,0-1 0,2-1 0,-13-12 0,17 12 146,13 11-107,25 14-50,-31-15 66,35 17-19,-28-16-21,-2 1-1,0 0 1,0 0-1,1 1 1,-2 1 0,0-1-1,17 16 1,-25-21 11,-1-1 0,0 1 0,1-1 0,-1 1 0,0 0 0,0-1 0,0 1 0,1-1 0,-1 1 0,0 0 0,0-1 0,0 1 0,1 0 0,-1 1 0,0-2 0,0 1 0,0 0 0,0-1 0,0 1 0,0 0 0,-1-1 0,1 1 0,0 0 0,0 0 0,0-1 0,-1 1 0,1 0 0,0-1 0,0 1 0,0-1 0,0 1 0,-1 0 0,1-1 0,-1 1 0,1-1 0,-1 1 0,1-1 0,-1 1 0,1-1 0,-1 0 0,1 1 0,-2 0 0,-29 15-3,27-14-3,-47 19-205,-40 19 189,33-6-4440,44-27-536,2-2-4480</inkml:trace>
  <inkml:trace contextRef="#ctx0" brushRef="#br0" timeOffset="29320.17">29 1016 6531,'0'0'10285,"1"-5"-8751,1-2 311,-2 11-785,0 29-548,-6 50-656,-3-25 760,0-9-2309,6-18-7787</inkml:trace>
  <inkml:trace contextRef="#ctx0" brushRef="#br0" timeOffset="29605.98">1 1000 9845,'0'0'5749,"0"-14"-5666,2-39 5,-2 51-85,0 2 0,1-1 0,-1 0 0,0 0 0,1 0 0,-1 0 0,1 0 0,0 0 0,-1 1 0,1-1 1,-1 0-1,0 0 0,1 1 0,0-1 0,-1 1 0,1-1 0,0 0 0,0 1 0,0-1 0,0 1 1,-1 0-1,1-1 0,0 1 0,0 0 0,0 0 0,0-1 0,0 1 0,0 0 0,-1 0 0,1 0 0,0 0 1,0 0-1,0 0 0,0 1 0,1-1 0,26 9 64,-26-8-57,0 1-1,-1-1 1,1 1 0,-1 0-1,-1 0 1,2 0-1,-1 0 1,0 0-1,0 0 1,0 0 0,0 0-1,0 0 1,0 0-1,-1 1 1,1-1-1,-1 0 1,0 1 0,1-1-1,-1 0 1,0 0-1,0 0 1,0 1-1,-1 0 1,1-1-1,-1 0 1,1 0 0,-1 0-1,0 3 1,-1 0 19,0 0 1,-1 0 0,2 0-1,-2-1 1,0 2-1,0-2 1,0 0-1,0 0 1,0 0 0,-7 5-1,6-5-97,0 0-1,-1 0 1,2 1 0,-1 0-1,-5 10 1,3 2-4372,6-9-597</inkml:trace>
  <inkml:trace contextRef="#ctx0" brushRef="#br0" timeOffset="30169.02">1 1000 6147,'54'87'1923,"-54"-86"-1812,1 0 0,0 1 0,-1-1 0,1 0-1,0 0 1,0 0 0,0 0 0,0-1 0,0 1-1,0 0 1,0 1 0,-1-2 0,1 1 0,1 0-1,-1-1 1,0 1 0,0-1 0,0 1 0,1-1-1,-1 0 1,0 0 0,1 1 0,-1-1 0,-1 0-1,2 0 1,-1 0 0,0 0 0,1-1 0,-1 1 0,0 0-1,0-1 1,2 0 0,3 0 840,-5 1-891,0 0-1,0 0 1,0 0 0,0 0 0,0 0 0,0 0 0,0 1-1,0-1 1,-1 0 0,1 1 0,-1-1 0,1 0-1,0 1 1,0-1 0,-1 1 0,1-1 0,0 1-1,0 0 1,-1-1 0,1 1 0,-1 0 0,1 0 0,0-1-1,-1 1 1,1 0 0,-1 0 0,0 0 0,1 1-1,0 1 35,0 1 0,-1-1-1,1 0 1,-1 0-1,0 0 1,0 0-1,0 1 1,-1-1-1,0 4 1,0-1 17,0 1 0,0-2 0,-1 1 0,0-1 0,0 2 0,-1-2 0,2 0 0,-2 0 0,-7 10 0,-4-4 95,10-19-199,4 6-77,1-1 0,-1 1 0,1 0 0,0-1-1,0 1 1,-1 0 0,1-2 0,0 2-1,0 0 1,0 0 0,4-3 0,2-6-369,2 2 0,0-1 1,0 2-1,18-14 1,-26 118 2705,-1-95-2252,0 0-1,0 0 0,0 0 1,0 0-1,0 0 1,0 0-1,0 0 0,0 0 1,0 0-1,0 0 0,0-1 1,1 1-1,-1 0 1,0 0-1,1 0 0,-1 0 1,1 0-1,-1-1 1,1 1-1,0 0 0,0 2 1,0-3-7,-1 0 1,1 0-1,0 0 1,-1 0 0,1 0-1,-1 0 1,1 0-1,0 0 1,-1 0-1,1-1 1,-1 1 0,1 0-1,-1 0 1,0 0-1,1-2 1,-1 2-1,1 0 1,-1-1-1,1 1 1,-1 0 0,1-1-1,-1 1 1,1-1-1,2-2 11,0 0-1,0 0 1,-2 0-1,1 0 1,1-2-1,-1 2 1,0-1-1,-1 1 1,2-9-1,-1 5-27,0-1 0,-1 0 0,-1 0 0,1 0 0,-1 0 0,0 0 0,-2-13 0,1 21-1,1-1-1,-1 1 1,1-1 0,0 0-1,-1 1 1,1-2-1,-1 2 1,1 0-1,0-1 1,0 1 0,-1-1-1,1 1 1,-1 0-1,0-1 1,1 1-1,-1 0 1,1 0 0,-1-1-1,0 1 1,1 0-1,-1 0 1,0 0-1,1 0 1,-1 0 0,0 0-1,1 0 1,-1 0-1,0 0 1,1 0-1,-1 0 1,0 1-1,1-1 1,0 0 0,0 0-1,-1 1 1,0-1-1,1 0 1,-1 1-1,1-1 1,-1 0 0,0 3-1,-1-3-275,1 1-1,0 0 1,-1 0 0,1 0-1,0 0 1,0 0-1,0 0 1,0 0-1,0 0 1,0 0 0,0 0-1,0 1 1,1-1-1,-1 0 1,0 1-1,0-1 1,1 2 0,-1 1-1,1 1-4320</inkml:trace>
  <inkml:trace contextRef="#ctx0" brushRef="#br0" timeOffset="31545.17">266 1107 1777,'0'0'13161,"0"0"-13144,-1 1 0,1-1 0,0 0 0,0 0 0,0 0 0,0 0 0,0 0 0,0 0 0,0 0 0,0 0 0,0 0 0,-1 0 0,1 0 0,0 0 0,0 0 0,0 0 0,0 0 0,0 0 0,0 0 1,-1 0-1,1 0 0,0 0 0,0 0 0,0 0 0,0 0 0,0 0 0,0 0 0,0 0 0,0 0 0,0 0 0,0 0 0,0 0 0,0 0 0,0 0 0,0 0 0,0 0 0,0 0 0,0 0 1,-1-1-1,1 1 0,0 0 0,0 0 0,0 0 0,0 0 0,0 0 0,0 0 0,0 0 0,0 0 0,0-1 0,0 1 0,0 0 0,0 0 0,0 0 0,0 0 0,0 0 0,0 0 0,0-1 0,0 1 1,0 0-1,0 0 0,0 0 0,0 0 0,0 0 0,0 0 0,0 0 0,0-1 0,0 1 0,0 0 0,-1 1-23,-4 7 223,0 1 0,1 0 1,0-1-1,0 2 1,1-1-1,0 1 0,1-1 1,-1 1-1,1-1 1,-1 21-1,4-29-205,-1 0-1,1-1 0,0 1 1,-1 0-1,1-1 1,0 1-1,0 0 1,-1-1-1,1 1 0,0-1 1,0 1-1,0-1 1,0 0-1,0 1 0,-1-1 1,1 0-1,0 1 1,0-1-1,0 0 1,0 0-1,0 0 0,0 0 1,0 0-1,0 0 1,0 0-1,0-1 1,0 1-1,-1 0 0,1 0 1,0-1-1,0 0 1,33-11 177,-26 2-185,1-2-1,-1 2 1,10-19-1,-16 26-13,-1 1 0,1-1 0,-1 0 0,0 1 0,0-1-1,0-1 1,0 1 0,-1 0 0,1 0 0,-1 0 0,1 0 0,-1 0 0,0-1-1,0 1 1,0 0 0,0 0 0,0 1 0,-1-1 0,0 0 0,1-1 0,-1 1-1,-1-4 1,2 6-1,0 0 0,-1 1 0,1-1 0,0 0 0,0 1 0,-1-1 0,1 0 0,0 1 0,-1-1 0,1 1 0,-1-1 0,1 1 0,-1-2-1,1 1 1,-1 1 0,1 0 0,-1-1 0,0 1 0,1-1 0,-1 1 0,1 0 0,-1-1 0,0 1 0,1 0 0,-1 0 0,0 0 0,0-1 0,1 1 0,0 0 0,-1 0 0,1 0-1,-1 0 1,0 0 0,0 0 0,1 0 0,-1 1 0,0-1 0,1 0 0,-1 0 0,0 1 0,1-1 0,-1 0 0,0 0 0,0 1 0,0 1-3,0 0 1,0 0-1,0-1 1,0 1 0,0-1-1,1 1 1,-1-1-1,0 1 1,0 0 0,1 0-1,-1-1 1,1 1-1,-1 1 1,1-1-1,0 0 1,0 2 0,0-1 13,0 0 0,0 1 1,0 0-1,0-1 0,1 0 1,-1 1-1,1-1 0,0 0 1,0 1-1,1-1 1,-1 0-1,0 0 0,0 0 1,1 0-1,2 4 0,-2-6 9,-1 1-1,1-1 1,0 0 0,-1 0-1,1 0 1,0 0-1,1 0 1,-1 0-1,0 0 1,0-1-1,0 1 1,0-1-1,0 0 1,0 0-1,1 1 1,-1-1 0,-1-1-1,2 1 1,-1 0-1,0-1 1,1 1-1,-1-1 1,3-1-1,3-1 6,-2 1-1,1-2 1,0 0-1,0 0 0,-1 0 1,0 0-1,1-1 1,5-7-1,-10 9-5,2 0-1,-1 0 1,0-1 0,-1 0-1,1 1 1,-2-1 0,2 0-1,-1 0 1,0 0 0,0 0-1,-1 0 1,1 0 0,-1-2-1,-1 2 1,1 0 0,1-10-1,20 52-428,-19-29 440,1-1 0,0 0 1,-1 2-1,0-2 0,-2 2 0,1-1 1,0 1-1,-1-1 0,0-1 1,0 2-1,-1-1 0,-2 17 0,3-26-9,-1 1-1,0-1 0,0 0 0,0 1 0,0-1 0,0 0 0,0 1 0,0-1 0,0 0 0,0 0 0,0 1 0,0-1 1,-1 0-1,1 1 0,0-1 0,0 0 0,0 1 0,0-1 0,0 0 0,-1 0 0,1 1 0,0-1 0,0 0 0,0 0 1,-1 1-1,1-1 0,0 0 0,0 0 0,-1 0 0,1 1 0,0-1 0,0 0 0,-1 0 0,1 0 0,0 0 1,-1 0-1,1 0 0,0 0 0,-1 0 0,1 1 0,0-1 0,0 0 0,0 0 0,0 0 0,-1-1 0,1 1 0,0 0 1,-1 0-1,1 0 0,0 0 0,0 0 0,-1 0 0,1 0 0,-1-1 0,-6-16 182,7 14-261,0 0 0,0 0 0,1 0-1,-1-1 1,1 1 0,0 0 0,0 0-1,0 0 1,0 0 0,0-1 0,1 2-1,-1-1 1,0 1 0,0-1 0,1 1-1,0-1 1,4-3 0,0-1-146,2 2 1,-1-1-1,2 0 0,8-4 1,-11 8 174,0-1 0,-2-1 0,2 1 0,-1-1 0,0 0 0,0 1 0,0-3-1,-1 2 1,0-1 0,1 1 0,-2-1 0,6-8 0,-9 11 105,1 1 0,-1 0-1,1 0 1,-1-1-1,0 1 1,1 0 0,-1-2-1,0 2 1,0 0-1,0-1 1,0 1 0,0 0-1,0-1 1,0 1-1,0 0 1,-1-1-1,1 1 1,-1-2 0,0 2-38,1 1 0,-1-1 1,1-1-1,0 2 0,-1 0 0,1-1 1,-1 1-1,1-1 0,-1 1 1,0-1-1,1 1 0,-1 0 0,1 0 1,-1-1-1,0 1 0,1 0 1,-1 0-1,1 0 0,-1-1 0,0 1 1,1 0-1,0 0 0,-1 0 1,1 0-1,-1 0 0,0 0 0,1 0 1,-1 1-1,0-1 0,1 0 1,-1 0-1,0 0 0,1 1 0,-1-1 1,1 0-1,-1 1 0,0-1 1,1 1-1,-1-1 0,0 3-31,0-2 0,0 0 0,0 1 0,1-1-1,-1 1 1,0-1 0,0 1 0,0-1 0,1 1 0,-1 0 0,1-1-1,-1 1 1,1 1 0,0-2 0,0 1 0,0 0 0,0 0 0,0-1-1,0 1 1,0 0 0,0-1 0,2 4 0,-2 0 12,1 0-1,0-1 1,0 1 0,0 0 0,0-1 0,1 1-1,3 4 1,-1-3 30,-1-2 0,0 1 1,1 0-1,-1 1 0,0-1 0,-1 1 0,0-1 0,0 2 1,1-2-1,-2 1 0,1 1 0,-1-1 0,0 0 1,0 9-1,-1-15 302,12-35-686,-8 28 36,1 0 1,1-1 0,-1 1 0,9-9-1,-8 12 271,-1-1 1,-2-1-1,2 1 0,-1 0 0,-1 0 0,1-2 0,0 2 0,4-14 0,-5 71 2781,-3-47-2728,1 0 1,0 1 0,0 0-1,0-1 1,0 0-1,1 0 1,-1 1-1,1-1 1,0 0-1,5 7 1,-7-11-105,1 0-1,0-1 1,-1 1 0,1-1 0,0 1 0,-1-1 0,0 0 0,1 1-1,-1-1 1,1 0 0,0 1 0,0-1 0,0 0 0,-1 0-1,1 1 1,0-1 0,0 0 0,0 0 0,-1 0 0,1 0-1,0 0 1,0-1 0,0 1 0,-1 0 0,1 0 0,-1 0-1,1-1 1,0 1 0,-1 0 0,1-1 0,0 1 0,-1-1-1,1 1 1,0-1 0,-1 1 0,1-1 0,-1 1 0,1-1 0,0 1-1,-1-1 1,0 0 0,1 1 0,-1-1 0,1-2 0,16-36-6092,-17 34 4881,8-17-2857</inkml:trace>
  <inkml:trace contextRef="#ctx0" brushRef="#br0" timeOffset="31666.35">843 1032 3954,'0'0'6675</inkml:trace>
  <inkml:trace contextRef="#ctx0" brushRef="#br0" timeOffset="32201.32">843 1032 11029,'53'45'2166,"-51"-42"-1985,-1-1-1,1 0 1,-2 0-1,1 0 1,0 1-1,0-1 1,0 0-1,0 1 1,0 0-1,-1-1 0,1 1 1,-1-1-1,0 1 1,0-1-1,0 1 1,0-1-1,0 2 1,0-2-1,-1 0 1,1 1-1,-1-1 1,0 1-1,1-1 1,-1 0-1,0 2 0,-1-2 1,2 0-1,-3 3 1,-2 8 319,2 1 297,8-15-431,17-27-472,-15 19-3,-1 1 0,0 0 0,2-1 0,8-8 0,-14 16 83,1 1-1,-1-1 1,1 0 0,-1 1 0,0-1 0,0 1-1,1 0 1,-1 0 0,1 0 0,-1 0-1,0 0 1,1 1 0,-1-1 0,4 2-1,19-1 251,-24-2-194,0 1 0,0-1 0,0 0 0,0 0 0,-1 1 0,0-1 1,1 0-1,0 0 0,-1 0 0,1 0 0,0 0 0,-1 0 1,1 0-1,-1 0 0,0-1 0,1 1 0,-1 0 0,0 0 0,0 0 1,0-1-1,1 1 0,-1-1 0,-1 1 0,1 0 0,0-2 1,0 2 230,-1 10-170,-6 45-87,-3 95 0,7-148-295,0 0 0,-1-1 0,0 1 0,2-1 1,-2 0-1,0 0 0,1-1 0,-5 0 0,-4-6-2699,-5-3-1828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52.6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71 8436,'0'0'9788,"4"-14"-7381,-6 29-2320,-1 0 0,-1 0 0,0 0 0,-1-1 0,-1 1 0,-11 21 0,1-1 243,-13 33 313,3 2 0,-17 74 0,65-159-18331</inkml:trace>
  <inkml:trace contextRef="#ctx0" brushRef="#br0" timeOffset="420.04">279 289 6371,'0'0'9730,"0"-19"-7361,-24 55-1128,19-32-1164,1 2 1,0-1-1,1 0 1,-1 1-1,1 0 1,0-1 0,0 1-1,1 1 1,0-1-1,0 0 1,0 0-1,1 1 1,0-1-1,0 9 1,1-13-64,-1 0 0,1 0 1,0 0-1,1 0 1,-1 0-1,0 0 1,0 0-1,1 0 1,0 0-1,-1 0 1,1 0-1,0 0 1,0 0-1,0 0 1,0-1-1,0 1 0,0 0 1,0-1-1,3 3 1,-2-3-2,-1 0-1,1-1 1,0 1 0,0-1-1,0 1 1,0-1 0,0 0 0,0 0-1,0 0 1,0 0 0,0 0-1,0 0 1,0 0 0,0-1-1,0 1 1,0-1 0,-1 1 0,1-1-1,0 0 1,0 0 0,0 0-1,2-2 1,-1 1-2,1-1 0,-1 0 1,0 0-1,0 0 0,0 0 0,-1 0 0,1 0 0,-1-1 0,0 0 1,1 1-1,-2-1 0,1 0 0,0 0 0,-1 0 0,0 0 0,0 0 1,1-5-1,0 1-1,-1 0-1,0 0 1,-1 0 0,1 0-1,-1 0 1,-1 0 0,0 0 0,-2-11-1,2 18-3,1-1-1,-1 1 1,0 0 0,0 0-1,0-1 1,0 1-1,0 0 1,0 0 0,-1 0-1,1 0 1,0 0-1,0 0 1,-1 0 0,1 1-1,-1-1 1,1 0-1,-1 1 1,1-1 0,-1 1-1,1 0 1,-1-1-1,-1 1 1,-2-1-307,1 1 0,0-1 0,0 1 0,0 0 1,-1 0-1,1 1 0,-7 1 0,11-2 149,-1 0 1,1 0-1,-1 1 0,1-1 1,-1 0-1,1 1 0,-1-1 1,1 1-1,-1-1 1,1 1-1,0-1 0,-1 0 1,1 1-1,0-1 0,-1 1 1,1-1-1,0 1 1,0 0-1,-1-1 0,1 1 1,0-1-1,0 1 0,0-1 1,0 1-1,0 0 1,0-1-1,0 1 0,0-1 1,0 1-1,0 0 0,0-1 1,1 2-1,-1 1-1599,0 2-3131</inkml:trace>
  <inkml:trace contextRef="#ctx0" brushRef="#br0" timeOffset="1136">424 263 7283,'0'0'7817,"4"62"-3855,-5-58-3867,1 0-1,0 0 1,1 0 0,-1 0-1,1 0 1,0 0 0,-1 0-1,2 0 1,-1 0 0,0-1-1,1 1 1,0 0 0,4 6-1,-5-9-78,1 0 0,0 1 0,0-1 1,0 0-1,0 0 0,0 0 0,0 0 0,0 0 0,0 0 0,0-1 0,1 1 0,-1-1 0,0 0 0,0 1 0,1-1 0,-1 0 0,0 0 0,0 0 0,1-1 0,-1 1 0,0-1 0,0 1 0,0-1 0,0 0 0,1 1 0,2-3 0,-1 1-47,1 0 0,-1-1 0,0 0-1,0 1 1,0-2 0,0 1 0,-1 0-1,1-1 1,-1 1 0,0-1 0,0 0 0,0 0-1,0 0 1,-1-1 0,0 1 0,0 0 0,0-1-1,0 0 1,2-8 0,-4 12 52,0 36-389,-1-33 381,1 0 0,0-1 0,0 1 0,0 0 0,0 0 0,0-1 0,0 1 0,0 0 0,1 0 0,-1-1 0,1 1 0,-1 0 0,1-1 0,-1 1 0,1-1 0,0 1 0,0-1 0,0 1 0,0-1 0,0 1 0,0-1 0,0 0 0,1 0 0,-1 0 0,0 1 0,1-1 0,-1 0 1,1-1-1,-1 1 0,1 0 0,-1 0 0,1-1 0,0 1 0,-1-1 0,1 1 0,0-1 0,0 0 0,-1 1 0,1-1 0,0 0 0,0 0 0,-1 0 0,1-1 0,3 0 0,0 0 6,1 0 0,0-1 0,0 0 0,-1 0 0,1-1 0,-1 1 0,0-1 0,0 0 0,0-1 0,0 1 0,-1-1-1,5-4 1,-1-1-23,-1 0 0,-1 0-1,0 0 1,0-1-1,-1 0 1,0 0-1,0 0 1,-1 0-1,-1-1 1,5-22-1,-3 0-35,-2 0-1,-2-46 1,-2 110 151,-11 56 0,7-57-34,-3 57 0,4-40 157,0-3-3061</inkml:trace>
  <inkml:trace contextRef="#ctx0" brushRef="#br0" timeOffset="1301.76">613 265 10517,'0'0'6259,"38"-5"-6083,-8 1 96,0 2-176,5 0-96,-5 2-1521,-3-2-752,-4-1-2465,-4 3-1889</inkml:trace>
  <inkml:trace contextRef="#ctx0" brushRef="#br0" timeOffset="1622.04">953 219 4994,'0'0'13348,"-7"6"-12452,2 17-33,1 1-1,-3 39 1,3-21-626,1-8-259,1-11-240,-1-1 0,0 1 0,-2 0-1,0-1 1,-13 30 0,15-47-508,0-2-1014</inkml:trace>
  <inkml:trace contextRef="#ctx0" brushRef="#br0" timeOffset="2712">856 308 976,'0'0'17779,"-1"-11"-16973,1-33-529,0 43-269,0 0 0,0 0 0,1-1-1,-1 1 1,1 0 0,-1 0 0,1 0-1,-1 0 1,1 0 0,0 1 0,-1-1-1,1 0 1,0 0 0,0 0-1,-1 0 1,1 1 0,0-1 0,0 0-1,0 1 1,0-1 0,0 1 0,0-1-1,0 1 1,0-1 0,0 1 0,0 0-1,0 0 1,3-1 0,31 0 70,-28 1-76,7 0 11,-8-1 4,1 1-1,-1 0 1,0 1-1,0-1 1,0 1 0,9 2-1,-13-2-5,-1 0 1,1 0-1,-1 0 0,1-1 0,-1 1 1,1 0-1,-1 1 0,0-1 0,0 0 1,1 0-1,-1 1 0,0-1 1,0 0-1,0 1 0,-1-1 0,1 1 1,0-1-1,0 1 0,-1 0 0,1-1 1,-1 1-1,1 0 0,-1-1 0,0 1 1,0 0-1,0-1 0,0 1 1,0 2-1,0 0 4,0-1 1,-1 1-1,1-1 1,-1 0-1,0 0 1,1 1-1,-2-1 1,1 0-1,0 0 1,-1 0-1,1 0 1,-1 0-1,0 0 1,0 0-1,0-1 1,0 1-1,0-1 1,-1 1-1,1-1 1,-1 0-1,0 0 1,1 0-1,-6 2 1,-5 2 43,0 0 0,0-1 0,-1 0 0,-18 3 0,9-1-9,22-6-47,1-1-40,28 0-305,-10 0 355,1-2-1,-1-1 1,0 0-1,0-1 1,0-1-1,0 0 0,-1-2 1,0 0-1,0-1 1,-1 0-1,0-2 1,0 1-1,-1-2 1,26-24-1,-41 35-6,1 0 1,-1 0-1,0 0 0,0 0 1,0 0-1,0-1 0,0 1 1,0 0-1,0 0 0,0 0 1,0 0-1,0 0 1,0 0-1,0 0 0,1 0 1,-1 0-1,0 0 0,0 0 1,0 0-1,0 0 0,0 0 1,0 0-1,0 0 0,0 0 1,1 0-1,-1 0 0,0 0 1,0 0-1,0 0 0,0 0 1,0 0-1,0 0 0,0 0 1,0 0-1,0 0 1,1 0-1,-1 0 0,0 0 1,0 0-1,0 0 0,0 0 1,0 0-1,0 1 0,0-1 1,0 0-1,0 0 0,0 0 1,0 0-1,0 0 0,0 0 1,0 0-1,1 0 0,-1 0 1,0 1-1,0-1 0,0 0 1,0 0-1,0 0 1,0 0-1,0 0 0,0 0 1,0 0-1,0 0 0,0 0 1,0 1-1,0-1 0,1 15 195,-3 36-150,0-10 30,2-40-82,0 0 0,0 0 0,0 1 1,1-1-1,-1 0 0,1 0 0,-1 0 1,1 1-1,-1-1 0,1 0 0,0 0 1,-1 0-1,1 0 0,0 0 0,0 0 1,0 0-1,0-1 0,0 1 0,0 0 1,0 0-1,0-1 0,0 1 0,0 0 1,0-1-1,0 1 0,0-1 0,1 0 1,-1 1-1,0-1 0,0 0 0,0 0 1,1 0-1,-1 0 0,0 0 1,0 0-1,1 0 0,1 0 0,0 0 10,0 0-1,0-1 1,1 1-1,-1-1 1,0 0-1,0 1 1,0-1-1,0-1 1,0 1-1,0 0 1,0-1-1,0 1 0,0-1 1,3-3-1,-1 0 3,0 1-23,-1 0-1,1-1 0,-1 0 1,0 0-1,0 0 0,0-1 1,-1 1-1,0-1 0,0 1 1,0-1-1,-1 0 1,1-1-1,-2 1 0,2-7 1,6 43-402,-8-29 417,-1 1 0,1-1 0,-1 0 0,1 1 1,0-1-1,0 0 0,-1 1 0,1-1 0,0 0 0,0 0 0,0 0 0,1 0 0,-1 0 1,0 0-1,0 0 0,0 0 0,1 0 0,-1-1 0,0 1 0,1-1 0,-1 1 1,1-1-1,1 1 0,5-1 9,-1-1-1,1 0 1,-1 0 0,1 0-1,-1-1 1,1 0 0,-1-1-1,0 0 1,0 0 0,0 0-1,0-1 1,-1 0 0,1-1-1,-1 1 1,0-1 0,-1 0-1,1-1 1,-1 1 0,0-1-1,0 0 1,7-13 0,-4 6-46,-1 0 0,-1-1 0,-1 0 1,1 0-1,-2 0 0,0-1 0,-1 1 0,0-1 1,-2 0-1,1-22 0,-2-41 133,-11 242 314,11-58-207,0-105-240,0 0 0,0 0 0,0 0 1,1 0-1,-1 0 0,0 0 0,1 0 0,-1-1 1,0 1-1,1 0 0,-1 0 0,1 0 1,0 0-1,-1-1 0,1 1 0,-1 0 0,1 0 1,0-1-1,0 1 0,-1-1 0,1 1 1,0 0-1,0-1 0,0 0 0,0 1 0,0-1 1,0 1-1,0-1 0,0 0 0,0 0 0,0 0 1,0 1-1,-1-1 0,1 0 0,0 0 1,2-1-1,0 1-633,1 0 1,-1 0 0,1 0 0,-1-1-1,0 1 1,1-1 0,-1 0-1,0 0 1,5-3 0,8-8-6239</inkml:trace>
  <inkml:trace contextRef="#ctx0" brushRef="#br0" timeOffset="2940.15">1398 163 9108,'0'0'10757,"-15"0"-10645,45-5-32,12-3 144,15-5-160,8 0-64,-1-5-32,1 3-1296,-20 2-1634,-18-2-2192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02.0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124 228 6755,'0'0'13091,"0"-7"-12293,0-62 2276,0 69-3067,0-1 1,0 1 0,0 0 0,0 0 0,-1 0 0,1 0-1,0 0 1,0-1 0,0 1 0,0 0 0,0 0 0,0 0-1,0 0 1,-1 0 0,1 0 0,0 0 0,0 0 0,0 0 0,0-1-1,0 1 1,-1 0 0,1 0 0,0 0 0,0 0 0,0 0-1,0 0 1,-1 0 0,1 0 0,0 0 0,0 0 0,0 0 0,0 0-1,0 0 1,-1 0 0,1 0 0,0 1 0,0-1 0,0 0-1,0 0 1,-1 0 0,1 0 0,0 0 0,0 0 0,0 0-1,0 0 1,0 0 0,0 1 0,0-1 0,-1 0 0,1 0 0,0 0-1,0 0 1,0 0 0,0 0 0,0 1 0,0-1 0,0 0-1,0 0 1,0 0 0,0 0 0,0 1 0,0-1 0,0 0 0,0 0-1,0 0 1,0 0 0,0 1 0,-7 10-35,0 28 94,1-1-1,2 0 1,2 1-1,0 0 1,6 57-1,-2 2 24,-3-76 9,-2-33 77,-5-19-187,-2-14-21,0-2 0,2 1 0,3-2 0,1 0 0,2-87 0,3 128 41,0 0 0,1-2 0,-1 2 0,1-1 0,0 1 0,0-1 0,1 1 0,0 1 1,0-2-1,0 2 0,1-2 0,-1 2 0,1 0 0,1 0 0,-1 0 0,1 1 0,-1-1 0,1 1 0,10-7 1,-6 5-199,1 0 0,-1-1 0,1 2 0,0 0 0,0 1 0,0 0 0,1 1 0,-1-1 0,1 2 0,15-2 0,-24 4-86,0 0 0,-1 1 1,1-1-1,0 0 0,0 0 0,-1 1 1,1-1-1,0 1 0,-1-1 1,1 1-1,0 0 0,-2 0 0,2 1 1,-1-1-1,1 0 0,-1 0 1,0 0-1,1 0 0,-1 0 0,0 1 1,0-1-1,0 0 0,0 1 1,0-1-1,0 2 0,0-1 0,-1-1 1,1 1-1,0 0 0,-1-1 0,1 1 1,-1 0-1,0 0 0,0 0 1,1 0-1,-1 1 0,0 20-5789</inkml:trace>
  <inkml:trace contextRef="#ctx0" brushRef="#br0" timeOffset="230.26">19 426 6563,'0'0'12806,"-18"8"-11766,21-8-800,12 0-95,6 0 239,13-2-176,8-4-208,-1 4-272,-1 0-2161,0 2-2146,-8 0-2736</inkml:trace>
  <inkml:trace contextRef="#ctx0" brushRef="#br0" timeOffset="1359.94">410 325 10005,'0'0'8660,"-6"-14"-4352,3 20-4183,1 0 0,0 0 0,1 0 0,-1 1 0,0 11 0,-1-4 48,-2 18-45,1 1 0,-2 66 0,6-99-210,18-10 55,-6-6 13,-2 1-1,0-2 1,-1 1-1,0-2 1,-1 1 0,-1-2-1,-1 1 1,0 0-1,4-25 1,-9 38 46,-1 4 288,0 38-213,0-27-85,-1 4 53,1 1-1,1-1 0,1 0 0,4 23 1,-6-35-105,1 1 0,0 0 0,0 0 0,0-1 0,0 0 0,-1 1 0,1-1 0,1 1 0,-1-1 1,1 0-1,-1 0 0,1 0 0,0 0 0,0 0 0,0 1 0,0-2 0,0 1 0,0-1 0,0 0 0,0 1 0,0-1 1,1 0-1,-1 0 0,1 0 0,-1-1 0,1 1 0,-1-1 0,0 2 0,0-2 0,4 0 0,-3 0-246,0-2-1,0 2 1,-1-1-1,1 1 1,0-1-1,0 0 1,0 0-1,0-1 1,0 1-1,-1-1 1,0 1-1,0-1 1,1-1-1,-1 1 0,1 0 1,-1 0-1,0 0 1,0 0-1,0-2 1,0 2-1,-2-1 1,2 1-1,-1-1 1,1 0-1,-1-1 1,0 1-1,0 0 1,0 0-1,0 0 1,0-5-1,7-50-801,-7 7 4626,-1 45 223,0 42-3395,3 89 1513,-3-125-1889,0 1 1,0-1 0,0 0-1,0 0 1,-1 1 0,1-1 0,0 0-1,0 1 1,0-1 0,0 0 0,0 1-1,0-1 1,0 0 0,1 0-1,-1 1 1,0-1 0,0 0 0,0 1-1,0-1 1,0 0 0,0 0-1,0 2 1,1-2 0,-1 0 0,0 0-1,0 1 1,0-1 0,1 0 0,-1 0-1,0 1 1,0-1 0,1 0-1,-1 0 1,0 0 0,0 0 0,1 0-1,-1 1 1,0-1 0,1 0-1,-1 0 1,0 0 0,1 0 0,-1 0-1,0 0 1,0 0 0,1 0-1,-1 0 1,0 0 0,1 0 0,-1 0-1,0 0 1,1 0 0,-1 0 0,0-1-1,0 1 1,1 0 0,-1 0-1,0 0 1,0 0 0,1-1 0,-1 1-1,0 0 1,0 0 0,1 0-1,-1-1 1,0 1 0,0 0 0,0 0-1,1-2 1,12-14 18,9-26-129,-18 33 32,-1 2 0,1-1 0,-1 1 0,1-1 0,1 2-1,0-2 1,0 2 0,0-1 0,12-9 0,1 73 542,-15-44-560,17 42 793,-20-52-809,1-1-1,0 0 0,0 0 1,0-1-1,0 1 0,1-1 1,-1 1-1,1 0 1,-1 0-1,1-1 0,-1 0 1,1 0-1,0 1 0,0-1 1,0-1-1,-2 1 0,2 0 1,0 0-1,0-1 0,0 1 1,0-1-1,0 2 0,3-2 1,-2 0-533,-1 0-1,1 0 1,-1 0 0,1 0-1,0 0 1,0-2 0,0 1-1,-1 1 1,1-1 0,-1 0 0,1 0-1,0 0 1,-1-1 0,1 1-1,3-5 1,13-12-4421</inkml:trace>
  <inkml:trace contextRef="#ctx0" brushRef="#br0" timeOffset="2091.06">913 343 7523,'0'0'9050,"-6"-12"-7527,4 19-1273,0-1 0,0-1 1,0 2-1,1-1 0,0 1 0,0 7 0,0-10-83,-1 8 103,0 3 90,0 0 0,0 0 0,1 0 1,1-1-1,0 0 0,3 22 0,-3-35-357,1 0 0,0 0 0,-1-1 0,0 1 0,1 0-1,0-1 1,0 1 0,-1 0 0,1-1 0,0 1 0,0-1 0,0 0 0,0 2 0,0-2-1,0 0 1,0 1 0,0-1 0,0 0 0,0 0 0,0 0 0,0 0 0,0 0 0,0 0-1,0 0 1,0 0 0,0 0 0,0-1 0,29-7 95,-21 4-223,-2-2 0,1 1 0,0-1 1,-1-1-1,1 1 0,-2-1 0,1 0 0,0-1 1,-1 0-1,-1 0 0,1 0 0,-1-2 0,0 1 0,-1 0 1,0 0-1,4-13 0,-2 0 74,1 1-1,-2-2 1,0 1 0,-2-1-1,-1 1 1,1-35 1107,-3 90-1430,-2 12 537,2 50 175,0-89-332,1 0-1,0 1 1,0-1-1,0 1 0,1-1 1,0 1-1,0-1 1,1 0-1,-1 1 0,6 9 1,-7-15-10,0 0 0,0 0 0,-1 0 0,1 0 0,0 0 0,0 0 0,0-1 0,0 2 1,0-1-1,0 0 0,0-1 0,0 1 0,0 0 0,0-1 0,0 1 0,1-1 0,-2 0 0,1 1 1,0-1-1,0 0 0,1 0 0,-1 0 0,0 0 0,0 0 0,1 0 0,1 0 0,-1-1-9,1 0-1,-1 0 0,-1-1 1,1 1-1,1-1 0,-1 0 1,0 0-1,0 1 0,-1-1 1,1 0-1,0 0 0,1-3 1,3-5-118,0-1 1,0-1 0,-1 1 0,5-15 0,0 0-96,-6 23 109,-4 38 242,-2 2 296,1-16-84,1 27 148,1-47-493,-1 0 0,0 0 0,0 0 0,1 0 0,-1 1 0,0-1 0,1 0 0,-1 0 0,1 0 0,0 0 0,-1 0 0,1 0 0,0 0 0,-1 0 0,1-1 0,0 1 0,0 0 0,0-1 0,0 1 0,-1 0 0,1-1-1,0 2 1,0-2 0,0 1 0,0-1 0,1 0 0,-1 0 0,-1 1 0,1-1 0,0 0 0,0 0 0,2 0 0,-2 0-241,1 1-1,-1-1 1,0 0 0,0 0-1,1 0 1,-1 0-1,0 0 1,0-1 0,1 1-1,-1 0 1,0-1-1,-1 1 1,2 0 0,-1-1-1,0-1 1,0 2 0,0-1-1,0 0 1,0 1-1,0-1 1,0 0 0,0 0-1,0 0 1,1-2-1,6-12-4845</inkml:trace>
  <inkml:trace contextRef="#ctx0" brushRef="#br0" timeOffset="2344.23">946 345 10677,'0'0'9668,"-18"-20"-9668,28 14 0,6 2-320,5-6-1665,4 1-2897,5-2-6051</inkml:trace>
  <inkml:trace contextRef="#ctx0" brushRef="#br0" timeOffset="2492.39">1187 184 13798,'0'0'5955,"8"0"-10117,-4 12 737</inkml:trace>
  <inkml:trace contextRef="#ctx0" brushRef="#br0" timeOffset="2976.36">1396 369 80,'0'0'17189,"0"35"-14142,-3 103-1067,3-137-1974,1 1 0,-1-1 0,0 1 0,0-1 0,1 0 0,0 0 0,0 0 0,-1 0 0,1 0 0,0 0 0,0 0 0,0 0 0,0 0 0,0-1 0,0 1 0,0 0 0,0-1 0,0 1 0,1 1 0,-1-2 0,0 0 0,0 1 0,0-1 0,1 0 0,-2 1 0,1-1 0,0 0 0,1 0 0,-1 0 0,0 0 0,1 0 0,-1-1 0,0 1 0,3-1 0,1 1 10,-1 0 0,2-2 0,-1 1 0,1 0 0,-2-1 0,1 1 0,7-4 0,-7 0-31,0 0 0,1 0 0,-1-1 0,-1 0 0,0 1 0,1-2 0,-1 1 0,0-1 0,-1 0 0,0 0 0,0 0 0,0 0 0,-1 0 0,1-1 0,-1 1 0,-1-1 0,0 0 0,0 0 0,0 1 0,-1-2 0,0 2 0,0-1 0,-1 1 0,0-2 0,0 2 0,-4-14 0,4 18 19,0 1-1,-1-1 1,1 1 0,-1 0 0,0-1 0,1 1-1,-1 0 1,1 0 0,-1 0 0,0 0 0,-1 0-1,1 0 1,0 0 0,-1 1 0,1 0-1,0-1 1,-1 1 0,1 0 0,0 1 0,-1-1-1,0 0 1,1 1 0,-1-1 0,0 1 0,0 0-1,2 0 1,-2 0 0,0 0 0,0 1 0,1-1-1,-1 1 1,0 0 0,1 0 0,-3 1-1,0-1-148,0 1 0,-1 0 0,2 2 0,0-2 0,-1 1 0,0 0 0,-6 7-1,8-8-248,1 0 0,-1 1-1,1 0 1,0 0 0,0-1-1,1 1 1,0-1-1,-1 1 1,0 1 0,1-1-1,0 0 1,0 0 0,-1 4-1,1 13-5295</inkml:trace>
  <inkml:trace contextRef="#ctx0" brushRef="#br0" timeOffset="3360.36">1620 357 13254,'0'0'5971,"1"17"-5422,0 2-401,0 5 59,0-2-1,0 2 1,3-2 0,9 39 0,-13-59-197,0-2 0,0 1 0,1-1 0,-1 1 0,0 0 0,0-1-1,1 1 1,-1-1 0,0 1 0,1-1 0,-1 1 0,0-1 0,0 0 0,0 1-1,1-1 1,-1 1 0,1-1 0,-1 0 0,1 1 0,-1-1 0,1 0 0,-1 0 0,1 1-1,0-1 1,-1 0 0,1 0 0,-1 0 0,1 0 0,0 0 0,-1 0 0,1 0-1,-1 0 1,1 0 0,0 0 0,-1 0 0,1 0 0,-1 0 0,1 0 0,0-1-1,-1 1 1,1 0 0,-1 0 0,1-1 0,-1 1 0,1 0 0,-1-1 0,1 1 0,-1-1-1,1 1 1,-1 0 0,0-1 0,1 0 0,23-31 364,-21 26-367,6-7 9,-3 2 9,2-1 0,1 0 0,-1 1 0,2 1 0,-1-1 0,1 1 0,11-8 0,-20 18-18,0-1 0,0 1 0,0-1 0,0 1 0,0 0 0,0-1 1,0 1-1,0 0 0,-1 0 0,1 0 0,0-1 0,0 1 0,0 0 0,0 1 0,0-1 0,0 0 1,0 0-1,0 0 0,0 0 0,0 1 0,0-1 0,0 1 0,0-1 0,0 0 0,0 1 0,0 0 1,-1-1-1,1 1 0,0 0 0,0-1 0,-1 1 0,1 0 0,0 2 0,20 38 95,-4-7-1259,-5-24-2007,1-1-2865</inkml:trace>
  <inkml:trace contextRef="#ctx0" brushRef="#br0" timeOffset="3694.51">2119 399 10517,'0'0'9543,"-18"-5"-6275,62-2-2761,2-4-477,16-3-1523,-20 11-8914</inkml:trace>
  <inkml:trace contextRef="#ctx0" brushRef="#br0" timeOffset="3940.29">2066 518 4226,'0'0'15943,"7"2"-15238,8-2 319,7-5-672,7-4-96,0-3-176,-4 3-80,-3 0-16,-4 1-736,-3 4-1617,-5 0-2161,-6-4-2353</inkml:trace>
  <inkml:trace contextRef="#ctx0" brushRef="#br0" timeOffset="4369.42">2190 222 1889,'0'0'18739,"-10"-6"-17538,-29-14-217,29 16-365,10 3-251,0 0-248,23 10-541,-6 1 525,2-3 0,-1 1 0,0-1-1,22 4 1,-21-6-126,0 1 0,0 1 0,-1 1-1,22 11 1,-38-17 11,0-1 0,0 2 0,0-2 1,0 1-1,0 0 0,-1 0 0,1-1 0,0 1 0,-1 0 0,0 2 1,0-2-1,0 0 0,0 0 0,0 1 0,0-1 0,0 1 0,0 0 1,0-1-1,-1 1 0,0-1 0,1 1 0,-1 0 0,0 0 0,0-1 1,0 1-1,0-1 0,-1 2 0,1-2 0,-1 1 0,0-1 0,1 1 1,-1-1-1,-2 5 0,-1 4 25,0-1 0,-2 1 1,1-1-1,0-1 0,-2 1 0,-8 10 0,-130 148-297,96-114-2529,-2-4-3636,10-11-5341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19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179 239 12502,'0'0'6851,"0"1"-6744,0-1 0,1 0 0,-1 0 0,1 1 0,-1-1 0,1 0-1,-1 0 1,0 0 0,1 0 0,-1 1 0,1-1 0,-1 0 0,1 0 0,-1 0 0,1 0 0,-1 0 0,0 0 0,1 0 0,-1 0 0,1 0 0,-1-1 0,1 1 0,-1 0 0,1 0-1,-1 0 1,0 0 0,1-1 0,-1 1 0,1 0 0,-1 0 0,0-1 0,1 1 0,-1 0 0,0-1 0,0-9-85,0 1 0,0-1 0,-1 1-1,0-1 1,-1 1 0,0-1 0,-4-10 0,5 17-25,-1 0 0,1 1 0,-1-2 0,1 2 0,-1-1 0,1 1 0,-1 0 0,0-1 0,0 1 0,0 0 0,0-1 0,-1 2 0,1-1 0,-1 0 0,1 1 0,-1 0 0,1-1 0,0 1 0,-1 0-1,0 1 1,0-1 0,0 0 0,0 1 0,0-1 0,1 1 0,-6 0 0,3 0 15,-1 0 0,1 0 0,-1 1 0,0 0 0,1 0 0,0 0 0,-1 0 0,1 1 0,-1 0 0,2 1 0,-8 4 0,9-5-19,1 0 0,-1 0 1,1 0-1,0 1 0,0 0 1,0 0-1,0 0 0,1 0 1,-1 0-1,0 0 1,1 0-1,0 1 0,-1-1 1,1 0-1,1 0 0,-1 1 1,0-1-1,1 1 1,-1 0-1,1-1 0,1 7 1,-1-8-27,0 1 0,1-1 0,0 1 0,-1-1 0,1 0 0,0 1 0,0 0 0,0-1-1,1 0 1,-1 1 0,0-1 0,1 0 0,-1 0 0,1-1 0,0 1 0,0 1 0,-1-1 0,1-1 0,3 2 0,49 31 8,-26-18-207,-22-12 159,1 1 1,0 0-1,-2 1 0,2 0 1,-1 0-1,6 10 1,-10-14 51,0 0 0,-1 2 0,1-2-1,-1 1 1,1 0 0,-1-1 0,0 1 0,0 0 0,-1 1 0,1-2 0,0 1 0,-1 0 0,0 0 0,1 0 0,-1 1 0,0-1 0,-1 0 0,1 0 0,0-1 0,-1 1 0,0 1-1,-1 3 1,0-5 49,1 1-1,-1-1 0,0 1 1,0 0-1,-1-1 1,1 0-1,1 0 0,-2 0 1,1 0-1,-1 0 0,0-1 1,1 1-1,-1-1 0,0 1 1,0-1-1,1 0 1,-1 0-1,0 0 0,0-1 1,-5 1-1,-65 3 559,65-4-562,2 0-205,-28-2 530,26-7-2105,19-7-3296,8 0-2557</inkml:trace>
  <inkml:trace contextRef="#ctx0" brushRef="#br0" timeOffset="587.01">315 324 12934,'0'0'5306,"11"-8"-5183,2-2-72,36-29 280,-48 39-302,-1-1 1,0 1 0,0 0-1,1 0 1,-1 0 0,0-1-1,1 1 1,-1 0 0,0 0-1,0 0 1,1-1-1,-1 1 1,0 0 0,0-1-1,0 1 1,1 0 0,-1-1-1,0 1 1,0 0 0,0-1-1,0 1 1,0 0 0,0-1-1,1 1 1,-1 0 0,0-1-1,0 1 1,0 0 0,0-1-1,0 1 1,-1 0 0,1-1-1,0 1 1,0-1 0,0 1-1,0 0 1,0-1 0,-15-5 535,-20 6-174,31 2-345,0-1 0,0 2-1,1-1 1,-1 0 0,0 1-1,0-1 1,0 1 0,1 0-1,1 1 1,-2-1 0,1 0-1,0 0 1,0 1 0,1-1 0,-1 2-1,1-1 1,0 0 0,-1 5-1,-1-1-39,0 2 0,1-2 1,1 1-1,-1 1 0,1-1 0,1 1 0,0 0 0,0 10 0,1-18-24,0-1-1,0 1 0,0-1 0,1 0 0,-1 1 1,0-1-1,0 1 0,0-1 0,1 0 1,0 1-1,-1 0 0,1-1 0,0 1 0,0-1 1,0 0-1,0 0 0,0 0 0,0 0 1,0 0-1,0 0 0,2 2 0,1-1-28,-1-1-1,0 2 1,1-2-1,0 1 1,0-1-1,-1 0 1,1 0-1,4 0 1,3 0-1,-1-1 0,1 0 0,-1 0 0,1-1 0,16-4 0,-16 1-96,1 1 0,-1-2 0,1 1 0,-1-3 0,0 2 0,-1-2 0,1 0 0,-1-1 0,0 1 0,0-2 0,-1 0 0,0-1 0,-2 1 0,2-2 0,9-17 0,-9 13 47,-2-1-1,1-1 1,-2 1-1,0-1 1,-1 0-1,-1-1 1,0 2-1,-1-2 1,0 0-1,-2 0 1,1-22-1,-2-44 1664,0 82-592,0 6-360,-1 50-438,0-10 191,1 2-1,7 51 1,-5-84-451,0-1 0,1 1 1,0-1-1,1 0 0,0 0 0,0 0 0,1-1 0,1 0 1,0-1-1,-1 1 0,2-1 0,13 17 0,4-11-4742,-15-16 496</inkml:trace>
  <inkml:trace contextRef="#ctx0" brushRef="#br0" timeOffset="772.17">515 338 10549,'0'0'6915,"63"-5"-6595,-23 0-320,7 1-752,1-3-1841,-1 1-1969,-3-2-2290</inkml:trace>
  <inkml:trace contextRef="#ctx0" brushRef="#br0" timeOffset="1688.83">1079 113 5475,'0'0'14916,"-3"15"-14610,2 238 631,0-250-978,1 2-1,-1-2 1,0 0 0,0 1-1,0-1 1,0 1 0,0-1-1,-1 1 1,0-1 0,1 0-1,-1-1 1,0 2 0,0-1-1,0 0 1,0-1 0,-1 1-1,1-1 1,-1 0 0,-6 5-1,5-4-27,-1 0 0,-1-1 0,0 1 0,2-1 0,-2 1-1,0-2 1,0 1 0,1-1 0,-1 0 0,-9 0 0,14-1 63,0 0 1,0-1-1,0 1 1,0 0-1,1 0 1,-1 0-1,0-1 1,0 1 0,0 0-1,0-1 1,1 1-1,-1-1 1,0 1-1,0-1 1,1 1 0,-1-1-1,0 1 1,1-1-1,-1-1 1,0 2-1,1-1 1,-1 0 0,1 0-1,-1 1 1,1-1-1,0 0 1,-1 0-1,1 0 1,0 0 0,-1 1-1,1-1 1,0 0-1,0 0 1,0 0-1,0 0 1,0 0 0,0 0-1,0 0 1,0 0-1,0 1 1,0-2-1,1 1 1,-1 0 0,0 0-1,1-1 1,0-1-90,0-1-1,0 1 1,0-1 0,0 0 0,1 1 0,-1 0 0,1 0-1,0 0 1,0-1 0,3-3 0,74-52-2450,-66 50 2274,0 1 0,0-2 0,0 1 0,-2-2 0,2 1 0,-3-2-1,1 1 1,-1-2 0,13-20 0,-14 0 915,-8 32-491,-1 0 0,0 1-1,0-1 1,0 0 0,1 1-1,-1-1 1,0 0 0,0 1-1,0-1 1,0 0-1,0 1 1,0-1 0,-1 0-1,1 1 1,0-1 0,0 0-1,0 1 1,-1-1 0,1 0-1,0 1 1,-1-1-1,1 1 1,0-1 0,-1-1-1,1 2 1,-1-1 0,1 1-1,-1-1 1,1 1 0,-1 0-1,1-1 1,-1 1-1,1 0 1,-1-1 0,0 1-1,1 0 1,-1-1 0,0 1-1,0 0 1,0 1-135,0 0 1,0 0-1,0 1 0,0 0 0,1-1 1,-1 1-1,0-1 0,0 1 1,1-1-1,-1 1 0,1-1 0,-1 1 1,1 0-1,-1-1 0,1 1 1,0 0-1,0 0 0,0 3 1,0-3 30,-1 5 32,-10 97 1109,10-93-1098,1 0 0,0 0 0,1-1 0,0 1 0,1-1 0,0 1 0,5 14 0,-6-22-81,0 1 0,0-2 1,0 1-1,1-1 1,-1 1-1,1-1 0,-2 0 1,2 2-1,0-2 0,3 2 1,-4-3-3,-1-1 1,1 1-1,0-1 1,0 1-1,-1-1 1,1 0-1,0 0 1,0 1-1,0-1 1,0 0-1,-1 0 1,1 0-1,0 0 1,0 0-1,0 0 1,-1 0-1,0 0 1,1 0-1,0 0 1,0-1-1,0 1 1,1-1-1,3-2 48,0-1 0,0 0 0,-2 0 0,2-1 0,-1 1 0,0-2 0,5-7 0,-6 9-54,0-2-1,0 2 0,0 0 0,1 0 0,-1 0 1,1 0-1,-1 1 0,2 0 0,7-6 0,-10 8-10,2 1 0,-1 0-1,0 0 1,0 0 0,0 1-1,0-1 1,0 1-1,-1 0 1,1 1 0,0-1-1,0 0 1,0 0 0,0 1-1,4 2 1,-3-1 23,0-1 1,0 0-1,0-1 1,0 2-1,-1-2 0,2 1 1,-1-1-1,7 0 1,-6 0-30,1-2 0,-1 1 1,1-1-1,-2 0 0,2 0 0,-1 0 1,1-1-1,-1-1 0,-1 1 1,2 0-1,-1-1 0,-1 0 1,0 0-1,1 0 0,-1-1 0,1 0 1,-1 0-1,0 0 0,-1-1 1,1 1-1,-1 0 0,0-1 0,0-1 1,0 1-1,0 0 0,-2 0 1,2-1-1,-2 1 0,1-1 0,0 0 1,-1 0-1,0 1 0,0-2 1,-1 2-1,1-13 0,-1 17 3,0 1 0,-1-1-1,1 0 1,0 0 0,0 1-1,0-1 1,0 0 0,-1 1-1,1-1 1,0 0 0,-1 0-1,1 1 1,0-1 0,-1 1 0,1-1-1,-1 0 1,1 1 0,-1-1-1,1 1 1,-1-2 0,1 2-1,-1-1 1,0 1 0,1 0-1,-1-1 1,0 1 0,1 0 0,-1-1-1,1 1 1,-1 0 0,1 0-1,-1 0 1,0-1 0,0 1-1,1 0 1,-1 0 0,0 0-1,0 0 1,1 0 0,-1 1-1,0-1 1,0 0 0,1 0 0,-1 0-1,0 1 1,1-1 0,-2 1-1,-1-1 23,1 1 0,-1 1 0,2-1-1,-2 0 1,1 1 0,-1-1 0,1 0-1,0 1 1,0 0 0,-1-1 0,1 1 0,-2 4-1,2-2 21,-1 1 0,1 0 0,-1 1 0,1-1 0,0 0 0,0 0 0,1 1 0,0-1 0,0 0 0,0 2 0,0-2 0,1 1 0,0 0 0,0-1 0,0 1 0,1-1 0,0 1 0,2 7 0,-1-8-87,-1-1 0,1-1-1,0 0 1,0 1 0,1 0-1,-1-1 1,0 0 0,0 0-1,1-1 1,0 1 0,0 0 0,0 0-1,0-1 1,1 0 0,-2 0-1,2 0 1,-1-1 0,1 1-1,0-1 1,-1 0 0,1 0 0,-1 1-1,1-2 1,0 1 0,6-1-1,4 1-1900,0 0 0,0-2 1,15-1-1,8-10-6805</inkml:trace>
  <inkml:trace contextRef="#ctx0" brushRef="#br0" timeOffset="2069.45">1703 221 15079,'0'0'5656,"6"5"-5427,2 3-47,1 2 0,-1-1 0,-2 2-1,11 12 1,-15-18-160,0-2 0,0 1-1,0 0 1,-1 0 0,1 0-1,-1 0 1,1 0 0,-1 0-1,0 0 1,0 2 0,-1-2-1,1 0 1,-1 0 0,0 1-1,0 0 1,-1-1 0,1 0-1,-3 9 1,3-12-10,0 0 1,-1 0-1,1 0 1,-1 0-1,0 0 1,1 0-1,-1 0 1,0 1-1,1-2 1,-1 1-1,0 0 0,0 0 1,1-1-1,0 1 1,-1-1-1,0 1 1,0-1-1,0 1 1,0-1-1,0 1 1,0-1-1,0 0 1,0 0-1,-1 1 0,1-1 1,0 0-1,0 0 1,0 0-1,0 0 1,0 0-1,0 0 1,0-1-1,0 1 1,0 0-1,0-1 1,0 1-1,1 0 1,-1-1-1,0 1 0,0-1 1,0 1-1,0-1 1,0 0-1,0 1 1,1-1-1,-1 0 1,0-1-1,0 1 1,1 1-1,-1-1 1,1 0-1,-1 0 0,1 0 1,-1 0-1,1 0 1,-1 0-1,1 0 1,0 0-1,0 0 1,-1 0-1,1 0 1,0-1-1,0-1 1,0-2-44,0 1 0,0-1 1,0-1-1,1 1 0,-1 1 1,1-1-1,0-1 0,1 2 1,-1-1-1,1 1 1,0-1-1,0 0 0,0 1 1,-1 0-1,2-1 0,0 1 1,0 0-1,0 1 0,0-1 1,1 0-1,-1 1 1,0 0-1,1 0 0,0 0 1,0 1-1,0 0 0,0-2 1,-1 3-1,2-1 0,8-2 1,10-1-2999,-8 5-5063,-14 0 7626</inkml:trace>
  <inkml:trace contextRef="#ctx0" brushRef="#br0" timeOffset="3316.46">1886 223 9284,'0'0'10725,"-1"0"-10692,1 0 0,0 0-1,0 0 1,0 0 0,0-1-1,0 1 1,0 0 0,0 0 0,1 0-1,-1 0 1,0 0 0,0 0-1,0 0 1,0 0 0,0 0 0,0 0-1,0 0 1,0-1 0,0 1-1,0 0 1,0 0 0,0 0-1,0 0 1,0 0 0,0 0 0,0 0-1,0 0 1,0 0 0,0 0-1,1 0 1,-1 0 0,0 0 0,0 0-1,0 0 1,0 0 0,0 0-1,0 0 1,0 0 0,0 0 0,0 0-1,0 0 1,1 0 0,-1 0-1,0 0 1,0 0 0,0 0 0,0 0-1,0 0 1,0 0 0,0 0-1,0 0 1,0 0 0,0 0-1,1 0 1,-1 0 0,0 0 0,0 0-1,0 0 1,0 0 0,0 0-1,0 0 1,0 0 0,0 0 0,0 1-1,0-1 1,0 0 0,0 0-1,0 0 1,1 10 331,0 1 0,1-1 1,0 1-1,1 0 0,3 11 0,-5-18-345,0 0-1,1 0 1,0 1 0,-1-2-1,1 1 1,1 0 0,-1-1 0,0 1-1,0 0 1,1-1 0,-1 0-1,1 0 1,1 1 0,-1-2-1,4 3 1,-6-4-24,1-1 1,0 1-1,0-1 0,0 1 0,0-1 1,0 0-1,0 0 0,0 0 1,0 0-1,0 0 0,0 0 0,-1-1 1,1 1-1,0-1 0,0 1 0,0-1 1,0 0-1,0 0 0,0 0 1,0 0-1,0 0 0,-1 0 0,1 0 1,-1-2-1,0 2 0,1-1 1,-1 1-1,0-1 0,1 1 0,-1-1 1,0 0-1,0 0 0,0 0 0,0 1 1,1-5-1,1-2-39,0-1 0,0 1 1,-2-1-1,1 1 0,-1 0 0,1-1 1,-1-14-1,-1 22 68,0 39-78,0-22 179,0-13-110,-1 0 0,1 1 0,0-1 0,0 1 1,1 0-1,-1-1 0,1 0 0,0 0 0,-1 0 0,3 6 0,-2-8-5,1 0-1,-1 1 1,1-1-1,-1 0 1,1 0-1,-1 0 1,0-1-1,0 1 1,1 0-1,0-1 1,0 2-1,-1-2 1,1 1-1,0-1 1,0 0-1,0 1 1,-1-1-1,1 0 1,0 0-1,0-1 1,-1 1-1,3-1 1,-1 1-12,1 0 0,-1-2 0,1 1-1,-1 1 1,-1-1 0,1 0 0,1-1 0,-1 1 0,0 0 0,0-1 0,0 0-1,-1 0 1,1 0 0,-1 0 0,1-1 0,4-4 0,-3 2-42,-1-2 1,0 2-1,0-1 1,0 1 0,0-2-1,-1 1 1,1-1-1,1-8 1,0-9-243,-1 0 0,0 0 0,-1-45 0,-3 63 244,1 1 1,-1-1-1,-1 0 1,1 1-1,-1-1 1,-2-7 0,4 12 31,0 0 1,0-1 0,-1 1 0,1 0-1,-1 0 1,1 0 0,-1 0 0,1 0 0,-1 0-1,1 1 1,-1-1 0,0 0 0,1 0-1,-1 0 1,0 1 0,0-1 0,0 0 0,0 1-1,1-1 1,-1 1 0,0-1 0,0 1-1,0-1 1,0 1 0,0 0 0,0-1 0,-1 1-1,1 0 1,1 0 0,-1 0 0,0 0-1,0 0 1,0 0 0,0 0 0,0 0-1,0 0 1,0 0 0,0 1 0,-2 0 0,2 0 14,-1 1 0,1-1 0,0 1 0,0 0 0,0 0 0,0 0 0,0 0 0,0 1 0,0-1 0,1 0 0,0 0 0,0 0 0,-1 0 0,1 0 0,0 0 0,0 4 0,-2 39 46,2-41-30,-1 33 169,0-15-17,1 0 0,0 0-1,5 32 1,-5-49-157,1-1-1,0 0 0,0 1 0,1 0 1,-1-1-1,1 0 0,0 0 1,0 1-1,0-1 0,1-1 0,-1 1 1,1-1-1,-1 2 0,1-2 0,0 0 1,0 0-1,1 0 0,-1-1 0,1 2 1,-1-2-1,1 0 0,4 2 1,-6-3 7,1 0 1,0 0 0,-1 0 0,1-1-1,0 1 1,0-1 0,0 1 0,0-1-1,0 0 1,0-1 0,-1 1 0,1 0-1,0-1 1,0 1 0,0-1 0,-1 0 0,1 0-1,0 0 1,-1-1 0,3-1 0,0 0-22,0-2 0,-1 1 1,0 0-1,-1 0 0,1 0 1,0-2-1,0 1 1,-1 0-1,4-10 0,0-1-110,0-2-1,-1 1 1,-2 0-1,1-1 1,4-36 0,-8 46-198,-3 12 185,-6 28 251,-4 50 351,12-81-482,0 5 4,0-1 0,0 0 0,0 1 0,0-1 0,1 0 0,0 0 0,0 1 0,2 5 0,-2-9 7,0-1 0,0 0-1,0 1 1,0-1 0,0 0 0,1 0 0,-1 0 0,0-1 0,1 1 0,-1 0 0,1-1 0,-1 1 0,0-1 0,1 1 0,-1-1 0,0 0 0,0 1 0,1-1 0,0 0 0,-1 0 0,1 0 0,-1 0 0,1 0 0,-1-1 0,1 1 0,-1 0 0,1-1 0,-1 1 0,1-1 0,-1 0 0,0 1 0,1-2-1,3 0-11,0-2-1,0 1 0,-1 0 1,0 0-1,0 0 1,1-1-1,-1-1 0,0 1 1,-1 0-1,0 0 0,0-2 1,0 2-1,5-10 0,-1-1-38,1-1-1,-1-1 1,5-18 0,-9 23 49,-1 2 0,0-2 1,-1 1-1,0-1 0,0 0 0,-1 1 1,0-1-1,-3-11 0,3 22-9,0 1-1,0-1 0,0 1 1,0-1-1,0 1 0,0-1 1,0 1-1,0-1 0,0 1 1,-1-2-1,1 1 0,0 1 1,0-1-1,-1 1 0,1 0 1,0-1-1,0 1 0,-1-1 1,1 1-1,-1-1 0,1 1 1,0 0-1,-1-1 0,1 1 0,-1 0 1,1-1-1,-1 1 0,1 0 1,-1 0-1,1 0 0,-1-1 1,1 1-1,-1 0 0,1 0 1,-1 0-1,0 0 0,1 0 1,0 0-1,0 0 0,-1 0 1,1 0-1,-1 0 0,1 0 1,-2 1-1,1-1 0,0 1 0,0-1 0,0 1 1,0-1-1,0 1 0,0 0 0,0-1 0,1 1 0,-1 0 0,0 0 0,0-1 1,1 2-1,-1-1 0,0 0 0,1 0 0,-1 0 0,1 0 0,0 0 0,-1 0 1,0 2-1,1 1-1,-1 0 1,1-1-1,-1 0 1,1 0-1,0 0 1,0 0-1,0 2 1,1-2-1,-1 0 1,1 0-1,0 0 1,0 0 0,0 1-1,0-1 1,0 0-1,1 0 1,-1-1-1,1 1 1,0 1-1,0-2 1,0 1-1,0-1 1,0 0-1,-1 0 1,2 0-1,-1 0 1,1 0-1,5 4 1,3-1 42,2 0 0,-1 0 0,1-2 0,-1 1 1,23 1-1,-23-4-52,1 2 1,0 1-1,22 7 0,-35-11 4,0 0-1,1 0 0,-1 1 1,1-1-1,-1 0 0,0 0 0,1 1 1,-1-1-1,1 1 0,-1-1 1,0 0-1,0 1 0,1-1 0,-1 2 1,0-2-1,0 1 0,0-1 1,1 1-1,-1-1 0,0 0 0,0 1 1,0-1-1,0 1 0,0-1 1,0 1-1,0-1 0,0 1 0,0-1 1,0 1-1,0-1 0,0 1 1,0-1-1,-1 1 0,1-1 1,0 1-1,0-1 0,0 1 0,-1-1 1,1 1-1,0-1 0,-1 0 1,1 1-1,0-1 0,-1 0 0,1 1 1,0-1-1,-1 0 0,1 1 1,-1-1-1,1 0 0,-1 1 0,-20 16-157,-5 0 195,-54 23 0,5-11-4032,36-16-1651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28.9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3 133 9620,'0'0'10901,"0"-1"-10866,-1 1-1,1 0 0,0 0 1,0 0-1,0 0 0,0 0 1,0 0-1,0 0 1,0 0-1,-1 0 0,1-1 1,0 1-1,0 0 0,0 0 1,0 0-1,0 0 0,0 0 1,0 0-1,0-1 0,0 1 1,0 0-1,0 0 0,0 0 1,0 0-1,0-2 0,0 2 1,0 0-1,0 0 1,0 0-1,0 0 0,0 0 1,0-1-1,0 1 0,0 0 1,0 0-1,0 0 0,0 0 1,0 0-1,0-1 0,0 1 1,0 0-1,1 0 0,-1 0 1,0 0-1,0 0 0,0 0 1,0 0-1,0 0 0,0-1 1,0 1-1,1 0 1,-1 0-1,0 0 0,0 0 1,0 0-1,131-8 1562,-66 3-2715,0 3-5500,-62 3 2863,-2 4-1636</inkml:trace>
  <inkml:trace contextRef="#ctx0" brushRef="#br0" timeOffset="214.95">73 251 9124,'0'0'8660,"49"0"-7795,-22-5-257,6-5-176,0-3-320,7 2-48,-3 0-64,-4-1-480,0 3-1985,-7 2-817,-9-2-1936</inkml:trace>
  <inkml:trace contextRef="#ctx0" brushRef="#br0" timeOffset="574.58">246 21 10325,'0'0'10319,"-3"-9"-9585,3 9-738,-1 0 0,1 0 0,0 0 0,0 0 0,0 0 0,0 0 0,0-1 0,0 1 0,0 0 0,0 0 0,-1 0 0,1 0 0,0 0 0,0-1 0,0 1 0,0 0 0,0 0 0,0 0 0,0 0 0,0-1 0,0 1 0,0 0 0,0 0 0,0 0 0,0 0 0,0 0 0,0-1 0,0 1 0,0 0 0,0 0 0,0 0 0,0 0 0,0-1 0,1 1 0,-1 0 0,0 0 0,0 0 0,0 0 0,0 0 0,0 0 0,0-1 0,0 1 0,1 0 0,-1 0 0,0 0 0,0 0 0,0 0 0,0 0 0,0 0 0,1 0 0,-1 0 0,0 0 0,0 0 0,0 0 0,0 0 0,0 0 0,1 0 0,-1 0 0,0 0 0,9 2 60,0 2 0,1 0 0,-2 1 0,1-1 0,0 1 0,-1 2 0,9 6 0,54 53 160,-65-59-205,0 1 0,0 0 1,0 0-1,0 1 0,-2-1 0,1 0 1,4 13-1,-7-18 14,-2-1 0,1 1-1,0 0 1,0-1 0,-1 0 0,1 1 0,0-1 0,-1 1 0,0-1-1,1 1 1,-1 0 0,0 0 0,0 0 0,-1-1 0,1 1-1,0-1 1,-1 1 0,0-1 0,1 0 0,-1 2 0,0-2-1,0 1 1,1-1 0,-2 0 0,1 0 0,-1 0 0,1 0 0,0 0-1,0 0 1,-1 1 0,0-1 0,-3 2 0,-19 13 84,17-13-414,0 0 1,0 1-1,0 0 0,1 1 0,0 0 0,0 0 0,-5 8 1,10-12-1818</inkml:trace>
  <inkml:trace contextRef="#ctx0" brushRef="#br0" timeOffset="882.33">607 125 7235,'0'0'12262,"6"-13"-11104,2 128 1581,-7-79-2435,8 53 1,-9-87-420,0 0-1,0 0 1,1 0 0,-1 1 0,1-1-1,0 0 1,0-1 0,0 1 0,0 0-1,0 0 1,0-1 0,0 1 0,3 1-1,-4-2-155,1 0-1,-1-1 0,1 1 1,0-1-1,0 1 0,0-1 1,0 2-1,0-2 0,0 0 1,-1 0-1,1 1 0,0-1 1,0 0-1,0 0 0,0 0 1,0 0-1,0 0 0,0 0 1,0 0-1,0-1 0,0 1 1,0 0-1,0-2 0,0 2 1,-1 0-1,1-1 0,1 0 1,6-10-5500</inkml:trace>
  <inkml:trace contextRef="#ctx0" brushRef="#br0" timeOffset="1099.08">644 110 4578,'0'0'16200,"-17"-43"-16088,21 40-80,9 3 128,7-2-160,0 2 48,3 0-48,-3 0-32,3 11-497,-6 3-1407,-8 3-1426,-5 2-608,-4-3-2817</inkml:trace>
  <inkml:trace contextRef="#ctx0" brushRef="#br0" timeOffset="1303.36">585 369 9204,'0'0'10501,"20"2"-10021,3-2-176,4 0-224,3-2-80,6-10-288,-2-1-3842,-1-1-1968</inkml:trace>
  <inkml:trace contextRef="#ctx0" brushRef="#br0" timeOffset="2016.38">904 214 9412,'0'0'10357,"0"19"-9266,1-11-889,0 0-1,0 0 1,0-1-1,1 2 1,2 6-1,-2-7-10,0-1-1,0 1 1,-1 0 0,0 0 0,1 9-1,11-35 365,7-21-527,-20 38-41,1 0-1,0-1 0,-1 1 0,1 0 0,0 0 0,0 0 0,-1 0 1,1 0-1,0 0 0,0 0 0,0 0 0,0 0 0,0 0 0,0 0 1,0 1-1,0-1 0,0 1 0,0-2 0,1 2 0,-2-1 1,1 1-1,1 0 0,-1-1 0,1 1 0,-1 0 0,-1 0 0,2 0 1,1 0-1,-1 4 21,0-1 1,0 0 0,0 0 0,-1 0-1,1 0 1,0 1 0,-1 0 0,1 5 0,9 16 239,-10-23-228,0 0-1,0 0 0,0 0 0,1-1 1,0 1-1,-1 0 0,0 0 1,1-1-1,0 0 0,0 1 1,-1-1-1,1 0 0,0 0 1,0-1-1,-1 1 0,2 0 1,-1-1-1,-1 1 0,1-1 1,1 0-1,2 0 0,-1 0-2,2-1 0,-2 0 0,0 0 0,1-1 0,0 1 0,-1-1 0,1 0 0,-2-2 0,7-2 0,-1-1-169,1 0 0,-1-2 0,0 1 0,-2-2 0,2 1 0,-2 0 0,11-18 0,-15 20-32,0 0 0,-1 0 1,0-1-1,0 0 1,0 1-1,-1-1 0,0 1 1,0-1-1,-1-13 1,1 18 216,-1-2 0,0 1 0,0 1 0,0-1 0,-1 1 0,1-1 0,-1-1 1,0 2-1,0-1 0,1 1 0,-2 0 0,1-1 0,-1 1 0,1-1 1,0 1-1,-1 0 0,-1 0 0,1 0 0,1 0 0,-6-5 0,6 8 475,-3 6-323,1 16 37,-1 0 0,2 1 0,0-1 0,1 0 0,3 43 0,-1-10 65,0-22-94,2 0 0,7 40 0,4 38-986,-16-36-3828,-2-66-1202,-5-8-2604</inkml:trace>
  <inkml:trace contextRef="#ctx0" brushRef="#br0" timeOffset="3058.27">1160 284 6515,'0'0'6288,"13"-5"-5213,3-1-868,0 0-1,0 2 0,0 1 0,26-2 0,-39 5-97,1 0 0,0 0 1,0 0-1,0 1 0,0 0 0,0 0 0,0 0 0,-1 0 0,2 1 1,-2 0-1,1-1 0,5 7 0,-7-6 28,0 0 0,0 0-1,-1 0 1,1 0 0,-1 0 0,1 1 0,-1-1 0,0 2-1,0-2 1,0 1 0,0 0 0,0-1 0,-1 1-1,1 0 1,0 0 0,-1 0 0,0 0 0,0 0 0,0 0-1,0 0 1,0 0 0,0-1 0,-2 7 0,1-7-91,0 1-1,0 0 1,0-1 0,0 1 0,0-1 0,0 1 0,-1 0 0,1-1-1,0 0 1,-1 1 0,0-1 0,0-1 0,1 1 0,-2 0 0,1 0 0,0-1-1,0 1 1,0-1 0,-1 0 0,2 1 0,-2-1 0,0 0 0,2 0-1,-2 0 1,0-1 0,-3 1 0,-9 2 158,0-1-1,-31 0 1,45-2-191,1 0-101,27 0-518,-11 0 667,0-1 0,0-1 0,0-1 0,0 0 0,15-7 0,-25 8-110,0 0 1,-1-1-1,1 1 0,-1-1 1,1-1-1,-1 0 0,0 0 1,-1 0-1,2 0 0,-2-1 1,0-1-1,1 1 0,-1 0 1,0 0-1,-1-2 0,6-9 1,-7 13 53,-1-1 1,-1 0 0,1 1-1,0 0 1,-1 0 0,1-1-1,-1 1 1,0-1 0,0 0-1,0 1 1,0 0 0,0-1-1,-1 1 1,-1-6 0,1 5 105,1 7 4,9 31 57,-8-31-158,0-1 0,0 1 1,0 0-1,0-1 1,0 1-1,1 1 1,0-2-1,0 0 0,-1 1 1,1-1-1,0 0 1,0 0-1,-1 0 1,2 0-1,-1-1 1,0 1-1,0 0 0,1 0 1,-1-1-1,1 0 1,-1 0-1,0 0 1,1 0-1,0-1 1,-1 1-1,1-1 0,-1 0 1,1 0-1,0 0 1,-1 0-1,1 0 1,-1-1-1,1 1 1,0-1-1,-1 0 0,1 0 1,-1 0-1,0 0 1,5-4-1,-1 2-12,0-1-1,0 1 0,-1-2 1,0 1-1,1-2 1,-2 1-1,1 0 0,-1 0 1,1-2-1,-1 2 1,0-1-1,-1-1 1,1 0-1,-1 1 0,4-13 1,-2 10-145,-5 32 489,2 28 273,-1-49-615,-1 0-1,0 1 1,0-1-1,1 1 1,-1-1-1,1 0 1,-1 0-1,1 1 0,0-1 1,-1 0-1,1 0 1,0-1-1,0 1 1,1 0-1,0 3 1,4-2 14,-2 0 0,0-1 0,2 0 0,-2 0 0,1 0-1,0-1 1,0 0 0,0 0 0,0 0 0,1-1 0,-1 0 0,-1 0 0,1 0 0,1-1 0,-1 0 0,7-2 0,-5 1-34,1-1 0,0 0-1,-1 0 1,1-1-1,-1-1 1,0 0-1,0 1 1,-1-2-1,10-10 1,-10 9-53,0-1 0,-1 1-1,0-1 1,-1 0 0,1 0 0,-1-1 0,0 0 0,-1 1-1,1-2 1,-2 1 0,4-15 0,-3 6-55,-1-1 1,0 1-1,-2-1 1,0 1-1,-1-22 1,1 39 130,0 0 1,0-1 0,0 1 0,0 0 0,0-1 0,0 1 0,0-1 0,-1 1 0,1 0 0,0-1 0,-1 1 0,1 0-1,-1 0 1,0-2 0,1 2 0,-1 0 0,0 0 0,1 0 0,-1 0 0,0 0 0,0 0 0,0 0 0,0 0-1,-1-1 1,1 2 15,0 1-1,0-1 1,0 1 0,1 0-1,-1-1 1,0 1-1,0 0 1,1-1-1,-1 1 1,1 0-1,-1 0 1,0 0-1,1 0 1,-1 0-1,1 1 1,-1-1-1,1 0 1,-1 0 0,1 0-1,0 0 1,0 0-1,-1 0 1,1 0-1,0 0 1,0 0-1,0 0 1,0 0-1,0 1 1,0-1-1,1 2 1,-4 54 368,2 0 1,5 72-1,9-73-1242,-3-19-4453,-6-30-1296</inkml:trace>
  <inkml:trace contextRef="#ctx0" brushRef="#br0" timeOffset="3262.56">1750 153 9845,'0'0'8659,"69"-5"-8578,-29-2-81,6-1-2690,-2-9-1344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24.4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0 177 9941,'0'0'8753,"3"-4"-4015,2 2-4583,193 2 462,-111 0-3360,-87 0 2508,0 0 1,1 0-1,-1 0 1,1 0 0,-1 1-1,0-1 1,0 0 0,0 0-1,1 0 1,-1 0-1,0 1 1,1-1 0,-1 0-1,0 0 1,1 1 0,-1-1-1,0 0 1,1 1-1,-1-1 1,0 0 0,0 1-1,0-1 1,1 1 0,-1-1-1,0 0 1,0 1-1,0-1 1,0 1 0,0-1-1,0 0 1,0 2 0,1-2-1,-1 1 1,0-1-1,-1 0 1,1 1 0,0-1-1,0 1 1,0-1 0,0 1-1,0-1 1,0 0 0,0 1-1,-1-1 1,1 1-1,0-1 1,0 0 0,0 1-1,-1-1 1,1 0 0,0 1-1,-1-1 1,-10 7-3266</inkml:trace>
  <inkml:trace contextRef="#ctx0" brushRef="#br0" timeOffset="362.94">113 275 3057,'0'0'12865,"-3"1"-11048,-11 7 1291,21-6-1778,37-3-1171,-22 0 257,3-1-355,-1-1 1,0-1-1,33-11 1,-37 8-316,-15 4 527</inkml:trace>
  <inkml:trace contextRef="#ctx0" brushRef="#br0" timeOffset="943.6">199 105 6147,'0'0'10223,"-5"-3"-8595,-18-2-377,18 3-339,66 1-371,-19 0-42,-1 1 0,0 3 0,45 10 0,-69-10-567,13 5-186,-30-8 240,1 1 0,-1-1 0,0 1 1,0-1-1,0 2 0,0-2 0,0 1 1,0-1-1,0 1 0,0-1 1,0 1-1,0 0 0,0-1 0,0 1 1,0-1-1,0 1 0,0-1 0,0 1 1,0-1-1,0 1 0,0-1 1,0 1-1,-1-1 0,1 1 0,0-1 1,0 1-1,-1-1 0,1 1 0,-1 0 1,-10 17 38,10-17-15,-62 90 568,44-68-468,1 3-1,0-1 1,2 1-1,0 1 1,3 1-1,-23 55 1,35-77-3478,2-13-1897,2-3-2147</inkml:trace>
  <inkml:trace contextRef="#ctx0" brushRef="#br0" timeOffset="1579.58">677 97 4466,'0'0'13766,"-1"-16"-8182,0 25-5510,-1-1-1,1 2 1,0-2-1,0 2 0,1-2 1,0 2-1,2 16 1,0 10 173,-2 52 60,0 13-200,0-34-5208,-1-72-104,-2-13-3215</inkml:trace>
  <inkml:trace contextRef="#ctx0" brushRef="#br0" timeOffset="1963.04">670 171 9604,'0'0'8111,"-1"-15"-6820,0-46-397,3 34 666,-2 27-1529,0-1 0,1 1 0,-1 0-1,0 0 1,0 0 0,0-2 0,0 2 0,1 0 0,-1 0 0,0 0 0,0 0 0,1-1 0,-1 1-1,0 0 1,0 0 0,1 0 0,-1 0 0,0 0 0,1 0 0,-1 0 0,0 0 0,0 0 0,1 0 0,-1 0-1,0 0 1,0 0 0,0 0 0,0 0 0,0 0 0,1 0 0,-1 0 0,0 0 0,0 0 0,1 0-1,-1 1 1,0-1 0,0 0 0,1 0 0,-1 0 0,19 28 1037,-16-25-1141,139 269 1636,-141-272-1633,-1 2-1,0-1 1,0-1-1,0 1 0,1-1 1,-1 1-1,0 0 1,1-1-1,-1 1 0,1-1 1,-1 0-1,0 1 1,0-1-1,0 1 1,1-1-1,-1 1 0,1-1 1,0 0-1,-1 0 1,1 1-1,-1-1 1,1 0-1,-1 0 0,1 1 1,-1-1-1,0 0 1,1 0-1,0 0 1,-1 0-1,1 0 0,0 0 1,-1 0-1,1 0 1,-1 0-1,1 0 1,0-1-1,-1 1 0,0 0 1,0 0-1,1-1 1,0 1-1,-1 0 1,1 0-1,-1-1 0,1 1 1,-1-1-1,1 1 1,-1-1-1,1 1 1,-1 0-1,0-1 0,0 0 1,0 1-1,0-1 1,1 1-1,-1-1 1,0 0-1,17-41-9226,-10 14 250</inkml:trace>
  <inkml:trace contextRef="#ctx0" brushRef="#br0" timeOffset="2260.73">909 42 8628,'0'0'10722,"-2"-8"-9745,-2-26-345,-1 116 1940,5 154-1366,0-235-1379,1 0 1,-1-1 0,1 1 0,-1 0-1,1 0 1,-1 0 0,1 0 0,-1-1-1,1 1 1,0 0 0,-1-1 0,0 1-1,1 0 1,0-1 0,0 1 0,-1-1-1,1 2 1,0-2 0,0 1 0,0-1-1,-1 0 1,1 0 0,0 1 0,0-1-1,0 0 1,0 0 0,0 0 0,-1 0-1,1 0 1,1 0 0,30 0-8547,-29 0 7557,16-2-4880</inkml:trace>
  <inkml:trace contextRef="#ctx0" brushRef="#br0" timeOffset="3772.67">1084 281 5138,'0'0'10629,"2"-11"-9308,-2 7-1335,6-45 1734,-6 47-1555,1 0 0,-1-1 0,0 1-1,0-1 1,0 1 0,-1-1 0,1 0-1,0 1 1,-1-1 0,0 1 0,0 0-1,1-1 1,-1 1 0,0 0 0,0-1-1,0 1 1,0 0 0,-2-3 0,2 3-126,-1 1-1,1 0 1,-1 0 0,2-1 0,-2 0 0,1 1 0,-1 0 0,1 1 0,-1-1 0,1 0-1,-1 1 1,1-1 0,-1 1 0,0-1 0,0 1 0,1 0 0,0-1 0,-1 1 0,0 0-1,1 1 1,-1-1 0,0 0 0,0 0 0,1 1 0,0-1 0,-3 2 0,2 0-17,0 1 1,0-1 0,1 0-1,-1 0 1,0 0 0,0 1-1,1-1 1,0 1 0,-1 0-1,1 0 1,0 0 0,0 0-1,1-1 1,-2 8-1,-1 4 9,1 1-1,0 1 0,1-1 1,1 0-1,1 28 0,-1-41-23,0 0-1,0 0 1,1 0 0,-1-1 0,0 2-1,1-1 1,-1 0 0,1 0-1,-1 0 1,0 0 0,1-1-1,0 1 1,0 0 0,0-1-1,0 2 1,0-2 0,-1 1 0,1-1-1,1 1 1,-1-1 0,1 0-1,-1 1 1,0-1 0,0 0-1,1 0 1,0 0 0,-1-1-1,0 1 1,1 0 0,0-1 0,-1 1-1,1-1 1,2 2 0,-2-2-6,1-2 0,-2 1 0,2 1 0,0-1 0,-2 0 0,2 0 1,-1-1-1,-1 1 0,2 0 0,-1-1 0,-1 1 0,1-1 0,1 0 0,-2 0 1,0-1-1,1 1 0,0 0 0,0 0 0,-2 0 0,2-1 0,-1 1 0,2-7 1,2-8-88,-1-1 1,5-28-1,-8 36-63,-1 17 178,0-1 1,0 0-1,1 1 1,0-1-1,0 0 1,1 1-1,-1-1 1,0 0-1,1 1 1,1-2-1,3 10 0,-5-13-18,1 1 0,1 0 0,-1-1 0,0 2 0,0-2 0,0 0-1,1 0 1,0 0 0,-1 0 0,1 0 0,-1-1 0,1 1 0,0-1-1,0 1 1,0-1 0,0 0 0,0 0 0,0-1 0,0 1 0,0-1-1,4 0 1,-4-1-33,-2 1 0,1 0-1,0-1 1,0 0-1,0 0 1,0-1 0,0 1-1,-1 0 1,1 0-1,0 0 1,0-1 0,-1 1-1,1-1 1,-1 1-1,1-1 1,-2 0 0,2 1-1,-1-1 1,1-1-1,-1 1 1,-1 0 0,1 0-1,0-1 1,0 1-1,0 0 1,0-6 0,1-1-38,0-2 0,0 2 0,0-2 1,-2 2-1,1-14 0,13 132 917,-11-79-452,1-27-107,2-18-166,3-14-108,-4 12-139,0 0 1,0 0 0,1 0 0,10-16 0,-16 33 107,0-1 0,0 1 1,1 0-1,-1-1 0,0 1 0,0 0 1,0-1-1,1 1 0,-1 0 1,0 0-1,0-1 0,0 1 1,0 0-1,0 0 0,1 0 0,-1-1 1,0 1-1,1 0 0,-1 0 1,0 0-1,1 0 0,-1 0 0,0 0 1,1 0-1,-1 0 0,0-1 1,1 1-1,-1 0 0,1 0 1,-1 1-1,0-1 0,1 0 0,-1 0 1,0 0-1,0 0 0,0 0 1,0 0-1,1 0 0,-1 1 1,0-1-1,1 0 0,-1 0 0,0 0 1,0 1-1,1-1 0,-1 0 1,0 0-1,0 1 0,1-1 0,-1 0 1,0 1-1,0-1 0,0 0 1,1 1-1,-1-1 0,0 0 1,0 1-1,0-1 0,0 0 0,0 1 1,0-1-1,0 0 0,0 1 1,7 34 130,-5-24-43,3 5 26,-2-5-8,0 2-1,0-1 1,-1 0-1,1 21 1,-3-33-95,0 0 0,0 0 0,0 1 0,1-1 0,-1 0 0,0 0 0,0 0-1,0 0 1,0 0 0,0 1 0,0-1 0,0 0 0,0 0 0,0 0 0,0 0 0,0 0 0,0 0 0,1 1 0,-1-1 0,0 0 0,0 0 0,0 0 0,0 0 0,0 0 0,0 0 0,1 0-1,-1 0 1,0 0 0,0 0 0,0 0 0,0 0 0,0 0 0,1 1 0,-1-1 0,0 0 0,0 0 0,0 0 0,0 0 0,0-1 0,1 1 0,-1 0 0,0 0 0,0 0 0,0 0-1,0 0 1,0 0 0,0 0 0,0 0 0,0 0 0,0 0 0,0 0 0,0 0 0,0 0 0,0-1 0,0 1 0,1 0 0,-1 0 0,0 0 0,0 0 0,0 0 0,0 0 0,0-1-1,8-8 90,-4-4-224,2 0 0,-1 1 0,1-1 0,0 1 1,1 1-1,0 0 0,0 0 0,1 1 0,0-1 0,14-10 0,-22 21 127,0 0 0,0 0-1,1 0 1,-1 0 0,1 0 0,0 0 0,-1 0 0,1 0 0,-1 1 0,1-1 0,-1 0-1,1 1 1,-1-1 0,0 0 0,0 1 0,1-1 0,-1 0 0,1 2 0,-1-2 0,0 1-1,1-1 1,-1 0 0,0 1 0,1-1 0,-1 1 0,0 0 0,1-1 0,-1 1 0,0-1-1,0 1 1,0-1 0,0 1 0,0-1 0,0 2 0,9 35 492,-4-17-283,-3-16-163,-1 1 1,1-2-1,0 1 0,0 0 0,0-1 0,0 2 0,0-2 0,1 0 1,-1 1-1,1-2 0,0 1 0,0 1 0,6 2 0,-7-4-28,1-1 0,0 0 0,1 0 0,-2-1 0,2 1 0,-1-1 0,0 0 0,0 0 0,1 0 0,-2 0 0,2 0 0,-1-1 0,0 0 0,0 0-1,0 0 1,5-3 0,-1 1-50,0-1-1,0 1 1,-1-1-1,1 0 1,-1-1-1,0 0 1,0 0-1,0-1 1,-1 0-1,0 0 1,0 0-1,0-2 0,0 2 1,-1-1-1,-1-1 1,2 1-1,-2-2 1,0 2-1,0-1 1,0-1-1,-2 1 1,1-1-1,0 1 1,0-2-1,-1-14 1,0 22-4,-1 1 1,0-1 0,0 1-1,0-1 1,-1 0 0,1 0-1,0 1 1,0-1 0,0 1 0,0-1-1,-1 1 1,1-1 0,-1 1-1,0 0 1,0 0 0,1-1-1,-1 1 1,-1-3 0,1 4 16,1-1 0,-1 1 1,0-1-1,0 1 0,0 0 1,0-1-1,1 1 0,-1 0 1,0 0-1,0 0 0,0 0 1,0 0-1,0 0 0,1 0 1,-1 0-1,0 0 0,0 0 1,0 0-1,0 1 0,-1-1 1,-2 2 14,1 0 1,-1 2-1,1-2 1,-1 0 0,1 1-1,-1 0 1,2 0-1,-2 1 1,2 0-1,-4 3 1,1 4 85,-2-1 1,2 1 0,1-1-1,0 2 1,-1 0-1,2-1 1,-1 1-1,-2 21 1,6-30-73,-1 1 0,1-1-1,-1 0 1,1 0 0,0 2 0,0-2 0,0 0 0,0 1 0,1-1 0,-1 1 0,1-1 0,-1 1 0,1-1 0,0 0 0,0 0 0,1 1 0,-1-1 0,0 0 0,1-1 0,0 1 0,-1 0 0,1 0 0,0 0 0,0-1 0,0 0-1,0 0 1,1 0 0,-1 0 0,0 0 0,0 0 0,1 0 0,0 0 0,-1-1 0,5 2 0,4-1-211,0 1 0,-1-2 0,1 0 0,0 0 0,0-1 0,11-1 0,31-12-5726,-15-8-3316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35.6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0 296 8660,'0'0'8927,"9"0"-8020,144 0 1194,-88 0-7983,-65 0 5759,1 0 0,-1 0-1,0 0 1,0 0 0,0 0-1,0 0 1,1 0-1,-1 0 1,0 0 0,0 0-1,0 0 1,0 0 0,0 0-1,1 0 1,-1 0-1,0 0 1,0 0 0,0 0-1,0 0 1,0 0-1,1 0 1,-1 0 0,0 0-1,0 1 1,0-1 0,0 0-1,0 0 1,0 0-1,0 0 1,0 0 0,0 0-1,0 0 1,0 1 0,0-1-1,0 0 1,0 0-1,0 0 1,0 0 0,0 0-1,0 2 1,0-2 0,0 0-1,0 0 1,0 0-1,0 0 1,0 1 0,0-1-1,0 0 1,0 0 0,0 0-1,0 0 1,0 1-1,0 5-3344</inkml:trace>
  <inkml:trace contextRef="#ctx0" brushRef="#br0" timeOffset="179.09">144 389 4706,'0'0'11830,"-17"4"-10438,24-4-1200,6 0 16,4-2-48,4-4-63,3-1-97,3-3-977,1 2-1552,-5-2-176,5-3-2418</inkml:trace>
  <inkml:trace contextRef="#ctx0" brushRef="#br0" timeOffset="489.01">226 204 368,'0'0'14423,"-3"-10"-14015,3 9-399,1 1 0,0 0 0,0-1 0,0 1 0,0 0 1,0 0-1,1-1 0,-2 1 0,1 0 0,0 0 0,0 0 0,0 1 0,0-1 0,0 0 0,1 0 0,-1 1 1,-1-1-1,1 0 0,0 1 0,0-1 0,0 2 0,0-2 0,0 1 0,0 0 0,-1-1 0,1 2 1,33 24 279,-29-21-192,2 1 26,0 0-1,-1 1 1,2-1-1,-3 1 0,1 0 1,7 12-1,-11-16-51,-2-1 0,2 0-1,-1 2 1,0-2 0,0 1-1,0-1 1,0 1 0,0 0-1,-1-1 1,0 1 0,1 0-1,-1 0 1,0 1 0,0-2-1,0 1 1,0 0 0,-1 0-1,1-1 1,0 1 0,0 0-1,-1-1 1,0 2 0,0-1 0,0-1-1,0 1 1,-1-1 0,0 3-1,-6 5 174,1-1 0,0-1-1,0-1 1,-1 2 0,-12 7 0,-20 22-1750,20-9-4096</inkml:trace>
  <inkml:trace contextRef="#ctx0" brushRef="#br0" timeOffset="861.95">561 251 11749,'0'0'6910,"-10"16"-5989,-29 52-190,37-65-678,0 1 0,0-1 0,0 1 0,0 1 0,1-1-1,0 0 1,0 0 0,0 0 0,0 0 0,0 1 0,0-1 0,1 0 0,-1 1 0,1-1 0,0 0 0,1 1 0,-1-1 0,1 1 0,0-1 0,0 0 0,0 0 0,0 1 0,3 6 0,-3-9-40,1-1 1,0 1-1,-1 0 0,1 0 1,1-1-1,-1 1 0,-1 0 0,2-1 1,-1 0-1,0 1 0,0-2 1,0 1-1,1 0 0,-1 0 0,0-1 1,1 0-1,0 1 0,-2-1 1,2 0-1,0 0 0,-1 0 1,0-1-1,1 1 0,-1-1 0,0 1 1,0-1-1,1 0 0,-1 0 1,0 0-1,0 0 0,1-2 0,1-1 1,3 0 9,0-1 1,-1 0 0,0-1 0,0-1-1,0 1 1,-1 0 0,1-1 0,-2-1-1,1 1 1,5-12 0,-8 15-29,1 0 0,-2 0 0,1-1 0,0 0 0,0 0 0,-1 0 0,0 1 0,0-1 0,-1-1 0,1 1 1,-1 0-1,0 0 0,0 1 0,0-2 0,0 1 0,-1 0 0,1 0 0,-1 0 0,0 1 0,-4-10 0,3 11 6,0 0-1,-1 0 1,0 1-1,1-2 1,-1 2-1,-1-1 1,2 1-1,-2 0 1,2 0-1,-2 0 0,0 1 1,1-1-1,0 1 1,0 0-1,-1 0 1,0 0-1,1 1 1,-2 0-1,2-1 1,-1 1-1,1 1 1,-5 0-1,3-2-166,0 2 0,0-1 0,0 1 0,0 0 0,0 0 0,1 0 0,-2 1-1,2 0 1,-1 0 0,1 0 0,-1 0 0,1 1 0,-1 0 0,1 1 0,-8 7 0,11-9-280,1 0 0,-2-1 0,1 1 0,0 0 0,0 0 0,0 2 0,0-2 0,1 0 0,-1 0 0,1 0 1,0 1-1,0-1 0,-1 4 0,1 7-6984</inkml:trace>
  <inkml:trace contextRef="#ctx0" brushRef="#br0" timeOffset="1479.01">794 289 12822,'0'0'7857,"1"6"-7694,-1 16 271,1-5-168,0-1 0,1 0 0,1 1 0,7 28 0,-10-41-251,1-2-1,0 1 1,0-1 0,0 0-1,0 1 1,0-1-1,1 0 1,-1 0-1,0 0 1,1 0 0,0 1-1,-1-1 1,1 0-1,-1 0 1,1-1-1,1 1 1,-1-1 0,-1 0-1,1 0 1,1 1-1,-1-1 1,0-1-1,0 1 1,1 0 0,-1-1-1,0 1 1,1-1-1,-1 0 1,0 0-1,0 0 1,1 0-1,0 0 1,-2 0 0,2-1-1,-1 0 1,1 1-1,2-2 1,-1 0-22,0-1 0,0 1 0,0-1 1,0 1-1,-1-1 0,1-1 0,-1 0 0,0 1 0,1-1 1,-2 0-1,1 1 0,4-10 0,-1 3 11,0-2-1,-1 1 1,8-23-1,-14 37 3,1 0 0,-1-1 1,1 1-1,0 0 0,0 0 0,0-1 0,0 1 0,1 1 0,-1-2 0,1 1 1,-1 0-1,0-1 0,1 1 0,0-1 0,1 1 0,-1-1 0,0 2 0,1-2 0,-2 0 1,2 0-1,3 4 0,-3-3 0,0-1 0,1 1 0,-1-1 0,0 2 0,1-2 0,0 0 0,-1 0 0,2 0 0,-1-1 0,-1 1 0,2-1 0,-1 0 0,0 1 1,0-2-1,0 1 0,6 0 0,-3-1-23,0 0 1,0-1 0,0 0 0,-1 0 0,1-1-1,0 0 1,-1 0 0,0 0 0,1-1-1,-1 0 1,0-1 0,1 0 0,-2 1 0,1-1-1,-1 0 1,1-1 0,-1 0 0,1 0-1,-2 0 1,1 0 0,-1 0 0,0-2 0,1 2-1,-2-1 1,4-11 0,1 0 9,-2-1-1,0-1 1,-1 1 0,0-2-1,-2 1 1,0-1 0,0-30-1,-7 197 1238,1-54-3347,3-33-5354</inkml:trace>
  <inkml:trace contextRef="#ctx0" brushRef="#br0" timeOffset="1634.08">1057 321 12198,'0'0'9204,"25"-23"-9204,5 19 0,7-1-176,7-3-2209,1-2-2113,2-5-1905</inkml:trace>
  <inkml:trace contextRef="#ctx0" brushRef="#br0" timeOffset="2785.62">1444 88 9652,'0'0'10955,"-5"6"-10656,1-1-197,1 2 1,-1-1-1,1 1 1,0 0-1,0-1 1,1 1 0,0 1-1,-1-1 1,2 0-1,0 0 1,0 1-1,-1 9 1,0 24 357,2 43 0,1-40-312,2 243 508,-20-505-1112,18 213 448,-1 2 0,0-1 0,0 0 1,1 1-1,0-1 0,0 1 0,1-1 0,-1 0 0,1 1 1,-2 0-1,2 0 0,0 0 0,0 0 0,1 0 1,-2-1-1,2 2 0,-1-1 0,0 1 0,1-1 0,0 1 1,0 0-1,-1 0 0,1 1 0,0-1 0,0 0 1,0 1-1,4-2 0,5-2 14,0 2 0,0 0-1,0 0 1,0 2 0,24-1 0,-35 2-18,-1 0 0,0 0 0,0 0 1,1 0-1,-1 0 0,1 0 0,-1 0 1,1 1-1,-1-1 0,1 0 0,-1 0 1,1 1-1,-1-1 0,1 0 0,-1 1 1,0-1-1,1 0 0,-1 1 0,0-1 1,1 0-1,-1 1 0,0-1 0,0 1 1,0-1-1,0 1 0,0-1 0,0 1 1,1-1-1,-1 1 0,0-1 0,0 1 1,0-1-1,0 1 0,0-1 0,0 1 1,0-1-1,0 1 0,0-1 0,0 1 1,0-1-1,0 1 0,0-1 0,-1 1 1,1-1-1,0 1 0,0-1 0,0 2 1,0-2-1,0 1 0,0-1 0,-1 0 0,1 1 1,-1 0-1,-16 26-159,7-19 159,0-1 0,0 1 0,0-2 0,-1 0 0,0-1 0,0 0 0,0 0 0,0-1 0,-1-1 0,1-1 0,-22 2 0,32-4-79,19 0-845,1 0 747,2-1 0,-1-2 0,0 0 0,26-9 0,-37 9 161,-1 0-1,1 0 1,-1-1-1,1 0 1,-1-1-1,-1-1 1,1 0 0,-1 1-1,0-2 1,0 0-1,13-16 1,-7-10 306,-11 30 90,-1 10-101,1 9-241,-2-13-15,1 0 1,-1 0-1,1 0 1,0 0-1,-1 0 1,1 0-1,0-1 1,0 1-1,0-1 0,1 1 1,-1-1-1,0 0 1,1 0-1,0 2 1,-1-2-1,2 0 1,-2 0-1,1-1 0,0 1 1,0 0-1,0-1 1,0 1-1,1-1 1,-1 0-1,0 0 1,1 0-1,-1 0 1,1-1-1,-1 1 0,1-1 1,-1 1-1,0-1 1,1 0-1,0 0 1,-1 0-1,1 0 1,-1-1-1,1 1 0,2-2 1,1 1-70,1-1 1,0 0-1,0-1 1,-1 0-1,0 0 1,1 0 0,-1-2-1,0 1 1,-1-1-1,1 1 1,-1-1-1,0-1 1,6-7-1,4-1 239,-7 23 279,-8-7-429,1-1-1,0 1 1,0-1 0,0 0-1,1 1 1,-1-1 0,0 0-1,0 0 1,0 1 0,0-1-1,0 0 1,1 0 0,-1-1-1,1 1 1,-1 1-1,0-1 1,1-1 0,0 1-1,1 0 1,12 0 20,0-1 1,0-1-1,-1 0 1,2-1-1,-2-1 1,0-1-1,0 0 1,1 0-1,-1-2 1,-1-1-1,1 0 0,-1 0 1,14-11-1,-22 14-53,0 0 0,0-1 0,0 1-1,-1-2 1,1 1 0,-1-1-1,0 1 1,0-2 0,0 1 0,-2 0-1,2 0 1,-1 0 0,-1-2-1,0 2 1,1-1 0,-1-1 0,1-9-1,-1 0-27,1-1 0,-2 1 0,0-1 0,-1 0 0,-1 1 1,-3-21-1,-5 9 38,2 25 98,-1 19 30,1 17 44,1 0 0,2 0-1,0 2 1,3-1-1,0 0 1,3 44 0,-1 1-755,-3-59-877</inkml:trace>
  <inkml:trace contextRef="#ctx0" brushRef="#br0" timeOffset="2954.29">2045 192 2385,'0'0'17944,"68"-13"-17640,-21 1-192,4 1-112,0-3-864,-3-3-2289,-7-2 47,-11-1-3009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40.3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141 136 5491,'0'0'12037,"0"-8"-11255,0 4-745,0-1 0,0 1-1,1 0 1,0 0 0,0-1 0,0 1 0,0 0 0,0 0 0,1-1 0,0 1 0,0 1 0,0-1-1,0 0 1,0 0 0,1 1 0,0 0 0,-1-1 0,1 1 0,0 0 0,1 1 0,-1-1 0,0 1 0,1-2-1,-1 2 1,1 1 0,0-1 0,0 0 0,-1 1 0,6-2 0,1 0 8,3-3 13,0 2-1,1 0 1,0-1 0,27-1-1,-40 7-59,-1-1 0,1 1-1,0-1 1,-1 1 0,1-1 0,-1 1-1,1 0 1,0-1 0,-1 1-1,0 0 1,1-1 0,-1 2 0,1-1-1,-1 0 1,0-1 0,1 1-1,-1 0 1,0 0 0,0 0-1,0 0 1,0-1 0,0 1 0,0 0-1,0 0 1,0 0 0,0 1-1,0 35 15,-1-28 9,-1 17 180,0 0 0,-2 0 0,-12 43 0,-2 10 44,14-56-205,0-5-46,1-1 1,1 1 0,0-1-1,1 1 1,1 0 0,2 29-1,0-43 9,-1 1-1,1 0 1,0-1-1,0 0 1,0 0-1,0 0 1,1 0-1,0-1 1,-1 2-1,1-2 1,1 0 0,-1 0-1,0 0 1,1 1-1,-1-2 1,1 1-1,0-1 1,6 3-1,-2 0-91,1-2 0,-1 0 0,1 0-1,0-1 1,-1 0 0,1 1 0,0-2-1,10 0 1,-18-2 91,0 0 0,0 0-1,1-1 1,-1 1 0,0 0 0,0-1-1,-1 1 1,1-1 0,0 1 0,0 0-1,-1-1 1,1 1 0,-1-1 0,1 0 0,-1 0-1,1 0 1,-1 1 0,0-1 0,0 1-1,0-1 1,0 0 0,0-1 0,0 0-2,0 2 0,0 0 0,1 0 0,-1 0 0,0-1 0,0 1 0,0 0 0,-1 0 0,1 0 0,0-1 0,0 1 0,-1-1 0,1 1 0,0 0 1,-1 0-1,1-1 0,-1 1 0,0 0 0,1 0 0,-1 0 0,0 0 0,0 0 0,1 1 0,-1-1 0,0 0 0,0 0 0,0-1 0,0 2 0,0-1 0,0 1 1,0-1-1,0 0 0,-1 1 0,1 0 0,-2-1 0,1 1 15,0 1 0,-1-1 1,1 1-1,0-1 0,0 1 0,0 0 0,0 1 1,0-1-1,0 0 0,0 0 0,0 1 1,0-1-1,0 1 0,1-1 0,-1 1 0,0-1 1,1 1-1,0 1 0,-1-1 0,1 0 1,0 0-1,0 0 0,0 0 0,0 0 0,0 1 1,0-1-1,1 1 0,-1-1 0,1 3 1,-4 14 64,1 1 0,-2 35 0,3-23 10,-25 322 1012,26-333-979,-1 1 1,-1-1 0,-10 39 0,3-15 152,9-42-261,1 0 1,0-1-1,-1 0 1,1 0-1,-1 0 0,0 0 1,0 0-1,0 1 1,0-1-1,0 0 1,0-1-1,0 1 1,-1 0-1,1-1 1,0 1-1,-1-1 1,-1 3-1,-2-2 52,1 0 0,-1-1 0,1 1 0,-1-1 0,0 0 0,0 0 0,-5-1 0,6 1-12,-24 4-282,0-3 0,1-1 0,-1 0-1,-40-6 1,43-5-3300,1-5-4082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51.6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163 173 9604,'0'0'9333,"-2"-6"-8349,-5-18-213,7 24-746,0 0-1,0-1 0,-1 1 1,1 0-1,0 0 1,0-1-1,0 1 1,0 0-1,0 0 0,-1-1 1,1 1-1,0 0 1,0 0-1,0-2 1,0 2-1,0 0 0,0 0 1,0 0-1,-1 0 1,1 0-1,0-1 0,-1 1 1,1 0-1,0 0 1,0 0-1,-1 0 1,1 0-1,0 0 0,-1 0 1,1 0-1,0 0 1,-1 0-1,1 0 1,0 0-1,0 0 0,-1 0 1,1 0-1,0 0 1,-1 0-1,1 1 1,0-1-1,0 0 0,-1 0 1,1 0-1,0 0 1,0 2-1,-1-2 1,1 0-1,0 0 0,0 0 1,0 1-1,-1-1 1,1 0-1,0 0 1,0 1-1,0-1 0,0 0 1,0 1-1,0-1 1,-1 1-1,-10 16-209,11-16 302,-44 66 564,28-46-604,1 2 0,1 0-1,1 1 1,-15 36 0,46-124-651,55-128-88,-73 191 666,1 0 0,-1 0 0,0 0 0,1 0-1,-1 0 1,1 0 0,0 0 0,-1 0 0,1-1-1,0 1 1,-1 0 0,1 0 0,0 0 0,0 0-1,0 1 1,0-1 0,0 0 0,1 0 0,-1 1-6,-1 0 1,1 0-1,0 0 1,-1 0-1,1 0 1,-1 0-1,1 1 1,0-1-1,-1 0 1,0 0-1,0 0 1,1 1 0,-1-1-1,1 0 1,-1 1-1,1-1 1,-1 1-1,1-1 1,-1 0-1,1 1 1,-1-1-1,0 1 1,1-1-1,0 2 1,20 50-27,-15-37 151,1 5-240,-1 0 0,0 1 0,-1-1 0,-2 1-1,0 0 1,0 1 0,-2-1 0,0 1 0,-4 36 0,3-56-245,-1-1-1,1 0 1,-1 0 0,1 1 0,-1-1-1,0 0 1,0 0 0,1 0 0,0 0-1,-1 0 1,0 0 0,0 1 0,0-1-1,0 0 1,0 0 0,0 0-1,0-1 1,-1 1 0,1 0 0,0-1-1,0 1 1,-1-1 0,1 1 0,0-1-1,-1 0 1,1 0 0,-2 1 0,-12 0-5868</inkml:trace>
  <inkml:trace contextRef="#ctx0" brushRef="#br0" timeOffset="201.09">24 320 9588,'0'0'9701,"62"-29"-9573,-26 19-80,0 6-48,4 0-32,0 2-2465,-4 2-817,-7 0-3281</inkml:trace>
  <inkml:trace contextRef="#ctx0" brushRef="#br0" timeOffset="586.57">299 246 10837,'0'0'6275,"1"-2"-6219,0 1 1,0-1 0,0 0-1,0 1 1,0 0 0,1-1-1,-1 1 1,0 0 0,1 0-1,-1 0 1,0 0 0,3-1-1,-3 3-17,1 0 0,-1 0 0,1 0 0,-1 0 0,0 0 0,1 1 0,-1-1 0,0 0 0,0 2 0,0-2 0,0 1 0,0-1 0,0 1 0,-1 0 0,0-1 0,1 1 0,-1 0 0,1 0 0,-1-1 0,0 1 0,1 0 0,-1 0 0,0-1 0,0 2 0,0 1 0,-2 49 548,-1-31-268,2-30 372,9-37-207,-2 33-329,0 1 1,0-2-1,1 3 1,1-2-1,11-12 0,-16 21-333,0 0-1,0 0 1,1 0-1,-1 1 1,1-1-1,0 1 1,-2-1-1,10-2 1,-10 5-312,0-1 0,0 1 0,0-1 0,0 1 0,0 0 0,0 0 0,0 0 0,0 0 0,0 0 0,0 1 0,1-1 0,-2 1 0,1-1 0,0 1 0,0 0 0,0 0 0,0 0 0,-1 0 0,3 2 0,7 5-6649</inkml:trace>
  <inkml:trace contextRef="#ctx0" brushRef="#br0" timeOffset="3011.96">657 225 9220,'0'0'8060,"-12"-4"-7406,-36-15-230,46 19-402,0-1 1,1 1 0,-1-1 0,0 1-1,0 0 1,0 0 0,0 0-1,1 0 1,-1 0 0,0 0-1,1 0 1,-1 1 0,0-1-1,1 0 1,-1 1 0,0 0 0,1-1-1,-1 1 1,0 0 0,1 0-1,-1 0 1,1 0 0,-1 0-1,2 0 1,-2 1 0,1-1 0,0 0-1,0 2 1,0-2 0,-1 1-1,1-1 1,1 1 0,-1 0-1,-1 2 1,-1 3-87,1 0 0,0-1 0,1 0 0,1 1 0,-1 0 0,0 0 0,0 6 1,2-11 57,-1-2 0,0 0 0,1 0 0,-1 1 0,0-1 0,1 0 0,-1 0 0,0 0 0,0 1 0,0-1 0,1 0 0,-1 0 0,0 0 0,1 0 0,-1 0 0,1 0 0,-1 0 0,0 0 0,1 0 0,-1 0 0,1 0 0,-1 0 0,0 0 0,1 0 0,-1-1 0,1 1 0,-1 0 0,0 0 0,1 0 0,-1 0 0,0-1 0,1 1 0,-1 0 0,0 0 0,1-2 0,-1 2 0,0 0 0,0-1 0,1 1 0,14-12 224,6-43 732,-20 55-662,-1 11-440,0 35 369,2-13-99,-3 1 0,0-1-1,-8 49 1,8-73-76,-1-2 1,0 1-1,0 0 0,-1-1 1,0 1-1,0-1 0,0 0 1,0 0-1,-2 0 0,1-1 0,-1 1 1,1-1-1,-1 0 0,0-1 1,-1 1-1,1-1 0,-1 0 0,0-1 1,-13 9-1,18-13-14,1 1 1,-1-1-1,1 0 0,-1 0 1,1 0-1,-1 1 0,1-1 1,-1 0-1,1 0 0,-1 0 1,0 0-1,1 0 0,-1 0 0,1 0 1,0 0-1,0 0 0,-1 0 1,1-1-1,-1 1 0,0 0 1,1 0-1,-1 0 0,1-1 1,-1 1-1,1 0 0,0-1 1,-1 1-1,1 0 0,-1-1 0,1 1 1,0 0-1,-1-1 0,-7-23 239,5-36-397,3 53 193,1 1-114,0 0 0,0-1 1,1 1-1,-1 0 0,1 0 1,0-1-1,1 1 0,0 1 0,0-1 1,-1 0-1,1 1 0,1 0 0,0 0 1,0 0-1,-1 0 0,2 0 0,9-6 1,8-8-1630,0 1 0,38-20 0,-40 26-80,-10 6 1734,-2 2-561,-1-1 0,1-1 0,-2 1 0,12-10-1,-4-8 1301,-8-11 6087,-6 69-6559,-1-11-70,0-17-135,1 0 1,0 2-1,0-2 0,1 0 0,0 0 0,2 11 0,-3-17-38,0 1 0,1 0 1,0-1-1,0 1 0,0 1 0,0-2 0,0 1 0,0-1 0,1 0 0,-1 1 1,0-1-1,1 0 0,-1 0 0,1 0 0,0 0 0,-1 0 0,0 0 0,1 0 0,-1-1 1,1 1-1,0-1 0,0 1 0,0-1 0,-1 1 0,1-1 0,0 0 0,0 0 0,0 0 1,1 0-1,-1-1-17,0 1-1,0-1 1,0 1 0,0-1 0,0 1 0,0-1 0,0 0 0,0 0-1,-1 0 1,1 0 0,-1 0 0,1-1 0,-1 1 0,1-1-1,0 1 1,-1-1 0,0 1 0,1-2 0,-1 1 0,0 1 0,0-1-1,0 0 1,0-3 0,14-41-128,-13 42 730,-2 8-564,0 0 1,0 2 0,0-2-1,1 0 1,0 0 0,0 0-1,-1 0 1,1 1 0,0-1-1,1 0 1,0 0 0,0 0-1,0 0 1,0-1 0,4 6-1,-4-8-251,-1 1 0,1-1 0,0 1 0,0-1 0,1 0 0,-1 1 0,0-1 0,1 0-1,-1-1 1,0 1 0,0 0 0,1-1 0,-1 1 0,1-1 0,0 0 0,-1 0 0,1 0 0,-1 0-1,0 0 1,1-1 0,-1 1 0,1-1 0,-1 0 0,1 1 0,-1-1 0,3-2 0,-2 2-124,-1 0 0,1-1 0,0 1 0,-1-1 1,1 0-1,-1 1 0,-1-1 0,2 0 1,-1-1-1,0 0 0,0 1 0,0 0 0,0-1 1,-1 1-1,1-1 0,-1 0 0,1 1 0,0-7 1,0 1 972,0 0 0,-1-2 0,1 2 0,-2 0 0,1-15 0,1 9 3145,3 24-1955,2 19-599,-3-13-520,-1 2 0,1 31 1,-1-48 53,2-9-478,5-9-179,-3 5-45,-6 8-30,1 1 0,0-1 0,0 1-1,0-1 1,-1 0 0,1 0-1,-1-1 1,1-4 0,-2 8-55,2 4-11,0 0 38,0 0 0,-2 0 0,2 2 0,-1-2-1,0 0 1,0 1 0,0-1 0,-1 1 0,1 6 0,0-4 38,2 5 74,-1 2 1,0-1-1,-1 22 0,-1-34 135,3-2-163,0 0 0,0-1 1,0 1-1,0-1 0,0 1 0,0-1 0,0 0 1,-2 0-1,2 0 0,-1 0 0,0-2 0,0 2 0,2-6 1,9-12-274,19-11-572,-31 32 745,-1 0-78,2 1 96,0 1 1,1 0 0,-1 0 0,0 0 0,0 0-1,0 1 1,0-1 0,0 2 0,0-2 0,-1 1-1,0-1 1,0 1 0,2 4 0,1 1 30,-2-5-7,0-1 0,1 0 0,-1 0 0,0 0-1,0 0 1,1-1 0,-1 1 0,1 0 0,0-1 0,0 0 0,0 0-1,-2 0 1,2 1 0,1-1 0,-1 0 0,0-1 0,0 0 0,0 1 0,-1-1-1,1 0 1,5-1 0,-3 1-7,-1-1-1,1 0 0,-1 1 1,1-3-1,0 2 1,-1 0-1,0-1 1,1 0-1,-1 0 1,0 0-1,0-1 0,7-4 1,-8 2-26,-1 1-1,1 0 1,0 0 0,0 0 0,0 0-1,-1-2 1,0 2 0,0-1-1,0 0 1,-2 1 0,2-2 0,-1 1-1,0 0 1,-1 0 0,1 0 0,-1-1-1,0 1 1,-1-7 0,1 12-141,-1 1 36,0-1 159,0 1 0,0 0 1,0 0-1,0 0 1,0 0-1,0 1 1,0-1-1,1 0 0,-1 0 1,0 1-1,0-1 1,1 0-1,-1 1 0,1-1 1,-1 1-1,1 0 1,-1-1-1,1 1 0,0-1 1,0 1-1,0-1 1,0 1-1,0 1 1,-3 41 368,4-41-435,-1 0 0,1 0-1,-1-1 1,1 1 0,0 1 0,0-2-1,0 1 1,0-1 0,1 1-1,-1-1 1,1 0 0,-1 1 0,0-1-1,1 0 1,0 0 0,0 1 0,0-1-1,0-1 1,0 1 0,1 0 0,-1-1-1,0 0 1,0 1 0,0-1 0,1 0-1,0 0 1,-1-1 0,1 1-1,0 0 1,-1-1 0,4 0 0,-3 1-133,0 0 1,0-1-1,0 0 0,0 0 1,-1 0-1,1 0 1,0 0-1,0-1 0,0 1 1,0-1-1,0 0 1,-1 0-1,1 0 0,0 0 1,-1 0-1,1-1 1,0 1-1,-1-1 0,0 0 1,0 1-1,0-1 1,0 0-1,0-2 0,0 2 1,0 0-1,0-1 1,0 1-1,-1-1 0,2-2 1,-1-4 445,0 1 1,-1 0 0,0-1-1,0 1 1,0 0-1,-1-13 1837,0 48-1507,0-17-347,-1-4-169,1 0 0,0-1-1,0 1 1,1-1 0,0 2 0,1 4 0,-1-10-83,-1-1 1,0 1 0,0 0-1,1-1 1,-1 1-1,0-1 1,1 1 0,-1-1-1,1 1 1,-1 0-1,1-1 1,-1 0-1,1 2 1,-1-2 0,1 1-1,-1-1 1,1 0-1,0 1 1,-1-1-1,1 0 1,0 1 0,-1-1-1,1 0 5,1 0 1,-1 0-1,1 0 0,-1 0 0,1-1 1,-1 1-1,1 0 0,-1-1 0,1 1 1,-1-1-1,0-1 0,1 2 0,-1-1 1,1-2-1,7-4-137,-1 0 0,0-2-1,-1 0 1,12-17 0,0 1-570,2 80 1178,-19-53-473,0 0 0,0-1 0,-1 1 0,0 1 0,1-2 0,0 1 0,0-1 0,1 0 0,-1 1 0,0-1 0,0 0 0,1 0 0,-1-1 0,0 1 0,0 0 0,1-1 0,-1 0 0,1 1 0,-1-1 0,1 0 0,-1 0 0,0 0 0,0-1 0,1 1 0,-1-1 0,1 1 0,-1-1 0,1 0 0,-1 0 0,0 0 0,-1 0 0,2 0 0,-1-1 0,0 1 0,0-1 0,0 1 0,0-2 0,1 0 0,3-4-22,1 0 1,0-1-1,-2 1 0,1-1 1,-1 1-1,0-3 1,-1 2-1,8-17 1,-7 6-157,-2 0 0,1 0 1,-1 0-1,-1-1 1,-1 1-1,-2-27 1,1 34 155,0 12 76,-4 21 104,-1 15 644,0 73 0,11-15-5050,-5-84 524</inkml:trace>
  <inkml:trace contextRef="#ctx0" brushRef="#br0" timeOffset="3173.3">1591 232 11445,'0'0'7492,"80"-32"-7460,-29 24-32,7-2-256,-4 1-2994,-7-3-3153</inkml:trace>
  <inkml:trace contextRef="#ctx0" brushRef="#br0" timeOffset="3802.17">2238 1 12886,'0'0'7198,"0"4"-7019,-2 32 472,-2-1 0,-1-1 0,-16 58 0,2-14-262,-45 280 1092,64-353-1069,-1 6-1890,7-19-2987,7-14-1807</inkml:trace>
  <inkml:trace contextRef="#ctx0" brushRef="#br0" timeOffset="4056.35">2351 194 11685,'0'0'8786,"2"5"-8367,2 22 36,1-1 0,-2 1 0,-1 0 0,-2 0 0,-3 46 0,1 0-296,2 4-344,0-44-8197</inkml:trace>
  <inkml:trace contextRef="#ctx0" brushRef="#br0" timeOffset="4338.22">2358 254 8020,'0'0'7355,"8"-13"-6501,27-43-267,-32 54-566,0 0 1,0 0 0,0 0 0,1 0-1,-2 0 1,2 0 0,-1 1-1,1 0 1,-1-1 0,1 2 0,-1-1-1,1 0 1,0 1 0,-1-2 0,1 2-1,-1 0 1,1 0 0,0 2-1,-1-2 1,6 2 0,8 0 90,-16-2-110,0-1 0,-1 1 0,0 0 0,1 0 0,0 0 0,0-1 0,0 1 0,0 0 0,-1 0 0,1 0 0,0 1 0,0-1 0,0 0 0,0 0 1,0 0-1,-1 1 0,1-1 0,0 0 0,0 1 0,-1-1 0,1 0 0,0 1 0,0-1 0,-1 1 0,1 0 0,-1-1 0,1 1 0,0-1 0,-1 1 0,1 0 0,-1-1 0,0 1 0,0 0 0,0 0 0,1-1 0,-1 1 0,0 0 0,1 0 0,-1 0 0,0 0 0,0-1 1,0 1-1,0 0 0,0 0 0,0 0 0,0 0 0,0 1 0,0-2 0,0 1 0,-1 2 0,0-1 87,1 1 0,-2 0 0,1-1 1,-1 1-1,1-1 0,-1 0 0,0 2 0,0-2 1,0 0-1,0 0 0,0 0 0,-1-1 0,-2 4 1,-45 20 795,1 1-1255,18-6-2720,22-15-338,3-5-2439</inkml:trace>
  <inkml:trace contextRef="#ctx0" brushRef="#br0" timeOffset="5592.09">2737 205 8356,'0'0'9473,"1"-10"-8552,1-32-345,-2 42-572,0-1-1,0 0 1,0 0 0,0 1-1,0-1 1,0 0-1,0 1 1,0-1 0,-1 0-1,1 0 1,0 1-1,-1-1 1,1 1 0,0-1-1,-1 0 1,1 1-1,-1-1 1,1 1 0,-1-1-1,1 1 1,-1-2-1,1 2 1,-1-1 0,1 1-1,-1-1 1,0 1-1,1 0 1,-1-1 0,0 1-1,1 0 1,-1 0-1,0-1 1,0 1 0,1 0-1,-1 0 1,0 0-1,1 0 1,-1 0 0,0 0-1,0 0 1,1 0-1,-1 1 1,-26 7 345,24-6-337,0 1-1,0-1 0,0 1 0,1 0 0,0 0 0,0-1 0,0 3 0,0-2 1,0 0-1,0 0 0,0 1 0,1-1 0,-1 1 0,1-1 0,-1 7 0,1 1 3,-1 2 0,1-1-1,0 21 1,1-32-12,0-1 1,0 1-1,0 0 1,0 0-1,0-1 1,1 1-1,-1 0 1,0 0-1,0-1 1,1 1-1,-1 0 1,1-1-1,-1 1 1,1 0 0,-1-1-1,1 1 1,-1-1-1,0 1 1,0 0-1,1-1 1,0 0-1,-1 1 1,1-1-1,0 1 1,-1-1-1,1 0 1,0 1 0,0-1-1,-1 0 1,1 0-1,0 0 1,0 0-1,0 0 1,-1 0-1,1 0 1,0 0-1,0 0 1,0 0-1,-1 0 1,1 0-1,0 0 1,0 0 0,-1-1-1,2 0 1,0 1 6,1-1 0,-1 0 0,1 0 0,-1 0 0,1 0 0,-1 0 0,0 0 0,0-1 0,0 1 0,0-1 0,0 0 1,4-4-1,-2-4-15,0 1 1,-1-2 0,0 1-1,-1-1 1,0 1 0,0-1-1,0-12 1,-2 24 8,1 11 63,1 0 1,0-1 0,-1 1 0,10 22 0,-10-32-52,0 1 0,0-1 0,1 0 0,-1 1 1,1-1-1,-1 1 0,0-1 0,1 0 0,0 0 1,0 0-1,0 0 0,1-1 0,-1 1 0,0-1 1,1 1-1,-2-1 0,2 0 0,-1 0 0,1 0 1,-1 0-1,1 0 0,0-1 0,0 2 0,-1-2 1,0 0-1,4 0 0,1 0 34,0-2-1,0 1 1,0 0 0,-1-1 0,2 0 0,-1 0-1,-2-1 1,2 1 0,0-2 0,-2 1-1,2-2 1,-1 1 0,0 0 0,6-7 0,-8 8-52,-1-1 1,0 0 0,0 1 0,0-1-1,0 0 1,0 0 0,-1-1 0,1 1-1,-1 0 1,-1-1 0,1 1 0,-1-1 0,1-1-1,-1 2 1,0-1 0,0 0 0,-1 0-1,1 0 1,-1 0 0,0 0 0,-1 0-1,0-8 1,0 12-31,0 0-1,0 0 1,0 0-1,0 1 1,0-1-1,0 1 1,0-1-1,1 0 1,-1 1-1,0 0 0,0-1 1,0 1-1,0 0 1,0-1-1,-1 1 1,1 0-1,0 0 1,0 0-1,0 0 1,0 0-1,-1 0 1,1 1-1,0-1 1,0 0-1,-1 1 1,1-1 32,0 0 1,0 0 0,0 0 0,-1 0-1,1 1 1,0-1 0,0 0 0,0 1 0,0-1-1,0 1 1,-1-1 0,1 1 0,0-1-1,0 1 1,0 0 0,0 0 0,1-1 0,-1 1-1,1 0 1,-1 0 0,0 0 0,1 1-1,-1-1 1,0 0 0,1 0 0,-2 2 0,3-2-29,-1 0 0,1 0 1,0 1-1,-1-1 1,1 0-1,0 0 1,0-1-1,-1 1 0,0 0 1,1 0-1,0 0 1,0 0-1,0-1 0,0 1 1,0 0-1,0-1 1,0 1-1,1-1 1,-1 0-1,0 1 0,0-1 1,0 0-1,1 2 1,-1-2-1,0 0 1,0 0-1,0 0 0,0 0 1,0 0-1,0 0 1,2-2-1,57-2-1007,-31 2 1210,-28 2-115,0 1 1,0-1 0,0 1-1,0-1 1,0 1-1,0-1 1,0 1 0,0 0-1,0 0 1,0-1 0,-1 2-1,1-1 1,0 0 0,0 0-1,0 0 1,-1 0-1,1 0 1,0 0 0,-1 0-1,1 0 1,0 2 0,13 39 1071,-4-15-677,-7-21-469,0-1 0,0 0-1,1 1 1,0-1 0,0 0 0,-1-1-1,2 0 1,0 1 0,-1-1 0,2 0 0,-2-1-1,1 1 1,1-1 0,-1-1 0,0 1-1,1 0 1,0-1 0,-1 0 0,7 0 0,-6-1-426,-2 0 1,1-1-1,1 0 0,-1 0 1,-1 0-1,2-1 1,-1 0-1,0 0 1,-1 0-1,2-1 1,-1 1-1,0-1 1,-2-1-1,10-4 1,-10 5 75,0 0 0,-1-1 0,1 1 1,0-1-1,0 0 0,0-1 0,0 1 1,-1 0-1,-1 0 0,2 0 0,-1-1 0,0 1 1,-1-2-1,1 1 0,-1 1 0,2-7 1,-1-3 793,0 1-1,-1-1 1,-1 1 0,0-14 0,-1 3 1947,1 22-2292,0 1 1,0-1-1,0 1 0,0 0 1,0-1-1,-1 1 1,1-1-1,0 1 0,0-1 1,-1 1-1,1 0 1,0-1-1,-1 1 1,1 0-1,0-1 0,-1 1 1,1 0-1,0-2 1,-1 2-1,1 0 0,-1 0 1,1-1-1,0 1 1,-1 0-1,1 0 1,-1 0-1,1 0 0,-1 0 1,1 0-1,-1 0 1,1 0-1,-1 0 0,1 0 1,-1 0-1,1 0 1,-1 0-1,1 0 0,-1 0 1,1 0-1,0 0 1,-1 0-1,1 1 1,-1-1-1,0 2 0,-19 9 1224,17-6-1175,-1 1-1,0 1 1,1-2 0,0 1-1,0 0 1,1 2 0,0-2-1,0 0 1,1 1-1,-1 0 1,1 0 0,0-1-1,0 13 1,30-20 230,-25 0-575,0-1 0,1 0 1,-1 0-1,1 0 0,-2-2 1,1 2-1,0-1 0,0 0 1,0 0-1,-2 0 0,2-1 1,-1 1-1,0-2 0,4-4 1,-6 7 366,0 0 1,0 0 0,0 0 0,0 0 0,-1 0 0,1-1 0,0 0 0,-1 1 0,1 0-1,-1-1 1,1-2 1059,-8 39 754,6-30-1916,0-1 1,0 2-1,0-1 0,1 0 0,0 0 1,-1 0-1,1 0 0,1 1 0,-1-1 1,0 0-1,1 0 0,0-1 0,0 1 0,1 6 1,0-8-69,-1 0 0,1-1 0,0 1 0,0 0 0,0 0 0,0-1 1,0 0-1,0 1 0,0-1 0,0 1 0,0-1 0,1 0 0,-1 0 0,1-1 0,-1 1 1,1 0-1,-1-1 0,0 0 0,0 0 0,1 0 0,-1 0 0,5 0 0,1 0-875,1 0 0,-1-1-1,0 0 1,17-5-1,-21 4-302,1 1-1,-2-1 1,2-1 0,-1 1-1,0 0 1,6-6 0,8-10-6451</inkml:trace>
  <inkml:trace contextRef="#ctx0" brushRef="#br0" timeOffset="6801.75">3474 157 3185,'0'0'12750,"0"12"-9447,0 40-1838,8 22 1144,-8-73-2222,4-31-120,-3 24-303,0 0 0,0 0 1,0 0-1,1 0 1,0 0-1,5-7 1,-6 10-8,0 2 1,0-1 0,0 0 0,0 1 0,0-1-1,0 1 1,-1-1 0,2 1 0,-1-1 0,1 1 0,-1 0-1,1 0 1,0 0 0,-1 0 0,1 0 0,0 0-1,0 0 1,0 1 0,-1-1 0,0 1 0,1-2 0,3 1-1,-4 2 42,0 2 0,0-2 0,0 0 0,0 0 0,0 1 0,0-1 0,0 0 0,0 1-1,-1-1 1,1 1 0,0-1 0,-1 1 0,1-1 0,-1 1 0,0-1 0,1 4 0,3 28 75,1 22 649,-5-55-378,14-41-276,-12 37-135,0-1 0,0 1 0,0 0-1,0 0 1,1 0 0,0 0 0,-2 0 0,2 1 0,1 0 0,-1 0 0,0 0 0,1-1-1,0 1 1,-2 1 0,2-1 0,0 1 0,0 0 0,1 0 0,-2 1 0,1-1 0,1 1-1,6-1 1,-9 6 171,1 1-1,-1 0 1,-1 0-1,1 1 0,-1-2 1,1 2-1,-1-1 1,-1 0-1,1 7 1,0-9-16,-1 1-26,0 0 0,1 1 0,0-1 0,-1 0-1,1 0 1,0 0 0,0-1 0,1 2 0,0-1 0,-1-1 0,1 1-1,5 5 1,-4-7-47,-1 1 0,1-1 0,0-1 0,0 1 0,0-1 0,0 0 0,0 0 0,-1 0 0,1 0 0,1 0 0,-1-1 0,0 0 0,0 0 0,0 1 0,5-2 0,2 1-50,-1-1 0,1 0 0,-2 0 0,2-1 0,-2-1 0,2 1-1,-2-2 1,1 0 0,0 0 0,12-7 0,-18 8-26,1 0 0,0 0 0,0 0 0,0-1 0,-2 1 0,2-1 0,-1 1-1,0-2 1,0 1 0,0 0 0,0 0 0,-1-1 0,0 1 0,0-2 0,0 2 0,-1-1-1,1 0 1,-1 0 0,0 0 0,0 0 0,0-10 0,-1 15 57,0-1 0,0 1 0,-1 0 0,1-2 0,0 2 0,0 0 0,-1 0 0,1-1 0,0 1 0,-1 0 0,1 0-1,0-1 1,-1 1 0,1 0 0,0 0 0,-1 0 0,1 0 0,0 0 0,-1 0 0,1-1 0,0 1 0,-1 0 0,1 0 0,0 0 0,-1 0 0,1 0 0,-1 0 0,1 0 0,0 0 0,-1 1 0,1-1 0,0 0 0,-1 0 0,1 0 0,0 0 0,-1 0 0,1 1 0,0-1 0,-1 0 0,1 0 0,0 1 0,0-1 0,-16 12 325,13-8-280,1 1-1,1-1 1,-1 2-1,0-1 1,1 0 0,0 0-1,0 1 1,0-1 0,0 0-1,1 0 1,0 0-1,0 9 1,0-9-47,1-3 12,0-1 0,-1 0 0,1 0 0,0 0-1,0 0 1,0 0 0,0 0 0,0 1 0,0-1 0,0 0 0,-1 0-1,1 0 1,0-1 0,1 1 0,-1 0 0,0-1 0,0 1 0,1-1-1,-1 0 1,0 1 0,1-1 0,-1 0 0,0 0 0,1 0 0,-1 0-1,0 0 1,1 0 0,-2 0 0,4-1 0,41-3-154,-36-1-21,-2 1 1,1 0-1,0-1 1,-1 0 0,0 0-1,-1-2 1,1 1-1,0 0 1,-1-2-1,0 1 1,0 0-1,-1 0 1,-1-2-1,10-16 1,-10 19 93,-2-1 0,1-1-1,0 0 1,0 1 0,-1 0 0,0-2 0,-1 2 0,1-1-1,-1-1 1,-1 2 0,0-1 0,0-1 0,0 2-1,-1-1 1,0-1 0,0 2 0,-6-16 0,0 11 1100,6 27-241,1 10-427,-4 34 724,1 65 1,3-104-1034,0-20-168,0 1 0,0 0 0,1 0 1,-1-1-1,0 2 0,0-1 0,0 0 0,1-1 0,-1 1 0,0 0 0,0 0 0,1-1 1,-1 1-1,1 0 0,-1-1 0,1 1 0,-1-1 0,1 1 0,-1-1 0,1 1 0,0 0 1,0 0-173,-1-1 0,1 0 0,0 1 0,0-1 0,0 0 0,0 0 0,0 1 0,-1-1 0,1 0 0,0 0 0,0 0 0,0 0 0,0 0 0,0 0 0,0-1 1,0 1-1,0 0 0,-1 0 0,1-1 0,0 1 0,0 0 0,0-1 0,-1 1 0,0-1 0,1 1 0,0-1 0,-1 1 0,1-1 0,0 0 0,0-1 0,10-12-8947</inkml:trace>
  <inkml:trace contextRef="#ctx0" brushRef="#br0" timeOffset="6949.08">4005 146 12902,'0'0'9428,"8"-12"-9636,17 12 208,12 0-240,2 0-2577,4 0-2210,1-6-4641</inkml:trace>
  <inkml:trace contextRef="#ctx0" brushRef="#br0" timeOffset="7321.84">4262 165 11845,'0'0'8783,"18"0"-7468,-17 0-1306,0 0 0,1 0 0,-1 0-1,0 1 1,0-1 0,0 0-1,0 0 1,0 0 0,0-1 0,0 1-1,0 0 1,0 0 0,0 0 0,0-2-1,0 2 1,-1-1 0,1 1-1,0-1 1,0 1 0,0-1 0,-1 1-1,1-1 1,0 0 0,0 1 0,0-1-1,-1 0 1,1 0 0,0 0-1,-1 0 1,1 1 0,-1-1 0,1 0-1,-1 0 1,0 0 0,1 0 0,-1 0-1,0 0 1,1 0 0,-1 0-1,0 0 1,0 0 0,0-1 0,0 0-1,0 1 1,0 0 0,0 0 0,-1-2-1,-2 2 27,1 0 1,-1 1-1,0-1 0,1 0 1,0 1-1,-1-1 0,0 1 0,0 0 1,0 0-1,0 0 0,1 0 0,0 1 1,-4 0-1,1 0 29,1 0 1,0 1 0,0 0-1,0 0 1,0 1 0,-1-1 0,1 1-1,2-1 1,-2 1 0,0 0-1,1 0 1,-1 1 0,1-1-1,1 2 1,-1-2 0,0 1-1,1 0 1,-1 0 0,1 0-1,0 2 1,0-2 0,1 0-1,0 1 1,0 0 0,0 0-1,0 0 1,0-1 0,0 7-1,2-9-66,-1-1-1,1 2 0,0-1 1,0 0-1,-1 0 0,1-1 1,0 1-1,0 0 0,0-1 1,0 1-1,0-1 0,1 1 0,-1-1 1,1 0-1,-1 0 0,1 1 1,-1 0-1,1-1 0,0 0 1,0-1-1,-1 1 0,0 0 1,1-1-1,0 1 0,0-1 1,0 1-1,0-1 0,0 0 1,3 0-1,61 5-1409,-63-5 1197,35-1-2893,-1-7-3250</inkml:trace>
  <inkml:trace contextRef="#ctx0" brushRef="#br0" timeOffset="7639.95">4477 98 6275,'0'0'13353,"6"13"-12737,1 0-585,2 0 196,-2 1 0,1 1 0,-2-1 0,0 1 0,-1-1-1,0 2 1,-1 0 0,-1-1 0,3 18 0,-7-30-181,0-2 1,0 0-1,0 1 1,0-1 0,0 0-1,0 0 1,0 0 0,0 0-1,0 0 1,0 0-1,-1 0 1,1 0 0,-1 0-1,1-1 1,-1 1-1,1 0 1,-1-1 0,0 0-1,1 1 1,-1-1-1,0 0 1,2 0 0,-2 0-1,0 0 1,1 0-1,-4 0 1,-2 0 134,2 0 0,-2 0 0,0 0 1,1-1-1,-13-3 0,19 4-156,-2-1 1,1 0-1,-1 1 0,1-1 1,0 0-1,0 0 1,-1 0-1,1 0 1,0 0-1,0 0 0,0-1 1,0 1-1,0 0 1,0-1-1,0 0 1,1 1-1,-1 0 1,0-1-1,1 1 0,0-1 1,0 1-1,-1-1 1,1 1-1,0-1 1,0 0-1,0 1 0,0-1 1,0 1-1,0-1 1,0 0-1,0 0 1,1 1-1,-1-1 0,0 1 1,0-1-1,0 1 1,1-1-1,1-1 1,0-2-18,0 1 0,1-2 0,0 1 0,0 1 0,0 0 0,-1-1 0,2 0 0,0 2 0,0-1 0,3-3 0,16-9-142,1 2-1,0 0 0,0 2 1,27-9-1,106-30-4776,-107 36-683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40.4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1 129 3506,'0'0'8401,"11"-9"-2446,9 7-5329,64-2-639,90-16-1,-50 5 44,341-9 160,-161 17-190,-250 5-1,73-14 0,-8 1 8,4 3 36,-120 10-665,-11 1-5157,-18 1-2163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44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614 87 7379,'0'0'8434,"0"19"-7100,-2 17-1269,-2 0 1,-9 44 0,6-43 112,1-1 0,-1 48 0,4 139 176,-9-174-98,12-49-111,-20-6 279,13-1-439,-1-1 0,1-1 1,0 0-1,1 0 0,0 0 0,0-1 1,1 0-1,-7-16 0,-10-20 222,21 44-164,1 1-19,9 24-539,-7-20 524,102 154 89,-104-157-98,0 1 0,1-1 0,-1 1 0,0-1 0,1 1-1,-1-1 1,1 0 0,-1 1 0,1-1 0,-1 1 0,1-1 0,-1 0 0,1 1 0,-1-1 0,1 0 0,-1 0 0,1 1-1,-1-1 1,1 0 0,0 0 0,-1 0 0,1 0 0,-1 0 0,1 0 0,0 0 0,-1 0 0,1 0 0,-1 0 0,1 0-1,0 0 1,-1 0 0,1-1 0,-1 1 0,1 0 0,-1 0 0,1-1 0,-1 1 0,1 0 0,-1-1 0,1 1 0,-1 0-1,1-1 1,-1 1 0,1-1 0,-1 1 0,0-1 0,1 1 0,-1-1 0,0 1 0,1-1 0,-1 1 0,0-1 0,0 1-1,0-1 1,1-1 0,19-39 110,-17 34-103,11-24-9,1 1 0,1 1 0,38-52 0,-53 80-230</inkml:trace>
  <inkml:trace contextRef="#ctx0" brushRef="#br0" timeOffset="2660.97">20 973 7716,'0'0'7003,"-2"-5"-6456,-3-8 646,1 13-525,-2 30-387,4 49-348,2 0 222,0-50 120,0-41 643,0-11-909,1-1 0,6-34 0,-6 52-56,0 1 0,0-1 0,0 1 0,1 0 0,0-1 0,0 1 0,0 0 0,1 0 0,-1 0 0,1 1 0,0-1 0,1 1 0,-1-1 0,1 1 0,0 0 0,7-5 1,-10 8 15,1 0 0,0 0 0,0 1 0,-1-1 0,1 1 0,0 0 0,0-1 0,0 1 0,0 0 0,-1 0 0,1 0 0,0 0 0,0 1 0,0-1 0,-1 0 0,1 1 0,0-1 0,0 1 0,-1 0 0,1-1 0,0 1 0,-1 0 0,1 0 0,-1 0 0,1 0 0,-1 1 0,1-1 0,-1 0 0,0 1 0,0-1 0,1 1 0,-1-1 0,0 1 0,0-1 0,0 3 0,2 1 24,0 0 0,0 0 0,0 0 0,-1 1 1,0-1-1,0 1 0,-1 0 0,1-1 0,0 13 0,-6 58-201,2-45 375,1-27 74,0-10 141,2-3-414,1 1 1,-1-1 0,1 0-1,1 1 1,0 0 0,0-1-1,0 1 1,1 0-1,8-11 1,-6 8-20,2 0 0,-1 0 0,2 1 0,-1 0 1,20-17-1,-27 26 51,-1 1 1,0 0-1,1-1 0,-1 1 1,0 0-1,1 0 1,-1-1-1,1 1 1,-1 0-1,1 0 0,-1 0 1,1 0-1,-1 0 1,0-1-1,1 1 1,-1 0-1,1 0 0,-1 0 1,1 0-1,-1 0 1,1 0-1,-1 1 1,1-1-1,-1 0 0,1 0 1,-1 0-1,1 0 1,-1 1-1,0-1 1,1 0-1,-1 0 1,1 1-1,-1-1 0,1 1 1,9 18 45,-3 22 143,-4 9 392,3 26-1460,-5-75 565,-1 0 1,1 0 0,-1 0 0,1 0-1,-1 0 1,1 0 0,0-1 0,-1 1-1,1 0 1,0 0 0,0-1-1,-1 1 1,1-1 0,0 1 0,0-1-1,0 1 1,0-1 0,0 1 0,0-1-1,0 0 1,0 1 0,0-1 0,0 0-1,0 0 1,0 0 0,0 0 0,0 0-1,0 0 1,0 0 0,1 0 0,13 0-4335</inkml:trace>
  <inkml:trace contextRef="#ctx0" brushRef="#br0" timeOffset="4863.37">474 1082 2545,'0'0'8524,"5"-15"-7422,15-47-206,-18 59-671,-1-1 0,0 0 0,0 0-1,0 0 1,-1 0 0,1 0 0,-1 0 0,0 0-1,0 0 1,0 0 0,-1 0 0,1 0-1,-1 0 1,-2-6 0,3 9-205,-1 0 0,0 0 0,0 0 0,0 0 0,1 0 0,-1 1 0,0-1 1,0 0-1,0 1 0,0-1 0,0 0 0,0 1 0,0-1 0,-1 1 0,1 0 0,0-1 0,0 1 0,0 0 0,0 0 0,-1 0 0,1 0 0,0 0 0,0 0 0,0 0 0,0 0 1,-1 0-1,1 0 0,0 1 0,0-1 0,0 0 0,0 1 0,0-1 0,0 1 0,0 0 0,0-1 0,0 1 0,0 0 0,-2 1 0,-1 1-30,-1 1 1,1 0-1,0 0 0,0 0 0,0 1 1,0-1-1,1 1 0,0 0 0,-1 0 1,2 0-1,-1 1 0,1-1 1,0 1-1,0-1 0,0 1 0,1 0 1,0 0-1,0-1 0,0 1 0,1 0 1,0 0-1,0 0 0,0 0 0,1 0 1,1 6-1,-1-11 11,0 1 0,1 0 0,-1-1 0,1 1 1,-1-1-1,1 0 0,0 1 0,0-1 0,-1 0 0,1 0 0,0 0 1,0-1-1,0 1 0,0 0 0,0-1 0,0 1 0,0-1 1,0 1-1,0-1 0,0 0 0,0 0 0,1 0 0,-1 0 0,0-1 1,0 1-1,0 0 0,0-1 0,0 0 0,0 1 0,0-1 1,0 0-1,-1 0 0,1 0 0,0 0 0,0 0 0,2-3 0,20-47-346,-10 18-15,-14 33 356,0-1 0,0 1-1,0 0 1,0-1 0,0 1-1,0 0 1,0-1 0,0 1 0,0 0-1,0-1 1,1 1 0,-1 0 0,0 0-1,0-1 1,0 1 0,0 0 0,0-1-1,1 1 1,-1 0 0,0 0-1,0-1 1,1 1 0,-1 0 0,0 0-1,0-1 1,1 1 0,-1 0 0,0 0-1,1 0 1,-1 0 0,0 0-1,0-1 1,1 1 0,-1 0 0,0 0-1,1 0 1,-1 0 0,0 0 0,1 0-1,0 0 1,7 24 28,8 13 80,-15-36-100,0 1 1,1-1-1,-1 1 0,0-1 0,1 0 0,-1 0 0,1 0 0,0 0 0,-1 0 0,1 0 0,0 0 0,-1-1 0,1 1 0,0-1 0,0 1 0,0-1 0,0 0 0,0 1 0,-1-1 0,4 0 0,-3 0 8,-1 0-1,1-1 0,0 1 0,0 0 0,0 0 0,-1-1 0,1 1 0,0-1 0,-1 0 1,1 1-1,0-1 0,-1 0 0,1 0 0,-1 0 0,1 0 0,-1 0 0,1 0 0,-1-1 0,0 1 1,0 0-1,2-3 0,14-37-17,-12 25 42,9 118 503,-14-102-519,1 0 0,-1 0 0,0-1 0,0 1 0,1 0 0,-1 0 0,0 0 0,1 0 0,-1-1 0,0 1 0,0 0 0,1 0 0,-1 0 0,0 0 0,1 0 0,-1 0 0,0 0 0,1 0 1,-1 0-1,0 0 0,1 0 0,-1 0 0,0 0 0,1 0 0,-1 0 0,0 0 0,0 0 0,1 0 0,-1 1 0,0-1 0,1 0 0,-1 0 0,0 0 0,0 0 0,1 1 0,-1-1 0,0 0 0,0 0 0,0 1 0,1-1 0,-1 0 0,0 0 0,0 1 0,0-1 0,0 0 0,1 1 0,-1-1 0,0 0 0,0 1 0,0-1 0,0 0 0,0 1 0,0-1 0,0 0 0,0 1 0,0-1 0,0 0 0,0 0 0,0 1 0,0-1 0,0 1 0,24-35-60,-7 11-190,25-18-621,-39 40 801,-2 1 10,-1 27-731,1-22 812,-1 1 1,1-1-1,0 0 1,1 1-1,-1-1 1,1 0-1,0 0 1,0 0 0,1 0-1,-1 0 1,1 0-1,0-1 1,7 9-1,-6-11-107,-1 1-1,1-1 0,0 0 1,0 0-1,0 0 0,0-1 0,0 1 1,0-1-1,1 0 0,-1 0 1,0 0-1,1-1 0,-1 0 0,0 0 1,1 0-1,-1 0 0,8-2 1,-4 0-351,-1 1 0,1-2 0,-1 1-1,0-1 1,0 0 0,0-1 0,10-6 0,-14 8 307,0 0-1,0 0 0,0 0 1,-1 0-1,1 0 1,-1-1-1,1 1 0,-1-1 1,0 1-1,0-1 0,0 0 1,0 0-1,0 0 0,-1 0 1,1-1-1,-1 1 0,0 0 1,0 0-1,1-5 0,-2 7 227,-1 0-1,1 1 0,0-1 0,0 0 1,-1 1-1,1-1 0,0 0 0,-1 1 0,1-1 1,-1 1-1,1-1 0,-1 0 0,1 1 1,-1-1-1,1 1 0,-1 0 0,1-1 1,-1 1-1,0-1 0,1 1 0,-1 0 0,0-1 1,1 1-1,-1 0 0,0 0 0,1 0 1,-1 0-1,0-1 0,1 1 0,-1 0 1,0 0-1,0 0 0,1 1 0,-1-1 0,-1 0 1,1 0-59,-1 0 0,1 0 0,-1 0 0,1 1 0,0-1 1,-1 0-1,1 1 0,0-1 0,-1 1 0,1-1 0,0 1 1,0-1-1,-1 1 0,1 0 0,0 0 0,0 0 0,0 0 1,-2 1-1,1 4-5,0-1 1,0 1 0,0 0 0,1-1-1,0 1 1,0 0 0,0 0 0,1 0-1,0 0 1,0 0 0,0 0 0,2 8-1,-2-14-44,1 1 0,-1-1 0,0 1 0,1-1 0,-1 1 0,0-1 0,1 0 0,-1 1 0,1-1 0,-1 1 0,0-1 0,1 0 0,-1 1 0,1-1 0,-1 0 0,1 0 0,-1 1 0,1-1 0,0 0 0,-1 0 0,1 0 0,-1 0 0,1 0 0,-1 1 0,1-1 0,0 0 0,-1 0 0,1-1 0,-1 1 0,1 0 0,-1 0 0,1 0 0,-1 0 0,1 0 0,0-1 0,-1 1 0,1 0 0,-1 0 0,1-1 0,0 0 0,16-14 403,-5-9-682,-2 0-1,0 0 1,-2-1-1,0-1 0,-2 1 1,-1-1-1,-1 0 1,-1 0-1,-1-49 0,-2 75 305,0 25-231,0 288 3466,0-312-3261,0 0 0,0 0 0,0 0-1,0 0 1,0 0 0,0 0 0,0 0-1,1 0 1,-1 0 0,0 0 0,0 0 0,1 0-1,-1 0 1,0 0 0,1 0 0,-1 0-1,1 0 1,0 0 0,-1-1 0,1 1 0,0 0-1,-1 0 1,1-1 0,0 1 0,0 0-1,-1-1 1,1 1 0,0-1 0,0 1 0,0-1-1,0 1 1,0-1 0,0 0 0,0 0-1,0 1 1,0-1 0,0 0 0,0 0-1,0 0 1,1 0 0,1 0 3,-1-1-1,0 1 1,0-1-1,0 1 1,0-1 0,0 0-1,0 0 1,0 0 0,0 0-1,0 0 1,0 0-1,0-1 1,0 1 0,-1-1-1,1 1 1,0-1 0,1-2-1,3-6-226,1 0 0,-1-1 0,-1 1 0,1-2 0,-2 1 0,0 0 0,0-1 0,-1 0 0,0 0 0,-1 0 0,1-23 603,-7 75-346,2-25 88,1 0-1,0 0 0,1 16 0,0-9-65,0-21-55,0 0 0,1 0-1,-1 0 1,0 0 0,0 0 0,0 0 0,1-1-1,-1 1 1,0 0 0,1 0 0,-1 0-1,1 0 1,-1-1 0,1 1 0,-1 0 0,1-1-1,0 1 1,-1 0 0,1-1 0,0 1-1,-1-1 1,1 1 0,0-1 0,0 1-1,0-1 1,-1 0 0,1 1 0,0-1 0,0 0-1,0 0 1,0 1 0,0-1 0,0 0-1,-1 0 1,1 0 0,0 0 0,0 0 0,0 0-1,0-1 1,0 1 0,0 0 0,-1 0-1,1-1 1,1 1 0,1-1 28,1 0 0,-1 0 0,0 0 0,0 0 0,0 0 1,0-1-1,0 0 0,0 1 0,0-1 0,4-4 0,-3 1-5,0-1 1,-1 1-1,0-1 0,0 0 0,-1 1 1,0-1-1,0 0 0,0-1 0,0 1 0,-1 0 1,0-1-1,-1 1 0,1-12 0,-1 14-16,0 0-1,0 0 0,-1-1 0,1 1 0,-1 0 0,0 0 0,0 0 1,0 0-1,0 0 0,-1 0 0,0 0 0,0 0 0,0 1 0,0-1 0,0 0 1,-1 1-1,0 0 0,1 0 0,-1 0 0,0 0 0,-6-4 0,8 6-18,-1 0-1,1 1 0,-1-1 0,1 0 0,-1 1 0,1-1 0,-1 1 0,1 0 0,-1 0 0,1-1 0,-1 1 0,1 0 0,-1 0 0,1 0 0,-1 1 0,0-1 0,1 0 0,-1 1 0,1-1 0,-1 1 0,1-1 0,0 1 1,-1-1-1,1 1 0,-1 0 0,1 0 0,0 0 0,0 0 0,-3 2 0,3-1-410,-1 0 0,0 1 0,0-1 0,1 0 1,-1 1-1,1 0 0,0-1 0,-1 1 0,1 0 0,1-1 0,-1 1 0,0 0 1,1 0-1,-1 0 0,1 3 0,0 0-5675</inkml:trace>
  <inkml:trace contextRef="#ctx0" brushRef="#br0" timeOffset="5714.2">1251 953 6403,'0'0'5741,"9"4"-5202,-2 0-316,1 1-1,-1 1 1,0-1 0,0 1 0,-1 1-1,10 11 1,-13-15-47,0 0 0,-1 0 0,0 0 1,1 1-1,-1-1 0,0 1 0,-1 0 0,1-1 0,-1 1 1,1 0-1,-1 0 0,0 0 0,-1 0 0,1 0 0,-1 0 1,1 0-1,-1 0 0,0 0 0,-1 0 0,1 0 0,-2 5 1,-5 2 1235,2-21-819,5-24-1395,7 24 360,0 0 0,1 1 1,0 0-1,1 0 0,-1 1 0,1 0 1,16-10-1,5-5 233,-25 15 2939,-13 19-1709,6-8-1026,1 0 1,0 0-1,-1 0 0,1 0 1,1 0-1,-1 0 0,0 0 1,1 1-1,-1-1 0,1 0 1,0 0-1,0 0 0,0 1 1,1-1-1,-1 0 0,1 0 1,0 0-1,-1 0 0,3 5 1,-1-6 12,0 0-1,0 0 1,-1 0 0,1 0 0,1 0-1,-1-1 1,0 1 0,0-1 0,1 1-1,-1-1 1,0 0 0,1 0 0,-1 0-1,1 0 1,0 0 0,-1-1 0,1 1-1,0-1 1,-1 0 0,1 0 0,0 0-1,3 0 1,0 0 4,0 0 0,1-1 0,-1 1 0,0-1 0,0-1 0,0 1-1,0-1 1,0 0 0,6-3 0,-10 4-10,0-1 0,1 1-1,-1-1 1,0 1 0,0-1 0,-1 0-1,1 0 1,0 0 0,0 0 0,-1 0-1,1 0 1,-1-1 0,0 1 0,0 0-1,1-1 1,-2 1 0,1-1 0,0 1-1,0-1 1,-1 1 0,1-1 0,-1 0-1,0 1 1,0-4 0,0-56 598,0 61-346,-1 20-438,-11 74 264,1 97 0,8-123-8,2-57-39,1-1 1,-1 1 0,-1-1-1,0 1 1,0-1 0,-5 11-1,6-17-9,0-1-1,0 1 1,0-1-1,-1 0 1,1 0-1,-1 1 1,1-1-1,-1 0 1,0 0-1,0-1 1,0 1-1,0 0 1,0-1-1,0 1 1,0-1-1,0 0 1,-1 1-1,1-1 1,-1 0-1,1 0 1,-1-1-1,1 1 1,-1-1-1,1 1 0,-1-1 1,-3 0-1,3 0-15,0 0-1,1 0 0,-1-1 0,0 0 0,0 1 0,1-1 0,-1 0 1,1 0-1,-1 0 0,1-1 0,-1 1 0,1-1 0,0 1 1,0-1-1,-1 0 0,1 0 0,0 0 0,1 0 0,-1 0 0,0 0 1,1-1-1,-1 1 0,1 0 0,-1-1 0,1 1 0,0-1 0,0 0 1,0 1-1,1-1 0,-1 0 0,0-5 0,0 1-139,0 1 1,1-1-1,0 0 0,0 1 0,0-1 0,1 0 0,0 0 1,0 1-1,0-1 0,1 1 0,0-1 0,1 1 1,3-9-1,8-4-1409,0 0-1,1 2 1,1-1 0,0 2 0,21-17 0,12-9-8944</inkml:trace>
  <inkml:trace contextRef="#ctx0" brushRef="#br0" timeOffset="7355.63">1763 25 4818,'0'0'10002,"36"2"-8188,25-4-713,63-11-1,-56 7-954,132 7-1,-71 3-62,555 1 96,-578-9-130,-59 2-54,1 1 0,82 10 0,-81-7 250,-46-2-1893,-9 0-1755,6 0 3066,-18 0-5298</inkml:trace>
  <inkml:trace contextRef="#ctx0" brushRef="#br0" timeOffset="8363">3005 0 6035,'0'0'5605,"7"16"-4629,1 18-211,1-1 0,1 0-1,2-1 1,1 0-1,19 33 1,0 2-217,28 94 568,-25-61-338,-30-74-437,-5-25-325,0-1 0,0 1-1,0-1 1,-1 0-1,1 1 1,0-1 0,0 1-1,0-1 1,-1 0-1,1 1 1,0-1-1,0 0 1,-1 1 0,1-1-1,0 0 1,-1 0-1,1 1 1,0-1 0,-1 0-1,1 0 1,0 1-1,-1-1 1,1 0 0,0 0-1,-1 0 1,1 0-1,-1 0 1,1 0-1,0 0 1,-1 0 0,1 0-1,-1 0 1,-3 0 6,0-1 0,0 0 0,1-1-1,-1 1 1,0-1 0,1 0 0,-1 1 0,1-2 0,-1 1 0,-3-4 0,1 2-19,-1-1 0,1 0 0,0-1-1,1 1 1,-1-1 0,1-1 0,0 1 0,1-1 0,-1 1 0,1-1 0,-3-9 0,23 34-148,2-1 0,37 28 0,-49-40 158,1-1-1,0 1 1,0-2 0,0 1 0,0-1 0,1 0 0,-1-1 0,15 3 0,-19-4-4,0-1 0,0 0 1,0 0-1,0 0 0,0 0 0,0 0 0,0-1 0,0 1 1,-1-1-1,1 0 0,0 0 0,0 0 0,-1 0 0,1-1 1,0 1-1,-1-1 0,1 1 0,-1-1 0,0 0 0,1 0 1,-1 0-1,0 0 0,0-1 0,-1 1 0,4-6 0,7-14-44,-1-1-1,-2-1 1,0 0-1,-2 0 1,7-34-1,-10 50-1299,-1 0-4880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58.3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133 250 5811,'0'0'6587,"0"0"-6484,0-1 0,-1 1 0,1-1 0,0 1-1,-1 0 1,1-1 0,0 1 0,-1 0 0,1-1 0,-1 1 0,1 0 0,0 0 0,-1-1 0,1 1 0,-1 0 0,1 0 0,-1 0 0,1 0 0,-1 0 0,1 0 0,-1 0 0,1 0 0,-1 0 0,1 0 0,-1 0 0,0 0 0,-4 3 3,1 0 0,0 0 0,-1 0 0,1 1 0,0 0 0,1 0 0,-1 0 0,1 0 0,-1 1 0,-1 4 0,-31 55 641,29-50-574,5-10-150,0 0 0,0-1 0,1 1 0,-1 0 0,1 0 0,0 0 0,0 0 0,1 0-1,-1 0 1,1 0 0,0 1 0,0-1 0,1 7 0,-1-10-12,1 1 0,0 0 0,-1 0 0,1-1 0,0 1 0,0-1 0,0 1 0,0-1 0,0 1 0,1-1 0,-1 0 0,0 1 0,1-1 0,-1 0 0,1 0 0,-1 0 0,1 0 0,-1 0 0,1-1 0,0 1 0,0 0 0,-1-1 0,1 1-1,0-1 1,0 1 0,-1-1 0,1 0 0,0 0 0,0 0 0,0 0 0,2 0 0,2 0 0,0-1 0,1 1-1,-1-1 1,0 0 0,0-1-1,0 1 1,0-1 0,0 0-1,0-1 1,-1 0 0,1 1-1,6-6 1,-10 6-19,1 0-1,-1 0 1,0 0-1,0 0 1,0 0 0,-1 0-1,1-1 1,0 1 0,-1-1-1,1 1 1,-1-1 0,0 1-1,0-1 1,0 0 0,0 0-1,-1 1 1,1-1-1,-1 0 1,1 0 0,-1 0-1,0 0 1,0 0 0,-1 0-1,1 1 1,0-1 0,-1 0-1,0 0 1,0 0 0,-1-3-1,0 2 14,-1-1-1,0 1 1,0 0-1,-1 0 1,1 0-1,-1 0 1,0 0-1,0 1 1,0-1-1,0 1 1,-1 0-1,1 1 1,-1-1-1,0 1 1,-8-4-1,6 4-14,1-1 1,-1 1-1,1 0 0,-1 0 0,0 1 0,0 0 1,0 0-1,1 1 0,-1 0 0,0 0 1,-13 2-1,19-2-165,1 1 1,-1 0 0,0 0-1,0-1 1,1 1 0,-1 0-1,0 0 1,1 0 0,-1 0-1,1 0 1,-1 0-1,1-1 1,0 1 0,-1 0-1,1 0 1,0 1 0,0-1-1,0 0 1,0 0 0,0 0-1,0 0 1,0 0 0,0 0-1,0 1 1,0-1-315,0 8-4182</inkml:trace>
  <inkml:trace contextRef="#ctx0" brushRef="#br0" timeOffset="404.35">361 215 6611,'0'0'5928,"-2"-10"-5181,-7-30-216,5 32 2515,0 12-2425,-1 15-1208,5-18 834,-7 46 218,1 1 0,3-1-1,6 79 1,-1-32-259,2-24 145,-3-65-638,0-1 1,-1 1 0,2-1 0,-1 1 0,0-1 0,1 1 0,0-1 0,0 0-1,0 0 1,1 0 0,-1 0 0,1 0 0,3 3 0,9-2-3241,4-4-1633</inkml:trace>
  <inkml:trace contextRef="#ctx0" brushRef="#br0" timeOffset="1286.83">363 400 5907,'0'0'6517,"7"-13"-5887,26-42-267,-31 53-340,1 0 1,-1-1 0,1 1-1,-1 0 1,1 0 0,0 1-1,-1-1 1,1 1-1,0-1 1,0 1 0,0 0-1,0 0 1,1 0 0,-1 0-1,0 1 1,0-1-1,4 1 1,48 4 261,-54-4-280,1 0 7,0 0 0,0 1 0,0-1-1,-1 1 1,1 0 0,0 0 0,0-1 0,-1 1 0,1 0 0,-1 0 0,1 1 0,0-1 0,-1 0 0,0 0-1,1 1 1,-1-1 0,0 1 0,0-1 0,0 1 0,0 0 0,0-1 0,0 1 0,0 0 0,-1 0-1,1-1 1,-1 1 0,1 0 0,-1 0 0,1 0 0,-1 0 0,0 0 0,0 0 0,0 0 0,0 0 0,-1 3-1,0-1 55,1 1-1,-1-1 0,0 1 0,0-1 1,-1 1-1,1-1 0,-1 0 0,0 0 1,0 1-1,-1-1 0,1-1 0,-1 1 1,-5 5-1,-1-2 11,0 0-1,-1 0 1,0-2 0,0 1 0,-1-1 0,0-1 0,-16 6 0,-38 17 144,123-31-25,-30-7-50,0 0 1,44-26-1,-58 29-248,-1-1 0,0 0 1,0-1-1,-1 0 0,-1-1 1,21-24-1,-29 29-9,1 1 0,-1-1 1,-1 0-1,1 0 0,-1 0 1,0 0-1,-1-1 0,0 1 0,1 0 1,-1-10-1,-3-72-737,0 39 2238,-6 74-828,6-4-514,-1-2 181,1 0 0,1 0 0,1 0 1,0 0-1,2 0 0,0 0 0,6 24 1,-6-40-204,-1 1 0,1-1 0,0 0 0,0 1 0,0-1 0,0 0 0,0 0 0,1 0 0,-1-1 0,1 1 1,0-1-1,0 1 0,0-1 0,0 0 0,0 0 0,1 0 0,-1-1 0,1 1 0,-1-1 0,1 0 1,-1 1-1,1-2 0,0 1 0,0 0 0,-1-1 0,1 0 0,0 0 0,0 0 0,-1 0 0,1 0 0,7-2 1,-7 1-19,1 0 0,0 0 0,0-1 1,-1 0-1,1 1 0,-1-1 0,1-1 1,-1 1-1,0-1 0,0 0 0,0 1 1,0-2-1,-1 1 0,1 0 0,-1-1 1,0 0-1,0 1 0,0-1 0,0-1 1,-1 1-1,0 0 0,0 0 0,0-1 1,2-5-1,0-45-172,-4 42 165,0 12-107,-2 7 29,0-1-1,0 0 1,1 1 0,-1-1 0,1 1-1,1-1 1,-1 1 0,1 10 0,0-4 59,-1-9 23,0 8 21,0 0 1,0 1 0,1-1-1,1 0 1,2 14-1,-2-24-209,0 0 0,1 0 0,-1-1 0,1 1 0,0 0 0,-1-1 0,1 0 0,-1 1 0,1-1 0,0 0 0,-1 0 1,1 0-1,0 0 0,-1 0 0,1 0 0,0 0 0,-1 0 0,1-1 0,-1 1 0,1-1 0,-1 1 0,1-1 0,-1 0 0,1 1 0,1-2 0,8-10-4061</inkml:trace>
  <inkml:trace contextRef="#ctx0" brushRef="#br0" timeOffset="1485.65">631 250 6115,'0'0'7091,"4"-13"-7043,16 2 272,7-3-320,4-1-512,0 0-3778</inkml:trace>
  <inkml:trace contextRef="#ctx0" brushRef="#br0" timeOffset="1652.66">888 113 10917,'0'0'2641,"23"0"-9684</inkml:trace>
  <inkml:trace contextRef="#ctx0" brushRef="#br0" timeOffset="1999.7">1088 168 7155,'0'0'8946,"-10"16"-7887,-29 49-13,37-61-938,0 0 0,0 0 0,0-1 0,0 1 1,1 1-1,0-1 0,0 0 0,0 0 0,0 0 1,1 1-1,0-1 0,0 0 0,0 0 0,1 7 1,0 5 52,0-15-157,-1 1 0,1-1 0,0 0 0,-1 1 0,1-1 0,0 0 0,0 0 0,0 0 0,0 1 0,0-1 0,1 0 0,-1 0 0,0 0 0,0-1 0,1 1 0,-1 0 0,1 0 0,-1-1 0,1 1 0,-1-1 0,0 1 0,1-1 0,0 0 0,-1 1 0,1-1 0,-1 0 0,1 0 0,-1 0 0,1 0 0,2-1 0,3 1 47,0 0-1,0 0 1,0-1-1,0 1 1,0-2 0,8-1-1,-11 1-30,1 0 0,-1-1 0,1 1 0,-1-1 0,0 0 0,0 0 0,0 0 0,-1-1 0,1 1 0,-1-1 0,0 0 0,0 0 0,0 0-1,0 0 1,-1-1 0,0 1 0,0-1 0,2-4 0,-1-1 6,-1 0 0,1 0-1,-2 0 1,1-1-1,-2 1 1,1 0 0,-3-19-1,2 28-29,0-1 0,0 0 0,-1 0 0,1 1 0,0-1 0,-1 0 0,0 1 0,1-1 0,-1 1 0,0-1 0,0 1 0,0-1 0,0 1 0,0-1 0,0 1 0,0 0 0,-1 0 0,1-1 0,0 1 0,-1 0 0,1 0 0,-1 0 0,1 1 0,-1-1 0,1 0 0,-1 0 0,0 1 0,1-1 0,-1 1 0,0 0 0,1-1 0,-1 1 0,0 0 0,0 0 0,1 0 0,-1 0 0,0 0 0,0 1 0,1-1 0,-4 1 0,1 0-79,-1 0 0,0 0 0,0 1 0,1-1 0,-1 1 0,1 0 0,-1 1 0,1-1 0,0 1 0,0-1 0,0 1 0,0 0 0,-5 7 0,4-4-983,1 0-1,0 1 0,0 0 1,1 0-1,-4 7 0,2 9-6144</inkml:trace>
  <inkml:trace contextRef="#ctx0" brushRef="#br0" timeOffset="2469.71">1297 210 10453,'0'0'6726,"1"10"-6478,2 21 176,-1-2 588,12 50 1,-14-78-998,0-1 1,0 1-1,0-1 0,1 0 1,-1 1-1,0-1 1,0 0-1,1 1 0,-1-1 1,0 0-1,1 1 1,-1-1-1,0 0 0,1 0 1,-1 1-1,0-1 1,1 0-1,-1 0 0,0 0 1,1 0-1,-1 1 1,1-1-1,-1 0 0,1 0 1,-1 0-1,0 0 1,1 0-1,-1 0 1,1 0-1,-1 0 0,0 0 1,1 0-1,-1 0 1,1 0-1,-1-1 0,1 1 1,-1 0-1,0 0 1,1 0-1,-1 0 0,0-1 1,1 1-1,-1 0 1,0 0-1,1-1 0,-1 1 1,0 0-1,1-1 1,-1 1-1,0 0 0,0-1 1,1 1-1,-1 0 1,0-1-1,0 1 0,0-1 1,0 1-1,1-1 1,18-25 179,-18 24-112,11-15-12,33-45 18,-38 57-92,10 40 83,-5 1 132,9 16 539,-20-50-976,1 0-1,-1-1 1,0 1-1,1 0 1,-1-1-1,1 1 1,0-1-1,-1 0 1,1 1-1,0-1 1,0 0-1,0 0 1,0 0-1,0 0 1,0 0 0,0-1-1,0 1 1,0-1-1,0 1 1,0-1-1,0 0 1,3 0-1,15 0-3130,-1-2-2025</inkml:trace>
  <inkml:trace contextRef="#ctx0" brushRef="#br0" timeOffset="2989.48">1625 279 4370,'0'0'10354,"-10"12"-9954,-32 40-184,31-28-156,11-24-63,0 1 0,0-1 0,0 0 0,0 1 0,0-1 0,0 0 0,0 1 0,0-1 0,0 0 0,0 1 0,1-1 0,-1 0 0,0 1 0,0-1 0,0 0 0,1 1 0,-1-1 0,0 0 0,0 0 0,1 1 0,-1-1 0,0 0 0,0 0 0,1 0 0,-1 1 0,0-1 0,1 0 0,-1 0 0,0 0 0,1 0 0,-1 0 0,0 0 0,1 1 0,2-1-24,-1 0-1,0 0 1,0-1 0,1 1-1,-1 0 1,0-1-1,1 1 1,-1-1 0,0 0-1,0 1 1,2-3 0,1 0-104,0-1 0,-1 1 0,0-1 1,0-1-1,0 1 0,0-1 1,-1 1-1,0-1 0,4-7 1,16-21 1330,9 73-106,-29-37-1070,1 0 1,-1 0-1,1-1 0,-1 1 1,1-1-1,0 0 1,-1 0-1,1-1 1,0 1-1,0-1 1,1 1-1,-1-1 1,0-1-1,0 1 1,1 0-1,-1-1 0,0 0 1,0 0-1,1 0 1,-1-1-1,0 0 1,0 1-1,1-1 1,-1-1-1,0 1 1,0-1-1,0 1 1,0-1-1,-1 0 0,1 0 1,6-6-1,-3 3-15,0 0-1,-1-1 1,0 0-1,0 0 1,0 0-1,-1-1 0,0 0 1,0 0-1,-1 0 1,0-1-1,0 0 1,0 1-1,-1-1 1,-1 0-1,3-12 0,-1-3-105,-2 0-1,0-41 0,-3 56 57,1-1-1,-1 0 1,-1 1-1,1 0 1,-2-1-1,1 1 1,-1 0-1,0 0 1,-1 0-1,-6-11 1,6 79 1385,4-56-1318,-1 23 292,2 1 0,0-1-1,2 1 1,12 45 0,-14-67-375,0-1-1,1 1 1,0-1-1,1 0 1,-1 1-1,1-1 1,0-1-1,0 1 1,0 0-1,1-1 1,-1 1-1,1-1 1,0 0-1,1 0 1,-1-1 0,1 1-1,-1-1 1,1 0-1,0 0 1,0-1-1,0 1 1,1-1-1,-1 0 1,1 0-1,-1-1 1,1 0-1,0 0 1,-1 0-1,12-1 1,15 0-3153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4.4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1 131 3474,'7'-3'20089,"-6"12"-20077,1 0-1,0-1 1,0 1 0,1 0 0,0-1-1,0 1 1,1-1 0,0 0 0,0 0-1,6 8 1,20 42 24,-29-55-34,0 0 0,0-1 0,0 1 1,0-1-1,0 1 0,0-1 0,1 0 0,-1 1 0,1-1 0,0 0 0,0 0 0,0 0 0,3 3 1,-4-5 173,33-46 2,3 5-279,65-57 0,-21 22 74,-13 18 67,-67 57 27,-1 1-49,0-2-18,0 2-64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6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52 7347,'0'0'8145,"0"-4"-7320,-1 4-1030,-5-18 1641,6 17-1410,0 1-1,0 0 1,0-1-1,0 1 1,0 0 0,0-1-1,-1 1 1,1 0-1,0-1 1,0 1-1,-1 0 1,1-1 0,0 1-1,0 0 1,-1 0-1,1 0 1,0-1 0,0 1-1,-1 0 1,1 0-1,0 0 1,-1-1 0,1 1-1,0 0 1,-1 0-1,1 0 1,0 0 0,-1 0-1,1 0 1,-1 0-1,1 0 1,0 0-1,-1 0 1,1 0 0,0 0-1,-1 0 1,1 0-1,0 0 1,-1 0 0,1 1-1,0-1 1,-1 0-1,1 0 1,0 0 0,-1 0-1,1 1 1,0-1-1,0 0 1,-1 0 0,1 1-1,0-1 1,0 0-1,-1 1 1,1-1-1,0 0 1,0 0 0,0 1-1,0-1 1,-1 1-1,-1 5 14,0 1 0,0-1-1,0 1 1,1 0 0,0-1 0,0 1-1,1 0 1,0 10 0,-1 3 18,-2 164 922,3-183-1062</inkml:trace>
  <inkml:trace contextRef="#ctx0" brushRef="#br0" timeOffset="631.26">272 32 896,'0'0'12798,"-15"16"-10373,10-7-2177,1 1-1,1 0 0,-1 0 0,2 0 1,-1 0-1,2 0 0,-1 1 0,1-1 0,1 0 1,0 1-1,2 19 0,-1-27-248,0-1-1,0 1 1,1 0 0,-1 0-1,1-1 1,-1 1 0,1-1-1,0 1 1,0-1-1,0 0 1,0 1 0,0-1-1,0 0 1,1 0 0,-1-1-1,1 1 1,-1 0-1,1-1 1,0 0 0,-1 0-1,1 1 1,0-1 0,0-1-1,0 1 1,0 0 0,0-1-1,0 0 1,0 0-1,0 1 1,5-2 0,-3 1 44,0 0 1,1 0 0,-1 0 0,1-1 0,-1 0-1,1 0 1,-1-1 0,0 1 0,0-1-1,0 0 1,0 0 0,0-1 0,0 0-1,0 0 1,-1 0 0,5-4 0,-5 0-21,1 0 0,-2 0 0,1 0 0,-1-1 0,0 0 0,-1 0 0,0 1 0,0-1-1,-1-1 1,0 1 0,0 0 0,-1 0 0,0 0 0,0 0 0,-1 0 0,0-1 0,-3-8 0,3 14-45,0 0 1,0 0-1,0 0 0,-1 0 0,0 1 1,0-1-1,1 0 0,-1 1 0,-1-1 1,1 1-1,0 0 0,-1-1 0,1 1 0,-1 0 1,0 1-1,1-1 0,-1 0 0,0 1 1,0 0-1,-6-3 0,2 2 53,1 1 0,-1-1 0,1 1 0,-1 0 0,1 1 0,-1-1 0,0 1 0,0 0 0,-10 2 1,15-1-102,-1 1 1,0-1 0,1 0 0,-1 1 0,1-1-1,0 1 1,-1 0 0,1 0 0,0 0 0,0 0 0,0 0-1,0 0 1,1 1 0,-1-1 0,1 0 0,-1 1 0,1-1-1,-2 5 1,-2 17-9987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9.7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206 1 5042,'0'0'15186,"-8"16"-15466,-43 51 720,38-48-406,-1-1 1,0 0 0,-1-1 0,-30 26-1,30-33 30</inkml:trace>
  <inkml:trace contextRef="#ctx0" brushRef="#br0" timeOffset="401.72">1 47 6467,'0'0'9001,"56"32"-6533,14 16-1516,-10-7-170,-41-27-114,-16-11-605,0-1 0,0 0 0,0 0 1,0 0-1,0 0 0,0 0 0,0 0 0,1-1 0,-1 0 1,0 1-1,1-1 0,4 0 0,-8 3-3730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6.1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110 279 3362,'0'0'12557,"0"-4"-8331,-1 18-4354,-1 0 0,-1 0 0,0 0-1,-1 0 1,0-1 0,-1 0 0,-1 0 0,0 0 0,-1 0-1,0-1 1,-17 22 0,-9 18-6532,28-46-5</inkml:trace>
  <inkml:trace contextRef="#ctx0" brushRef="#br0" timeOffset="790.11">312 105 7828,'0'0'6296,"-1"-9"-5741,0 0-890,0 2 641,1 1 0,-1 0-1,-1-1 1,1 1 0,-1 0 0,-5-11-1,6 15-231,0 0 0,-1-1-1,1 1 1,-1 0 0,0 0-1,0 1 1,1-1 0,-1 0-1,0 1 1,-1-1-1,1 1 1,0-1 0,0 1-1,-1 0 1,1 0 0,0 0-1,-1 0 1,1 1 0,-1-1-1,0 1 1,1-1 0,-1 1-1,1 0 1,-5 0 0,6 1-78,-1-1-1,0 1 1,1 0 0,-1 0 0,1 0 0,0 0-1,-1 0 1,1 0 0,0 0 0,-1 0 0,1 1 0,0-1-1,0 0 1,0 1 0,0-1 0,0 1 0,1-1-1,-1 1 1,0-1 0,1 1 0,-1 0 0,1-1 0,-1 1-1,1 3 1,-7 44-110,6-47 70,1-1 0,0 1 0,0 0 0,1-1-1,-1 1 1,0 0 0,1-1 0,-1 1 0,1 0 0,-1-1 0,1 1 0,0-1 0,-1 1-1,1-1 1,0 1 0,0-1 0,0 0 0,2 2 0,-2-2 28,0-1 0,0 1 0,1-1 0,-1 1 0,0-1 0,0 0 1,1 1-1,-1-1 0,0 0 0,0 0 0,1 0 0,-1 0 0,0 0 0,0 0 0,1-1 1,-1 1-1,0 0 0,0-1 0,1 1 0,-1-1 0,0 1 0,0-1 0,0 1 0,0-1 0,0 0 1,0 0-1,2-1 0,0-1 64,-1 0 0,1 0 0,0 0 0,-1 0 1,0-1-1,0 1 0,0-1 0,0 0 0,0 1 1,-1-1-1,0 0 0,0 0 0,0 0 0,1-8 0,0 7 1308,9 49-1103,-2-13-199,-1 0 0,-2 1 0,-1 0 0,0 36 0,-5-65-22,-1-1 1,0 1-1,1-1 1,-1 1 0,0-1-1,-1 1 1,1-1-1,0 0 1,-1 1-1,1-1 1,-1 0-1,0 0 1,1 0-1,-1-1 1,0 1-1,0 0 1,-1-1-1,1 1 1,0-1 0,0 1-1,-1-1 1,1 0-1,-1 0 1,-2 1-1,-33 7-1188,36-9 580,-1 0 0,0 0 0,0 0 0,0 0-1,0-1 1,0 1 0,1-1 0,-1 0 0,-4-1 0,-4-7-6118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6:02.5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1 229 12678,'0'0'5205,"23"0"-3727,4-4-1165,48-12 0,-15 2-4770,-52 13 1421</inkml:trace>
  <inkml:trace contextRef="#ctx0" brushRef="#br0" timeOffset="265.1">20 347 5955,'0'0'9311,"27"0"-7684,-12-1-1230,-1 1-1,1-2 1,-1 0 0,1 0 0,17-7-1,-21 5-1130,0 0 0,0-1-1,0 0 1,10-8 0,-9 3-3887</inkml:trace>
  <inkml:trace contextRef="#ctx0" brushRef="#br0" timeOffset="682.75">448 10 8660,'0'0'8444,"0"88"-5691,19 30-2118</inkml:trace>
  <inkml:trace contextRef="#ctx0" brushRef="#br0" timeOffset="1347.4">697 81 6403,'0'0'8118,"0"-10"-7301,0-51 1322,-1 60-2078,0 0 0,1 0-1,-1 1 1,0-1 0,0 0-1,0 1 1,0-1 0,0 0-1,0 1 1,0 0 0,0-1-1,0 1 1,0-1 0,0 1-1,0 0 1,0 0 0,-1 0-1,1 0 1,0 0 0,0 0-1,0 0 1,-2 0 0,-34 0 11,31 0 112,4 0-186,-1 1 1,1-1-1,-1 1 1,1 0-1,0 0 1,-1 0-1,1 0 1,0 0-1,0 0 1,0 1-1,0-1 1,0 1-1,0-1 0,0 1 1,1 0-1,-1 0 1,0 0-1,1 0 1,-1 0-1,1 0 1,0 0-1,0 0 1,-2 5-1,2-4-7,0-1-1,0 1 0,0 0 0,0-1 1,0 1-1,1 0 0,-1 0 1,1 0-1,0-1 0,0 1 1,0 0-1,0 0 0,0 0 1,1 0-1,-1 0 0,1-1 0,0 1 1,0 0-1,0-1 0,2 6 1,-1-7-35,-1 1 1,1-1 0,-1 1 0,1-1 0,0 0-1,-1 0 1,1 1 0,0-1 0,0 0 0,0-1-1,0 1 1,0 0 0,0-1 0,0 1 0,0-1-1,0 1 1,0-1 0,0 0 0,0 0 0,0 0-1,0 0 1,0 0 0,0 0 0,0-1 0,0 1-1,0-1 1,3-1 0,-2 1 29,1 0-1,-1 0 1,0-1-1,0 1 0,0-1 1,-1 0-1,1 0 1,0 0-1,-1 0 1,1 0-1,-1-1 1,0 1-1,1-1 1,-1 1-1,-1-1 1,3-3-1,-2 1 188,0 0-1,0 0 1,0 0 0,-1 0-1,0-1 1,1-11 1269,-2 28-2298,19 199 1683,-19-209-811,-1 1-1,1-1 1,-1 0-1,1 1 1,-1-1-1,1 0 0,-1 1 1,0-1-1,0 0 1,0 0-1,0 1 1,0-1-1,0 0 1,0 0-1,0 0 1,0 0-1,0 0 1,0-1-1,-1 1 1,-1 1-1,-34 15 207,25-12-209,-49 19-333,17-16-3610,20-8-2481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07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258 1 3057,'0'0'9805,"-7"-1"-4696,-9 4-4749,2 11-198,1 1 0,1 0 0,0 1 1,1 0-1,0 1 0,-13 32 0,-23 34 427,31-55-380,14-23-179,0 1-1,-1-1 1,0 0-1,0 0 0,0-1 1,-1 1-1,1 0 1,-1-1-1,0 0 1,-1 0-1,-8 6 0,13-10-333,0-11-10405,0-1 4435</inkml:trace>
  <inkml:trace contextRef="#ctx0" brushRef="#br0" timeOffset="461.41">24 90 5298,'0'0'8354,"-4"-5"-7106,-12-15-133,13 15 2039,8 14-3045,131 108 411,-124-105-387,1-1-1,1 0 1,0 0-1,0-1 0,1-1 1,0-1-1,24 11 1,-33-17-537,-5-1 272,-1-1 0,0 0-1,0 0 1,0 0 0,0 0-1,0 0 1,1 1 0,-1-1-1,0 0 1,0 0 0,0 0 0,0 0-1,0 1 1,0-1 0,0 0-1,0 0 1,1 0 0,-1 1-1,0-1 1,0 0 0,0 0-1,0 0 1,0 1 0,0-1 0,0 0-1,0 0 1,0 0 0,0 1-1,-1-1 1,1 0 0,0 0-1,0 0 1,0 1 0,0-1 0,0 0-1,0 0 1,0 0 0,0 0-1,-1 1 1,1-1 0,0 0-1,0 0 1,0 0 0,0 0-1,0 0 1,-1 1 0,-8 3-6853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1.5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300 464 5010,'0'0'10341,"-26"17"-9362,-145 160 729,112-118-1282,45-42-343,12-14-43,0 0-1,-1 0 0,1 0 1,-1 0-1,0 0 1,1-1-1,-2 1 1,-4 2-1,8-4-34,0 0-173,1-19-8382,5 3 3307</inkml:trace>
  <inkml:trace contextRef="#ctx0" brushRef="#br0" timeOffset="413.05">47 540 7475,'0'0'9093,"43"57"-6706,71 106-1330,-111-159-1023,0-1 1,0 1-1,0-1 0,0 0 1,0 0-1,1 0 1,4 4-1,7 4 83,-13-9-928</inkml:trace>
  <inkml:trace contextRef="#ctx0" brushRef="#br0" timeOffset="1617.1">312 999 3762,'0'0'10103,"-22"7"-8489,2 15-951,2 0 0,1 2 1,1 0-1,1 0 0,-15 36 0,19-39-411,-44 79 378,52-98-609,2-2 17,1-10-10350,-3-7 4131</inkml:trace>
  <inkml:trace contextRef="#ctx0" brushRef="#br0" timeOffset="2050.35">79 1030 7267,'0'0'8239,"0"-1"-7834,23 15 102,2 9 40,1-1-1,1-1 1,1-2-1,0-1 1,50 24-1,-77-42-1204,11 7 1959,-9-4-3977</inkml:trace>
  <inkml:trace contextRef="#ctx0" brushRef="#br0" timeOffset="3326.83">52 1587 7571,'0'0'7409,"16"6"-6515,-4 14-98,-2 0 1,14 37-1,14 28 187,-37-85-896,-1 0-1,0 0 1,1 1 0,-1-1 0,1 0-1,-1 0 1,1 0 0,-1 0-1,1 0 1,-1 1 0,1-1-1,-1 0 1,1 0 0,-1 0-1,1 0 1,-1-1 0,1 1-1,-1 0 1,1 0 0,-1 0-1,1 0 1,-1 0 0,1-1-1,-1 1 1,1 0 0,-1 0 0,1-1-1,-1 1 1,0 0 0,1-1-1,-1 1 1,0-1 0,1 1-1,-1 0 1,1-1 0,22-22-364,-12 12 453,65-46-146,105-61 1,-117 79 10,-56 34-23,0 0 1,0 1 0,1 0-1,13-4 1,-9 5-3351,0 0-3535</inkml:trace>
  <inkml:trace contextRef="#ctx0" brushRef="#br0" timeOffset="137939.81">1199 1 8516,'0'0'7737,"-15"4"-6673,7 3-954,0 0 1,0 0-1,1 1 0,0 0 0,-8 13 1,-18 19 281,-126 119 1342,153-156-2719,4-15-7134,2 10 8099,0-11-5631</inkml:trace>
  <inkml:trace contextRef="#ctx0" brushRef="#br0" timeOffset="138314.96">969 54 5859,'0'0'9481,"-6"-5"-7741,29 28-1374,-1 1 0,32 45 0,-31-39 31,42 43-1,-48-58-142</inkml:trace>
  <inkml:trace contextRef="#ctx0" brushRef="#br0" timeOffset="139700.37">884 624 7684,'0'0'8414,"0"0"-8389,0 0 1,0 0-1,0 0 0,0 0 0,0 1 1,0-1-1,0 0 0,0 0 0,0 0 1,0 0-1,0 0 0,0 0 0,0 0 1,0 0-1,0 0 0,0 0 0,0 0 1,0 1-1,0-1 0,0 0 0,0 0 1,0 0-1,0 0 0,0 0 0,0 0 1,0 0-1,0 0 0,0 0 0,0 0 1,-1 0-1,1 0 0,0 0 0,0 0 1,0 0-1,0 0 0,0 0 0,0 0 1,0 0-1,0 0 0,0 0 0,0 0 1,-1 0-1,1 0 0,0 0 0,0 0 1,0 0-1,0 0 0,0 0 0,0 0 1,0 0-1,0 0 0,0 0 0,0 0 1,0 0-1,-1 0 0,1 0 0,0 0 1,13 19 352,-2 0-1,14 30 1,15 25 113,-40-73-422,0-1-1,0 0 0,0 0 0,1 1 0,-1-1 1,0 0-1,0 0 0,0 0 0,1 0 0,-1 1 1,0-1-1,0 0 0,1 0 0,-1 0 0,0 0 1,1 0-1,-1 0 0,0 0 0,0 0 0,1 0 1,-1 0-1,0 0 0,1 0 0,-1 0 0,0 0 1,0 0-1,1 0 0,-1 0 0,0 0 0,1 0 1,-1 0-1,0 0 0,0 0 0,1-1 0,-1 1 1,0 0-1,15-13 1018,21-35-1245,-3 6 190,5 7-64,1 2-1,50-32 1,38-31 40,-84 51-23,-43 44-296,-4 17-17598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12.9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142 172 7475,'0'0'7212,"0"-5"-6284,0-24 1908,-35 30-2209,30 1-614,-1 0-1,1 1 0,0-1 1,-1 1-1,1 0 1,0 0-1,1 1 1,-1 0-1,1 0 1,-1 0-1,1 0 1,0 1-1,1-1 1,-1 1-1,1 0 0,-4 7 1,3-4-8,0 1 0,0 0 1,1 0-1,0 1 0,1-1 0,0 1 1,0-1-1,1 1 0,0 10 0,1-18-4,0-1 0,0 1 0,1-1-1,-1 0 1,0 1 0,1-1 0,-1 0-1,1 1 1,-1-1 0,1 0 0,0 0 0,-1 0-1,1 0 1,0 1 0,0-1 0,0 0 0,0 0-1,0-1 1,0 1 0,0 0 0,0 0-1,0 0 1,1-1 0,0 2 0,3 0 15,0 0 0,0-1 1,0 1-1,0-1 0,0 0 1,0 0-1,6 0 0,-3-1 6,1 0-1,-1 0 1,0 0 0,1-1-1,-1 0 1,0-1-1,0 0 1,0 0-1,8-4 1,-13 5-10,0-1 0,0 1-1,-1-1 1,1 0 0,-1 0 0,1 0 0,-1 0 0,0 0 0,0-1 0,0 1 0,0-1 0,0 1-1,0-1 1,-1 0 0,1 0 0,-1 1 0,0-1 0,0 0 0,1-5 0,-2 6-11,0 0 0,0 0 1,-1 0-1,1 0 0,-1 0 1,1 0-1,-1 0 0,0 0 1,0 0-1,0 0 0,0 0 1,0 1-1,0-1 0,-1 0 0,1 1 1,0-1-1,-1 1 0,1-1 1,-1 1-1,0 0 0,1-1 1,-1 1-1,0 0 0,0 0 1,0 0-1,0 1 0,0-1 1,0 0-1,-3 0 0,-13-5-67,7 3 54,0-1 0,1 0-1,-1-1 1,-17-11-1,25 14 2,0 0 0,1-1 0,-1 1-1,1 0 1,0-1 0,0 1 0,0-1 0,0 0 0,0 0-1,1 0 1,-1 0 0,1 0 0,0 0 0,-1 0-1,2-1 1,-1 1 0,0 0 0,1-1 0,-1 1 0,1-7-1,1 5-6,-1 0-1,1 0 1,1 0-1,-1 0 1,1 0-1,-1 0 1,1 0-1,1 0 1,-1 1-1,1-1 1,0 1-1,0 0 1,0 0-1,0 0 1,1 0-1,0 0 0,0 1 1,0-1-1,0 1 1,0 0-1,1 1 1,-1-1-1,9-3 1,-1 1 16,0-1 0,1 2 0,0 0 0,0 0 0,0 1 0,0 1 1,0 0-1,18 0 0,-30 2 1,0 0 0,1 1 1,-1-1-1,0 0 0,0 1 1,0-1-1,1 1 0,-1 0 1,0-1-1,0 1 1,0 0-1,0 0 0,0 0 1,0 0-1,0 0 0,0 0 1,0 0-1,-1 0 0,1 0 1,0 0-1,-1 0 0,1 0 1,-1 0-1,1 1 0,-1-1 1,1 0-1,-1 1 0,0-1 1,0 0-1,0 0 0,0 1 1,0-1-1,0 0 0,0 1 1,0-1-1,-1 3 0,1 0 9,0 1 0,-1 0 0,1 0 1,-1-1-1,0 1 0,-1-1 0,1 1 0,-1-1 0,-2 5 0,-52 58-980,39-47-6052,10-15 2078</inkml:trace>
  <inkml:trace contextRef="#ctx0" brushRef="#br0" timeOffset="325.27">450 344 9332,'0'0'7764,"0"46"-7444,-4-20 128,-11 6-304,-1 3-144,-6 0-144,-1-7-2913,4-10-6772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8.7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1229 2785,'0'0'10066,"8"-8"-680,29-29-9119,38-37-49,59-63-1,-133 136-209</inkml:trace>
  <inkml:trace contextRef="#ctx0" brushRef="#br0" timeOffset="387.58">69 1019 5010,'0'0'9535,"-6"-5"-7882,4 2-970,4 4-356,5 3-181,-1 0 0,1 1 0,-1 0-1,0 0 1,0 0 0,0 1 0,8 12 0,35 53 825,-36-50-668,15 19 219,-17-26-360,-1 0 0,0 1 0,-2 0-1,13 26 1,-20-30-940,-4-6-5306,-10-3-2543</inkml:trace>
  <inkml:trace contextRef="#ctx0" brushRef="#br0" timeOffset="1251.14">29 1797 8628,'0'0'8185,"12"-30"-5336,13-4-2313,1 2-1,1 0 0,2 2 0,38-32 1,-36 34-278,-17 11 632,-8 8-3068,-18 15-10695</inkml:trace>
  <inkml:trace contextRef="#ctx0" brushRef="#br0" timeOffset="1654.93">67 1551 160,'0'0'14999,"0"0"-14961,0 0 0,0 0-1,-1 0 1,1 0 0,0 0 0,0 1 0,0-1-1,0 0 1,-1 0 0,1 0 0,0 0 0,0 1 0,0-1-1,0 0 1,0 0 0,0 0 0,0 1 0,-1-1-1,1 0 1,0 0 0,0 0 0,0 1 0,0-1 0,0 0-1,0 0 1,0 1 0,0-1 0,0 0 0,0 0-1,0 0 1,0 1 0,0-1 0,1 0 0,-1 0 0,0 0-1,0 1 1,0-1 0,0 0 0,0 0 0,0 0-1,0 1 1,1-1 0,-1 0 0,0 0 0,0 0 0,0 0-1,0 1 1,1-1 0,-1 0 0,0 0 0,0 0 0,0 0-1,0 0 1,1 0 0,-1 0 0,0 0 0,205 188 4078,-188-179-3622,-13-11-2739,-8-7-4056,-6 2-1860</inkml:trace>
  <inkml:trace contextRef="#ctx0" brushRef="#br0" timeOffset="2287.33">1 2258 5442,'0'0'12753,"9"-9"-11737,63-70 236,-38 39-947,1 2 0,78-64 0,-99 93-271,-13 9-143,-16 4-18297</inkml:trace>
  <inkml:trace contextRef="#ctx0" brushRef="#br0" timeOffset="2818.61">82 2041 4434,'0'0'10471,"0"-4"-9337,0-10-223,0 3 3370,5 17-4124,24 32 149,-1 0-1,-3 2 1,23 49-1,-4-10 314,-42-76-34,2 4-2371,-2-16-4035,-2-9-2734</inkml:trace>
  <inkml:trace contextRef="#ctx0" brushRef="#br0" timeOffset="136088.03">726 140 1921,'0'0'5266,"-4"-2"-5778</inkml:trace>
  <inkml:trace contextRef="#ctx0" brushRef="#br0" timeOffset="136491.91">959 1 4562,'0'0'8185,"-2"16"-6387,-11 14-855,0-1 1,-29 45-1,26-46-952,0 0 1,-19 49-1,34-72-2016</inkml:trace>
  <inkml:trace contextRef="#ctx0" brushRef="#br0" timeOffset="136770.72">744 16 6979,'0'0'7110,"0"0"-7103,0 0 0,0 0 0,0-1-1,0 1 1,0 0 0,0 0 0,0 0-1,0-1 1,0 1 0,0 0 0,0 0 0,0 0-1,0-1 1,0 1 0,0 0 0,0 0 0,0 0-1,1 0 1,-1-1 0,0 1 0,0 0 0,0 0-1,0 0 1,0 0 0,0 0 0,1 0 0,-1-1-1,0 1 1,0 0 0,0 0 0,1 0 0,-1 0-1,0 0 1,0 0 0,0 0 0,0 0 0,1 0-1,-1 0 1,0 0 0,0 0 0,0 0 0,1 0-1,-1 0 1,0 0 0,0 0 0,0 0 0,1 0-1,-1 0 1,0 0 0,0 0 0,0 0-1,1 1 1,4-1 72,1 1-1,-1 1 1,0-1-1,1 1 1,-1 0-1,0 0 1,0 1-1,0-1 1,7 6-1,50 37 822,-38-27-621,-1 0-3,1-1-1,0-1 1,2-2 0,-1 0-1,40 14 1,-65-28-385,6 3-354,-5 3-4730</inkml:trace>
  <inkml:trace contextRef="#ctx0" brushRef="#br0" timeOffset="137596.46">1083 517 7267,'0'0'7673,"-9"7"-7449,-6 6 0,1 1 0,0 0 1,1 1-1,1 1 0,-19 30 0,14-19 283,-2 0 0,-25 26-1,-15 22 100,58-83-8228,1-9 1843</inkml:trace>
  <inkml:trace contextRef="#ctx0" brushRef="#br0" timeOffset="137880.46">854 604 8020,'0'0'8598,"45"44"-7346,89 77 530,-122-111-1717,6 9-1167,-19 2-5491,-5-10-1331</inkml:trace>
  <inkml:trace contextRef="#ctx0" brushRef="#br0" timeOffset="138407.01">974 1010 7732,'0'0'9148,"0"-1"-9087,-1 1 0,1 0 0,0-1 0,0 1 0,-1 0 1,1 0-1,0-1 0,-1 1 0,1 0 0,0 0 0,-1 0 0,1-1 0,0 1 1,-1 0-1,1 0 0,0 0 0,-1 0 0,1 0 0,0 0 0,-1 0 1,1 0-1,-1 0 0,1 0 0,0 0 0,-1 0 0,1 0 0,0 0 0,-1 0 1,1 0-1,0 0 0,-1 0 0,1 0 0,-1 1 0,1-1 0,-16 16 133,2 0 0,0 1-1,1 0 1,0 1-1,2 1 1,-15 29 0,-8 12 393,19-34-365,5-8-11,-2 1 1,-15 17-1,26-39-1120,0 0-1,0-1 1,1 1 0,-1 0 0,1-1-1,0 1 1,-1-1 0,2 1 0,-1 0-1,1-7 1,5-8-5096</inkml:trace>
  <inkml:trace contextRef="#ctx0" brushRef="#br0" timeOffset="138763.31">749 1032 9172,'0'0'9058,"46"56"-8042,17 10-343,72 68 941,-122-127-1267</inkml:trace>
  <inkml:trace contextRef="#ctx0" brushRef="#br0" timeOffset="139627.07">749 1715 7251,'0'0'9511,"-2"-2"-8049,5 3-1410,0 0 0,0 0 0,0 0 0,0 1 0,0-1 0,-1 1 0,1 0 0,0 0 0,-1 0 0,1 0 0,-1 1 0,0-1 0,4 5 0,27 39 536,-2 22 369,-31-67-937,0-1-1,1 0 0,-1 1 0,0-1 0,1 1 0,-1-1 1,1 0-1,-1 1 0,0-1 0,1 0 0,-1 1 0,1-1 1,-1 0-1,1 0 0,-1 1 0,1-1 0,-1 0 0,1 0 1,-1 0-1,1 0 0,-1 0 0,1 0 0,-1 0 0,1 0 1,0 0-1,-1 0 0,1 0 0,-1 0 0,1 0 0,-1 0 1,1 0-1,-1-1 0,1 1 0,-1 0 0,1 0 0,-1 0 1,0-1-1,1 1 0,0-1 0,18-16 19,-17 15-2,59-60-73,2 3 0,3 3 0,2 3 1,109-65-1,-176 117-59,-3 4-764,0-1 318,0 1 0,0 0 0,0-1 0,-1 0 0,1 1 0,-1-1 0,1 0 0,-1 0-1,-6 3 1,3-1-1157,-13 9-4384</inkml:trace>
  <inkml:trace contextRef="#ctx0" brushRef="#br0" timeOffset="140167.69">974 2300 6931,'0'0'11165,"-20"8"-9729,-27 36-873,-63 75 0,40-42-262,61-69-813,7-12-2308,9-20-2228,4-2-1256</inkml:trace>
  <inkml:trace contextRef="#ctx0" brushRef="#br0" timeOffset="140504.87">772 2256 6419,'0'0'8793,"-3"-2"-8062,7 4-520,25 18 374,-1 1 1,-1 1-1,-1 2 0,-1 1 0,-1 1 1,-1 0-1,23 36 0,-38-52-520,6 7-181,-10-11-5526,-4-10 1176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22.1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50 6067,'0'0'7585,"0"48"-5539,-5 8-1116,-2-1 1,-3 1-1,-17 55 1,22-81-1772,7-23-7280</inkml:trace>
  <inkml:trace contextRef="#ctx0" brushRef="#br0" timeOffset="412.76">242 22 3474,'0'0'10015,"-11"2"-9217,-37 6-249,46-7-468,0 0-1,0 0 1,-1 0 0,1 1-1,0-1 1,0 1 0,0-1-1,1 1 1,-1 0 0,0 0-1,1 0 1,-1 0 0,1 0-1,-1 0 1,1 0-1,0 0 1,0 0 0,0 1-1,0-1 1,1 1 0,-1-1-1,0 5 1,-4 51 1037,5-52-1119,0-3 25,0 0 0,0-1 1,1 1-1,-1 0 0,1-1 0,-1 1 0,1 0 0,0-1 1,0 1-1,0-1 0,0 1 0,1-1 0,-1 1 0,1-1 0,-1 0 1,1 0-1,0 0 0,0 0 0,0 0 0,0 0 0,4 3 1,3 0 47,0-1 1,0 0 0,0 0 0,18 4 0,-19-6-33,1 1 0,0 0 0,-1 1 0,0-1 1,9 6-1,-16-8-26,0 0 0,0 0 1,0 0-1,0 0 0,0 0 1,0 0-1,0 0 0,-1 1 1,1-1-1,0 0 0,-1 0 0,1 0 1,-1 1-1,1-1 0,-1 0 1,0 1-1,1-1 0,-1 0 1,0 1-1,0-1 0,0 1 1,0-1-1,0 0 0,-1 1 1,1-1-1,0 0 0,0 1 1,-1-1-1,1 0 0,-1 1 1,1-1-1,-1 0 0,0 0 0,0 0 1,0 2-1,-1-1-55,0 1 0,1-1 0,-1 1 0,0-1 0,0 0 0,-1 0 0,1 0 1,0 0-1,-1 0 0,1 0 0,-1-1 0,0 1 0,1-1 0,-6 2 0,-22-3-5402,18-10-709</inkml:trace>
  <inkml:trace contextRef="#ctx0" brushRef="#br0" timeOffset="599.04">165 22 9925,'0'0'5650,"64"-22"-5442,-41 22-208,0 0-16,-4 0-672,0 0-705,0 16-832,-8 1-3137</inkml:trace>
  <inkml:trace contextRef="#ctx0" brushRef="#br0" timeOffset="909.06">720 207 9828,'0'0'6836,"15"0"-6676,0 0 160,1 0-144,-1 0-176,-4 0-96,1 0-1345,-5 0-816,1 0-2385</inkml:trace>
  <inkml:trace contextRef="#ctx0" brushRef="#br0" timeOffset="1140.52">720 207 3890,'-19'91'9588,"15"-89"-8611,0 0-401,4 1 592,0-1-335,0 0-609,0 0-192,15-2 48,8 0 0,0-6-80,4-10-1105,-4-1-623,-4 2-689,-8-3-2402</inkml:trace>
  <inkml:trace contextRef="#ctx0" brushRef="#br0" timeOffset="1404.98">773 152 7123,'0'0'7318,"16"-3"-6408,-9 2-832,-1 1 1,1 1-1,0-1 0,-1 1 1,1 0-1,0 0 0,-1 1 1,0 0-1,1 0 0,-1 1 1,0 0-1,0 0 0,0 0 1,0 0-1,-1 1 0,0 0 1,10 9-1,-13-11-81,1 1-1,0 0 1,-1-1-1,0 1 1,0 0-1,0 0 1,0 0-1,0 0 1,0 0-1,-1 1 1,0-1-1,0 0 1,0 1-1,0-1 1,0 1-1,0 0 1,-1-1-1,0 1 1,0-1-1,0 1 1,0-1-1,0 1 1,-1 0-1,0-1 1,1 1-1,-1-1 1,-1 1-1,1-1 1,0 0-1,-1 0 1,0 1-1,0-1 1,-3 4-1,-32 35-2810,21-28-513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24.1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38 7491,'0'0'7481,"2"-6"-6662,-1 4-742,0 0 0,1 0 0,-1 0 1,1 0-1,-1 0 0,1 0 0,0 0 0,0 0 0,0 1 0,0-1 0,0 1 0,0-1 0,0 1 0,0 0 1,0 0-1,1 0 0,-1 0 0,1 0 0,-1 1 0,0-1 0,1 1 0,-1-1 0,1 1 0,-1 0 0,1 0 1,0 0-1,-1 1 0,1-1 0,-1 0 0,0 1 0,1 0 0,-1-1 0,1 1 0,-1 0 0,0 0 0,0 0 0,4 3 1,-2-1-39,-1 0 0,1 0 0,-1 0 0,0 0 0,-1 1 0,1-1 0,-1 1 0,1 0 0,-1 0 0,0 0 0,0 0 0,-1 0 0,1 0 0,-1 0 0,0 1 0,0-1 0,0 0 0,-1 1 0,0-1 0,1 1 0,-2-1 0,0 7 0,1-1-10,-1 0 1,-1 0-1,0-1 1,-1 1-1,1 0 1,-2-1-1,1 0 1,-1 0 0,-6 9-1,2-4-44,-1-1 0,0 0 1,-1-1-1,0 0 0,-1 0 0,0-1 0,-1-1 1,-25 18-1,36-27-80,-1 0 0,1 0 1,0-1-1,-1 1 0,1 0 1,-1-1-1,1 1 0,-1-1 0,1 0 1,-1 1-1,1-1 0,-1 0 1,1 0-1,-1 0 0,0 0 1,1 0-1,-1 0 0,1-1 0,-1 1 1,1 0-1,-1-1 0,-1 0 1,2 0 29,0 0 0,1 0-1,-1 0 1,0 0 0,0-1 0,1 1 0,-1 0 0,1 0 0,-1 0 0,1-1 0,-1 1 0,1 0 0,0-1 0,0 1 0,0 0 0,0-1 0,0 1 0,0 0 0,0-1 0,0 1 0,0 0-1,1-1 1,-1 1 0,1-2 0,0 2 65,0-1 0,-1 1-1,1-1 1,0 1-1,0 0 1,1 0 0,-1-1-1,0 1 1,0 0 0,0 0-1,1 0 1,-1 0-1,1 0 1,-1 1 0,1-1-1,-1 0 1,1 1 0,-1-1-1,1 1 1,-1-1-1,1 1 1,0 0 0,-1-1-1,1 1 1,2 0 0,53 0 445,-41 0-131,-9 1-221,-1 0-1,0 0 1,0 0-1,0 0 1,0 1-1,0 0 1,0 1-1,9 4 1,27 8-1854,-34-14-755,3-1-2249</inkml:trace>
  <inkml:trace contextRef="#ctx0" brushRef="#br0" timeOffset="527.98">329 116 3474,'0'0'11239,"-3"-7"-10508,0 2-561,1 3-113,1 0-1,0 0 0,-1 0 0,1 0 0,0 0 0,0 0 0,1 0 0,-1 0 0,0 0 0,1 0 0,-1-1 0,1 1 0,-1-3 1,2 4-23,-1 1 1,1-1 0,-1 0-1,1 0 1,-1 0 0,1 0-1,0 1 1,-1-1 0,1 0-1,0 1 1,0-1 0,-1 0-1,1 1 1,0-1 0,0 1-1,0-1 1,0 1 0,0 0-1,0-1 1,0 1 0,0 0-1,0 0 1,0 0 0,0-1 0,0 1-1,0 0 1,1 1 0,35-3 643,-33 2-513,-2 0-155,-1 0 0,0 0 0,1 0-1,-1 0 1,0 0 0,1 1 0,-1-1 0,1 0 0,-1 1 0,0-1 0,0 1 0,1 0 0,-1-1 0,0 1 0,0 0 0,0 0 0,0-1 0,1 1 0,-1 0 0,0 0 0,-1 0 0,1 0 0,0 1 0,1 0-1,-1 1 21,0 0 0,0-1-1,0 1 1,-1 0-1,1 0 1,-1 0-1,0 0 1,1-1 0,-1 1-1,0 0 1,-1 4-1,0 1 22,-1 1 0,0-1-1,0 0 1,-1 0-1,0 0 1,0-1 0,-1 1-1,-4 6 1,8-13-55,0 0 0,0-1 0,0 1 0,0-1 0,0 1 1,0-1-1,0 1 0,0 0 0,1-1 0,-1 1 0,0-1 0,0 1 0,1-1 1,-1 1-1,0-1 0,1 1 0,-1-1 0,0 0 0,1 1 0,-1-1 0,1 1 1,-1-1-1,1 0 0,-1 1 0,1-1 0,-1 0 0,1 0 0,-1 1 1,1-1-1,-1 0 0,1 0 0,-1 0 0,1 0 0,0 1 0,-1-1 0,1 0 1,-1 0-1,1 0 0,-1 0 0,2-1 0,41 10-265,-19-5 182,-23-4 95,1 0 0,-1 1 0,1-1 0,-1 0 0,1 1 0,-1 0 0,0-1 0,1 1 0,-1 0 0,0 0 0,1-1 0,-1 1 0,0 0 0,0 0 0,0 0 0,0 1 0,0-1 0,0 0 0,0 0 0,0 1 0,0-1 0,-1 0 0,1 1 0,0-1 0,-1 1 0,1-1 0,-1 2 0,0 0 25,0-1 0,-1 1 0,1-1 0,-1 0 0,0 1 0,0-1 0,0 0 0,0 0 0,0 0 0,-1 0 0,1 0 0,-1 0 0,1 0 0,-1 0 0,-2 2 0,-5 5-287,-1-1-1,0 0 1,-1 0 0,0-1 0,-17 8-1,1-6-3504,-3-8-3647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0.1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278 1 5234,'0'0'8879,"-8"6"-8022,-14 21-610,2 2 0,1 0 1,1 1-1,2 1 0,1 0 1,-11 35-1,-23 46 281,45-108-1371,3-13-2402,1 6 2523,0-13-5262</inkml:trace>
  <inkml:trace contextRef="#ctx0" brushRef="#br0" timeOffset="374.07">28 86 7347,'0'0'6179,"0"-1"-6180,0 1 0,0 0 0,0 0 0,0 0 0,0 0 0,-1 0 0,1 0 0,0 0 0,0 0 0,0 0 0,-1 0 1,1 0-1,0 0 0,0 0 0,0 0 0,0 0 0,-1 0 0,1 0 0,0 0 0,0 0 0,0 0 0,-1 0 0,1 0 0,0 0 0,0 0 0,0 0 0,0 0 0,-1 0 0,1 0 0,0 0 0,0 1 0,0-1 0,0 0 0,0 0 0,-1 0 0,1 0 0,0 0 0,0 0 0,0 1 0,0-1 0,0 0 0,0 0 0,0 0 0,0 0 0,0 1 0,0-1 0,0 0 0,0 0 0,-1 0 1,1 1-1,0-1 0,0 0 0,1 0 0,-1 0 0,0 1 0,0-1 0,0 0 0,0 0 0,0 0 0,0 0 0,0 1 0,0-1 0,13 17 137,1 0 0,0 0 0,1-2 0,1 0 0,1 0 0,0-2 0,0 0 0,1-1 0,1 0 0,0-2 1,32 13-1,-50-23-309,15 5 1198,-16-5-1117,1 0 1,-1 0-1,0 0 1,0 0-1,0 0 1,1 0-1,-1 0 1,0 0-1,0 0 1,1 0-1,-1 0 1,0 0-1,0 0 1,0 0-1,1 0 1,-1 0-1,0 0 1,0 0-1,0-1 1,1 1-1,-1 0 1,0 0-1,0 0 1,0 0-1,0-1 1,1 1-1,-1 0 1,0 0-1,0 0 1,0 0-1,0-1 1,0 1-1,0 0 1,0 0-1,1 0 1,-1-1-1,0 1 1,0 0-1,0 0 1,0-1-1,0 1 1,0 0-1,0 0 1,0-1-1,0-11-8971</inkml:trace>
  <inkml:trace contextRef="#ctx0" brushRef="#br0" timeOffset="1948.45">337 583 2481,'0'0'8087,"-10"9"-7559,-28 30 575,1 1 1,2 3-1,2 0 0,-42 74 1,75-116-882</inkml:trace>
  <inkml:trace contextRef="#ctx0" brushRef="#br0" timeOffset="2342.84">80 685 1985,'0'0'13203,"-5"-3"-11997,1 1-927,-10-7 61,12 10-285,9 7-43,36 39 105,-9-9 136,1-1 0,2-2 0,44 32-1,-70-62-856,-28-7-15879</inkml:trace>
  <inkml:trace contextRef="#ctx0" brushRef="#br0" timeOffset="3095.65">318 1135 5555,'0'0'6659,"0"-1"-6328,0 0 0,0 0 0,0 0-1,0 0 1,0 0 0,0 0 0,-1 0 0,1 0 0,0 0 0,0 0 0,-1 0 0,1 0 0,-1 1 0,1-1 0,-1 0 0,0-1 0,-90 118 751,-18 19-347,100-126-670,6-7-38,0 1 0,1-1 0,-1 1 0,1-1 0,0 1 0,0 0 0,0 0 1,0 0-1,0 0 0,-1 3 0,3-6 42,-1 0 11,-1 0-101,1 0-361,1-26-10097,0 13 4986</inkml:trace>
  <inkml:trace contextRef="#ctx0" brushRef="#br0" timeOffset="3578.56">46 1142 3217,'0'0'8933,"8"11"-5213,33 43-2964,150 123 997,-187-173-1872,5 3 878</inkml:trace>
  <inkml:trace contextRef="#ctx0" brushRef="#br0" timeOffset="4878.02">12 1783 6819,'0'0'7323,"-12"-9"-5202,13 14-2068,1 0 0,0 0 0,0-1 0,0 1 0,0-1-1,0 1 1,1-1 0,0 0 0,0 0 0,0 0-1,1 0 1,-1 0 0,1-1 0,6 5 0,24 31 248,-34-39-220,1 0 0,-1 1 0,0-1 0,0 0-1,0 1 1,1-1 0,-1 0 0,0 1 0,1-1-1,-1 0 1,0 0 0,1 0 0,-1 1 0,0-1-1,1 0 1,-1 0 0,1 0 0,-1 0 0,0 0 0,1 1-1,-1-1 1,0 0 0,1 0 0,-1 0 0,1 0-1,-1 0 1,0 0 0,1 0 0,-1-1 0,1 1 0,-1 0-1,0 0 1,1 0 0,17-12 824,18-28-1292,-25 27 648,34-36-261,3 2 0,55-42 0,-97 84 281,1 0-2258,-1 2-5155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6.4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59 2961,'0'0'9965,"0"-8"-9338,0-2-1518,0-9 3784,0 16 360,0 24-2175,9 107-11,1 2-3804</inkml:trace>
  <inkml:trace contextRef="#ctx0" brushRef="#br0" timeOffset="560.28">151 78 4770,'0'0'7612,"3"-10"-7004,10-35-56,-13 44-435,1-1 0,-1 1 0,1-1 0,-1 1 0,1-1 1,0 1-1,-1-1 0,1 1 0,0 0 0,0-1 0,0 1 0,0 0 0,0 0 0,2-2 0,-2 3-97,-1 0 0,0 0-1,1 0 1,-1 0 0,1 0 0,-1 0 0,0 0-1,1 0 1,-1 0 0,1 0 0,-1 1-1,0-1 1,1 0 0,-1 0 0,0 0 0,1 1-1,-1-1 1,0 0 0,1 0 0,-1 1-1,0-1 1,0 0 0,1 1 0,-1-1 0,0 0-1,0 1 1,0-1 0,1 1 0,-1-1 0,0 0-1,0 2 1,9 33 843,-8 56 143,-1-91-998,33-6-1316,-28 5 1258,0-1 1,0 1 0,1 0 0,-1 1-1,0-1 1,0 1 0,9 1 0,-13-1 42,1 1 1,-1-1-1,0 1 1,1 0-1,-1-1 1,0 1-1,0 0 1,1 0 0,-1 0-1,0 0 1,0 0-1,0 0 1,0 0-1,0 0 1,0 0-1,-1 1 1,1-1-1,0 0 1,-1 1 0,1-1-1,0 0 1,-1 1-1,0-1 1,1 1-1,-1-1 1,0 1-1,0-1 1,0 0-1,0 1 1,0-1 0,0 1-1,0 2 1,0 8 207,-1 0 1,1 0 0,-2 0-1,0 0 1,-4 16 0,5-25-281,-1 0 1,1 0-1,0 0 0,-1 0 1,0 0-1,0 0 1,0 0-1,0-1 0,0 1 1,0 0-1,0-1 1,-1 0-1,-3 3 0,4-4-401,0 0-1,-1 1 1,1-1-1,-1 0 1,0 0-1,1-1 1,-1 1 0,0-1-1,1 1 1,-1-1-1,-4 0 1</inkml:trace>
  <inkml:trace contextRef="#ctx0" brushRef="#br0" timeOffset="789.2">512 263 5555,'0'0'11781,"4"61"-10965,-8-31-464,-15 7-255,-8 5-97,-3 3-897,-4-3-2657,-1-5-3729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8.8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5 255 9812,'0'0'5614,"-1"-8"-5169,1 2-361,-1 2 2,0 1 0,0 0 0,1-1 0,-1 1 0,1 0 0,0-1 0,0 1 0,0 0 0,1-1 0,-1 1 0,1 0 0,0-1 0,0 1 0,0 0 0,0 0 0,1 0 0,-1 0 0,3-4 0,36-33 1018,-24 24-945,1-1 1,21-15-1,49-34 68,-81 63-174</inkml:trace>
  <inkml:trace contextRef="#ctx0" brushRef="#br0" timeOffset="279.7">13 25 7860,'0'0'5626,"3"5"-5506,23 27 780,1-1-1,1-2 0,46 38 0,-43-40-793,-28-24-363,0 0-1,-1-1 1,1 1-1,-1 0 1,0 0 0,0 1-1,0-1 1,0 0-1,-1 1 1,1-1-1,0 5 1,-1 11-3686</inkml:trace>
  <inkml:trace contextRef="#ctx0" brushRef="#br0" timeOffset="569.98">292 479 7940,'0'0'10821,"-27"48"-10661,8-26-32,-4 4-64,1-2 32,-5 2-32,0-2-64,5-3-128,3-1-1505,7-7-1232,1-11-1393</inkml:trace>
  <inkml:trace contextRef="#ctx0" brushRef="#br0" timeOffset="831.64">83 501 8788,'0'0'6542,"7"3"-6244,11 8 140,-1 0-1,0 1 0,-1 0 0,0 2 0,26 29 1,23 18-572,-58-48-5336,-7-6-1319</inkml:trace>
  <inkml:trace contextRef="#ctx0" brushRef="#br0" timeOffset="1403.73">93 1162 5298,'0'0'9295,"-1"0"-9259,1 0 0,-1 0 1,1 0-1,0 0 0,-1 0 0,1 1 0,0-1 0,0 0 0,-1 0 0,1 0 0,0 1 0,-1-1 0,1 0 0,0 0 0,0 1 0,0-1 0,-1 0 0,1 1 0,0-1 0,0 0 0,0 1 0,0-1 1,-1 0-1,1 1 0,0-1 0,0 0 0,0 1 0,0-1 0,0 0 0,0 1 0,0-1 0,0 1 0,0-1 0,0 0 0,0 1 0,0-1 0,1 0 0,-1 1 0,4 8 267,0-1 0,0 1 0,1-1 0,1 0-1,-1-1 1,1 1 0,0-1 0,1 0 0,0 0-1,0-1 1,13 9 0,-18-15-267,0 1 1,0-1-1,1 0 0,-1 0 1,0 1-1,0-1 1,0-1-1,1 1 0,-1 0 1,0-1-1,0 1 0,0-1 1,0 1-1,1-1 1,-1 0-1,0 0 0,-1 0 1,1 0-1,0 0 0,0-1 1,3-2-1,36-38 198,-31 30-180,247-268 99,-263 304-15841</inkml:trace>
  <inkml:trace contextRef="#ctx0" brushRef="#br0" timeOffset="1918.12">119 1605 4306,'0'0'14617,"0"-3"-13109,5 8-1431,14 33 284,-13-25-222,1 0 0,0 0 0,1-1 0,0 0 0,1 0 0,13 14 0,-21-26-133,0 1 0,0-1 0,0 1 0,0 0-1,0-1 1,0 1 0,0-1 0,0 0 0,0 1 0,1-1 0,-1 0 0,0 0 0,0 0 0,0 0-1,0 0 1,0 0 0,0 0 0,1 0 0,-1 0 0,0 0 0,0-1 0,0 1 0,0 0 0,0-1-1,0 1 1,0-1 0,0 1 0,0-1 0,0 0 0,0 1 0,0-1 0,1-1 0,28-31 208,-22 23-161,82-105 143,-50 62-180,3 1 1,52-50-1,-89 98 28,-26 18-10760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22.2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66 8820,'0'0'7692,"0"-11"-5342,-2 109-1439,5 114-1513,-4-210 258,1 0-1,1 0 0,-1 0 0,0 0 0,0 0 0,1 0 0,-1 0 0,1 0 0,-1-1 0,1 1 0,0 0 0,0 0 0,0-1 0,0 1 0,0 0 0,3 2 0,10 0-4878</inkml:trace>
  <inkml:trace contextRef="#ctx0" brushRef="#br0" timeOffset="366.7">272 90 6643,'0'0'9618,"-8"-2"-9183,-22-7-254,29 10-185,1-1-1,-1 0 1,0 1-1,1-1 1,-1 1-1,1-1 1,-1 1-1,1 0 1,-1-1-1,1 1 1,-1-1-1,1 1 1,0 0-1,-1-1 1,1 1-1,0 0 1,0-1-1,-1 1 1,1 0-1,0 0 1,0-1-1,0 1 1,0 0-1,0 0 1,0-1-1,0 1 1,0 0-1,0 0 1,0-1-1,1 2 1,1 25-41,0-21 50,1 1-1,0-1 1,0 0 0,1 0-1,0 0 1,0 0 0,0-1-1,1 0 1,0 0 0,0 0-1,0 0 1,12 7 0,-10-6 48,0 0 1,0 0 0,0 1 0,-1 0 0,0 0 0,9 14 0,-14-20-45,0 1 1,0 0 0,0 0 0,0 0-1,0 0 1,-1 0 0,1 0 0,-1 0-1,1 0 1,-1 0 0,0 0 0,0 0-1,0 0 1,0 0 0,0 0 0,-1 0-1,1 0 1,0 0 0,-1 0 0,0 0-1,1 0 1,-1 0 0,0-1 0,0 1-1,0 0 1,0 0 0,0-1 0,-1 1-1,1-1 1,0 1 0,-1-1 0,-1 2-1,1-1-285,0-1-1,-1 0 1,1 0 0,0 0-1,-1 0 1,1 0-1,-1 0 1,1-1-1,-1 1 1,1-1-1,-1 1 1,1-1-1,-1 0 1,0 0-1,1 0 1,-5-1 0,-12-5-5146</inkml:trace>
  <inkml:trace contextRef="#ctx0" brushRef="#br0" timeOffset="539.39">206 105 8644,'0'0'5330,"95"-70"-4481,-80 64-529,-7 2-304,3 1-16,-7 3-352,0 0-1377,-1 5-1296,-3 8-1185</inkml:trace>
  <inkml:trace contextRef="#ctx0" brushRef="#br0" timeOffset="854.26">565 377 10597,'0'0'5538,"11"45"-4545,-11-21-273,0 0-256,-11 4-79,-4 1-385,-1-8-913,9-5-2865</inkml:trace>
  <inkml:trace contextRef="#ctx0" brushRef="#br0" timeOffset="1372.58">759 77 7892,'0'0'7675,"5"15"-3817,16 61-2722,-5 32-91,-14-79-2113,2 0-1,9 36 0,-9-56-4050</inkml:trace>
  <inkml:trace contextRef="#ctx0" brushRef="#br0" timeOffset="1883.44">944 116 12838,'0'0'7371,"2"-10"-7152,0 4-210,0 0 0,0 1 0,0-1 0,1 0 0,0 1 0,0-1 0,1 1 0,-1 0 0,1 0 0,0 0 0,1 1 0,-1-1 0,1 1 0,0 0 0,0 1 0,0-1 0,0 1 0,1 0 0,-1 0 0,1 0-1,8-2 1,-12 4-8,1 0 0,0 0-1,0 1 1,0-1 0,0 1-1,0-1 1,0 1 0,0 0-1,0 0 1,1 0 0,2 1-1,-4 0-3,-1-1 0,0 1 0,0-1 0,1 1 0,-1-1 0,0 1 0,0 0 0,0 0 0,0 0 0,0-1 0,0 1 0,0 0 0,0 0 0,0 1 0,0-1 0,-1 0 0,1 0 0,1 2 0,0 4 18,0 0 0,-1 0 0,1 1 0,-1-1 0,-1 0 0,1 1 0,-2 10 0,1-12 21,-1 5 10,0 1 0,0-1-1,-1 1 1,-1-1 0,0 0-1,-1 0 1,-9 21 0,-4 11-14,17-42-41,0-1 0,0 1 1,1 0-1,-1-1 1,0 1-1,0-1 0,0 1 1,1-1-1,-1 1 1,0 0-1,1-1 0,-1 1 1,1-1-1,-1 1 0,0-1 1,1 0-1,-1 1 1,1-1-1,-1 1 0,1-1 1,0 0-1,-1 1 0,1-1 1,-1 0-1,1 0 1,0 0-1,-1 1 0,1-1 1,-1 0-1,1 0 1,0 0-1,-1 0 0,2 0 1,32 6-138,-20-3 131,-5-1 5,-1 0 0,0 1 0,1 0 0,-1 1 0,-1 0 0,13 7-1,-18-10 14,-1 0 0,1 0 0,-1 0 0,1 1 0,-1-1 0,0 0 0,1 0 0,-1 1 0,0-1-1,0 1 1,0-1 0,0 1 0,0 0 0,-1-1 0,1 1 0,0 0 0,-1-1 0,1 1 0,-1 0-1,1 0 1,-1 0 0,0-1 0,0 1 0,0 0 0,0 0 0,0 0 0,0 0 0,-1-1 0,1 1-1,-1 0 1,1 0 0,-1-1 0,0 1 0,1 0 0,-1-1 0,0 1 0,0 0 0,0-1 0,-2 3-1,-9 7-166,0-1-1,0 0 0,-1 0 0,-1-1 0,1-1 1,-2 0-1,1-1 0,-26 8 0,-5 0-3946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0:49.2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23 180 3105,'0'0'6579,"5"-1"-1576,23-3-4990,835 9 558,-645-21-491,-46 1-21,206-7 71,31 14-130,-285 8-26,171 19 26,-100-29 1146,-144 7-1078,4-1-38,-1 3 1,1 2 0,56 9-1,-80-5 25,-10 0-35,0-2 0,25 1 0,-45-4 21,-1 0-1,1 1 1,-1-1-1,1 0 1,-1 0-1,1 0 1,-1 0-1,1 0 1,0 0-1,-1 0 1,1 0-1,-1 0 0,1-1 1,-1 1-1,1 0 1,-1 0-1,1 0 1,-1-1-1,0 1 1,1 0-1,-1 0 1,1-1-1,-1 1 1,1 0-1,-1-1 1,0 1-1,1-1 1,-1 1-1,0 0 1,1-1-1,-1 1 1,0-1-1,0 1 1,1-1-1,-1 1 1,0-1-1,0 1 1,0-1-1,0 1 1,0-1-1,0 1 1,0-1-1,0 1 1,0-1-1,0 0 1,0 1-1,0-1 1,0 1-1,0-1 1,0 1-1,0-1 1,0 1-1,-1-1 1,1-11-400,4-79 508,-4 90-104,0 48-514,-3-16-509,-8-12-2884,3-13-276</inkml:trace>
  <inkml:trace contextRef="#ctx0" brushRef="#br0" timeOffset="1441.44">0 124 1249,'0'0'6597,"9"-9"1063,1 55-7906,-8-41 477,-1 0 0,1 0 0,-1 0 0,0 0 0,0 1 0,0-1 0,-1 0-1,0 0 1,0 1 0,-1 8 0,4-13-209,0-1 0,0 0 0,-1 0 0,1 0 0,0-1 0,0 1 0,0-1 0,0 1 0,-1-1 0,1 0 0,3-2 0,26-12 217,2-1-4677,-25 11 177</inkml:trace>
  <inkml:trace contextRef="#ctx0" brushRef="#br0" timeOffset="2557.1">641 512 7363,'0'0'7791,"0"-8"-5825,-1 24-1861,-1 0 1,0 0-1,-8 26 1,5-26 43,2 1 0,0-1 1,-2 32 650,5-60-5,-1-32-657,-1 16-78,5-54 0,-2 75-60,0 0 1,0 0-1,1 1 0,0-1 0,0 0 1,0 1-1,1-1 0,0 1 0,0 0 0,1 0 1,-1 0-1,1 0 0,5-4 0,-5 6-23,-1 1-1,1 1 1,0-1-1,0 0 0,0 1 1,0 0-1,0 0 0,0 0 1,1 1-1,-1-1 0,1 1 1,-1 0-1,10-1 1,-13 6 5,0-1 1,0 1 0,0-1-1,0 1 1,-1-1 0,1 1 0,-1 0-1,0-1 1,0 1 0,0 0-1,-1 6 1,1-5 9,0 1 16,-1 0 0,1 0 0,-1-1 0,0 1 1,0 0-1,-1 0 0,0-1 0,0 1 1,0-1-1,0 0 0,-1 0 0,0 0 1,-6 8-1,-1 0-183,-1-1 1,-1-1-1,-19 14 0,3-1-666,28-24 524,1-1 269,1 0 0,-1 0-1,0 0 1,1 0 0,-1 1 0,0-1-1,1 0 1,-1 1 0,1-1 0,0 1 0,-1 0-1,1-1 1,-1 1 0,1 0 0,-1 0 0,3 0-1,3 0 110,0 0 0,0 0 0,0 0 0,0 1 0,0 0 0,0 1 0,0-1 0,0 1 0,-1 1 0,1-1 0,-1 1 0,9 5 0,-12-6 21,-1-1 0,1 1 1,-1 0-1,0 0 0,1-1 1,-1 1-1,0 1 0,0-1 1,-1 0-1,1 0 0,0 1 1,1 4-1,11 13-870,2-13-2539,-1-6-2512,2-1 682</inkml:trace>
  <inkml:trace contextRef="#ctx0" brushRef="#br0" timeOffset="4497.89">964 604 5378,'0'0'6089,"0"-12"-5409,0-58 782,0 69-1427,0 0 1,0 0-1,-1 0 0,1 0 1,0 0-1,-1 0 0,1 0 1,0 0-1,-1 0 1,1 0-1,-1 0 0,0 0 1,1 1-1,-1-1 0,0 0 1,1 0-1,-1 1 0,0-1 1,0 0-1,0 1 1,0-1-1,0 1 0,1-1 1,-1 1-1,0-1 0,0 1 1,0 0-1,0 0 0,0-1 1,0 1-1,0 0 1,0 0-1,0 0 0,0 0 1,0 0-1,-1 0 0,1 0 1,-1 1-1,0-1-41,0 0 1,0 0-1,1 1 0,-1-1 1,0 1-1,0-1 0,0 1 1,0 0-1,1-1 0,-1 1 0,0 0 1,1 0-1,-1 0 0,1 0 1,-1 1-1,1-1 0,-1 0 1,1 1-1,0-1 0,0 1 0,-2 2 1,0 4-14,-16 51 123,17-55-105,2 0 0,-1 0-1,0 0 1,1 0 0,-1 1 0,1-1-1,1 0 1,-1 0 0,0 1 0,1-1 0,0 0-1,1 5 1,-1-8 5,-1 0 1,1 0-1,0-1 0,0 1 1,-1 0-1,1 0 0,0-1 1,0 1-1,0 0 0,0-1 1,0 1-1,-1-1 0,1 1 1,0-1-1,0 1 0,0-1 1,1 0-1,-1 0 0,0 1 0,0-1 1,0 0-1,0 0 0,0 0 1,0 0-1,0 0 0,0 0 1,0-1-1,0 1 0,0 0 1,0 0-1,0-1 0,0 1 1,2-2-1,0 1 12,1 0-1,-1-1 1,0 1 0,0-1 0,0 0-1,0 0 1,0 0 0,-1-1 0,4-2-1,-2-1 1,1 0 0,-1-1 0,0 1 0,0-1-1,-1 0 1,0 0 0,0-1 0,-1 1 0,0 0-1,0-1 1,0 0 0,-1 1 0,0-10 0,4 67 733,-5-48-738,0 0 1,1 1-1,-1-1 0,1 0 0,-1 0 1,1 1-1,0-1 0,0 0 1,0 0-1,0 0 0,0 0 1,0 0-1,1 0 0,-1-1 1,0 1-1,1 0 0,0-1 1,-1 1-1,1-1 0,0 1 0,0-1 1,0 0-1,0 0 0,0 0 1,0 0-1,0 0 0,0 0 1,0-1-1,4 2 0,-4-2 2,0 0 0,1 0-1,-1 0 1,0 0 0,0 0-1,0-1 1,0 1 0,0-1-1,0 1 1,-1-1 0,1 0 0,0 0-1,0 0 1,0 0 0,-1 0-1,1 0 1,0 0 0,2-3-1,-1 0 6,-1-1 0,0 1 0,0 0 0,0-1 0,0 1 0,2-10 0,-1 5-27,8-16-111,-8 22 119,-1-1-1,-1 0 0,1 0 0,0 0 0,-1 1 0,1-2 0,-1 1 1,1-6-1,7 61-124,-5 56 679,-4-107-544,0 0 0,1 1 1,-1-1-1,0 0 1,0 1-1,1-1 0,-1 0 1,0 0-1,0 1 1,1-1-1,-1 0 0,0 0 1,1 0-1,-1 1 1,0-1-1,1 0 1,-1 0-1,0 0 0,1 0 1,-1 0-1,0 0 1,1 0-1,-1 0 0,0 0 1,1 0-1,-1 0 1,1 0-1,-1 0 0,0 0 1,1 0-1,-1 0 1,0 0-1,1 0 0,-1-1 1,0 1-1,1 0 1,-1 0-1,0 0 1,1 0-1,-1-1 0,0 1 1,0 0-1,1 0 1,-1-1-1,0 1 0,1-1 1,15-11 177,24-29-65,-27 29-86,-1-1-1,0 0 1,18-28-1,-29 39-56,-1 1-72,8 39-209,-7-34 320,0 0 0,1 1-1,-1-1 1,1 0 0,0 0-1,0 0 1,1 0 0,-1-1 0,0 1-1,1-1 1,0 1 0,0-1 0,0 0-1,5 4 1,-5-5 0,-1-1 1,1 1-1,-1 0 1,1-1-1,0 0 0,-1 0 1,1 0-1,0 0 0,0 0 1,0 0-1,0-1 1,0 1-1,0-1 0,0 0 1,0 0-1,0 0 0,0 0 1,0-1-1,-1 1 1,1-1-1,0 0 0,0 0 1,3-1-1,-3 0-3,0 0-1,-1 0 1,1-1 0,0 1-1,-1-1 1,0 1-1,0-1 1,0 0 0,0 1-1,0-1 1,0 0 0,-1 0-1,1-1 1,-1 1-1,0 0 1,0 0 0,0-1-1,0-3 1,0 1-6,0 0-1,0-1 1,0 1 0,-1 0 0,0 0-1,0 0 1,-1 0 0,0 0 0,-2-12 0,3 17-19,-1 1 0,1-1 1,0 1-1,0-1 0,0 0 1,0 1-1,-1-1 0,1 0 1,0 1-1,-1-1 0,1 1 1,0-1-1,-1 1 0,1-1 1,-1 1-1,1-1 0,0 1 1,-1-1-1,1 1 0,-1-1 1,0 1-1,1 0 0,-1-1 1,1 1-1,-1 0 0,0 0 1,1-1-1,-1 1 0,1 0 1,-1 0-1,0 0 0,1 0 1,-1 0-1,0 0 0,1 0 1,-1 0-1,0 0 0,1 0 1,-1 0-1,1 1 0,-1-1 1,0 0-1,1 0 0,-1 0 1,1 1-1,-1-1 0,0 0 1,1 1-1,-1-1 0,1 1 1,-1-1-1,1 1 0,-1-1 1,1 1-1,0-1 1,-1 2-1,-2 0 3,1 1 1,0-1 0,0 1-1,0 0 1,1 0-1,-1 0 1,1 0-1,-1 0 1,1 0-1,-1 4 1,-1 26 39,2 1 0,3 48 0,0-42 260,-3 50 1,-1-78-230,1 1 1,-1-1-1,-1 0 1,0 0 0,-1 0-1,0 0 1,-1 0 0,-7 12-1,12-23-55,0-1 1,0 1-1,0-1 0,-1 1 0,1 0 0,0-1 0,0 1 0,-1-1 1,1 1-1,-1-1 0,1 1 0,0-1 0,-1 1 0,1-1 1,-1 1-1,1-1 0,-1 0 0,1 1 0,-1-1 0,1 0 0,-1 1 1,1-1-1,-1 0 0,0 0 0,1 0 0,-1 1 0,1-1 1,-1 0-1,0 0 0,1 0 0,-1 0 0,0 0 0,-9-18 149,4-32-527,6 43 242,0-1 0,0 0 0,1 0 0,0 1 0,1-1 1,-1 1-1,2-1 0,-1 1 0,1 0 0,0 0 0,0 0 0,1 0 0,-1 1 0,2-1 0,-1 1 1,1 0-1,0 0 0,0 0 0,0 1 0,1 0 0,0 0 0,8-5 0,64-46-797,-62 47 919,0-2-1,0 0 1,-1-1 0,0 0 0,-1-1 0,-1-1-1,0 0 1,19-28 0,-22 6 528,-10 35-490,1 0 0,-1 0 1,0 0-1,0 1 0,0-1 0,1 0 1,-1 0-1,0 0 0,0 0 0,0 0 1,0 1-1,0-1 0,0 0 0,-1 0 1,1 0-1,0 0 0,0 1 0,-1-1 1,1 0-1,0 0 0,-1 0 0,1 1 1,-1-1-1,1 0 0,-1 1 0,1-1 1,-1 0-1,1 1 0,-1-1 0,1 1 0,-1-1 1,0 1-1,0-1 0,1 1 0,-1-1 1,-1 1-1,-4-1-52,1 1-1,-1 0 1,0 1 0,0 0-1,0-1 1,0 2 0,1-1 0,-1 1-1,0 0 1,1 0 0,-1 1-1,-8 5 1,10-5 12,1 1-1,0-1 0,0 1 1,0-1-1,1 1 1,-1 0-1,1 0 1,0 1-1,0-1 1,0 0-1,0 1 0,1-1 1,0 1-1,0-1 1,0 1-1,0 0 1,1 6-1,-1-1 25,0 0 0,0 1-1,1-1 1,1 0 0,0 0 0,0 0-1,4 15 1,-4-23-7,0 1 1,0-1-1,0 0 0,0 0 1,1 1-1,-1-1 0,0 0 0,1 0 1,0-1-1,0 1 0,-1 0 1,1 0-1,0-1 0,0 1 0,0-1 1,1 0-1,-1 0 0,0 0 0,0 0 1,1 0-1,-1 0 0,0 0 1,1-1-1,-1 1 0,1-1 0,-1 0 1,1 0-1,-1 0 0,0 0 1,1 0-1,-1-1 0,1 1 0,-1-1 1,1 1-1,3-3 0,1 1-31,-1 0 0,0-1 1,0 0-1,0 0 0,0 0 0,-1-1 0,1 0 0,5-6 0,21-23-3248,-17 10-3003</inkml:trace>
  <inkml:trace contextRef="#ctx0" brushRef="#br0" timeOffset="7266.95">3313 103 2897,'0'0'7329,"-1"-5"-6627,-2-8-741,-3-14 3686,3 27-2115,3 19-1475,-5 107 594,5-126-585,35 3 319,73-5-41,112 5 107,-147 4-409,191 11 142,-228-17-176,7 0 26,-1-2 0,1-2 0,52-10 0,-82 9-27,1 2 0,-1 0-1,23-1 1,-9-5 86,-27 8-98,2-1 9,0 0 0,-1 0 0,1 0 0,0 0 1,0 0-1,0 1 0,0-1 0,-1 1 0,1-1 0,0 1 0,0 0 0,0 0 0,0 0 0,4 0 0,-6 0-4,62 0 94,-61 0 79,-1-32 937,0 14-1039,0 2-47,0 1 0,-1-1-1,0 0 1,-6-23 0,2 30-863,5 9 625,-1-1 0,1 1-1,-1 0 1,1 0 0,-1-1 0,1 1-1,-1 0 1,1 0 0,-1 0 0,1 0 0,-1 0-1,1 0 1,-1 0 0,0 0 0,1 0-1,-1 0 1,1 0 0,-1 0 0,1 0 0,-1 0-1,1 0 1,-1 1 0,1-1 0,-1 0 0,0 1-1,-12 8-4339</inkml:trace>
  <inkml:trace contextRef="#ctx0" brushRef="#br0" timeOffset="8213.65">3989 246 5394,'0'0'7497,"-8"63"-4800,-1 272 969,5-334-2563,-3-11-751,-10-18-489,13 22 246,-31-57-58,39 73-133,1-1-1,0 0 1,0 0 0,1 0-1,9 11 1,-14-18 87,1-1 1,-1 1-1,0-1 0,1 1 1,-1-1-1,1 0 0,-1 0 1,1 1-1,0-1 0,-1 0 1,1 0-1,0-1 0,0 1 1,0 0-1,0-1 0,0 1 1,0-1-1,-1 1 1,1-1-1,0 0 0,0 0 1,0 0-1,0 0 0,0 0 1,0 0-1,0-1 0,0 1 1,0-1-1,0 1 0,0-1 1,0 0-1,0 0 0,-1 0 1,1 0-1,0 0 1,-1 0-1,1 0 0,-1-1 1,1 1-1,-1-1 0,0 1 1,3-4-1,11-15-36,0-1-1,14-29 1,-26 45-56,-2 3-355</inkml:trace>
  <inkml:trace contextRef="#ctx0" brushRef="#br0" timeOffset="8886.04">3797 817 4786,'0'0'6187,"-8"-12"-5677,-27-38 42,33 48-512,0 0-1,1 1 1,-1-1 0,0 1-1,0-1 1,0 1 0,0 0-1,0-1 1,0 1 0,-1 0-1,1 1 1,0-1 0,0 0 0,-1 1-1,1-1 1,0 1 0,-1 0-1,1 0 1,-1 0 0,1 0-1,0 0 1,-1 0 0,1 1-1,0-1 1,-1 1 0,1 0 0,0 0-1,0 0 1,-1 0 0,1 0-1,0 0 1,0 0 0,0 1-1,0-1 1,1 1 0,-1-1-1,0 1 1,1 0 0,-1 0 0,-1 2-1,-4 6 17,0 1-1,1 0 1,0 1-1,1-1 0,0 1 1,1 0-1,0 1 1,1-1-1,0 1 1,1-1-1,0 1 0,1 0 1,1 0-1,0-1 1,0 1-1,1 0 1,5 20-1,-5-29-14,0-1 0,1 1 0,0 0 0,0-1 0,0 0 1,0 1-1,0-1 0,1 0 0,-1 0 0,1-1 0,0 1 0,0 0 0,0-1 0,0 0 0,0 0 0,0 0 0,1 0 0,-1 0 1,1-1-1,-1 1 0,5 0 0,45 6-1026,-17-8-2976,-27 0 2176,9 0-5479</inkml:trace>
  <inkml:trace contextRef="#ctx0" brushRef="#br0" timeOffset="9876.33">3833 1086 3201,'0'0'7697,"3"0"-7253,1 1 0,0-1 0,0 0 1,0 0-1,0 0 0,0 0 0,0-1 0,4-1 0,-5-2-368,0-1 1,-1 0 0,1 0-1,-1-1 1,0 1-1,-1 0 1,1-1 0,-1 1-1,0-1 1,1-9-1,-3-63 118,-1 36-112,-3 16 96,2 27 144,2 16-233,1-11-78,0 1-1,1-1 0,-1 1 0,1-1 1,1 0-1,-1 0 0,1 1 0,0-1 0,0-1 1,6 10-1,-7-13-7,0 0 1,1 0-1,-1 0 1,1 0-1,0 0 0,-1-1 1,1 1-1,0-1 1,0 1-1,0-1 0,0 0 1,0 0-1,1 0 1,-1 0-1,0 0 0,0 0 1,1-1-1,-1 1 1,0-1-1,1 0 0,-1 1 1,1-1-1,-1 0 1,0-1-1,1 1 0,-1 0 1,0-1-1,1 1 0,-1-1 1,0 0-1,4-1 1,-2 0-4,0-1 0,0 0 0,0 0 0,0 0 0,0 0 0,0-1 0,-1 0 0,0 1 0,0-1 0,0 0 0,0-1 0,0 1 0,-1 0 0,0-1 0,0 0 0,0 1 0,0-1 0,1-7 0,-3 12 26,0 44-220,-2-6 374,1-28-144,0 1 0,1 0 0,0-1-1,0 1 1,1-1 0,0 1 0,5 13 0,-6-23-24,1 0 0,-1 0 1,1-1-1,-1 1 0,1 0 1,0-1-1,-1 1 0,1-1 1,0 1-1,-1-1 0,1 1 1,0-1-1,0 0 0,-1 1 1,1-1-1,0 0 0,0 1 1,0-1-1,0 0 0,0 0 1,-1 0-1,1 0 0,0 0 1,0 0-1,0 0 0,0 0 1,0 0-1,-1-1 0,1 1 1,0 0-1,0 0 0,0-1 1,-1 1-1,1-1 0,1 0 1,24-17 209,-13-6-267,-1-1-1,-1 0 0,-1-1 0,7-31 0,-22 193 478,6-136-427,-1 1 0,0-1-1,0 0 1,0 1-1,1-1 1,-1 1 0,0-1-1,0 0 1,1 1 0,-1-1-1,1 1 1,-1-1 0,0 0-1,1 0 1,-1 1-1,0-1 1,1 0 0,-1 0-1,1 1 1,-1-1 0,1 0-1,-1 0 1,1 0 0,-1 0-1,1 0 1,-1 0 0,0 0-1,1 0 1,-1 0-1,1 0 1,-1 0 0,1 0-1,-1 0 1,1 0 0,-1 0-1,1 0 1,-1-1 0,1 1-1,-1 0 1,1-1 0,18-7-286,7-34-4252,-16 16-1857</inkml:trace>
  <inkml:trace contextRef="#ctx0" brushRef="#br0" timeOffset="10030.44">4205 730 6947,'0'0'5987,"0"13"-7780,0 1-2977</inkml:trace>
  <inkml:trace contextRef="#ctx0" brushRef="#br0" timeOffset="10374">4205 730 8132,'82'27'883,"-66"-22"-176,-17 74 2822,-1-26-1936,6 61 0,-3-107-1424,-1 0-14,1-1 0,0 1 1,0 0-1,1-1 0,3 11 0,-4-16-145,0 1 0,-1 0 0,1-1-1,0 0 1,0 1 0,1-1 0,-1 0-1,0 1 1,0-1 0,1 0-1,-1 0 1,0 0 0,1 0 0,-1 0-1,1 0 1,-1-1 0,1 1 0,0 0-1,-1-1 1,1 0 0,0 1 0,-1-1-1,1 0 1,0 0 0,0 0-1,1 0 1,38-6-1960,-17-12-2268,-14 3-1411</inkml:trace>
  <inkml:trace contextRef="#ctx0" brushRef="#br0" timeOffset="10574.53">4303 946 7411,'0'0'7796,"5"-10"-7732,8 5-64,5 2-64,0 0-896,0-2-1506,-5 5-3905</inkml:trace>
  <inkml:trace contextRef="#ctx0" brushRef="#br0" timeOffset="10930.82">4303 946 3265,'94'39'4074,"-74"-26"-1557,-19-4-998,0-5-729,10-3-117,-10-1-598,0 0 0,0 1 0,1-2 0,-1 1 0,0 0 1,1 0-1,-1 0 0,0-1 0,1 1 0,-1 0 0,0-1 0,0 1 0,0-1 1,1 0-1,-1 1 0,0-1 0,0 0 0,0 0 0,0 0 0,0 0 0,0 0 1,0 0-1,-1 0 0,1 0 0,0 0 0,0 0 0,-1 0 0,1-1 0,0-1 1,2-43 73,-3 29 1468,-9 41-763,6-13-769,1 0 0,-1 0 0,2 0 0,0 0 0,0 0 1,0 0-1,2 0 0,1 19 0,-1-29-125,-1 1 0,0 0 0,1-1 1,-1 1-1,1 0 0,0-1 0,-1 1 0,1-1 0,0 1 1,0-1-1,0 0 0,0 1 0,0-1 0,0 0 1,0 0-1,1 0 0,-1 0 0,0 0 0,1 0 1,-1 0-1,0 0 0,1 0 0,-1-1 0,1 1 0,-1 0 1,4 0-1,43 3-6346,-43-4 4989,9 0-4669</inkml:trace>
  <inkml:trace contextRef="#ctx0" brushRef="#br0" timeOffset="11442.46">4577 938 7908,'0'0'6984,"1"4"-6874,3 12 209,0-1 1,-1 1-1,-1 0 1,-1 0-1,0 0 1,-1 0-1,0 0 1,-4 17 0,4-32-254,0 1 1,-1 0 0,0-1 0,1 1 0,-1-1 0,0 1 0,0 0-1,1-1 1,-1 0 0,-1 1 0,1-1 0,0 0 0,0 1-1,-2 0 1,-4 5 275,7-6 93,1-35-360,2 27-230,0 0-1,1 0 1,0 0 0,0 1 0,0-1 0,1 1 0,0 0 0,7-6-1,23-34-1438,-21-1 1205,-11 35 1157,-2 37-371,-1 76 741,0-57-8017</inkml:trace>
  <inkml:trace contextRef="#ctx0" brushRef="#br0" timeOffset="11594.48">4712 801 7187,'0'0'10789,"4"-10"-13542,0 18 656,-4 10-3313</inkml:trace>
  <inkml:trace contextRef="#ctx0" brushRef="#br0" timeOffset="12075.34">4895 933 9268,'0'0'8188,"-14"5"-7260,-46 16-191,57-19-685,-1 1 0,0-1 0,1 1 0,-1-1 0,1 1 0,0 0 0,0 0 0,0 1 0,0-1 0,1 1 0,-1-1 0,1 1 0,0 0 0,0 0 0,0 0 0,0 0 0,-1 8 0,0 0 31,1 0 0,0 0 1,1 0-1,0 18 0,1-29-77,0-1 0,1 1-1,-1-1 1,0 1 0,1-1 0,-1 1-1,1-1 1,-1 1 0,0-1-1,1 0 1,-1 1 0,1-1-1,-1 0 1,1 1 0,-1-1 0,1 0-1,0 0 1,-1 1 0,1-1-1,-1 0 1,1 0 0,-1 0-1,1 0 1,0 0 0,-1 0 0,1 0-1,-1 0 1,1 0 0,-1 0-1,1 0 1,0 0 0,-1-1-1,1 1 1,-1 0 0,1 0 0,-1-1-1,1 1 1,25-12 55,-15-2-42,0-1 0,0-1 0,-1 1 0,-1-2 0,-1 1 0,0-1 0,-1-1 0,7-25 0,-14 37-22,0 5-26,13 30-190,-7-6 265,11 41 108,-15-60-137,-1 0 0,1 1-1,0-1 1,0 0 0,1 0 0,-1 0-1,1-1 1,0 1 0,0 0-1,6 5 1,-8-8-70,1 0 0,0-1 0,0 1 0,0 0 0,0 0 0,0-1 0,-1 0 1,1 1-1,0-1 0,0 0 0,0 0 0,0 0 0,0 0 0,0 0 0,0 0 0,3-1 0,-2 0-588,0 0 0,0 0-1,0 0 1,0 0 0,0 0-1,-1-1 1,1 1 0,0-1 0,2-2-1,9-11-7802</inkml:trace>
  <inkml:trace contextRef="#ctx0" brushRef="#br0" timeOffset="14227.72">4658 88 2753,'0'0'6971,"0"-15"1017,-1 36-7984,1-14 8,-1 0-1,1 0 0,0 0 1,1 0-1,-1-1 1,2 1-1,-1 0 0,0 0 1,1-1-1,1 1 0,-1-1 1,5 9-1,-3-14 22,0 0-1,0 0 1,0 0-1,0 0 1,0-1-1,0 0 1,0 0-1,0 0 0,1 0 1,-1-1-1,6-1 1,-1 1-7,88-5-9,0 4 0,111 14 0,265 0 4,-317-13-18,1107 1 573,-1039-16-552,0 1 62,144 27-28,-220-11 1532,-170-59-1424,17 39 2,0-1 0,2 0 0,0 0 0,1-30 0,2 50-117</inkml:trace>
  <inkml:trace contextRef="#ctx0" brushRef="#br0" timeOffset="15622.42">6827 267 4562,'0'0'10458,"-18"37"-8179,11 3-1794,1 0 1,3 1 0,1-1 0,5 63-1,-1-15-149,-2-88-311,0 1 1,0-1 0,0 0 0,0 1 0,0-1 0,0 0 0,0 1 0,0-1 0,0 1 0,0-1 0,0 0 0,0 1 0,0-1 0,0 0 0,0 1 0,0-1 0,0 0 0,0 1 0,0-1 0,0 0 0,-1 1 0,1-1 0,0 0-1,0 1 1,0-1 0,-1 0 0,1 1 0,0-1 0,0 0 0,-1 0 0,1 1 0,0-1 0,-1 0 0,1 0 0,0 0 0,0 0 0,-1 1 0,1-1 0,0 0 0,-1 0 0,1 0 0,-1 0 0,0 0 0,-16-13 318,-22-39-507,31 40 291,6 9-122,-1 0 4,0 0 0,0-1 0,1 0 0,0 1 1,-1-1-1,1 0 0,1 0 0,-1 0 0,1 0 0,-2-6 0,3 10 14,0 7-395,2-1 367,0 1 0,1-1 1,-1 1-1,1-1 0,1 0 0,-1 0 0,1 0 0,0 0 0,1-1 0,8 9 0,9 15 5,-16-21 0,-1 1 6,1 0 1,0-1-1,0 0 0,1 0 0,0-1 1,1 1-1,-1-2 0,11 8 0,-17-13 2,0-1-1,1 0 1,-1 0-1,0 1 0,0-1 1,0 0-1,0 0 1,0 0-1,1 0 1,-1 0-1,0-1 0,0 1 1,0 0-1,0 0 1,0-1-1,0 1 0,0-1 1,0 1-1,0-1 1,0 1-1,0-1 0,0 0 1,0 1-1,0-1 1,0 0-1,-1 0 0,1 0 1,0 0-1,0 0 1,-1 1-1,1-1 0,-1 0 1,1-1-1,-1 1 1,1 0-1,-1 0 1,1-1-1,19-52 53,-16 43-55,9-23-103,8-25 11,-15 22-3399</inkml:trace>
  <inkml:trace contextRef="#ctx0" brushRef="#br0" timeOffset="16711.91">6751 1015 6419,'0'0'11290,"-1"-8"-10521,0 4-678,1 0 0,-1 1 1,0-1-1,0 0 0,0 1 1,0-1-1,-1 0 0,1 1 0,-1 0 1,0-1-1,0 1 0,0 0 1,0 0-1,-1 0 0,1 0 0,-1 0 1,0 1-1,1-1 0,-1 1 1,0 0-1,-1 0 0,1 0 1,0 0-1,-1 1 0,1-1 0,-1 1 1,1 0-1,-1 0 0,1 0 1,-1 0-1,-7 0 0,5 1-82,1 0 0,0 1 0,-1-1 0,1 1 0,0 0 0,-1 0 0,1 1 0,0 0 0,0 0 0,-9 5 0,11-5-15,0 0-1,0 1 0,1-1 0,-1 1 1,1-1-1,0 1 0,0 0 0,0 0 0,0 0 1,0 0-1,0 0 0,1 0 0,0 1 1,-1-1-1,1 0 0,1 1 0,-1-1 1,0 7-1,0-6-13,1-1 0,-1 1 0,1 0-1,0 0 1,0-1 0,1 1 0,-1 0 0,1-1 0,0 1 0,0 0 0,0-1 0,0 1 0,1-1 0,-1 1 0,1-1 0,0 0 0,0 0-1,0 0 1,0 0 0,0 0 0,1 0 0,4 3 0,4 2-71,0 0 1,0-1-1,1-1 0,0 0 0,12 4 1,-18-8 31,16 6-294,-17-7 221,1 0 1,-1 1 0,1 0 0,-1 1 0,0-1 0,0 1 0,0 0-1,6 4 1,-11-7 124,0 0 0,0 1-1,1-1 1,-1 0 0,0 1 0,0-1-1,0 0 1,0 0 0,0 1 0,0-1-1,0 0 1,1 1 0,-1-1 0,0 0-1,0 0 1,0 1 0,0-1 0,0 0-1,0 1 1,0-1 0,0 0 0,-1 1-1,1-1 1,0 0 0,0 1 0,0-1-1,0 0 1,0 0 0,0 1 0,-1-1-1,1 0 1,0 0 0,0 1 0,0-1-1,0 0 1,-1 0 0,1 0-1,0 1 1,0-1 0,-1 0 0,1 0-1,0 0 1,-1 0 0,1 1 0,0-1-1,0 0 1,-1 0 0,1 0 0,0 0-1,-1 0 1,1 0 0,-1 0 0,-15 4 209,15-4-209,-101 3 1570,67-4-1301,34 1-342,1 0 1,-1 0 0,1 0 0,0 0-1,-1 0 1,1 0 0,-1 0 0,1-1-1,-1 1 1,1 0 0,0 0 0,-1-1-1,1 1 1,-1 0 0,1-1 0,0 1-1,-1 0 1,1-1 0,0 1 0,-1 0-1,1-1 1,0 1 0,0-1 0,0 1-1,-1 0 1,1-1 0,0 1 0,0-1-1,0 1 1,0-1 0,0 0 0,-1 0-291,1 0 0,0 1 0,0-1 0,0 0 0,1 0 0,-1 1 0,0-1 0,0 0 0,0 1 0,0-1 0,1 0 0,-1 1 0,0-1 0,1 0 0,-1 1 0,0-1 0,1 1 0,-1-1 0,1 0 0,-1 1 1,1-1-1,-1 1 0,1 0 0,-1-1 0,2 0 0,17-8-5481</inkml:trace>
  <inkml:trace contextRef="#ctx0" brushRef="#br0" timeOffset="17145.96">6885 1036 6947,'0'0'9879,"1"0"-9580,2-2-163,-2 33-632,-1-23 589,0-1 1,1 0-1,0 1 0,1-1 1,0 0-1,0 0 0,0 0 1,5 10-1,-6-15-63,0 0 1,0 0-1,0 0 0,0 0 1,0-1-1,1 1 0,-1 0 1,0-1-1,1 1 1,-1-1-1,1 0 0,0 1 1,0-1-1,-1 0 0,1 0 1,0 0-1,0 0 0,0 0 1,0 0-1,0-1 0,0 1 1,0-1-1,0 0 0,0 1 1,0-1-1,0 0 0,0 0 1,0 0-1,1 0 0,-1-1 1,0 1-1,0-1 0,0 1 1,3-2-1,-3 0 15,0 1 0,0-1-1,0 0 1,-1 0 0,1 0 0,0 0-1,-1 0 1,0 0 0,1 0 0,-1-1-1,0 1 1,0 0 0,0-1 0,0 1-1,-1-1 1,1 1 0,-1-1 0,1 1-1,-1-1 1,0-3 0,2-63 1127,-2 58-941,2 4 136</inkml:trace>
  <inkml:trace contextRef="#ctx0" brushRef="#br0" timeOffset="17807.94">7127 1057 7892,'0'0'8294,"0"19"-8126,-2 21-26,1-23 1581,9-42-501,15-19-1118,-20 42-109,-2 2-24,1 1 1,0-1 0,-1 0 0,1 1 0,-1 0 0,1-1 0,-1 1 0,1 0 0,-1-1-1,1 1 1,-1 0 0,0 0 0,0 0 0,1 0 0,-1 1 0,0-1 0,0 0 0,0 0-1,0 1 1,0-1 0,0 0 0,0 1 0,-1-1 0,1 1 0,0 1 0,15 52 42,-5-16-42,-11-38 47,0-1-1,0 1 0,1-1 0,-1 1 1,0-1-1,0 1 0,1-1 0,-1 1 1,0-1-1,1 0 0,-1 1 1,1-1-1,-1 1 0,1-1 0,-1 0 1,0 1-1,1-1 0,-1 0 0,1 0 1,-1 1-1,1-1 0,-1 0 0,1 0 1,0 0-1,-1 0 0,1 1 1,-1-1-1,1 0 0,-1 0 0,1 0 1,-1 0-1,1 0 0,0-1 0,0 1 1,19-17 199,16-39-194,-33 50 25,4-8-52,-6 11 0,0 0 0,1 0 0,-1-1 0,1 1 0,-1 0 0,1 1 0,0-1 0,0 0 0,0 1 0,0-1 0,1 1 0,-1-1 0,1 1 0,5-4 0,-8 6-122,0 10-478,0 110 906,0-68-4458,0-41-490</inkml:trace>
  <inkml:trace contextRef="#ctx0" brushRef="#br0" timeOffset="18070.22">7472 1210 13062,'0'0'6947,"20"-3"-6552,18-1-791,1-2 1,56-15-1,-84 12-8021</inkml:trace>
  <inkml:trace contextRef="#ctx0" brushRef="#br0" timeOffset="18502.53">7719 1049 11605,'0'0'8223,"4"-2"-8079,-1 0-136,0 0 1,0 0-1,0 1 1,0-1-1,1 1 1,-1 0-1,1 0 1,-1 0-1,1 1 1,-1-1-1,1 1 1,-1 0-1,1 0 0,0 0 1,-1 0-1,1 1 1,-1 0-1,1-1 1,-1 1-1,0 0 1,1 1-1,-1-1 1,0 1-1,1-1 1,-1 1-1,0 0 1,0 0-1,-1 1 1,1-1-1,0 1 1,-1-1-1,1 1 0,-1 0 1,0 0-1,0 0 1,0 0-1,0 0 1,-1 0-1,1 1 1,-1-1-1,0 0 1,0 1-1,0 0 1,0-1-1,0 1 1,-1-1-1,0 1 1,1 0-1,-2-1 1,1 5-1,0 10 68,0-4 329,1-19 211,-1-5-310,2 0 1,0-1 0,0 1 0,5-15 0,-3 18-837,0-1 1,1 1-1,0 0 1,0 0-1,0 0 1,1 0-1,12-10 1,-17 16 353,1-1 0,0 1 1,0 0-1,-1-1 1,1 1-1,0 0 1,0 0-1,0 0 0,0 0 1,0 0-1,0 1 1,0-1-1,1 1 0,-1-1 1,0 1-1,0 0 1,0 0-1,0 0 1,1 0-1,-1 0 0,0 1 1,0-1-1,0 1 1,0-1-1,0 1 1,0 0-1,0 0 0,0 0 1,0 0-1,0 0 1,0 0-1,0 0 0,0 1 1,-1-1-1,3 3 1,9 11-4646,1-2 926</inkml:trace>
  <inkml:trace contextRef="#ctx0" brushRef="#br0" timeOffset="20294.34">8176 1115 320,'0'0'14167,"7"-11"-12903,20-34 129,-26 42-1102,1 1 1,-1 0-1,0 0 0,0 0 1,0-1-1,-1 1 0,1 0 1,0-1-1,-1 1 0,0 0 1,1-1-1,-1 1 0,0-1 1,-1-4-1,1 6-227,0 0 0,-1 0 0,1 0 0,0 0-1,-1 0 1,1 0 0,-1 0 0,0 1 0,1-1 0,-1 0 0,0 0 0,1 0 0,-1 1 0,0-1 0,0 0-1,0 1 1,0-1 0,0 0 0,0 1 0,0 0 0,0-1 0,-1 0 0,0 1-64,-1-1 1,1 1-1,0 0 1,-1-1-1,1 1 1,0 0-1,-1 0 1,1 1-1,-1-1 1,1 0-1,0 1 0,-1 0 1,1-1-1,0 1 1,0 0-1,-1 0 1,1 1-1,0-1 1,0 0-1,0 1 1,0-1-1,-1 2 1,-1 3 0,1-1 0,-1 0 0,1 1 1,1-1-1,-1 1 0,1 0 0,0 0 1,0 0-1,1 0 0,-1 1 0,1-1 1,1 0-1,-1 0 0,1 1 0,0-1 1,1 0-1,-1 1 0,3 11 1,-2-17-8,-1 0 0,1 0 1,-1 0-1,0 0 0,1 1 1,0-1-1,-1 0 0,1 0 1,0 0-1,0 0 0,-1 0 1,1-1-1,0 1 0,0 0 1,0 0-1,0 0 0,0-1 1,0 1-1,0-1 0,0 1 1,0-1-1,0 1 0,1-1 1,-1 1-1,0-1 1,0 0-1,0 0 0,1 0 1,-1 0-1,0 0 0,0 0 1,0 0-1,1 0 0,-1 0 1,0 0-1,0-1 0,0 1 1,2-1-1,0 0 4,0 0 1,0 0-1,0-1 1,0 1-1,0-1 0,0 1 1,-1-1-1,1 0 1,-1 0-1,1 0 1,-1 0-1,0 0 0,3-4 1,-2-1 15,0 0 1,-1 0-1,0 0 0,0-1 1,0 1-1,-1-1 1,0 1-1,0-1 0,-1 0 1,0 1-1,-2-12 1,2-12 73,0 30 8,10 44-531,-7-34 455,0 0 1,1-1-1,0 1 0,1-1 0,0 0 0,6 7 0,-8-12-11,-1 0-1,1-1 1,0 1-1,0-1 0,0 0 1,0 0-1,1 0 1,-1-1-1,0 1 1,1-1-1,-1 1 1,1-1-1,-1-1 1,1 1-1,0 0 0,-1-1 1,1 0-1,4 0 1,-5 0 4,0 0 0,0-1 0,0 0 0,0 0 0,0 0 0,0 0 0,0 0 1,-1 0-1,1-1 0,0 1 0,-1-1 0,1 0 0,-1 0 0,1 0 0,-1 0 0,0-1 0,0 1 0,0 0 0,0-1 1,0 0-1,-1 1 0,2-4 0,6-11-8,-1 0 1,10-32-1,-1 4-10,-16 44-2,-1 1-1,0 0 1,0 0-1,0-1 1,0 1 0,0 0-1,0 0 1,0 0-1,0-1 1,1 1 0,-1 0-1,0 0 1,0 0-1,0 0 1,0-1 0,1 1-1,-1 0 1,0 0 0,0 0-1,0 0 1,1 0-1,-1 0 1,0-1 0,0 1-1,0 0 1,1 0-1,-1 0 1,0 0 0,0 0-1,1 0 1,-1 0-1,0 0 1,0 0 0,1 0-1,-1 0 1,0 0-1,0 0 1,0 1 0,1-1-1,-1 0 1,0 0 0,0 0-1,1 0 1,-1 0-1,0 0 1,0 0 0,0 1-1,1-1 1,10 17-112,14 41 211,-15-33-95,-10-24 7,1 1 0,0-1-1,0 1 1,0-1 0,0 0 0,0 0 0,0 0 0,0 1-1,0-1 1,0 0 0,1 0 0,-1-1 0,0 1 0,1 0 0,-1 0-1,0-1 1,1 1 0,-1 0 0,1-1 0,-1 0 0,1 1-1,0-1 1,-1 0 0,1 0 0,-1 0 0,1 0 0,-1 0 0,1 0-1,-1 0 1,1-1 0,-1 1 0,1 0 0,-1-1 0,1 0-1,-1 1 1,1-1 0,-1 0 0,0 1 0,2-3 0,9-3 24,-2-2 1,1 0-1,17-16 1,-14 11-22,-1 0-5,-12 13 6,4 21-184,-3-12 211,-1 0 0,1 0 0,0 0 0,1 0 0,0-1-1,7 15 1,-8-21-26,-1 1 0,1-1-1,0 0 1,0 1 0,0-1 0,0 0-1,0 0 1,0 0 0,0 0 0,1-1-1,-1 1 1,1-1 0,0 1-1,-1-1 1,1 0 0,0 0 0,-1 0-1,1 0 1,0-1 0,0 1 0,0-1-1,0 0 1,3 0 0,9 0-2,0 0 0,-1-2 0,1 0 1,0 0-1,-1-2 0,26-9 0,-34 11-21,-1 0 0,1-1-1,-1 0 1,0 0-1,1-1 1,-1 0 0,-1 0-1,1 0 1,-1 0-1,1-1 1,-1 1 0,0-1-1,-1 0 1,1-1-1,-1 1 1,0-1 0,0 1-1,-1-1 1,2-6-1,-3 9 17,0 1 0,0 0 0,-1 0 0,1 0 0,-1 0 0,0 0-1,0 0 1,0-1 0,0 1 0,0 0 0,0 0 0,0 0 0,-1-1 0,1 1-1,-1 0 1,1 0 0,-1 0 0,0 0 0,0 0 0,0 0 0,-2-3 0,1 3 14,0 0 0,0 1 1,-1-1-1,1 1 1,0-1-1,0 1 0,-1 0 1,1 0-1,-1 0 0,1 1 1,-1-1-1,0 0 1,1 1-1,-1 0 0,1-1 1,-1 1-1,-3 1 0,-3 39-261,4 11 277,1 1 0,3-1 0,2 1 0,11 83 0,-12-134-32,2 15 1,0 0 1,-2 0 0,0 1 0,-2 22-1,1-37 3,1 1 0,0 0-1,-1 0 1,1-1 0,-1 1-1,0 0 1,0-1 0,0 1-1,0-1 1,0 1 0,-1-1 0,1 1-1,-1-1 1,0 0 0,1 0-1,-1 0 1,0 0 0,0 0-1,0 0 1,-1 0 0,1-1-1,0 1 1,-1-1 0,1 0-1,0 0 1,-1 0 0,0 0-1,1 0 1,-1 0 0,1-1-1,-1 1 1,0-1 0,-4 0-1,4 1 17,0-1 0,-1 0 0,1 0 0,0-1 0,-1 1-1,1-1 1,0 1 0,0-1 0,-1 0 0,1-1 0,0 1-1,0 0 1,0-1 0,1 0 0,-1 1 0,0-1-1,0-1 1,1 1 0,-1 0 0,-3-5 0,4 2 0,-1 0 0,1 0 0,0-1 0,0 1 0,0-1 0,1 1 1,0-1-1,0 0 0,0 1 0,1-1 0,-1 0 0,2-6 0,-1 5-32,1 0 1,0 1-1,1-1 0,0 0 1,0 0-1,0 1 0,1-1 0,-1 1 1,2 0-1,-1 0 0,1 0 0,-1 0 1,2 1-1,-1-1 0,0 1 1,1 0-1,9-7 0,11-8-230,1 1-1,44-25 1,-37 24 6,-25 15 144,16-9-72,-1-1-1,0-2 1,32-29-1,-50 41 177,-1 1 0,1-1 0,-1 0 0,0-1 0,0 1 0,-1-1 0,1 1 0,-1-1 0,-1 0 0,1 0 0,-1-1 0,0 1 0,0 0 0,0-1 1,-1 1-1,0-1 0,-1 0 0,1 1 0,-1-1 0,0 0 0,-2-8 0,2 14-6,-1 0 0,1 0 0,-1 0 0,1 0 0,-1-1 0,0 1 0,1 0 0,-1 0 0,0 0 0,0 0 0,1 1 0,-1-1 0,0 0 0,0 0 0,0 0 1,0 1-1,0-1 0,0 0 0,0 1 0,0-1 0,-1 1 0,1 0 0,0-1 0,0 1 0,0 0 0,-1 0 0,1-1 0,0 1 0,0 0 0,0 0 0,-1 0 0,1 1 0,0-1 0,0 0 0,0 0 1,-1 1-1,1-1 0,0 1 0,0-1 0,0 1 0,0-1 0,0 1 0,0 0 0,0-1 0,0 1 0,0 0 0,0 0 0,0 0 0,1 0 0,-1 0 0,0 0 0,0 0 0,1 0 0,-1 0 1,0 2-1,-4 10-4,1 1 1,1-1 0,0 1 0,0 0 0,2 0 0,-1 0 0,2 0 0,0 0 0,0 0 0,4 21 0,-3-33-2,-1 0 0,1 0 1,0 0-1,0 0 1,-1 0-1,1 0 1,0 0-1,1 0 1,-1-1-1,0 1 1,0 0-1,1-1 1,-1 1-1,1-1 1,-1 1-1,1-1 1,0 0-1,0 0 0,3 2 1,0 0 9,0-1 1,1 0-1,-1-1 0,1 1 1,-1-1-1,1 0 1,7 0-1,2-1-59,0 0 0,1-1 0,-1-1 0,27-6-1,-29 4-532,0-1 0,-1 0-1,0-1 1,0-1-1,0 0 1,15-12-1,-15 10-1470,-1-1-1,0 0 1,10-14-1,3-10-7941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2:57.0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14 278 4226,'0'0'8308,"0"-5"-7204,-4 13-6530,-5-3-2226</inkml:trace>
  <inkml:trace contextRef="#ctx0" brushRef="#br0" timeOffset="374.14">1 292 1553</inkml:trace>
  <inkml:trace contextRef="#ctx0" brushRef="#br0" timeOffset="1781.71">14 278 1553,'14'-66'2017,"-13"52"6711,-6 19-7263,-4 15-1974,4 8 800,2-7-87,0 0 1,0 30-1,3-51 74,26 0 133,182-55-163,10 26-221,43-9 21,120-7-20,-182 27-19,505-33 90,-429 66-103,-88-3 5,257 29 108,-411-34-21,61 23-1,-29-8-19,-53-20 41,0 0-1,0 0 0,0-1 1,0-1-1,15 0 1,0-1 163,-25-4-107,-1-1 0,0 1 0,0 0 1,-1-1-1,0 1 0,0-1 0,-1-9 0,1 6-24,-9-132 1180,9 140-1346,0 0 0,0 1 0,0-1 0,0 1 0,0-1 0,0 1 0,0-1 1,0 1-1,-1-1 0,1 1 0,0-1 0,0 1 0,-1-1 0,1 1 0,0-1 0,-1 1 0,1 0 0,0-1 1,-1 1-1,1-1 0,0 1 0,-1 0 0,1-1 0,-1 1 0,1 0 0,-1 0 0,1-1 0,-1 1 0,1 0 1,-1 0-1,1 0 0,-1 0 0,1 0 0,-1-1 0,1 1 0,-1 0 0,1 0 0,-1 0 0,1 0 0,-1 1 0,1-1 1,-1 0-1,1 0 0,-1 0 0,1 0 0,-1 0 0,0 1 0,-22 10-4374,6-1-803</inkml:trace>
  <inkml:trace contextRef="#ctx0" brushRef="#br0" timeOffset="7878.1">1069 469 1505,'0'0'5103,"0"-10"3955,-11 185-8464,0 7 15,11-181-604,0 1 1,-1-1-1,1 0 0,1 1 1,-1-1-1,0 1 0,0-1 1,0 0-1,1 1 0,-1-1 0,0 0 1,1 1-1,0-1 0,-1 0 1,1 0-1,0 1 0,-1-1 1,1 0-1,0 0 0,0 0 1,0 0-1,0 0 0,0 0 1,0 0-1,0-1 0,0 1 0,0 0 1,0 0-1,1-1 0,-1 1 1,0-1-1,0 1 0,1-1 1,-1 0-1,0 1 0,3-1 1,-1 0-21,1 0 1,0-1 0,-1 1 0,1-1-1,0 0 1,-1 0 0,1 0 0,-1 0 0,1-1-1,-1 1 1,0-1 0,0 0 0,4-3-1,0 0-411,29-24-2152,-22 5-2739,-13 13 1974</inkml:trace>
  <inkml:trace contextRef="#ctx0" brushRef="#br0" timeOffset="8110.87">1074 706 4578,'0'0'6323,"72"-67"-6227,-59 57 48,5 2-32,-9 0-48,0 2-64,-5 4 0,-4-1-1168,0 0-1474</inkml:trace>
  <inkml:trace contextRef="#ctx0" brushRef="#br0" timeOffset="8312.24">1078 416 5138,'0'0'4915,"81"-64"-4787,-59 62-112,5 2-16,-9 0-1617,-4 0-2241</inkml:trace>
  <inkml:trace contextRef="#ctx0" brushRef="#br0" timeOffset="9209.43">1361 525 5891,'0'0'5106,"0"14"-4615,0-2-396,-1 1 165,1 1 0,0 0 1,1 0-1,0-1 0,6 24 1,-2-36 1164,1-12-720,10-32-571,2-3-123,-14 40-15,0-1 0,0 1-1,0 0 1,1 0 0,0 1-1,0-1 1,10-8 0,-13 13 3,-1 1-1,0-1 1,0 0 0,1 0 0,-1 1 0,0-1 0,1 1 0,-1-1 0,1 1-1,-1 0 1,1 0 0,-1 0 0,1-1 0,-1 1 0,1 0 0,-1 1 0,0-1-1,1 0 1,-1 0 0,1 1 0,-1-1 0,1 1 0,-1-1 0,0 1 0,1 0-1,-1-1 1,0 1 0,0 0 0,1 0 0,-1 0 0,0 0 0,0 0 0,0 0-1,0 0 1,0 1 0,0-1 0,-1 0 0,1 1 0,0-1 0,-1 0 0,1 1-1,-1-1 1,1 1 0,0 1 0,4 7 19,0 1-1,-1 0 1,0 0-1,-1 1 1,0-1 0,-1 1-1,0 0 1,0-1-1,-1 17 1,-1-29-17,0 1-1,0 0 1,0 0 0,1 0-1,-1-1 1,0 1 0,0 0-1,0 0 1,0-1 0,0 1-1,1 0 1,-1 0 0,0 0-1,0 0 1,0 0 0,1-1-1,-1 1 1,0 0 0,0 0-1,1 0 1,-1 0 0,0 0-1,0 0 1,1 0 0,-1 0-1,0 0 1,0 0 0,1 0-1,-1 0 1,0 0-1,0 0 1,1 0 0,-1 0-1,0 0 1,0 0 0,0 0-1,1 0 1,-1 0 0,0 0-1,0 1 1,1-1 0,-1 0-1,0 0 1,0 0 0,0 0-1,1 0 1,-1 1 0,0-1-1,0 0 1,0 0 0,0 0-1,0 1 1,1-1 0,-1 0-1,0 0 1,0 1 0,0-1-1,0 0 1,0 0 0,0 1-1,0-1 1,0 0 0,0 0-1,0 1 1,0-1-1,0 0 1,0 1 0,12-17 47,-10 11-48,1 0 0,-1 1 0,1-1 0,0 1 0,0-1 0,1 1 0,-1 0 0,1 0 0,4-3 0,25 38-53,-29-29 62,0 1-1,1-1 1,0 0-1,0-1 1,-1 1 0,1-1-1,0 0 1,0-1-1,0 1 1,9-1-1,-12 0-44,0 0 0,0 0-1,0 0 1,0-1 0,0 1 0,0-1-1,0 0 1,0 1 0,0-1-1,-1 0 1,1 0 0,0 0-1,0 0 1,-1 0 0,1-1-1,-1 1 1,1 0 0,-1-1-1,0 1 1,1-1 0,-1 0 0,0 1-1,0-1 1,0 0 0,0 0-1,0 0 1,0 0 0,-1 1-1,1-4 1,4-25-187,-1-1-1,-2 1 1,-3-52 0,0 29 366,1 52 135,0 27-75,-6 236 2844,-1 6-4384,7-267 1195,0-1 1,0 0 0,1 1 0,-1-1 0,0 1-1,0-1 1,1 0 0,-1 1 0,0-1-1,0 0 1,1 0 0,-1 1 0,0-1 0,1 0-1,-1 0 1,0 1 0,1-1 0,-1 0 0,1 0-1,-1 0 1,0 0 0,1 0 0,-1 0-1,1 1 1,-1-1 0,0 0 0,1 0 0,-1 0-1,1 0 1,-1 0 0,0-1 0,1 1-1,-1 0 1,1 0 0,-1 0 0,0 0 0,1 0-1,-1 0 1,0-1 0,1 1 0,-1 0 0,0 0-1,1-1 1,-1 1 0,0 0 0,1-1-1,-1 1 1,0 0 0,0-1 0,1 1 0,-1 0-1,0-1 1,0 1 0,0 0 0,1-1-1,-1 1 1,0-1 0,0 1 0,9-19-4050</inkml:trace>
  <inkml:trace contextRef="#ctx0" brushRef="#br0" timeOffset="9457.85">1791 626 2001,'0'0'4677,"0"-15"-3623,3-49-35,-3 63-981,0-1 0,1 1 0,-1 0 0,1-1 0,-1 1 0,1 0 0,-1-1 1,1 1-1,0 0 0,0 0 0,0-1 0,0 1 0,-1 0 0,1 0 0,1 0 0,-1 0 0,0 0 1,0 1-1,0-1 0,0 0 0,1 0 0,-1 1 0,0-1 0,1 1 0,-1-1 0,0 1 0,1 0 1,-1-1-1,0 1 0,1 0 0,-1 0 0,1 0 0,-1 0 0,0 0 0,1 1 0,-1-1 0,2 1 1,2-1 51,0 1 0,0 0 0,-1 0 0,1 1 0,0 0 0,-1-1 1,8 5-1,-7-1-2,1 0 0,-1 1 0,0-1 0,0 1 0,-1 0 0,1 0 0,-1 1 0,-1-1 0,1 1 0,-1 0 0,0 0 0,-1 0 0,0 0 0,0 1 0,0-1 0,-1 0 0,0 1 0,0 0 0,-1 10 0,0-17-21,-1 1 0,0-1-1,0 0 1,0 1 0,0-1-1,0 0 1,0 0 0,0 0-1,-1 0 1,1 0 0,0 0-1,-1 0 1,1 0-1,0 0 1,-1 0 0,1-1-1,-1 1 1,1-1 0,-1 1-1,1-1 1,-1 0 0,1 0-1,-1 1 1,-2-1 0,-47 1 509,43-1-569,3 1-100,-13-2-316,10-4-2718,7-3-2011</inkml:trace>
  <inkml:trace contextRef="#ctx0" brushRef="#br0" timeOffset="9626.53">1976 562 6195,'0'0'576</inkml:trace>
  <inkml:trace contextRef="#ctx0" brushRef="#br0" timeOffset="10122.59">2465 411 7700,'0'0'7947,"-9"-6"-7069,2 1-689,-1 1-1,1 0 1,-1 0 0,1 1 0,-1 0-1,0 0 1,-12-2 0,18 5-165,0-1 1,-1 1-1,1 0 1,0 0-1,-1 0 1,1 0-1,-1 0 1,1 0 0,0 1-1,0-1 1,-1 1-1,1 0 1,0 0-1,0-1 1,-1 1-1,1 1 1,0-1-1,0 0 1,0 1-1,0-1 1,1 1-1,-1-1 1,0 1-1,1 0 1,-1 0-1,1 0 1,-1 0-1,1 0 1,0 0-1,0 0 1,0 0-1,0 0 1,0 1-1,0-1 1,1 0-1,-1 5 1,-1-2-18,1 1 0,0-1 0,0 0-1,1 1 1,-1-1 0,1 1 0,0-1 0,1 1 0,0-1-1,-1 1 1,1-1 0,1 1 0,-1-1 0,1 0 0,0 0-1,0 0 1,1 0 0,5 8 0,-2-5-50,1-1-1,0 1 1,1-2-1,-1 1 1,1-1 0,1 0-1,-1-1 1,1 0-1,12 5 1,23 16-779,-44-26 823,0 0-1,1 1 0,-1-1 1,0 1-1,0-1 1,0 0-1,1 1 1,-1-1-1,0 0 0,0 1 1,0-1-1,0 1 1,0-1-1,0 1 1,1-1-1,-1 0 0,0 1 1,0-1-1,0 1 1,-1-1-1,1 1 1,0-1-1,0 0 0,0 1 1,0-1-1,0 1 1,0-1-1,0 0 1,-1 1-1,1-1 0,0 0 1,0 1-1,-1-1 1,1 0-1,0 1 1,0-1-1,-1 0 0,1 1 1,0-1-1,-1 0 1,1 0-1,0 1 1,-1-1-1,1 0 0,-1 0 1,1 0-1,0 0 1,-1 1-1,1-1 1,-1 0-1,0 0 1,-18 10 99,18-10-100,-73 30-635,24-12-5186,32-13-155</inkml:trace>
  <inkml:trace contextRef="#ctx0" brushRef="#br0" timeOffset="12487.79">3537 95 2257,'0'0'7724,"-4"-3"-6692,0 0-643,3 1-249,0 1-1,-1 0 1,1 0 0,0-1 0,-1 1 0,1 0-1,-1 0 1,1 1 0,-1-1 0,0 0-1,1 0 1,-1 1 0,0-1 0,1 1-1,-4-1 1,4 11 2416,18 36-2506,-16-45 44,3 9-45,0 1 0,0-1 0,-1 1 0,0 0 0,2 17 0,-4-26-31,2-1 60,-3-1-17,32 0-117,1143 0 1555,-743 18-1483,-171-40 36,2-1 24,43 23 290,-315-32-225,8 28-134,1-1-1,-1 0 0,0 1 0,-1-1 1,1 0-1,-1 1 0,-4-9 0,4 9-7,0-1 0,0 1 0,1-1 0,-1 0 0,1 0 0,0 1 0,0-1-1,0-6 1,-1-19 655,0 10-2499,1 7-4490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14.1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215 57 3314,'0'0'5805,"5"-56"-549,-3 83-4625,1 1 1,10 40 0,-6-37-592,-1 1 1,3 56 0,0 32 1111,-14-152-786,-8 13-344,9 14-16,0 0 1,0 0-1,1-1 0,0 0 1,0 0-1,0 0 0,0 0 1,1 0-1,0 0 1,0-1-1,-1-11 0,-1 0 21,4 17-67,0 5-231,1 0 259,0 0 0,1-1 0,-1 1 0,1 0 0,-1-1 0,4 6 0,16 25 20,-14-21-1,1 0-1,0-1 1,15 16 0,-23-27-4,1 0 1,0-1 0,0 1-1,0 0 1,0 0 0,0 0-1,0-1 1,1 1-1,-1-1 1,0 1 0,0-1-1,0 1 1,0-1 0,1 0-1,-1 1 1,0-1-1,0 0 1,1 0 0,-1 0-1,0 0 1,1 0 0,-1 0-1,0-1 1,0 1 0,3-1-1,-2 0 3,1-1-1,0 0 0,-1 1 1,1-1-1,-1 0 1,0 0-1,1-1 0,-1 1 1,0 0-1,2-4 1,3-5 6,-1 1 1,-1-1-1,1 0 0,4-16 1,7-17-22,-12 33-124,0 0 0,-1 1 0,-1-2 0,1 1 0,-2 0 0,0-1 0,1-12 0,-16 42-14060</inkml:trace>
  <inkml:trace contextRef="#ctx0" brushRef="#br0" timeOffset="1622.96">134 521 4226,'0'0'5360,"0"-6"-4685,0-31 1750,-32 38-1225,26 2-1168,0 0-1,-1 1 0,2 0 1,-1 1-1,0-1 0,1 1 1,0 0-1,0 0 0,0 1 0,1-1 1,0 1-1,0 0 0,0 1 1,1-1-1,-1 0 0,1 1 1,1 0-1,-3 8 0,1 1 63,1-1-1,1 1 0,0 0 1,1 0-1,0 0 1,1 0-1,1 0 0,1 0 1,4 21-1,-4-33-66,0 0 0,0 0 0,1-1 0,0 1 0,-1-1 0,1 1 0,0-1 0,1 0 0,-1 0 0,1-1 0,-1 1 0,1-1 0,0 0 0,-1 0 0,1 0 0,0 0 0,1 0 0,-1-1 0,0 0 0,0 0 0,5 0 0,-5 0-6,0 0 0,1-1 0,-1 1 0,1-1 0,-1 0 0,0 0-1,1-1 1,-1 1 0,0-1 0,1 0 0,-1 0 0,0-1 0,0 1-1,0-1 1,0 0 0,0 0 0,0 0 0,-1-1 0,1 1 0,3-5 0,-3 2-1,0-1 1,0 0 0,-1-1-1,0 1 1,0-1 0,0 1-1,-1-1 1,0 0 0,-1 0-1,1 0 1,-1 0 0,0 0-1,-1 0 1,0 0 0,-1-14-1,1 21-23,0 0-1,-1-1 0,1 1 0,0-1 1,-1 1-1,1 0 0,-1-1 0,1 1 1,-1 0-1,1-1 0,-1 1 0,1 0 0,-1 0 1,1-1-1,-1 1 0,1 0 0,-1 0 1,1 0-1,-1 0 0,0 0 0,1 0 1,-1 0-1,1 0 0,-1 0 0,1 0 1,-1 0-1,1 0 0,-1 0 0,0 1 1,1-1-1,-1 0 0,1 0 0,-1 0 1,1 1-1,-1-1 0,1 0 0,0 1 0,-1-1 1,1 1-1,-1-1 0,1 0 0,0 1 1,-1 0-1,0 2 4,0 0 0,1 0 0,-1 0 0,1-1 0,0 1 0,-1 0 0,1 0 0,1 0 0,-1 0 0,0 0 0,1-1 0,-1 1 0,1 0 0,0 0 0,0-1 0,0 1 0,0 0 1,0-1-1,1 1 0,-1-1 0,1 0 0,0 1 0,-1-1 0,1 0 0,0 0 0,0 0 0,0 0 0,4 2 0,-2-2 2,-1 0 0,1 0 0,0 0 0,0-1 0,-1 1 0,1-1 0,0 0 0,0 0-1,1-1 1,-1 1 0,0-1 0,0 0 0,0 0 0,0 0 0,0-1 0,0 1 0,0-1 0,0 0 0,6-2 0,-6 1 2,-1 0-1,0 0 1,1 0 0,-1 0 0,0-1 0,0 1-1,0-1 1,0 0 0,0 0 0,-1 0-1,1 0 1,-1 0 0,0-1 0,0 1-1,0-1 1,0 0 0,-1 1 0,1-1-1,-1 0 1,0 0 0,1-7 0,1-8 22,-2 1 0,1-1 0,-3-28 1,0 18-18,1 26-7,1 1 0,-1-1-1,0 1 1,-1-1 0,1 1-1,0-1 1,-1 1-1,1-1 1,-1 1 0,0 0-1,0-1 1,0 1 0,0 0-1,0 0 1,0-1-1,-1 1 1,-1-2 0,-1 3-53,3 3 42,0 0 1,0 0-1,0 1 1,1-1-1,-1 0 0,1 0 1,-1 0-1,1 1 0,0-1 1,0 0-1,-1 1 0,2-1 1,-1 0-1,1 5 1,-1-4 4,-1 30 7,0-22 1,0 1 0,1-1 0,1 1 0,0-1 0,0 1 0,3 11 0,-3-20-3,0-1 0,0 1 0,1 0 0,-1-1 0,0 0 0,1 1 0,0-1-1,-1 0 1,1 0 0,0 0 0,0 0 0,0 0 0,0 0 0,0 0 0,1-1 0,-1 1 0,0-1-1,1 0 1,-1 0 0,1 0 0,-1 0 0,1 0 0,0 0 0,-1-1 0,1 1 0,0-1 0,-1 0 0,1 0-1,4 0 1,-4 0 0,0 0-1,0 0 0,0 0 0,0-1 1,-1 1-1,1-1 0,0 0 0,0 1 1,-1-1-1,1-1 0,0 1 0,-1 0 1,1-1-1,-1 1 0,0-1 0,1 0 1,-1 1-1,0-1 0,0-1 0,0 1 1,0 0-1,-1 0 0,1-1 0,0 1 1,-1-1-1,0 1 0,1-1 0,-1 0 1,1-5-1,1-5 5,0-1 0,-2 1 0,1-1-1,-2 1 1,0-18 0,0 13 20,0 17-23,0 0-1,0 1-1,0-1 0,0 1 1,0-1-1,0 1 1,0-1-1,0 0 0,0 1 1,0-1-1,0 1 0,0-1 1,0 1-1,-1-1 1,1 1-1,0-1 0,0 1 1,0-1-1,-1 1 0,1-1 1,0 1-1,-1-1 1,1 1-1,0 0 0,-1-1 1,1 1-1,-1 0 0,1-1 1,0 1-1,-1 0 1,1-1-1,-1 1 0,1 0 1,-1 0-1,1-1 0,-1 1 1,1 0-1,-1 0 1,1 0-1,-1 0 0,1 0 1,-1 0-1,0 0 0,0 1-7,0 0-1,0 0 0,0 0 0,1 0 1,-1 0-1,0 1 0,1-1 0,-1 0 0,1 0 1,-1 1-1,1-1 0,-1 0 0,1 1 1,0-1-1,0 1 0,0-1 0,0 3 1,-1-2-3,-3 25 91,0 0 0,1 0 0,2 0 0,1 0 0,4 40 0,-4-66-104,1 0 1,-1 0 0,0 0 0,1 1 0,-1-1 0,1 0 0,-1 0-1,1 0 1,0 0 0,-1-1 0,1 1 0,0 0 0,0 0 0,-1 0 0,1-1-1,0 1 1,0 0 0,0-1 0,0 1 0,0 0 0,0-1 0,0 0-1,0 1 1,0-1 0,0 0 0,0 1 0,2-1 0,36 1-3018,-24-2 635,24 1-5147</inkml:trace>
  <inkml:trace contextRef="#ctx0" brushRef="#br0" timeOffset="3030.54">699 550 3506,'0'0'8793,"-9"16"-8270,1-1-331,1-1 0,1 1-1,0 0 1,1 0 0,0 1 0,1 0 0,1 0-1,1 0 1,-2 18 0,4 57 2479,-8-126-961,6-17-1593,1 16-86,5-55 0,-3 82-28,0-1 0,1 1 0,0 0 0,0 0-1,1 0 1,0 0 0,1 0 0,0 1 0,0-1 0,10-13 0,-11 19-8,1 0 1,-1 0 0,0 0-1,1 1 1,-1 0 0,1-1 0,0 1-1,0 1 1,0-1 0,0 1-1,0-1 1,6 0 0,-9 2 1,0-1 0,0 1 0,0-1 0,1 1 1,-1 0-1,0 0 0,0 0 0,0 0 0,1 0 0,-1 0 0,0 0 1,0 0-1,1 0 0,-1 1 0,0-1 0,0 0 0,0 1 0,0-1 1,1 1-1,-1-1 0,0 1 0,0 0 0,0-1 0,0 1 0,0 0 1,-1 0-1,1 0 0,0 0 0,0 0 0,0 0 0,-1 0 1,1 0-1,0 0 0,-1 0 0,1 0 0,-1 1 0,1-1 0,-1 0 1,0 0-1,0 0 0,1 1 0,-1-1 0,0 0 0,0 2 0,0 4 15,0 0 0,-1-1 0,0 1-1,0 0 1,0-1 0,-1 1-1,0-1 1,0 1 0,0-1-1,-1 0 1,-5 9 0,1-4 0,-1-1 0,0-1 0,-1 1 0,0-1 1,-12 9-1,16-14-10,-1 2-60,0 0 1,0-1-1,0 0 1,-1 0-1,1-1 1,-1 0-1,0 0 1,-1 0-1,1-1 1,-1 0-1,1-1 1,-1 0-1,-14 2 1,36-21-562,-9 15 608,0 0-1,0 0 1,1 1-1,-1 0 1,0 0 0,0 1-1,1-1 1,-1 1 0,0 0-1,1 1 1,-1-1-1,0 1 1,1 0 0,-1 0-1,0 1 1,7 3 0,2 2 54,-1 1 1,0 0-1,-1 1 1,16 14-1,15 12 218,-41-33-251,1 0 0,-1 0 0,1-1-1,-1 1 1,1-1 0,0 1 0,0-1-1,-1 0 1,1 0 0,0 0-1,0-1 1,0 1 0,0-1 0,0 0-1,0 0 1,0 0 0,0 0 0,0 0-1,0-1 1,0 1 0,0-1 0,0 0-1,0 0 1,-1 0 0,1 0 0,0 0-1,-1-1 1,1 1 0,0-1-1,-1 0 1,0 0 0,1 0 0,-1 0-1,0 0 1,0-1 0,2-2 0,1-2 1,-1 1 0,0-1 0,0-1 1,-1 1-1,0 0 0,0-1 1,0 0-1,-1 0 0,0 0 0,-1 0 1,1 0-1,-1-13 0,-1 12-14,-3-24 63,2 32-65,1 0 0,-1 0 0,0 0 0,1 0 0,-1 0 0,0 0 0,0 0 0,0 0 0,0 1 0,0-1-1,0 0 1,1 1 0,-2-1 0,1 1 0,0-1 0,0 1 0,0 0 0,0-1 0,0 1 0,0 0 0,0 0 0,0 0 0,0 0-1,-1 0 1,1 0 0,-1 0 0,1 40-142,1-38 135,0 0 0,1 0 0,-1 0 0,0-1 0,1 1-1,0 0 1,-1 0 0,1-1 0,0 1 0,0 0 0,0-1-1,0 1 1,0-1 0,0 1 0,0-1 0,0 0 0,1 0-1,-1 1 1,1-1 0,-1 0 0,0 0 0,1 0 0,0 0-1,-1-1 1,1 1 0,0 0 0,-1-1 0,1 1-1,0-1 1,-1 0 0,4 1 0,-2-1-16,0 1 0,0-1 0,0 0 0,0 0 0,0 0-1,0 0 1,0-1 0,0 1 0,0-1 0,0 0 0,0 0 0,0 0 0,0 0 0,-1 0 0,1-1 0,0 1 0,-1-1-1,5-4 1,-1-2-52,0 0 0,-1 0 0,-1-1 0,1 0-1,-1 0 1,-1 0 0,1-1 0,-1 1 0,2-20-1,4-40 152,-11 154-82,-1-52 49,2-1 0,1 1 0,2-1-1,1 0 1,1 0 0,11 42 0,-15-73-35,0 0-1,1 0 1,-1 0 0,0 0-1,0 1 1,1-1 0,-1 0-1,1 0 1,-1 0 0,1 0-1,-1 0 1,1 0 0,0 0-1,-1-1 1,1 1 0,0 0-1,0 0 1,0 0 0,-1-1-1,1 1 1,0 0 0,0-1 0,0 1-1,0-1 1,0 1 0,0-1-1,0 0 1,0 1 0,0-1-1,0 0 1,1 0 0,-1 0-1,0 0 1,0 0 0,0 0-1,0 0 1,0 0 0,0 0-1,0 0 1,0-1 0,0 1-1,0 0 1,1-1 0,-1 1 0,-1-1-1,1 1 1,0-1 0,0 0-1,0 1 1,0-1 0,0 0-1,1-1 1,2-2 11,0 0 0,-1 0-1,1 0 1,-1-1 0,0 1 0,0-1 0,0 0-1,0 1 1,3-11 0,-5 10-23,1 0 0,-1 0 1,0 0-1,0 0 0,0 0 1,-1 0-1,0-1 0,0 1 0,0-7 1,-1 10 3,0 0 0,0 0 1,0 0-1,0 0 0,0 0 1,0 0-1,-1 0 0,1 1 1,0-1-1,-1 0 0,0 1 1,1-1-1,-1 1 0,0 0 1,0-1-1,1 1 0,-1 0 1,0 0-1,0 0 0,0 0 1,-1 1-1,-2-2 0,-27-4-33,26 5 142,1 1 1,0-1-1,0 0 1,0-1 0,-1 1-1,-5-4 1,11 5-91,-1-1 1,1 1 0,0 0-1,0-1 1,0 1 0,0 0-1,-1-1 1,1 1 0,0 0-1,0-1 1,0 1-1,0-1 1,0 1 0,0 0-1,0-1 1,0 1 0,0-1-1,0 1 1,0 0-1,0-1 1,0 1 0,0-1-1,0 1 1,0 0 0,1-1-1,-1 1 1,0 0 0,0-1-1,0 1 1,0 0-1,1-1 1,-1 1 0,0 0-1,1-1 1,-1 1 0,0 0-1,0 0 1,1-1-1,-1 1 1,0 0 0,1 0-1,0-1 1,13-10-36,62-34 107,-45 27-799,-1 0 1,29-23 0,-59 40 432,1 1 1,0-1 0,-1 1-1,1-1 1,0 0 0,-1 1-1,1-1 1,-1 0 0,1 1-1,-1-1 1,1 0 0,-1 0-1,0 1 1,1-1 0,-1 0-1,0 0 1,1 0 0,-1 0 0,0 0-1,0 0 1,0 1 0,0-3-1,0-3-6437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22.3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94 3410,'0'0'5762,"5"-20"518,-3 18-6034,0 0 0,-1-1 0,1 1 0,-1 0 0,1-1 0,-1 1 0,0-1 0,0 1 0,1-6 860,1 34-701,-1-10-374,-1-5-10,1 1 0,0-1 0,0 0 0,1 0 0,1 0 0,5 13 1,-7-22-7,-1 0 0,1 0 0,-1 0 0,1-1 0,0 1 0,0-1 0,0 1 0,0-1 0,0 1 0,0-1 0,1 0 0,-1 0 1,0 0-1,1-1 0,-1 1 0,0 0 0,1-1 0,4 1 0,50-1-32,-37-1 33,1843-4 157,-1431-15-186,-102 3 115,-1 1-111,-196 16 52,-132 0 26,-2-4-43,0 0-1,0 0 1,0 0-1,-1 1 1,1-1-1,-1 1 1,0-1-1,0 1 0,0-1 1,0 1-1,-1 0 1,0 0-1,1 0 1,-1 1-1,-5-5 0,4 3-21,-1 0 0,1 0 0,0 0 0,1-1 0,-1 0-1,1 0 1,-5-10 0,6 9-1,1 3-2,0 0 0,-1 0 0,1 0 0,0 1 0,-1-1 0,0 0 0,1 1 0,-1-1 0,0 1-1,-3-3 1,4 5-196,1 0 0,-1 0-1,0 0 1,0 0-1,0 0 1,1 0 0,-1 0-1,0 0 1,0 0 0,0 0-1,1 0 1,-1 1-1,0-1 1,0 0 0,1 1-1,-1-1 1,0 0 0,1 1-1,-1-1 1,0 1-1,1-1 1,-1 1 0,1 0-1,-1-1 1,1 1 0,-1-1-1,1 1 1,-1 0-1,1-1 1,-1 2 0,-2 1-928,-9 8-3895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24.0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224 191 5747,'0'0'5973,"-13"-34"-3340,10 28-2445,0 1 0,-1 0 0,1 0 0,-1 1 1,0-1-1,-5-4 0,8 8-147,-1 0 0,1 0 0,0 0 0,-1 0 0,1 0 0,-1 0 1,1 0-1,-1 1 0,0-1 0,1 0 0,-1 1 0,0 0 0,1-1 0,-1 1 0,0 0 1,1 0-1,-1 0 0,0 0 0,1 0 0,-1 0 0,0 1 0,1-1 0,-1 1 1,0-1-1,1 1 0,-1-1 0,-1 2 0,2 0-40,-1-1 0,1 1 0,0-1 0,0 1 0,0-1 0,1 1 0,-1 0 0,0-1-1,1 1 1,-1 0 0,1 0 0,-1 0 0,1 0 0,0-1 0,-1 1 0,1 0 0,1 3 0,0 45 37,0-31-29,0-8-8,0-1 1,1 1-1,0-1 1,1 1-1,0-1 0,0 0 1,9 17-1,-8-18-18,0 1-1,0 1 0,0-1 0,-1 0 1,-1 1-1,0 0 0,2 18 0,-5-28 22,1 0 1,0-1-1,0 1 0,0 0 0,-1-1 0,1 1 0,0 0 0,-1-1 0,1 1 1,-1-1-1,1 1 0,0 0 0,-1-1 0,1 1 0,-1-1 0,1 1 0,-1-1 1,0 0-1,1 1 0,-1-1 0,1 0 0,-1 1 0,0-1 0,1 0 0,-1 0 1,0 1-1,1-1 0,-1 0 0,-1 0 0,-26 2 40,22-1-41,-8 0-8,4 0 34,0 0-1,-1-1 1,1 0-1,0-1 1,-16-3-1,24 4-20,0-1 0,0 0 0,0 0-1,0 0 1,0 0 0,0 0 0,0 0 0,0 0 0,1 0-1,-1-1 1,0 1 0,1-1 0,-1 0 0,1 1-1,-1-1 1,1 0 0,0 0 0,0 0 0,0 0 0,0 0-1,0 0 1,0 0 0,1 0 0,-1 0 0,0 0-1,1-1 1,0 1 0,-1 0 0,1 0 0,0-1-1,1-2 1,-1 4-86,0-1 1,0 1-1,0 0 0,0-1 0,0 1 1,0 0-1,1 0 0,-1-1 0,1 1 1,-1 0-1,1 0 0,-1 0 0,1-1 1,-1 1-1,1 0 0,0 0 0,0 0 0,0 0 1,-1 0-1,1 0 0,0 0 0,0 1 1,0-1-1,1 0 0,-1 1 0,0-1 1,0 0-1,2 0 0,38-5-4472,-35 6 3554,21-1-3134</inkml:trace>
  <inkml:trace contextRef="#ctx0" brushRef="#br0" timeOffset="2089.34">381 348 4530,'0'0'6955,"0"-10"-6277,0-32-35,0 40-591,0 1 0,0-1 1,-1 1-1,1-1 0,0 1 1,-1 0-1,1-1 0,-1 1 1,1-1-1,-1 1 0,0 0 1,0 0-1,0-1 0,1 1 1,-1 0-1,0 0 0,0 0 1,-1 0-1,1 0 0,0 0 0,0 1 1,0-1-1,0 0 0,-1 0 1,1 1-1,0-1 0,-1 1 1,1-1-1,-1 1 0,1 0 1,0 0-1,-1-1 0,1 1 1,-3 0-1,2 0-26,0 0-1,0 0 1,0 0 0,0 0 0,0 0-1,0 0 1,0 0 0,0 1 0,0-1-1,0 1 1,0-1 0,0 1 0,0 0-1,1 0 1,-1 0 0,0 0 0,0 0-1,1 1 1,-1-1 0,-2 2 0,0 10 28,0-1 0,0 1 1,1 0-1,1 0 0,0 0 1,1 0-1,0 26 0,1-38-51,0 0-1,0-1 1,0 1-1,0 0 1,1-1-1,-1 1 0,0-1 1,0 1-1,1 0 1,-1-1-1,0 1 1,1-1-1,-1 1 0,0-1 1,1 1-1,-1-1 1,1 1-1,-1-1 1,1 0-1,-1 1 0,1-1 1,-1 0-1,1 1 1,0-1-1,-1 0 1,1 0-1,-1 1 0,1-1 1,-1 0-1,1 0 1,0 0-1,-1 0 1,1 0-1,0 0 0,-1 0 1,1 0-1,-1 0 1,1 0-1,0 0 1,-1-1-1,1 1 0,-1 0 1,1 0-1,0 0 1,-1-1-1,1 1 0,-1 0 1,2-2-1,26-16 120,-26 15-119,1 0 1,-1-1 0,0 1 0,-1-1 0,1 0-1,0 1 1,-1-1 0,0 0 0,0 0 0,0 0 0,-1 0-1,1 0 1,-1-7 0,16 56-76,-10-31 85,-5-10-5,1-1 0,-1 0-1,1 1 1,0-1 0,0 0 0,0 0-1,0 0 1,1 0 0,-1-1 0,1 1-1,0-1 1,-1 1 0,1-1 0,5 3-1,-6-5 0,-1 1-1,1 0 0,0-1 0,0 1 0,-1-1 0,1 0 0,0 0 0,0 0 1,0 0-1,-1 0 0,1 0 0,0 0 0,0 0 0,0-1 0,-1 1 0,1-1 1,0 0-1,-1 1 0,1-1 0,0 0 0,-1 0 0,1 0 0,-1 0 0,1 0 1,-1 0-1,0-1 0,1 1 0,-1 0 0,0-1 0,0 1 0,1-3 0,3-3 9,-1 0-1,0 0 1,0-1-1,0 0 1,-1 0-1,0 0 0,-1 0 1,0-1-1,0 1 1,1-17-1,-1-11 37,-3-47 0,0 33-47,3 14 2,-1 26-4,0 0-1,-1 0 1,1 1-1,-2-1 1,1 0 0,-2 0-1,1 0 1,-1 0-1,-1 0 1,-3-9 0,3 117 288,3-79-196,-1 27 479,3 1 1,8 50 0,-9-85-492,1-1 0,1 0-1,-1 0 1,2 0 0,0 0 0,0-1-1,1 1 1,0-1 0,1 0 0,0-1 0,0 1-1,1-1 1,0-1 0,10 10 0,-13-14-54,0-1 0,1 0 1,-1 0-1,1-1 0,-1 1 1,1-1-1,0 0 0,0 0 1,0-1-1,0 0 0,0 0 1,0 0-1,1 0 0,-1-1 1,0 0-1,0 0 0,1 0 1,-1-1-1,0 0 0,0 0 1,0 0-1,0-1 0,0 1 1,0-1-1,0-1 0,-1 1 1,8-5-1,-6 3-17,-1 0-1,1 0 1,-1-1 0,0 0-1,-1 0 1,1 0-1,-1 0 1,1-1 0,-2 0-1,1 0 1,-1 0 0,1 0-1,-2 0 1,1-1-1,-1 0 1,0 1 0,0-1-1,0 0 1,-1 0 0,0-13-1,-1 11-4,1-2 11,-1 0 0,-1 0-1,0 0 1,-3-17 0,3 27-18,1 0 1,0-1-1,-1 1 1,1 0-1,-1 0 1,1-1-1,-1 1 0,0 0 1,1 0-1,-1 0 1,0 0-1,0 0 1,0 0-1,0 0 1,0 0-1,0 0 0,0 1 1,0-1-1,-1-1 1,0 2-6,1 0 1,-1 0 0,0 0-1,1 0 1,-1 0-1,1 0 1,-1 0 0,1 1-1,-1-1 1,1 1-1,-1-1 1,1 1 0,-1-1-1,1 1 1,0 0-1,-1 0 1,1 0 0,0 0-1,-1 0 1,0 1 0,-3 3-1,0 0 1,1 0 0,0 0-1,0 1 1,0-1-1,1 1 1,0 0 0,0 0-1,0 1 1,1-1 0,0 0-1,0 1 1,0-1 0,1 1-1,0 0 1,0 0 0,0 11-1,2-17 5,-1-1 0,0 0-1,0 1 1,1-1-1,-1 0 1,0 1-1,0-1 1,1 0-1,-1 0 1,0 0-1,1 1 1,-1-1-1,0 0 1,1 0-1,-1 0 1,0 0-1,1 0 1,-1 1 0,0-1-1,1 0 1,-1 0-1,0 0 1,1 0-1,-1 0 1,1 0-1,-1 0 1,0 0-1,1 0 1,-1-1-1,0 1 1,1 0-1,-1 0 1,0 0-1,1 0 1,-1 0 0,0-1-1,1 1 1,-1 0-1,14-7-207,-8 2 82,0 0 1,0-1-1,-1 0 1,0 0-1,0 0 1,-1-1-1,0 1 1,0-1 0,6-14-1,-7 17 111,-3 3-61,9 40-153,-5-19 298,6 33 152,-9-51-209,0 1 0,-1-1 0,1 0 0,0 0 0,0 0 1,0 0-1,0 0 0,0 0 0,1 0 0,-1 0 0,0 0 1,1-1-1,0 1 0,-1 0 0,1-1 0,0 0 0,3 3 1,-4-4 2,0 0 1,1 0 0,-1 0 0,0 0-1,0 0 1,1 0 0,-1-1 0,0 1-1,0 0 1,0-1 0,1 1 0,-1-1-1,0 1 1,0-1 0,0 1 0,0-1 0,0 0-1,0 0 1,0 1 0,0-1 0,0 0-1,-1 0 1,1 0 0,0 0 0,0 0-1,-1 0 1,1-1 0,-1 1 0,1 0 0,-1 0-1,1 0 1,-1 0 0,1-1 0,-1 0-1,13-47 30,-10 31-8,-2-1 0,0-27-1,-1 29-25,1 16-16,1 0 0,0 0 0,-1 0 1,1 0-1,0 1 0,-1-1 0,1 1 0,0-1 0,0 1 0,0 0 0,-1-1 0,1 1 0,0 0 0,0 1 1,0-1-1,-1 0 0,3 1 0,-1-1 0,1 0 6,2-1-6,1 1 0,0 0 0,-1 1 1,1 0-1,-1 0 0,1 0 0,11 4 0,-16-3 5,0-1-1,0 0 0,0 1 1,-1 0-1,1-1 0,0 1 0,-1 0 1,1 0-1,-1 0 0,0 0 1,1 0-1,-1 1 0,0-1 1,0 0-1,-1 1 0,1-1 1,0 0-1,-1 1 0,1-1 1,-1 1-1,0-1 0,0 1 0,0-1 1,0 1-1,0 3 0,0 113 429,0-117-421,0-1 0,0 0 1,0 1-1,0-1 0,1 1 0,-1-1 0,1 1 0,-1-1 0,1 0 0,-1 1 1,1-1-1,0 0 0,-1 1 0,1-1 0,0 0 0,0 0 0,0 0 0,0 0 1,0 0-1,0 0 0,0 0 0,1 0 0,-1 0 0,0-1 0,0 1 0,1 0 1,-1-1-1,0 1 0,1-1 0,-1 1 0,1-1 0,-1 0 0,0 0 0,1 0 1,-1 0-1,1 0 0,-1 0 0,2 0 0,1 0 5,-1 0 0,0-1 1,0 1-1,1-1 0,-1 0 0,0 0 1,0 0-1,1 0 0,-1 0 0,0-1 0,0 0 1,-1 1-1,1-1 0,0 0 0,-1-1 1,4-2-1,1-6 2,0-1 0,-1 0 0,0 0 0,0-1 0,-2 1 0,1-1-1,-2 0 1,0-1 0,0 1 0,-1-1 0,0 1 0,-2-1 0,0-15 0,0 28-23,6 33-228,-2-28 241,-1 1 0,1-1-1,0 0 1,1 0 0,-1-1 0,0 1 0,1-1-1,0 0 1,0 0 0,0 0 0,0-1-1,0 0 1,0 0 0,1 0 0,-1-1 0,1 0-1,-1 0 1,1 0 0,-1-1 0,1 0-1,-1 0 1,1 0 0,10-3 0,-14 3 2,-1-1 0,1 0 1,0 0-1,0-1 0,0 1 1,-1 0-1,1-1 0,-1 1 0,1-1 1,-1 1-1,1-1 0,-1 0 1,0 0-1,0 1 0,0-1 0,0 0 1,0 0-1,0 0 0,0 0 1,-1 0-1,1-1 0,-1 1 0,1 0 1,-1 0-1,0 0 0,0-3 1,2-71 205,-3 56 120,1 19 150,-1 33-84,-5 22-307,-18 71 1,2-8-40,10-27 6,6-36 14,-2-1 0,-25 85 0,33-136-44,-1 0 0,1 0 0,-1 0 0,0 0 0,0 0 0,0 0 0,0 0 0,0 0 0,0-1 0,0 1 0,0 0 0,-1-1 0,1 1 0,0-1 0,-1 1 0,0-1 0,1 0 0,-1 0 0,0 0 0,1 0 0,-1 0 0,0 0 0,0 0 0,0 0 0,-4 0 0,5-1 10,-1-1-1,0 1 0,0-1 1,0 1-1,0-1 0,0 0 1,1 0-1,-1 0 0,0 0 1,1 0-1,-1 0 0,1 0 1,-1-1-1,1 1 0,0 0 1,-1-1-1,1 1 0,0-1 1,0 0-1,0 1 0,0-1 1,0 0-1,0 0 0,0 0 1,1 0-1,-1-2 0,-2-4-26,0 0 1,0 0-1,1-1 0,0 1 1,1-1-1,0 1 0,0-1 0,1 0 1,0 1-1,0-1 0,1 0 0,2-13 1,0 15-11,-1 1 1,1-1-1,0 1 1,0 0-1,0 0 0,1 0 1,0 1-1,0-1 1,1 1-1,-1 0 1,1 0-1,0 0 1,0 1-1,1 0 1,-1 0-1,9-4 1,38-18-86,1 2 1,1 3 0,78-20 0,0-1-1362,19-12-4316,4-4-9101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5.1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0 301 7668,'0'0'14382,"10"6"-13768,-2 4-411,-1 1 1,0 0-1,0 0 1,7 21-1,-10-23-157,0 0-1,0 0 1,1 0-1,0 0 1,0-1-1,1 0 1,0 0-1,1 0 1,-1-1-1,13 11 1,-18-18-45,37 21 102,-37-20-95,-1-1 0,1 1 0,0-1 0,0 0 0,0 1 0,0-1 0,0 0 0,0 1 0,0-1 0,0 0 0,0 0 0,0 0 0,0 0 0,0 0 0,0 0 0,0 0 0,0-1 0,0 1 0,0 0 0,0 0 0,0-1 0,0 1 0,0-1 0,0 1 0,0-1 0,0 1 0,0-1 0,-1 0 0,1 1 0,0-1 0,0 0 0,-1 1 0,1-1 0,0 0 0,-1 0 0,1 0 0,-1 0 0,1-1 0,14-44 198,-3-1 0,9-63 0,-8 37-98,-13 72-162,0 1 1,0-1 0,1 1 0,-1 0 0,0-1 0,0 1 0,0-1-1,1 1 1,-1-1 0,0 1 0,1 0 0,-1-1 0,0 1 0,1 0-1,-1-1 1,0 1 0,1 0 0,-1 0 0,1-1 0,-1 1 0,0 0-1,1 0 1,-1-1 0,1 1 0,-1 0 0,1 0 0,-1 0 0,1 0-1,-1 0 1,1 0 0,-1 0 0,1 0 0,-1 0 0,1 0 0,-1 0-1,1 0 1,-1 0 0,0 0 0,1 1 0,-1-1 0,1 0 0,-1 0-1,1 0 1,-1 1 0,0-1 0,1 0 0,-1 1 0,1-1 0,-1 0-1,0 1 1,1 0 0,30 23-6186,-18-13 2140,13 5-6330</inkml:trace>
  <inkml:trace contextRef="#ctx0" brushRef="#br0" timeOffset="969.63">526 285 7155,'0'0'12886,"-9"-14"-11952,-28-47-182,36 60-719,0-1 0,0 0-1,0 1 1,0-1 0,0 1 0,0-1-1,-1 1 1,1 0 0,0-1-1,-1 1 1,1 0 0,-1 0 0,0 0-1,1 0 1,-1 0 0,0 0 0,0 1-1,1-1 1,-1 1 0,0-1-1,0 1 1,0-1 0,0 1 0,0 0-1,0 0 1,1 0 0,-1 0-1,0 0 1,0 1 0,0-1 0,-3 2-1,1-1-9,1 1 0,0 0 0,0-1 0,-1 1 0,1 1 0,1-1 0,-1 0 1,0 1-1,1 0 0,-1-1 0,-2 5 0,-1 3-17,0 1 0,1 0 0,0 1 0,0-1 1,2 1-1,-1 0 0,1 0 0,1 0 1,0 0-1,1 0 0,0 0 0,1 1 0,1-1 1,2 22-1,-2-32-11,0 0 0,0 0 0,0 0 0,0-1 0,0 1 0,0 0 0,0-1 1,1 1-1,-1-1 0,0 1 0,1-1 0,0 0 0,-1 0 0,1 1 0,0-1 0,-1 0 0,1 0 0,0-1 0,0 1 1,0 0-1,0-1 0,0 1 0,-1-1 0,1 1 0,0-1 0,0 0 0,3 0 0,-2 0 19,0 0 0,1 0-1,-1 0 1,0 0 0,0 0 0,1-1-1,-1 1 1,0-1 0,0 0 0,0 0-1,0 0 1,0-1 0,0 1 0,0-1-1,0 0 1,2-2 0,1-3-11,0-2 1,-1 1-1,0 0 0,0-1 1,-1 0-1,0 0 0,-1 0 1,0-1-1,0 1 0,-1-1 1,0 1-1,-1-1 0,0 0 1,-1 0-1,-1-17 0,1 27 13,10 36-317,-7-23 330,1-1 0,0 1 0,0-1 0,1 0 1,1-1-1,10 17 0,-14-25-27,-1-1 0,2 1-1,-1-1 1,0 1 0,0-1 0,1 0 0,-1 1 0,1-1 0,0 0-1,0-1 1,0 1 0,-1-1 0,2 1 0,-1-1 0,0 0 0,0 0-1,0 0 1,0 0 0,1-1 0,-1 1 0,0-1 0,1 0 0,-1 0-1,0 0 1,1 0 0,-1-1 0,0 1 0,1-1 0,-1 0 0,5-2-1,-3 1 9,0-1 0,-1 1 0,1-1 1,0-1-1,-1 1 0,0-1 0,0 1 0,0-1 0,0 0 0,-1 0 0,1-1 0,-1 1 0,0-1 0,0 0 0,-1 0 0,0 0 0,1 0 0,-2 0 0,1 0 0,0-1 0,0-4 0,2-14 24,-1 1-1,0 0 1,-2-36-1,-1 58-42,0 1 0,0-1 1,0 0-1,-1 0 0,1 1 0,0-1 0,-1 0 0,1 0 0,0 1 0,-1-1 1,1 0-1,-1 1 0,1-1 0,-1 0 0,1 1 0,-1-1 0,1 1 1,-1-1-1,0 1 0,1-1 0,-1 1 0,0-1 0,0 1 0,1 0 0,-1-1 1,0 1-1,0 0 0,1 0 0,-1 0 0,0-1 0,0 1 0,0 0 1,1 0-1,-1 0 0,0 0 0,0 0 0,0 1 0,0-1 0,1 0 0,-1 0 1,0 0-1,0 1 0,-1 0 0,0-1 14,0 1-1,-1-1 1,1 1-1,0 0 1,0 0-1,0 0 1,0 0-1,0 0 1,0 1-1,0-1 1,0 0 0,0 1-1,0 0 1,1-1-1,-2 3 1,1-3-20,2 1 0,-1-1 0,0 1 0,0-1-1,0 0 1,1 1 0,-1-1 0,0 1 0,1 0 0,-1-1 0,1 1 0,0-1 0,0 1 0,0 0 0,0-1 0,0 1 0,0 0 0,0-1 0,0 1 0,0 0 0,1-1 0,-1 1 0,1-1 0,-1 1 0,1-1 0,0 1 0,-1-1 0,1 1 0,0-1 0,0 0-1,0 1 1,0-1 0,0 0 0,1 0 0,-1 0 0,0 0 0,0 0 0,1 0 0,-1 0 0,1 0 0,-1 0 0,1-1 0,-1 1 0,1 0 0,-1-1 0,1 0 0,-1 1 0,1-1 0,2 0 0,10 2-87,1-1 0,-1 0 0,1-2 0,22-2 1,-24 2 118,73-6-142,-85 7 128,-1 1 1,1-1-1,0 1 0,0-1 0,0 1 1,-1-1-1,1 1 0,0-1 1,-1 1-1,1 0 0,0-1 0,-1 1 1,1 0-1,-1-1 0,1 1 1,-1 0-1,0 0 0,1 0 0,-1-1 1,0 1-1,1 0 0,-1 0 1,0 1-1,8 28 290,-6-20-113,0-4-132,-1 0 0,2 0-1,-1 0 1,1-1 0,0 1 0,0-1-1,1 1 1,-1-1 0,9 9-1,-10-13-43,-1 1-1,1 0 1,0-1-1,0 1 1,0-1-1,1 0 0,-1 1 1,0-1-1,0 0 1,1 0-1,-1-1 0,1 1 1,-1 0-1,1-1 1,-1 0-1,1 1 1,-1-1-1,1 0 0,-1 0 1,1 0-1,-1-1 1,1 1-1,-1-1 0,1 1 1,-1-1-1,0 0 1,1 0-1,2-2 1,-1 1 9,-1 0 1,0-1-1,1 0 1,-1 0 0,0 0-1,0 0 1,-1 0-1,1-1 1,-1 1 0,1-1-1,-1 0 1,0 1-1,-1-1 1,1 0 0,0 0-1,-1 0 1,1-6-1,1-5-2,0 1 0,-2 0 0,1-25 0,-6 52 707,0 32-495,4-40-228,1 0 1,-1 1 0,1-1 0,0 0-1,0 1 1,0-1 0,3 6 0,-4-10 2,1 1 0,0-1 0,-1 1 0,1-1 0,0 0 0,0 1 0,0-1 0,0 0 0,0 0 0,0 0-1,1 1 1,-1-1 0,0 0 0,1-1 0,-1 1 0,0 0 0,1 0 0,-1-1 0,1 1 0,-1 0 0,1-1 0,-1 0 0,1 1 0,2-1 0,0 0-92,1 0 0,0 0 0,-1 0 0,1-1 0,-1 1 1,1-1-1,-1-1 0,0 1 0,1-1 0,-1 1 0,0-1 0,0 0 0,0-1 0,0 1 0,4-4 0,0-1-1386,0 0-1,-1-1 1,0 0-1,0 0 1,9-16-1,3-13-7174</inkml:trace>
  <inkml:trace contextRef="#ctx0" brushRef="#br0" timeOffset="1106.76">1230 31 9700,'0'0'12262,"-36"-31"-12550,36 41-673,9 13-719,4 5-2434,1 3-5042</inkml:trace>
  <inkml:trace contextRef="#ctx0" brushRef="#br0" timeOffset="1931.08">1426 273 12278,'0'0'7096,"-16"-2"-6405,-53-7 51,64 9-689,1-1 1,0 1 0,0 0-1,0 0 1,0 1 0,0 0-1,0-1 1,-1 1-1,2 0 1,-1 1 0,0-1-1,0 1 1,0 0-1,1 0 1,-1 0 0,1 0-1,-1 1 1,1-1-1,0 1 1,0 0 0,0 0-1,0 0 1,1 0-1,-1 0 1,1 1 0,0-1-1,0 1 1,-3 6 0,1 1-53,0 0 0,0 1 0,1-1 0,0 1 0,1 0 0,1 0 0,-1 19 0,3-29-9,-1 0 0,0 0 0,0 0 0,0 0 0,1 0 0,-1 0 0,1 0 1,0-1-1,-1 1 0,1 0 0,0 0 0,0-1 0,0 1 0,0-1 0,1 1 0,-1-1 0,0 1 0,1-1 0,-1 1 0,0-1 0,1 0 0,0 0 0,-1 0 0,1 0 0,0 0 0,-1 0 0,1-1 0,0 1 0,0 0 0,0-1 0,0 1 0,0-1 0,0 0 1,2 0-1,0 1 5,0-1-1,-1 0 1,1 0 0,0-1 0,-1 1 0,1-1 0,0 1 0,-1-1 0,1 0 0,-1-1 0,1 1 0,-1 0 0,0-1 0,0 0 0,0 0 0,0 0 0,5-4 0,-3 1 20,0 0 0,0 0-1,-1 0 1,1 0 0,-1-1 0,-1 0 0,1 0 0,-1 0 0,0 0 0,0-1 0,-1 1 0,0-1-1,0 0 1,1-9 0,-3 15 146,2 31-246,-2-27 81,1 0 0,0 0 0,0-1 0,0 1 0,0-1-1,0 1 1,0-1 0,1 1 0,-1-1 0,1 0 0,-1 1 0,1-1-1,0 0 1,0 0 0,0 0 0,0-1 0,1 1 0,-1 0 0,0-1-1,1 1 1,-1-1 0,1 0 0,-1 0 0,1 0 0,0 0 0,-1-1-1,1 1 1,0 0 0,0-1 0,0 0 0,-1 0 0,1 0 0,0 0-1,5-1 1,-3 0-45,1-1 1,-1 1-1,0-1 0,1 0 0,-1 0 0,0-1 1,0 0-1,0 0 0,-1 0 0,1 0 0,-1-1 0,0 0 1,0 1-1,0-2 0,0 1 0,-1 0 0,4-6 0,1-7 2,0-2-1,-1 1 0,0-1 0,-2 0 1,0 0-1,-2-1 0,0 1 0,-1-1 1,-1 0-1,0 0 0,-2 0 0,-3-21 1,4 40 85,0 0-1,1 0 1,-1-1 0,0 1 0,0 0 0,0-1 0,-1 1 0,1 0 0,0 0 0,0 0 0,-1-1 0,1 1 0,-1 0 0,1 0 0,-1 0 0,1 0 0,-1 0 0,0 0 0,1 0 0,-1 0 0,0 0 0,0 0-1,0 0 1,0 0 0,0 0 0,0 1 0,0-1 0,0 0 0,0 1 0,0-1 0,-2 0 0,1 1-17,1 1-1,0 0 0,-1-1 1,1 1-1,0 0 1,-1 0-1,1-1 1,0 1-1,0 0 1,0 0-1,-1 1 0,1-1 1,0 0-1,1 0 1,-1 0-1,0 1 1,0-1-1,0 0 1,1 1-1,-1-1 0,1 1 1,-1-1-1,1 1 1,0-1-1,-1 2 1,-6 34 69,1 0 1,2 0-1,1 1 1,4 63-1,0-34-255,-1-65 158,0-1-1,0 1 1,-1-1 0,1 1 0,0-1 0,0 1 0,1-1 0,-1 1 0,0-1 0,0 0 0,1 1 0,-1-1 0,1 1 0,-1-1 0,1 0 0,-1 1 0,1-1 0,0 0 0,0 1 0,0-1 0,0 0 0,0 0 0,0 0 0,0 0 0,0 0 0,0 0 0,0 0 0,1 0 0,-1-1 0,0 1 0,1 0 0,-1-1 0,0 1 0,1-1 0,-1 1 0,1-1 0,-1 0 0,1 0 0,-1 1 0,0-1 0,1 0-1,-1 0 1,1-1 0,-1 1 0,1 0 0,-1 0 0,4-2 0,1 0 6,1 0 1,-1 0-1,1-1 0,-1 0 0,0-1 0,0 0 1,0 1-1,0-2 0,5-4 0,19-23-27,23-23-444,-49 51 422,0 0 1,1 1 0,-1-1 0,1 1 0,0 0-1,0 1 1,0-1 0,0 1 0,9-3 0,-12 4-57,-4 40-318,-1-31 515,-1 1-1,0-1 1,0 0 0,-1 0-1,0-1 1,0 1-1,-1-1 1,0 0 0,0-1-1,-1 1 1,0-1-1,0 0 1,0-1 0,-1 0-1,-8 5 1,1-2-22,0 0 1,-1 0 0,1-1-1,-1-1 1,-1-1-1,1-1 1,-20 4-1,31-8-125,-1 1-98,1 0 1,-1 0 0,1-1 0,-1 0-1,1 0 1,-1 0 0,-8-3 0,13 2-125,0 0 0,1 0 0,-1 0-1,0 0 1,1 0 0,-1 0 0,1 0 0,-1 0 0,1 0 0,0 0 0,0 0 0,-1 0 0,1 0 0,0-1 0,0 1 0,0 0-1,0 0 1,0 0 0,0 0 0,1 0 0,-1-1 0,1-1 0,-1-1-1445,4-30-8643</inkml:trace>
  <inkml:trace contextRef="#ctx0" brushRef="#br0" timeOffset="2150.06">1850 51 10117,'0'0'13094,"44"79"-12406,-35-38-304,4 2-96,-4 0-192,5-2-64,4-3-32,-5 0-304,5-4-160,0-9-2353,-5-15-4002</inkml:trace>
  <inkml:trace contextRef="#ctx0" brushRef="#br0" timeOffset="2470.77">2148 303 14487,'0'0'6440,"9"-5"-5987,4-2-256,0 0-81,0 1 0,-1-2 0,0 0-1,0 0 1,-1-1 0,0 0 0,15-18 0,-25 27-96,-1-1 0,1 0 0,0 0 0,-1 0 0,1 0 0,-1 0 1,1 0-1,-1 0 0,1 0 0,-1 0 0,0 0 0,1 0 0,-1 0 1,0-1-1,0 1 0,0 0 0,0 0 0,0 0 0,0 0 0,0 0 1,0 0-1,-1 0 0,1-1 0,0 1 0,-1 0 0,1 0 0,0 0 1,-1 0-1,-1-2 0,1 3-5,0 0 1,0-1-1,0 1 1,0-1-1,0 1 1,0 0-1,0 0 0,0 0 1,0 0-1,-1 0 1,1 0-1,0 0 1,0 0-1,0 0 1,0 0-1,0 0 0,0 1 1,0-1-1,0 1 1,0-1-1,0 1 1,0-1-1,0 1 1,0-1-1,0 1 1,0 0-1,0-1 0,0 1 1,0 0-1,-1 1 1,-7 9 19,1 0 0,-1 0 1,2 0-1,-1 1 0,2 0 1,0 1-1,0-1 0,1 1 1,0 1-1,1-1 0,1 0 1,0 1-1,1 0 0,1-1 0,0 1 1,1 24-1,1-35-40,-1-1 0,0 0-1,1 0 1,0 0 0,0 1 0,-1-1 0,1 0-1,0 0 1,1 0 0,-1 0 0,0 0 0,0 0 0,1-1-1,0 1 1,-1 0 0,1-1 0,0 1 0,-1-1-1,1 0 1,0 1 0,0-1 0,0 0 0,0 0-1,0 0 1,1 0 0,-1-1 0,0 1 0,0-1-1,1 1 1,-1-1 0,0 0 0,4 0 0,10 1-26,0 0 1,0-2 0,26-3 0,-34 3 26,15-3-88,1 0-1,-2-2 1,1 0 0,23-11-1,-30 10-854,0-1-1,0 0 0,19-14 0,5-16-3947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2.2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135 187 11429,'0'-3'12714,"-5"-10"-12753,4 12 15,0 0 0,-1 0 0,1 0-1,0 0 1,0 0 0,-1 0 0,1 0-1,-1 0 1,1 1 0,0-1 0,-1 1-1,1-1 1,-1 1 0,0-1 0,1 1-1,-1 0 1,1 0 0,-1 0-1,0 0 1,1 0 0,-1 0 0,1 0-1,-1 1 1,1-1 0,-1 0 0,1 1-1,-1-1 1,1 1 0,-1 0 0,1 0-1,-1-1 1,0 2 0,-2 3-29,1-1 0,0 1 0,0 0 0,0 0 0,1 0 0,-1 1 0,-2 9 0,1-3 213,-9 30-151,2 0 1,2 1-1,1 0 1,3 1 0,1 0-1,4 71 1,-1-113-22,1 1 1,0-1 0,0 1 0,0-1 0,1 1-1,-1-1 1,1 1 0,-1-1 0,1 0-1,0 1 1,0-1 0,0 0 0,0 1 0,0-1-1,0 0 1,0 0 0,1 0 0,-1 0 0,1 0-1,0 0 1,-1-1 0,1 1 0,0-1-1,0 1 1,0-1 0,0 1 0,0-1 0,0 0-1,1 0 1,-1 0 0,0-1 0,1 1 0,-1 0-1,0-1 1,1 1 0,-1-1 0,1 0-1,-1 0 1,0 0 0,1 0 0,-1 0 0,1-1-1,-1 1 1,3-2 0,6 0-238,-1 0 0,0-1-1,0-1 1,-1 0 0,1 0 0,-1 0 0,0-2 0,0 1 0,10-9 0,-9 6-372,-1 0 1,-1-2-1,1 1 1,-1-1-1,-1 0 1,0-1-1,0 1 1,-1-2-1,0 1 1,-1-1-1,6-19 1,1-26 1399,-8-3 4137,-5 60-4091,-2 0-396,1 5-389,0 0-1,1 0 0,0 0 1,0 0-1,0 0 0,0 0 1,1 8-1,0-11 12,-3 20 194,2-12-107,0 1-1,0 0 1,1-1-1,0 1 1,2 16-1,-1-25-134,-1 0-1,1 0 1,-1 0-1,1 0 1,0 0-1,0 0 1,0 0-1,0 0 1,1 0-1,-1 0 1,0 0-1,1 0 1,-1-1-1,1 1 1,0-1-1,-1 1 0,1-1 1,0 0-1,0 0 1,0 0-1,0 0 1,0 0-1,0 0 1,0 0-1,0 0 1,0-1-1,0 1 1,1-1-1,-1 0 1,0 0-1,2 0 1,4 1 58,-1-1 0,0 0 0,1 0 0,-1-1 0,0 0 1,1 0-1,-1-1 0,0 0 0,0 0 0,0-1 0,0 0 1,10-6-1,-13 6-46,-1 0 0,1 0 0,-1 0 0,0-1 0,0 1 1,0-1-1,0 1 0,-1-1 0,1 0 0,-1 0 0,0-1 1,0 1-1,-1 0 0,1-1 0,-1 1 0,0-1 0,0 1 1,0-1-1,-1 1 0,0-1 0,0-7 0,1 9-16,-1 0-1,-1 0 0,1-1 1,0 1-1,-1 0 0,1 0 1,-1 0-1,0 0 0,0 0 1,0 0-1,-1 0 0,1 0 1,-1 0-1,1 0 1,-1 1-1,0-1 0,0 1 1,0-1-1,-5-3 0,3 3-46,0 1 0,-1-1-1,1 1 1,0 0-1,-1 1 1,1-1 0,-1 1-1,0 0 1,0 0 0,1 0-1,-1 1 1,-9 0 0,12 0 8,0 0 1,1 1 0,-1-1-1,0 1 1,0-1 0,0 1 0,1 0-1,-1 0 1,0 0 0,0 0-1,1 0 1,-1 0 0,1 0-1,-1 1 1,1-1 0,0 0 0,-1 1-1,1-1 1,0 1 0,0 0-1,0-1 1,0 1 0,0 0 0,1 0-1,-1-1 1,0 1 0,1 0-1,-1 0 1,1 0 0,0 0 0,-1 0-1,1 3 1,-1 6-1380,0 0-1,1-1 1,0 1 0,3 17-1,0-14-3987</inkml:trace>
  <inkml:trace contextRef="#ctx0" brushRef="#br0" timeOffset="1006.72">508 376 7860,'0'0'9897,"0"-6"-9147,2-17-382,4 42 536,4 51 724,-8-28-1032,-3-28-449,2 0 1,0 0 0,0 0-1,7 27 1,-8-41-146,0 0-1,1 1 1,-1-1-1,0 0 1,0 0-1,0 1 1,0-1-1,1 0 1,-1 1 0,0-1-1,0 0 1,0 0-1,1 0 1,-1 1-1,0-1 1,0 0-1,1 0 1,-1 0-1,0 1 1,1-1 0,-1 0-1,0 0 1,1 0-1,-1 0 1,0 0-1,0 0 1,1 0-1,-1 0 1,0 0-1,1 0 1,-1 0 0,0 0-1,1 0 1,-1 0-1,0 0 1,1 0-1,-1 0 1,0 0-1,1-1 1,-1 1-1,0 0 1,0 0 0,1 0-1,-1 0 1,0-1-1,0 1 1,1 0-1,-1-1 1,11-10 178,32-68 65,-16 26-220,-22 54-167,0 9 70,4 19 27,-8-25 32,6 26 21,-6-22 40,0-1 0,1 1 0,0-1 0,0 0 0,1 0 0,0 1 0,0-1 0,0-1 0,1 1 0,0-1 0,9 12 0,-11-16-45,0-1 1,1 0-1,-1 0 1,0 0 0,0-1-1,0 1 1,1 0-1,-1-1 1,0 0-1,1 1 1,-1-1-1,0 0 1,1 0 0,-1 0-1,0-1 1,1 1-1,-1-1 1,0 1-1,0-1 1,1 0-1,-1 0 1,0 0 0,0 0-1,0 0 1,0 0-1,0 0 1,0-1-1,0 1 1,-1-1 0,1 0-1,0 1 1,-1-1-1,1 0 1,1-3-1,5-5 29,0-1 1,-1 0-1,0-1 0,9-20 0,-10 17-47,-2-1 0,0 1 0,-1-1 0,0 0 0,-1 0 0,-1 0 0,-1-31 0,0 46-78,-1 3 57,0-1 0,0 0 0,0 0 0,0 0 0,0 1 0,0-1 0,1 0 0,-1 1 0,0-1 0,1 0 0,-1 1 0,1-1 0,0 1 0,-1-1 0,1 1 0,0-1 0,0 1-1,0-1 1,0 1 0,0-1 0,0 1 0,1 2 0,2 38 40,1-33-59,0-1 0,1 1-1,0-1 1,1 0 0,-1-1-1,2 1 1,-1-1-1,1 0 1,0-1 0,0 1-1,0-2 1,1 1-1,9 4 1,37 34-221,-54-43 266,1 0-1,0 0 0,-1 0 1,1 0-1,-1 0 0,1 1 1,-1-1-1,0 0 0,1 0 1,-1 0-1,0 1 1,0-1-1,0 0 0,0 0 1,0 0-1,0 1 0,0-1 1,0 0-1,0 0 0,-1 0 1,1 1-1,0-1 0,-1 0 1,1 0-1,-1 0 1,1 0-1,-1 0 0,0 0 1,1 0-1,-1 0 0,0 0 1,0 0-1,0 0 0,1 0 1,-1-1-1,0 1 0,0 0 1,0-1-1,0 1 0,0 0 1,-1-1-1,1 0 1,0 1-1,0-1 0,0 0 1,-2 1-1,2 0 19,0-1 0,0 1 0,0-1 0,0 1 0,0-1 0,0 1 0,0-1 0,-1 0 0,1 0 0,0 1 0,0-1 0,0 0 0,-1 0 0,1 0 0,0-1 0,0 1 0,0 0 1,-1 0-1,1-1 0,0 1 0,0 0 0,0-1 0,0 1 0,0-1 0,0 0 0,0 1 0,0-1 0,0 0 0,0 1 0,0-1 0,0 0 0,0 0 0,0 0 0,1 0 0,-1 0 0,0 0 0,1 0 0,-1 0 0,1 0 0,-1-1 0,1 1 0,-1 0 0,1 0 0,0 0 0,0-1 0,-1 1 0,1 0 0,0 0 1,1-3-1,-2-8-162,1 1 0,1-1 0,0 0 0,1 1 0,0-1 0,1 1 0,0 0 0,1-1 0,0 2 0,9-17-1,0 0 64,-1 0 0,-1 0 0,-1-1 0,-2 0-1,0-1 1,-2 0 0,-1 0 0,-2-1-1,1-56 1,-4 86 129,0 0-1,0-1 1,0 1 0,0 0-1,0 0 1,0-1-1,0 1 1,0 0 0,1 0-1,-1-1 1,0 1-1,0 0 1,0 0 0,0-1-1,0 1 1,0 0-1,0-1 1,-1 1 0,1 0-1,0 0 1,0-1 0,0 1-1,0 0 1,0 0-1,0-1 1,0 1 0,0 0-1,-1 0 1,1 0-1,0-1 1,0 1 0,0 0-1,-1 0 1,1 0-1,0 0 1,0-1 0,0 1-1,-1 0 1,1 0 0,0 0-1,0 0 1,-1 0-1,1 0 1,0 0 0,0 0-1,-1 0 1,1 0-1,0-1 1,0 1 0,-1 0-1,1 1 1,0-1 0,0 0-1,-1 0 1,-7 16 350,3 73 294,7 120-1,9-124-588,-10-79-465,0 0 0,1 0 0,0 0-1,0 0 1,0 0 0,1 0 0,0 0 0,0-1 0,0 1 0,1-1 0,4 5 0,3-3-4457,-5-7-2121</inkml:trace>
  <inkml:trace contextRef="#ctx0" brushRef="#br0" timeOffset="1172.66">1036 413 4338,'0'0'15047,"41"-24"-14727,-6 22-320,6-1-1056,4 3-2242,-5 0 1,-4 0-3347</inkml:trace>
  <inkml:trace contextRef="#ctx0" brushRef="#br0" timeOffset="2145.65">1381 392 4386,'0'0'11821,"-12"-7"-10703,-38-23-133,47 29-904,1 0 1,-1-1-1,1 2 1,-1-1-1,1 0 0,-1 0 1,1 1-1,-1 0 1,0-1-1,1 1 1,-1 0-1,0 0 1,1 1-1,-1-1 1,0 0-1,1 1 0,-1 0 1,1 0-1,-1-1 1,1 2-1,-1-1 1,1 0-1,0 0 1,-1 1-1,1-1 1,0 1-1,0 0 0,0 0 1,0 0-1,0 0 1,1 0-1,-1 0 1,-2 4-1,-1 3 36,0 0 0,0 0 0,1 0 0,0 0 0,1 1 0,-4 16 0,5-18-114,0 0-1,1 0 1,0 0-1,0 1 1,1-1 0,0 0-1,2 15 1,-2-21-2,1 0 0,-1 0 0,1 0 0,0 0 0,0 0 0,0 0 0,0-1 0,0 1 0,0 0 0,0 0 0,1-1 1,-1 1-1,0-1 0,1 1 0,0-1 0,-1 1 0,1-1 0,0 0 0,-1 0 0,1 0 0,0 0 0,0 0 0,0 0 0,0-1 0,0 1 1,0-1-1,0 1 0,0-1 0,0 0 0,0 0 0,0 0 0,4 0 0,-3 0 12,1 0-1,-1-1 1,1 1-1,-1-1 1,1 0-1,-1 1 1,0-2-1,1 1 1,-1 0-1,0-1 1,0 1-1,0-1 1,0 0 0,0 0-1,0 0 1,0-1-1,-1 1 1,1-1-1,-1 1 1,0-1-1,1 0 1,-1 0-1,-1 0 1,1 0-1,0 0 1,1-5 0,1-3 54,-1 0 0,0 0 0,0 0 0,-1 0 0,-1 0 0,0 0 0,0-15 0,-1 25 605,0 32-677,0-28-2,0-1 0,0 0 0,0 1 0,1-1-1,0 0 1,-1 1 0,1-1 0,0 0 0,0 0 0,0 0 0,0 0 0,0 0-1,1 0 1,-1 0 0,0 0 0,1 0 0,0-1 0,-1 1 0,1 0 0,0-1 0,0 0-1,0 1 1,0-1 0,0 0 0,0 0 0,0 0 0,0 0 0,0 0 0,1-1-1,-1 1 1,0-1 0,0 0 0,1 1 0,-1-1 0,0 0 0,1 0 0,2-1-1,0 1-32,1 0 0,-1 0 0,0-1 0,1 0 0,-1 0 0,0 0 0,0-1 0,0 0-1,0 0 1,0 0 0,0-1 0,-1 1 0,1-1 0,-1 0 0,6-5 0,9-9 21,-13 35 324,-3-1-236,-1-9-28,10 40 323,-12-47-366,0-1 1,0 1-1,1 0 0,-1-1 0,0 1 0,0 0 0,0-1 1,0 1-1,1-1 0,-1 1 0,0-1 0,0 1 0,1 0 1,-1-1-1,1 1 0,-1-1 0,0 1 0,1-1 0,-1 0 1,1 1-1,-1-1 0,1 1 0,-1-1 0,1 0 1,-1 1-1,1-1 0,0 0 0,-1 0 0,1 0 0,-1 1 1,1-1-1,0 0 0,-1 0 0,1 0 0,-1 0 0,1 0 1,0 0-1,-1 0 0,1 0 0,-1 0 0,1 0 0,0-1 1,-1 1-1,1 0 0,-1 0 0,1-1 0,0 1 1,-1 0-1,1-1 0,-1 1 0,1 0 0,-1-1 0,1 1 1,-1-1-1,0 1 0,1-1 0,-1 1 0,1-1 0,-1 0 1,14-19-46,-1-1-1,0 0 1,-2-1 0,-1 0 0,9-28 0,-18 50 45,-1 1 0,0-1 0,0 0 0,0 1 0,0-1 0,0 0 0,1 0 0,-1 1 0,0-1 0,0 0 0,0 0 0,1 0 0,-1 1 1,0-1-1,0 0 0,1 0 0,-1 0 0,0 0 0,0 0 0,1 1 0,-1-1 0,0 0 0,1 0 0,-1 0 0,0 0 0,0 0 0,1 0 0,-1 0 0,0 0 0,1 0 0,-1 0 0,0 0 0,1 0 0,-1 0 0,0 0 1,0-1-1,1 1 0,-1 0 0,0 0 0,1 0 0,-1 0 0,0 0 0,0-1 0,0 1 0,1 0 0,-1 0 0,0 0 0,0-1 0,0 1 0,1 0 0,-1 0 0,0-1 0,0 1 0,0 0 0,0-1 0,0 1 1,1 0-1,-1 0 0,0-1 0,0 1 0,0 0 0,0-1 0,0 1 0,0 0 0,0-1 0,0 1 0,0 0 0,0-1 0,-1 1 0,7 13-115,-4-8 121,0 0 0,1 0 0,0-1-1,-1 0 1,1 1 0,1-1 0,-1 0 0,1 0-1,-1-1 1,1 1 0,0-1 0,0 0-1,9 5 1,-11-7-2,1 1 0,0-1 1,0 0-1,-1 0 0,1 0 0,0-1 0,0 1 1,0-1-1,0 1 0,0-1 0,0 0 0,0 0 0,0-1 1,0 1-1,0-1 0,0 1 0,0-1 0,0 0 1,-1 0-1,1 0 0,0 0 0,0-1 0,-1 1 0,1-1 1,3-3-1,5-4 11,-1-1 0,0 0 0,0 0 0,-1-1-1,-1-1 1,0 0 0,0 0 0,-1 0 0,0-1 0,-1 0 0,8-27 0,-8 16-22,-1-1 0,-1 1-1,-1-1 1,-1 0 0,-1 0 0,-2-28-1,1 48 10,0 0 0,-1-1-1,1 1 1,-1 0-1,0 0 1,0-1-1,-1 1 1,0 0-1,0 0 1,0 0 0,0 1-1,0-1 1,-1 0-1,0 1 1,0 0-1,0-1 1,-8-6-1,2 22-345,3 12 410,2-1 1,1 1 0,0 0 0,2 43-1,0-32-25,0 0-69,-2 20-194,2 0 0,3 0 1,9 61-1,-10-110-229,2 7-596,1-4-2404</inkml:trace>
  <inkml:trace contextRef="#ctx0" brushRef="#br0" timeOffset="2305.02">1682 321 12854,'0'0'6275,"103"-50"-6371,-36 21-769,5 3-3857,-9 0-4434</inkml:trace>
  <inkml:trace contextRef="#ctx0" brushRef="#br0" timeOffset="6431.23">1270 881 7684,'0'0'9767,"-10"-10"-8252,-29-32-461,24 30-221,8 14 390,6 16 704,1-17-1855,0 18-66,-1 10 66,0 0 1,2-1-1,2 1 0,0-1 0,2 1 1,0-1-1,20 53 0,-16-63 0,-5-17 173,-5-3-233,1 0 0,0 0-1,-1 0 1,0 0 0,1 0 0,-1 0-1,0 0 1,0 1 0,0-1 0,0 0-1,0 1 1,-3-3 0,-6-11-4,8 11-6,0 1 0,0 0 0,0 0 0,-1 0-1,1 1 1,-1-1 0,1 0 0,-1 1 0,-5-4 0,7 6-51,3 14-212,3-2 234,0-2-1,0 1 1,1-1 0,1 0 0,0 0-1,0 0 1,1-1 0,13 13-1,-17-18 16,0-1 0,0 1 0,0-1 0,1 0 0,-1 0 0,1 0 0,-1-1 0,1 1 0,0-1 0,0-1 0,0 1 0,0-1 0,0 1 0,1-1 0,-1-1 0,0 1 0,0-1 0,1 0 0,-1 0 0,0-1 0,10-2 0,-10 1 38,-1 0 0,0-1 0,1 0 0,-1 0-1,0 0 1,-1 0 0,1-1 0,0 1-1,-1-1 1,0 0 0,0 0 0,0-1 0,0 1-1,-1 0 1,0-1 0,1 0 0,-2 0-1,1 1 1,2-11 0,-1 4-214,-1 0-1,0 0 1,0-1 0,-1 1-1,-1-1 1,1 1 0,-2 0 0,-1-12-1,2 21-71,-1 0-1,1 1 1,0-1 0,-1 1-1,1-1 1,-1 1 0,0-1-1,1 1 1,-1-1-1,0 1 1,0 0 0,0-1-1,0 1 1,0 0-1,0 0 1,-1 0 0,1 0-1,0 0 1,0 0 0,-1 0-1,1 0 1,-1 0-1,1 1 1,-3-2 0,-18-2-7664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9.6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0 977 10069,'0'0'4722,"9"84"-4610,0-63-112,0-5-1073,0 2-1968,-4-13-2818</inkml:trace>
  <inkml:trace contextRef="#ctx0" brushRef="#br0" timeOffset="183.29">116 1003 4690,'0'0'12886,"9"3"-12838,-4 18 176,-5 5-224,9 3-16,-5-6-1905,1-2-3089</inkml:trace>
  <inkml:trace contextRef="#ctx0" brushRef="#br0" timeOffset="1425.9">546 1171 2017,'0'0'11595,"2"-6"-10267,0 0-957,1-1 441,-1 0-1,1 0 1,-1 0-1,-1 0 0,2-9 831,-14 16-794,6 1-837,1-1 0,-1 1 0,0-1 0,1 1 0,-1 1 0,1-1 0,-1 1 0,1 0 0,0 0 1,0 0-1,0 0 0,0 1 0,0 0 0,0 0 0,0 0 0,1 0 0,0 0 0,-1 1 0,1 0 0,1-1 0,-1 1 0,0 0 0,1 1 0,0-1 0,0 0 0,0 1 0,-2 5 0,-1 7-12,0 1-1,2-1 1,-1 1-1,2 0 1,0 0-1,1 20 1,1-34-42,0-1 1,1 1-1,-1-1 1,1 1-1,0-1 0,-1 0 1,1 1-1,1-1 1,-1 0-1,0 0 1,1 0-1,0 0 0,-1 0 1,1 0-1,1 0 1,-1 0-1,0-1 1,0 1-1,4 1 1,-1 0-43,1 0 0,0 0 0,0-1 0,0 0 0,0 0 0,0 0 0,1-1 0,0 0 0,7 1 0,0-1-417,0 0-1,1-1 1,-1-1-1,0 0 1,0-1-1,0 0 1,0-1-1,0-1 1,14-4-1,-24 5 362,0 1 0,1-1 0,-1 0 1,0-1-1,0 1 0,-1-1 0,1 0 0,0 0 0,-1 0 0,0 0 1,1-1-1,-1 1 0,-1-1 0,1 0 0,0 0 0,2-6 0,-4 7 251,0 0-1,0 0 0,0-1 0,0 1 0,-1 0 0,1 0 1,-1-1-1,0 1 0,0 0 0,0 0 0,-1-1 0,1 1 1,-1 0-1,1 0 0,-1 0 0,-2-4 0,-11-9 2804,14 16-2874,-1-1 1,1 1-1,0 0 1,-1 0-1,1 0 1,0-1-1,-1 1 1,1 0 0,-1 0-1,1 0 1,0 0-1,-1 0 1,1 0-1,-1 0 1,1 0-1,0 0 1,-1 0-1,1 0 1,-1 0 0,1 0-1,0 0 1,-1 0-1,1 1 1,0-1-1,-1 0 1,1 0-1,0 0 1,-1 0 0,1 1-1,0-1 1,-1 0-1,1 1 1,0-1-1,-1 0 1,1 0-1,0 1 1,0-1-1,-1 0 1,1 1 0,0-1-1,0 1 1,0-1-1,0 0 1,-1 1-1,1-1 1,0 0-1,0 1 1,0-1 0,0 1-1,0-1 1,0 1-1,0-1 1,0 0-1,0 2 1,-2 11 17,1 0 0,0 1 0,1-1 0,0 1 1,1-1-1,2 14 0,-2-26-54,-1 0 0,1-1 0,0 1 0,-1 0 0,1-1-1,-1 1 1,1-1 0,0 1 0,0-1 0,-1 1 0,1-1 0,0 1 0,0-1 0,0 0 0,-1 1 0,1-1-1,0 0 1,0 0 0,0 0 0,0 0 0,-1 0 0,1 0 0,0 0 0,0 0 0,0 0 0,0 0 0,0 0-1,-1 0 1,1-1 0,0 1 0,0 0 0,0-1 0,-1 1 0,1-1 0,0 1 0,0-1 0,-1 1 0,2-2 0,29-20 307,-28 15-250,1 0 0,-1 0 0,0 0 0,0-1 0,-1 1 0,0-1 0,0 1 0,-1-1 0,0 0 0,0-12 0,0 16-91,-1 0 0,-1 1 0,1-1 0,-1 0 0,1 0 0,-1 0 0,0 0 0,0 1 0,-1-1 0,-2-5 0,3 8-98,0-1-1,0 1 1,0-1 0,0 1 0,-1 0-1,1-1 1,0 1 0,-1 0-1,1 0 1,-1 0 0,1 0 0,-1 0-1,1 1 1,-1-1 0,0 0 0,1 1-1,-1-1 1,0 1 0,0 0-1,1-1 1,-1 1 0,-3 0 0,4 1-219,1-1 1,-1 1-1,1-1 1,-1 1-1,1 0 1,0-1-1,-1 1 1,1 0-1,0-1 1,-1 1-1,1 0 1,0 0-1,0-1 0,0 1 1,0 0-1,-1 0 1,1 0-1,0-1 1,0 1-1,0 0 1,1 0-1,-1-1 1,0 1-1,0 0 1,0 0-1,0-1 1,1 1-1,-1 0 1,0 0-1,1-1 1,-1 1-1,1 0 1,-1-1-1,1 1 1,18 3-3575</inkml:trace>
  <inkml:trace contextRef="#ctx0" brushRef="#br0" timeOffset="1905.79">850 1242 4882,'0'0'9917,"8"14"-8799,4 7-704,-5-5 161,2-1 0,19 25 0,-27-38-549,0-1 1,0 0-1,0 1 0,1-1 0,-1 0 1,0 0-1,1 0 0,-1 0 0,1 0 0,-1 0 1,1-1-1,-1 1 0,1-1 0,0 1 1,-1-1-1,1 1 0,0-1 0,0 0 0,-1 0 1,1 0-1,0 0 0,-1 0 0,1 0 1,0 0-1,0-1 0,-1 1 0,1 0 0,0-1 1,-1 0-1,1 1 0,-1-1 0,1 0 1,-1 0-1,3-1 0,4-4 26,1 0 0,-1-1 0,0 1 1,8-11-1,-15 16-41,11-11 62,-10 8-78,1 1 1,1-1-1,-1 1 1,1 0-1,-1 0 0,9-4 1,-11 6-2,0 1 0,0 0 0,0-1 0,1 1 0,-1 0 1,0 0-1,0 0 0,1 0 0,-1 0 0,0 0 0,0 0 0,0 0 0,1 1 0,-1-1 1,0 1-1,0-1 0,0 0 0,1 1 0,-1 0 0,0-1 0,0 1 0,0 0 0,0 0 0,0-1 1,0 1-1,-1 0 0,1 0 0,0 0 0,1 2 0,4 5 49,1 0-1,0-1 1,1 0 0,-1 0-1,15 8 1,-21-14-35,1 0 1,0 0-1,-1 0 1,1 0-1,0 0 1,0-1-1,0 1 0,0-1 1,-1 1-1,1-1 1,0 0-1,0 0 1,0 0-1,0 0 1,0 0-1,0 0 0,0-1 1,0 1-1,-1 0 1,1-1-1,0 0 1,0 1-1,0-1 1,-1 0-1,1 0 0,0 0 1,-1 0-1,1 0 1,-1-1-1,1 1 1,-1 0-1,0-1 1,1 1-1,-1-1 0,0 1 1,2-4-1,3-5 13,0-1-1,-1 1 1,0-1-1,0 0 1,-1-1-1,-1 1 1,1-1-1,1-17 1,-2-6 54,-1-55 0,-2 62-28,0 26 17,1 1 29,-1-1 0,0 0 0,0 0 0,0 0 1,0 1-1,0-1 0,-1 0 0,1 0 1,-1 0-1,1 1 0,-1-1 0,1 0 0,-1 1 1,-1-3-1,2 4-91,-1 1 0,1-1 0,-1 1 0,1-1 0,-1 1 0,1-1 0,0 1 0,-1 0 0,1-1 0,0 1 0,0 0 0,0-1 0,-1 1 0,1 0 0,0-1 0,0 1 0,0 0 0,0-1 0,0 1 0,0 0 0,0-1 0,1 2 0,-1 1-43,-6 69-553,4 0 0,7 76 0,-5-146 190,2 16-1804,4-9-2581</inkml:trace>
  <inkml:trace contextRef="#ctx0" brushRef="#br0" timeOffset="2076.85">1123 1197 5026,'0'0'13655,"90"-29"-13623,-41 27-32,0-1-529,0 0-1103,-4 3-1522,-18 0-2865</inkml:trace>
  <inkml:trace contextRef="#ctx0" brushRef="#br0" timeOffset="2464.91">1485 1129 7299,'0'0'8327,"12"20"-6790,37 65-81,-45-77-1248,0 0 0,-1 1 0,0-1 0,-1 1 0,1-1 0,-2 1 0,1 0 0,-1 0 0,-1 0 0,1 0 1,-1 0-1,-3 15 0,2 12 529,1-35-244,-1-29 1153,-2 7-1774,1 7 182,1 0 1,-1 1 0,2-1-1,0 0 1,1 0 0,2-15-1,-2 26-185,0 0-1,0 0 0,0 0 0,0 0 1,1 0-1,-1 1 0,1-1 0,-1 0 1,1 1-1,0-1 0,0 1 0,0 0 1,4-3-1,-3 2-247,1 1 0,-1 1 0,0-1 0,1 0 0,0 1 0,-1 0 0,1-1 0,0 2 0,0-1 0,-1 0 0,1 1 0,0 0 0,5 0 0,44 0-6835,-30 0 2550</inkml:trace>
  <inkml:trace contextRef="#ctx0" brushRef="#br0" timeOffset="3103.08">1794 1166 3506,'0'0'15468,"-9"-2"-14099,6 1-1293,-1 1 0,1-1 0,0 1 1,0 0-1,0 0 0,-1 0 0,1 0 1,0 0-1,0 1 0,0 0 0,-1 0 1,1 0-1,0 0 0,-4 2 0,3-1 13,1 1 0,-1 0 0,0 1 0,1-1 0,-1 1 0,1-1 0,0 1 0,0 0 0,1 0 0,-1 1 0,-2 6 0,2-6-49,0 0-1,1 0 0,0 0 0,0 0 0,0 1 1,1-1-1,-1 1 0,1-1 0,0 11 1,3-15-54,0-1 0,0 1 0,0-1 0,0 0 0,0 1 0,0-1 0,0 0 0,0 0 0,0 0 0,0-1 0,0 1 0,0 0 0,0-1 0,-1 1 0,1-1 0,3-1 0,5-4-74,-1 0 0,-1-1 0,1 0 0,-1 0 0,-1-1-1,8-8 1,-10 9-39,1 1 0,-1 0 0,1 0 0,1 0 0,-1 0 0,1 1 0,0 1 0,0-1 0,0 1 0,1 0 0,-1 1-1,1-1 1,10-1 0,-17 4 120,0 0 0,0 1 0,0 0 0,0-1 0,0 1 0,1 0-1,-1-1 1,0 1 0,0 0 0,0 0 0,0 0 0,1 0 0,-1 0-1,0 0 1,0 1 0,0-1 0,1 0 0,-1 0 0,0 1 0,0-1 0,0 1-1,0-1 1,0 1 0,0 0 0,1 0 0,-2 1 77,0 0-1,0 0 1,0 0 0,-1 0 0,1 0-1,-1 0 1,1 0 0,-1 0 0,0-1-1,1 1 1,-1 0 0,-2 2 0,-11 32 521,9-20-299,2-7-239,1 0 0,-1 0-1,1 0 1,1 1 0,0-1-1,0 0 1,1 1 0,0-1-1,2 14 1,-2-22-55,0-1 1,1 1-1,-1 0 1,0-1-1,1 1 1,-1-1-1,1 1 1,-1-1-1,1 1 1,-1-1-1,1 1 1,0-1-1,-1 1 1,1-1-1,-1 0 1,1 1-1,0-1 1,-1 0-1,1 0 1,0 0-1,-1 1 1,1-1-1,0 0 1,0 0-1,-1 0 0,2 0 1,24-1 157,-19 0-98,3 0-152,0-1-1,0 0 0,0-1 0,-1 0 0,1 0 0,-1-1 0,0-1 1,0 1-1,0-1 0,-1-1 0,1 0 0,-1 0 0,-1-1 1,1 0-1,9-12 0,-7 8-91,-1 0 1,0-1 0,-1 0-1,0 0 1,-1-1 0,0 0-1,-1-1 1,-1 0 0,0 0-1,4-19 1,-3-46 2957,-15 95-2054,5-1-609,0 0 1,2 1 0,0 0-1,0 0 1,2 0 0,0-1 0,3 24-1,-1 10-18,-2-41-252,2 48 515,-2-54-491,1-1 0,-1 1 1,0 0-1,1 0 0,-1 0 1,1 0-1,-1 0 1,1 0-1,0-1 0,0 1 1,0 0-1,0 0 0,0-1 1,0 1-1,0-1 0,0 1 1,1-1-1,-1 1 1,0-1-1,1 0 0,-1 0 1,1 0-1,1 1 0,1-1-1752</inkml:trace>
  <inkml:trace contextRef="#ctx0" brushRef="#br0" timeOffset="3245.77">2102 1213 5683,'0'0'12069,"-71"-92"-9700,66 87-608,5 2-1057,0 1-704,18-1-272,18-2-192,13-3-1105,5 0-3809,0-2-4339</inkml:trace>
  <inkml:trace contextRef="#ctx0" brushRef="#br0" timeOffset="3413.75">2384 977 6963,'0'0'15479,"-13"19"-15943,13 1 400,0 4 64,0-3-1761,0-11-2609,0-2-2177</inkml:trace>
  <inkml:trace contextRef="#ctx0" brushRef="#br0" timeOffset="3552.46">2371 991 12534,'67'-21'7939,"-67"23"-7811,0 22-80,5 7-96,-5 6-352,0-6-5699</inkml:trace>
  <inkml:trace contextRef="#ctx0" brushRef="#br0" timeOffset="4188.92">2152 1590 5170,'0'0'1105</inkml:trace>
  <inkml:trace contextRef="#ctx0" brushRef="#br0" timeOffset="7183.2">3114 1289 7700,'0'0'14214,"-6"-10"-13013,-18-31-348,18 123 209,7-7-977,4 0 1,25 135-1,-27-192-133,0 1-1,-2-1 0,1 20 0,-13-40-103,4-3 158,0-1 0,0 1-1,0-1 1,1-1-1,0 1 1,0-1 0,1 0-1,0 0 1,0-1-1,-6-11 1,-5-15-37,-15-44 0,9 20 37,9 24 437,12 33-369,4 3-404,25 16 193,0-2 1,45 20 0,23 12-3065,-64-19-5123,-19-21 2185</inkml:trace>
  <inkml:trace contextRef="#ctx0" brushRef="#br0" timeOffset="9471.18">371 1661 8180,'0'0'8545,"8"0"-5163,39 0-2850,176 7 654,318-30 0,131-1-918,-307 21-190,-315-2-76,-1-2-1,1-3 1,-1-2-1,88-34 1,-128 43 9,19-10-285,-26 7-2623,-18 4-4009,-1 2-5609</inkml:trace>
  <inkml:trace contextRef="#ctx0" brushRef="#br0" timeOffset="12131.2">5167 1035 8756,'0'0'10074,"-1"-5"-9122,-2-16-402,3 16-155,0 10-264,-9 295 3065,9-296-3221,0-1 0,0 0 1,1 1-1,0-1 0,-1 0 1,1 0-1,1 0 1,-1 0-1,0 0 0,1 0 1,-1 0-1,1 0 0,0 0 1,0-1-1,0 1 0,3 2 1,11 6-3292,1-7-4277</inkml:trace>
  <inkml:trace contextRef="#ctx0" brushRef="#br0" timeOffset="12576.08">5136 993 11445,'0'0'6689,"-1"0"-6665,1-1 0,0 1 1,0 0-1,0-1 0,-1 1 1,1 0-1,0-1 1,0 1-1,0 0 0,0-1 1,0 1-1,0 0 0,-1-1 1,1 1-1,0 0 0,0-1 1,0 1-1,0-1 1,0 1-1,0 0 0,1-1 1,-1 1-1,0 0 0,0-1 1,0 1-1,0-1 1,0 1-1,0 0 0,1-1 1,1 0-6,0 0-1,0 0 1,0 1 0,0-1 0,1 1 0,-1-1 0,0 1 0,0 0 0,1-1 0,-1 1 0,0 1 0,0-1 0,1 0 0,-1 0-1,0 1 1,0-1 0,0 1 0,0 0 0,3 1 0,46 19 160,-48-20-176,11 6 25,1 0-1,-1 1 1,-1 1 0,1 0 0,-1 1-1,-1 0 1,0 1 0,-1 0 0,0 1-1,0 0 1,-1 1 0,-1 0 0,0 1-1,13 27 1,-21-39 4,1 2 0,-1-1-1,0 0 1,0 0 0,-1 0 0,1 0-1,-1 1 1,1-1 0,-1 0 0,0 1 0,0-1-1,0 0 1,-1 0 0,1 1 0,-1-1-1,0 0 1,0 0 0,0 0 0,0 1-1,0-1 1,-1 0 0,1-1 0,-1 1 0,0 0-1,0 0 1,0-1 0,0 1 0,0-1-1,0 0 1,-1 0 0,1 0 0,-4 3-1,-9 3 198,1 1 0,-1-2 0,0 0 0,-1-1-1,-18 5 1,2-1-33,15-4-146,12-5-62,0 0 0,0 1 0,1 0 0,-1 0 0,0 0 0,0 1 0,1-1 0,-8 7 0,10-5-1556,11 0-6469,10-4 1005</inkml:trace>
  <inkml:trace contextRef="#ctx0" brushRef="#br0" timeOffset="12867.59">5632 1056 11397,'0'0'7993,"0"-8"-7574,0 270 2991,0-259-3499,0 0 1,0 0 0,1 0 0,-1 0-1,1 0 1,0-1 0,0 1-1,0 0 1,0 0 0,0 0 0,3 3-1,-3-5-248,0 0 0,0 1 0,0-1 0,0 0 0,0 0 0,0 0 0,1 0 0,-1 0-1,0 0 1,1 0 0,-1 0 0,1 0 0,2 0 0,10 1-4761</inkml:trace>
  <inkml:trace contextRef="#ctx0" brushRef="#br0" timeOffset="13244.3">5793 1085 8404,'0'0'6195,"21"-14"-5659,67-43-53,-85 55-403,0-1-1,0 2 1,0-1 0,1 0 0,-1 1-1,1-1 1,-1 1 0,1 0 0,0 0-1,-1 0 1,1 1 0,0-1 0,0 1 0,-1 0-1,1 0 1,6 2 0,-8-2-48,0 1 0,0 0 0,-1 0 0,1 0 1,0 1-1,-1-1 0,1 0 0,-1 1 0,0-1 0,1 1 0,-1-1 1,0 1-1,0-1 0,0 1 0,0 0 0,0 0 0,0 0 0,0 0 1,-1-1-1,1 1 0,0 4 0,0 4 70,0 0 1,0-1-1,-1 1 0,0 0 1,-1 0-1,0 0 0,-1-1 1,0 1-1,-4 13 1,-1-9 58,0 1 0,0-2-1,-1 1 1,-1-1 0,-14 15 0,12-14 99,1 0-1,0 1 1,-15 30-1,24-45-242,1 1-1,0 0 1,-1-1-1,1 1 1,0 0-1,0 0 1,-1-1-1,1 1 1,0 0 0,0 0-1,0-1 1,0 1-1,0 0 1,0 0-1,0-1 1,0 1-1,0 0 1,1 0-1,-1-1 1,0 1-1,0 0 1,1-1 0,-1 1-1,0 0 1,1-1-1,-1 1 1,1 0-1,-1-1 1,1 1-1,-1-1 1,1 1-1,-1-1 1,1 1 0,-1-1-1,1 1 1,0-1-1,-1 0 1,2 1-1,2 1 30,0-1-1,0 0 1,1 0-1,-1 0 0,0 0 1,1-1-1,6 0 1,76-9 226,20-20-2052,-97 24-1077</inkml:trace>
  <inkml:trace contextRef="#ctx0" brushRef="#br0" timeOffset="13708.45">4411 1286 4882,'0'0'9845,"107"-15"-9685,-80 15 80,0 0-128,-5 0-112,-4 0-64,0 10-576,-9 1-1649,-4-1-2978</inkml:trace>
  <inkml:trace contextRef="#ctx0" brushRef="#br0" timeOffset="13912.08">4496 1383 2273,'0'0'15239,"-5"0"-14935,19 0-256,3 0 240,15-8-224,8-2-64,5-6-80,4 0-1777,-4 0-1120,-10 1-2738</inkml:trace>
  <inkml:trace contextRef="#ctx0" brushRef="#br0" timeOffset="14182.92">4567 1158 11013,'0'0'3925,"15"4"-3808,0 1-68,0 1 0,-1 0 0,1 1 0,-1 0 0,-1 1 0,20 15 1,-28-19 2,0 0 1,0 0 0,-1 0 0,1 1 0,-1-1 0,0 1 0,0 0 0,-1 1 0,0-1 0,0 0 0,0 1 0,0 0 0,-1 0 0,0 0 0,0 0 0,0 0-1,-1 0 1,0 0 0,0 1 0,-1-1 0,1 0 0,-2 1 0,1 6 0,-2-8 22,1 0 0,-1-1 1,1 1-1,-1 0 0,0-1 0,-1 0 0,1 1 0,-1-1 1,0 0-1,0 0 0,-5 5 0,-46 40 10,17-18-1083,18-11-2214,1-8-3959</inkml:trace>
  <inkml:trace contextRef="#ctx0" brushRef="#br0" timeOffset="15153.92">6424 1263 10261,'0'0'11501,"0"-15"-9577,2 58-1694,15 83 1,-9-82-8,5 89 0,-13-44-562,0-88 343,-1-1 1,1 1 0,0-1-1,0 0 1,-1 1 0,1-1-1,0 0 1,-1 1-1,1-1 1,0 0 0,-1 1-1,1-1 1,0 0 0,-1 1-1,1-1 1,-1 0 0,1 0-1,0 0 1,-1 0-1,1 1 1,-1-1 0,1 0-1,-1 0 1,1 0 0,-1 0-1,1 0 1,-1 0-1,1 0 1,-1 0 0,1 0-1,0 0 1,-1 0 0,1-1-1,-1 1 1,1 0 0,-1 0-1,1 0 1,0-1-1,-1 1 1,1 0 0,-1 0-1,1-1 1,0 1 0,-1 0-1,1-1 1,0 1 0,-1-1-1,-20-13 190,-23-48-69,43 61-199,2 30-551,-1-27 613,1 0 0,0 0 0,0 0 0,0-1 0,0 1 0,0 0 0,1-1 0,-1 1 0,0-1 0,1 1 0,-1-1 0,1 0 0,-1 1 0,1-1 0,0 0 0,0 0 0,-1 0 0,1 0 0,0-1 0,0 1 0,0 0 0,0-1 0,0 0 0,0 1 0,0-1 0,0 0 0,0 0 0,4 0 0,-3 0 28,0 0 0,0 0 0,0 0 0,0 0-1,0-1 1,0 1 0,0-1 0,0 0 0,0 0-1,0 0 1,0 0 0,0 0 0,0-1-1,-1 1 1,1-1 0,-1 0 0,1 0 0,2-2-1,-1-2-111,0-1 0,0 1 0,-1 0 0,0-1 0,0 0 0,-1 0 0,1 0 0,-1 0 0,-1 0 0,2-9 0,-3 41-20591</inkml:trace>
  <inkml:trace contextRef="#ctx0" brushRef="#br0" timeOffset="15872.87">5158 1899 5234,'0'0'9354,"-3"-10"-7748,2 2-1073,1 5-331,0 0 0,0 0-1,0 0 1,-1 0 0,0 0 0,0 0 0,1 0 0,-2 1 0,1-1 0,0 0-1,0 0 1,-1 1 0,-1-3 0,1 56 2829,-2 146-1834,4-156-1226,0-39-76,0 0 1,0 0-1,0 0 0,1 0 0,-1 0 1,0 0-1,1 0 0,0 0 0,-1 0 1,1 0-1,0 0 0,0 0 0,0 0 1,0-1-1,0 1 0,0 0 1,1-1-1,1 3 0,-2-3-403,1 0-1,0 0 1,-1 0 0,1 0-1,0 0 1,0 0 0,0-1-1,0 1 1,0 0 0,0-1-1,0 0 1,2 1 0,13-1-4817</inkml:trace>
  <inkml:trace contextRef="#ctx0" brushRef="#br0" timeOffset="16207.26">5153 1928 10389,'0'0'7360,"3"-5"-7106,0 3-238,-1-1-1,1 1 1,0-1 0,0 1-1,0 0 1,0 0 0,0 0-1,0 1 1,1-1 0,-1 1-1,1 0 1,-1 0-1,1 0 1,-1 0 0,1 1-1,-1-1 1,1 1 0,0 0-1,-1 0 1,1 1 0,-1-1-1,1 1 1,-1-1 0,1 1-1,-1 0 1,6 3 0,0-1 35,1 0 0,-1 1 1,0 0-1,-1 0 1,1 1-1,-1 1 0,0-1 1,0 1-1,12 12 0,-15-12 7,1 0 0,-1 0 0,0 0-1,0 1 1,-1 0 0,0 0 0,0 0-1,0 0 1,-1 1 0,0-1 0,-1 1-1,1 0 1,-1 0 0,-1 0 0,0 0 0,0 0-1,0 1 1,-1-1 0,-1 12 0,-1-17 6,1 0 1,-1 0 0,1 0-1,-1 0 1,0 0 0,0-1 0,-1 1-1,1-1 1,0 1 0,-1-1 0,1 0-1,-1 0 1,0 0 0,0 0 0,0 0-1,0-1 1,-5 2 0,-62 23 550,58-22-560,-2 0-319,0-1 1,-1 0-1,1-1 1,-26 1-1,43-15-6638,15-5-1285</inkml:trace>
  <inkml:trace contextRef="#ctx0" brushRef="#br0" timeOffset="16581.97">5668 1878 7780,'0'0'10660,"0"-8"-9483,0 280 2830,0-272-4238,0 1 0,0 0-1,1 0 1,-1 0 0,0 0 0,1 0-1,-1 0 1,0 0 0,1 0 0,-1 0-1,1-1 1,-1 1 0,1 0 0,0 0-1,-1-1 1,1 1 0,0 0 0,-1-1-1,1 1 1,0 0 0,0-1 0,0 1 0,-1-1-1,1 0 1,0 1 0,0-1 0,0 0-1,0 1 1,0-1 0,0 0 0,0 0-1,0 0 1,0 0 0,0 0 0,0 0-1,-1 0 1,1 0 0,0 0 0,0-1-1,0 1 1,2-1 0,-1 1-574,19 0-6763</inkml:trace>
  <inkml:trace contextRef="#ctx0" brushRef="#br0" timeOffset="17024.93">5901 1985 8676,'0'0'8881,"3"-14"-8470,12-45-115,-15 58-270,1 0-1,0-1 1,0 1-1,-1 0 1,1-1-1,0 1 1,0 0-1,1 0 1,-1 0-1,0 0 1,0 0-1,0 0 1,1 0 0,-1 0-1,0 1 1,1-1-1,-1 0 1,1 1-1,-1 0 1,1-1-1,-1 1 1,1 0-1,-1-1 1,1 1-1,-1 0 1,1 0-1,-1 0 1,1 0-1,-1 1 1,1-1-1,-1 0 1,1 1-1,-1-1 1,1 1-1,-1 0 1,1-1-1,-1 1 1,0 0-1,1 0 1,-1 0-1,0 0 1,0 0-1,0 0 1,0 0-1,0 0 1,0 0-1,1 2 1,1 6 122,-1 1 0,0-1-1,-1 1 1,0 0 0,0-1 0,-1 1 0,-1 0 0,1-1 0,-2 1-1,1-1 1,-1 1 0,0-1 0,-1 1 0,0-1 0,-1 0 0,0 0-1,0-1 1,-9 14 0,12-21-163,0 0-1,0-1 0,1 1 1,-1-1-1,1 1 0,-1 0 0,1 0 1,-1-1-1,1 1 0,-1 0 1,1 0-1,-1 0 0,1-1 1,0 1-1,0 0 0,-1 0 1,1 0-1,0 0 0,0 0 1,0 0-1,0 0 0,0-1 1,0 1-1,0 0 0,0 1 1,23 1-627,-14-3 779,15-1-179,-10 0-3,-1 1 0,1 0 0,0 1 0,0 0 0,18 5 0,-30-6 54,0 1 0,0 0 0,1 0 0,-1 0 0,0 0 0,0 0 0,0 0 0,0 0 0,0 1 0,-1-1 0,1 1 0,0-1 0,0 1 0,-1 0 0,1-1 0,-1 1 0,0 0 0,0 0 0,1 0 0,-1 0 0,0 1 0,-1-1 0,1 0 0,0 0 0,0 1 0,-1-1 0,0 0 0,1 1 0,-1-1 0,0 0 0,0 1 0,0-1 0,0 0 0,-1 1 0,1-1 0,-1 0 0,1 1 0,-1-1 0,-1 2 0,0 2 91,-1-1 0,0 0 0,0 0-1,0 0 1,0 0 0,-1 0 0,0-1 0,0 1 0,0-1 0,0 0 0,-1-1 0,0 1 0,1-1-1,-1 0 1,-11 5 0,-37 14-852,5-12-3472,21-9-1026</inkml:trace>
  <inkml:trace contextRef="#ctx0" brushRef="#br0" timeOffset="17913.93">6553 577 11749,'0'0'8834,"-5"-2"-7746,4 2-1048,-1 0-1,1 0 1,0-1-1,-1 1 1,1-1-1,0 0 1,-1 1-1,1-1 1,0 0-1,0 1 1,0-1-1,0 0 1,-1 0-1,1 0 1,0 0-1,1 0 0,-1-1 1,0 1-1,0 0 1,-1-2-1,-3-32 516,4 14-479,-7-44 54,-2 1 1,-33-113 0,43 176-138,0 0 1,-1 0 0,1-1-1,0 1 1,0 0-1,-1 0 1,1 0 0,0-1-1,-1 1 1,0 0-1,1 0 1,-1 0 0,1 0-1,-1 0 1,0 0-1,0 0 1,0 0 0,0 0-1,1 0 1,-1 1-1,0-1 1,0 0 0,0 1-1,-1-1 1,1 0-1,0 1 1,-1-1 0,0 2 0,1 0 1,0-1-1,0 1 1,0 0 0,-1 0-1,1 0 1,0 1-1,0-1 1,0 0 0,1 0-1,-1 0 1,0 1 0,0-1-1,1 1 1,-1-1-1,0 0 1,0 4 0,-3 6 13,1 1 0,0 1 0,0-1 1,-1 17-1,4-28-14,0-1-1,0 0 1,0 1 0,0-1-1,0 1 1,0-1 0,0 1 0,0-1-1,0 0 1,0 1 0,0-1-1,0 1 1,0-1 0,1 1-1,-1-1 1,0 0 0,0 1 0,0-1-1,1 0 1,-1 1 0,0-1-1,0 0 1,1 1 0,-1-1-1,0 0 1,1 1 0,-1-1 0,0 0-1,1 0 1,-1 1 0,0-1-1,1 0 1,-1 0 0,1 0-1,17-6 7,23-27 169,-31 25-210,-3 2 41,31-19-49,-36 24 42,-1 1 0,1-1 0,-1 1 0,1-1 0,-1 1 0,1 0 0,0 0 0,-1 0 0,1 0-1,0 0 1,-1 0 0,1 0 0,-1 0 0,1 1 0,0-1 0,-1 1 0,1-1 0,-1 1 0,1-1 0,-1 1 0,1 0 0,-1 0 0,0 0 0,1 0 0,1 2 0,7 8 7,1 0 0,-2 1 1,0 0-1,0 1 0,-1 0 1,0 1-1,-1 0 0,-1 0 1,7 20-1,-10-24-1389,-1 1 1,0-1-1,0 1 1,0 20-1,-2-15-6902</inkml:trace>
  <inkml:trace contextRef="#ctx0" brushRef="#br0" timeOffset="20302.12">7229 1064 9588,'0'0'10789,"-9"-4"-9649,-35-16 698,48 19-1776,0 1 0,0-1 0,0 1 0,0 0 0,0 0 0,0 0 1,8 1-1,2 0 52,216 8 1156,-116-2-2851,1-4-7579,-102-4 4496,-7-1-237</inkml:trace>
  <inkml:trace contextRef="#ctx0" brushRef="#br0" timeOffset="20529.56">7654 1022 5026,'0'0'12617,"-13"-9"-10654,-37-28-759,37 28-906,16 9-175,11 1-87,0 0 1,0 1-1,0 1 0,0 0 0,0 1 1,-1 1-1,14 6 0,-20-9-13,-1 1 0,0 0 0,-1 0 0,1 1-1,0-1 1,-1 1 0,0 0 0,0 1 0,0-1 0,-1 1 0,1 0-1,-1 1 1,0-1 0,0 1 0,-1-1 0,0 1 0,5 11 0,-8-14 14,1-1 1,-1 0-1,1 1 1,-1-1-1,0 0 0,0 1 1,0-1-1,0 1 1,0-1-1,-1 0 1,1 1-1,-1-1 1,1 0-1,-1 1 1,0-1-1,0 0 1,0 0-1,0 0 0,0 0 1,-1 0-1,1 0 1,-1 0-1,1 0 1,-1 0-1,0-1 1,1 1-1,-1-1 1,0 1-1,0-1 1,-3 2-1,-7 3-75,0 0 0,-1-1 1,1 0-1,-20 3 0,-5 3-1647,20-6-1527,2-4-1702</inkml:trace>
  <inkml:trace contextRef="#ctx0" brushRef="#br0" timeOffset="18437.78">5086 22 3554,'0'0'9740,"-7"-4"-7928,1 0-1217,4 3-366,-1-1-1,1 1 1,0-1-1,0 1 1,-1 0 0,1 0-1,-1 0 1,1 0-1,-1 1 1,1-1-1,-1 1 1,-4-1 0,6 1-146,0 1 0,0-1 0,0 1 0,0 0 0,1-1 0,-1 1 1,0 0-1,0-1 0,0 1 0,1 0 0,-1 0 0,0 0 0,1 0 0,-1 0 1,1 0-1,-1 0 0,1 0 0,-1 0 0,1 0 0,0 0 0,-1 0 1,1 0-1,0 0 0,0 2 0,-7 35 442,6-30-159,-6 40 236,2 0 0,3 0 1,4 83-1,-1-127-797,0 0-1,0 0 1,1-1 0,-1 1 0,1 0-1,0-1 1,0 1 0,0-1-1,4 6 1,-6-9-63,1 1 0,-1 0 0,1 0 0,-1 0 0,1 0 0,0-1 0,-1 1 0,1 0 0,0-1 0,-1 1 0,1 0 0,0-1 0,0 1 0,0-1-1,0 1 1,-1-1 0,1 0 0,0 1 0,0-1 0,0 0 0,0 0 0,0 1 0,0-1 0,0 0 0,0 0 0,0 0 0,0 0 0,0 0 0,0-1 0,0 1 0,0 0 0,-1 0 0,1-1 0,0 1 0,0 0 0,0-1 0,0 1 0,0-1 0,0 1 0,-1-1-1,1 1 1,1-2 0,4-16-5798</inkml:trace>
  <inkml:trace contextRef="#ctx0" brushRef="#br0" timeOffset="18733.3">4966 58 6147,'0'0'11965,"-1"-10"-11527,1 6-422,1-26 27,-1 29-43,0 1 0,0-1 0,1 0 1,-1 1-1,0-1 0,1 1 0,-1-1 0,1 0 0,-1 1 1,1-1-1,-1 1 0,1 0 0,-1-1 0,1 1 0,0-1 1,-1 1-1,1 0 0,0 0 0,-1-1 0,1 1 0,0 0 1,-1 0-1,1 0 0,0-1 0,-1 1 0,1 0 0,0 0 1,-1 0-1,1 0 0,0 1 0,-1-1 0,1 0 0,0 0 1,-1 0-1,1 0 0,0 1 0,-1-1 0,1 0 0,0 1 1,-1-1-1,1 0 0,-1 1 0,1-1 0,-1 1 0,2 0 1,14 10 77,1 0 1,-1 1-1,-1 1 1,0 0-1,0 1 1,-2 1-1,0 0 1,0 1-1,-1 1 1,-1 0-1,-1 0 1,-1 1-1,12 28 1,-19-41-32,-1 1 1,1-1 0,-1 1 0,0-1-1,0 1 1,0 0 0,-1 0 0,0-1-1,0 1 1,0 0 0,-2 8 0,1-10 3,-1-1 1,1 0 0,-1 0 0,0 0 0,1-1-1,-1 1 1,-1 0 0,1-1 0,0 1 0,0-1-1,-1 0 1,1 1 0,-1-1 0,0 0-1,0-1 1,0 1 0,0-1 0,0 1 0,-6 1-1,-28 11-305,-67 17-1,103-31-171,-6 1-91</inkml:trace>
  <inkml:trace contextRef="#ctx0" brushRef="#br0" timeOffset="18997.4">5368 56 7988,'0'0'12830,"3"5"-12670,3 11 132,-1 0 0,0 1 0,-2 0 0,1 0 1,-2 0-1,0 0 0,-1 0 0,-2 23 0,6 52-702,-5-91 344,6 19-2810,8-16-3381,-2-4-1850</inkml:trace>
  <inkml:trace contextRef="#ctx0" brushRef="#br0" timeOffset="19117.44">5552 4 5923,'0'0'4354</inkml:trace>
  <inkml:trace contextRef="#ctx0" brushRef="#br0" timeOffset="19481.32">5552 4 13030,'104'0'2436,"-83"0"-123,-21 5 387,-2 54-826,0-19-921,4 57 1,-1-88-881,0 0 1,0 0 0,1 0 0,0 0 0,1-1-1,0 1 1,0 0 0,0-1 0,1 0-1,1 0 1,9 14 0,0-15-972,-5-9-7995,-5-7-1627</inkml:trace>
  <inkml:trace contextRef="#ctx0" brushRef="#br0" timeOffset="22143.14">8321 737 5859,'0'0'12349,"21"86"-9118,-20-82-3148,11 35 378,-2 0 0,-2 1-1,7 80 1,-15-119-389,-1-6 222,-16-62 46,10 43-338,1-1 1,1 0-1,1 0 1,-1-33-1,4 20 3,0 23-12,0 0-1,1-1 0,1 1 1,0 0-1,5-21 0,-5 33 1,0-1 0,0 1 1,0 0-1,1 0 0,-1 0 0,1 0 0,0 0 0,0 0 0,0 1 0,0-1 0,0 0 0,0 1 0,1 0 1,-1-1-1,1 1 0,0 0 0,0 1 0,-1-1 0,1 0 0,0 1 0,1 0 0,-1-1 0,0 1 0,0 0 0,0 1 1,1-1-1,-1 1 0,0-1 0,5 1 0,2 0-221,-1-1-1,1 2 1,-1-1 0,1 1-1,-1 1 1,0 0-1,12 3 1,-18-4-107,0 1 0,0-1-1,-1 1 1,1-1 0,0 1 0,0 0-1,-1 0 1,1 0 0,-1 0 0,0 1-1,0-1 1,0 0 0,0 1 0,0 0-1,0-1 1,0 1 0,-1 0-1,0 0 1,1 0 0,-1 0 0,0 0-1,-1 1 1,1-1 0,0 0 0,0 5-1,-1 16-6072</inkml:trace>
  <inkml:trace contextRef="#ctx0" brushRef="#br0" timeOffset="22347.54">8343 946 160,'0'0'18040,"54"0"-17752,-23 0-95,5 0-161,-9 0 0,4 0-32,0 0-945,-8 8-1776,-5 2-1201,-14 1-1632</inkml:trace>
  <inkml:trace contextRef="#ctx0" brushRef="#br0" timeOffset="22515.14">8481 1061 6339,'0'0'11253,"-31"16"-11253,44-14 80,10-2 208,4 0-288,8 0-448,6 0-1745,3-2-176,1-6-1633,-5-5-272</inkml:trace>
  <inkml:trace contextRef="#ctx0" brushRef="#br0" timeOffset="22730.83">8822 909 6659,'0'0'14775,"-5"-37"-14599,5 51-64,0 14-16,0 4 192,0 2-192,5 0 32,4 0-96,0 0-32,0 0-672,-1-8-1585,6-5-2369,-5-13-4434</inkml:trace>
  <inkml:trace contextRef="#ctx0" brushRef="#br0" timeOffset="23023.64">8929 957 11573,'0'0'2095,"5"-16"-321,17-47 221,-20 59-1892,0 1-1,1 0 1,-1 0-1,1 0 1,0 0-1,0 0 0,0 0 1,0 1-1,0 0 1,0 0-1,1-1 1,-1 2-1,1-1 1,0 0-1,-1 1 0,1 0 1,0 0-1,0 0 1,0 0-1,0 1 1,0-1-1,5 1 0,-5 0-78,-1 0 0,1 0 0,-1 0 0,1 0 0,-1 1 0,1-1 0,-1 1-1,0 0 1,1 0 0,-1 0 0,0 0 0,0 1 0,1-1 0,-1 1 0,0 0 0,-1 0-1,1 0 1,0 1 0,0-1 0,-1 0 0,0 1 0,3 3 0,-2 0-6,-1 0-1,0 1 1,0-1 0,0 1 0,0-1 0,-1 1 0,0 0 0,-1-1 0,0 1-1,0 0 1,0 0 0,-1 0 0,0-1 0,0 1 0,0 0 0,-5 12 0,-3 1 185,0-1 0,-1 0 0,-24 33 0,4-7 476,18-15 102,12-29-766,0-1 0,0 1 0,0 0 0,0-1 0,0 1 0,0-1 0,0 1 0,0 0 0,0-1 0,0 1 0,0-1 0,1 1 0,-1-1 0,0 1-1,0-1 1,1 1 0,-1-1 0,0 1 0,1-1 0,-1 1 0,0-1 0,1 1 0,-1-1 0,1 1 0,-1-1 0,2 1 0,2 0 15,1 0-1,-1 0 1,1 0-1,0-1 1,-1 0 0,1 1-1,0-2 1,0 1-1,5-2 1,46-6-261,0-3 0,68-24 0,-44 13-1947,-35 9-1341,-16 2-1640</inkml:trace>
  <inkml:trace contextRef="#ctx0" brushRef="#br0" timeOffset="25627.12">3445 797 1825,'0'0'11915,"-1"-4"-11516,-1-6 9556,0 8-8339,-2 2-1607,1 0 0,-1 1 0,1-1-1,-1 1 1,1 0 0,0 0-1,-1 0 1,1 0 0,0 1-1,0-1 1,0 1 0,0 0 0,0 0-1,0 0 1,0 0 0,1 0-1,-3 4 1,0 0-8,0 0 0,1 0 0,0 0 0,0 1-1,1-1 1,-1 1 0,-3 13 0,2-1-15,0 1-1,1 0 1,1 0 0,1 1-1,0 21 1,2-37 15,0 1 0,0 0-1,1-1 1,-1 1 0,1-1 0,1 1 0,-1-1 0,1 1 0,0-1-1,0 0 1,0 0 0,1 0 0,0 0 0,0 0 0,0-1 0,0 1 0,1-1-1,0 0 1,0 0 0,0 0 0,0 0 0,0-1 0,1 0 0,0 0-1,-1 0 1,1-1 0,0 1 0,0-1 0,1 0 0,-1-1 0,0 1-1,1-1 1,-1 0 0,0 0 0,1-1 0,5 0 0,1 0-142,0 0 0,-1-1 1,1 0-1,-1-1 0,0 0 1,1-1-1,-1 0 0,15-7 0,-21 7-133,-1 1 0,0-1 0,0 0-1,0 0 1,0 0 0,0-1 0,0 1-1,-1-1 1,0 0 0,0 0 0,0 0-1,0-1 1,-1 1 0,1-1 0,-1 1-1,0-1 1,-1 0 0,1 0 0,-1 0-1,0 0 1,0 0 0,0-8 0,4-74-4907,-5 58 6018,1-1 6986,-1 64-6484,0-24-1113,3 85 1132,-2-86-1645,0 0 0,0 0 1,1 0-1,1 0 0,-1 0 1,1-1-1,8 17 0,2-11-3725,0-6-2469</inkml:trace>
  <inkml:trace contextRef="#ctx0" brushRef="#br0" timeOffset="25920.9">3780 846 14391,'0'0'5162,"18"-14"-4359,58-41-360,-73 52-401,0 1 0,0 1 0,0-1 0,0 0 0,0 1 0,1-1 0,-1 1 0,0 0 0,1 0 0,-1 1 0,1-1 0,-1 1-1,0-1 1,1 1 0,-1 0 0,1 1 0,3 0 0,-4-1-22,-1 1 0,0 0 0,0 0-1,-1 1 1,1-1 0,0 0 0,0 1 0,0-1-1,-1 1 1,1-1 0,-1 1 0,1 0 0,-1 0-1,0 0 1,0 0 0,0 0 0,0 0-1,0 0 1,1 3 0,0 3 58,0-1-1,0 1 1,-1 0 0,0-1 0,-1 1-1,0 0 1,0 0 0,0-1-1,-1 1 1,0 0 0,-4 13-1,-1-9 83,0 0 0,0-1 0,-1 0 0,-1 0 0,0-1 0,0 1-1,-11 9 1,7-7 185,0 0 0,-18 29 0,30-41-338,-1-1 1,1 0 0,0 1 0,-1-1 0,1 0-1,0 1 1,-1-1 0,1 1 0,0-1 0,0 0 0,0 1-1,-1-1 1,1 1 0,0-1 0,0 1 0,0-1 0,0 1-1,0-1 1,0 1 0,0-1 0,0 1 0,0-1 0,0 1-1,0-1 1,0 1 0,0-1 0,0 1 0,0-1-1,0 0 1,0 1 0,1-1 0,-1 1 0,0-1 0,0 1-1,1-1 1,-1 0 0,0 1 0,0-1 0,1 0 0,-1 1-1,1-1 1,-1 0 0,0 1 0,1-1 0,-1 0 0,0 0-1,1 1 1,0-1 0,27 1 14,-14-2 18,17 0-19,0-2 0,0-2 0,51-13 0,95-38-1572,-133 41 500,69-26-4064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4:48.5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214 110 5202,'-2'-4'12005,"-6"-5"-11337,-30-18-582,34 23-80,0 0 0,0 1 1,0 0-1,-1 0 0,1 0 1,-1 0-1,1 1 1,-1 0-1,0 0 0,0 0 1,0 0-1,0 1 1,-1 0-1,1 0 0,0 0 1,0 1-1,-1 0 0,1 0 1,-7 1-1,9 0-7,0 0 0,0 1 0,0-1 0,0 1 0,0 0 0,1 0-1,-1 0 1,1 0 0,-1 0 0,1 0 0,0 1 0,0-1 0,0 1 0,0-1-1,-3 6 1,2-3-3,1 0 0,-1-1 0,1 1-1,0 0 1,0 0 0,0 0 0,1 0-1,-2 10 1,5-14-17,0 0-1,0 0 1,0-1 0,0 1-1,0 0 1,1-1 0,-1 1-1,0-1 1,0 0-1,0 0 1,1 0 0,-1 0-1,0 0 1,3 0-1,1 0-86,2 1 33,0 0 1,-1 0 0,1 1-1,-1 0 1,1 1-1,-1 0 1,0 0 0,0 0-1,11 8 1,-16-10 61,1 1 0,-1 0 0,1 0 0,-1 0 0,0 0 0,1 1 0,-1-1 0,0 0 0,0 1 0,-1 0 0,1-1 0,-1 1 0,1 0 0,-1 0 0,0 0 1,0 0-1,0 0 0,0 0 0,-1 0 0,1 0 0,-1 0 0,0 0 0,0 1 0,0-1 0,0 0 0,-1 4 0,0-5 18,1-1 0,-1 1 0,0-1 1,0 1-1,0-1 0,0 1 0,0-1 0,0 0 1,-1 1-1,1-1 0,0 0 0,-1 0 0,1 0 1,0 0-1,-1 0 0,1 0 0,-1-1 0,0 1 1,1 0-1,-1-1 0,0 1 0,1-1 0,-1 0 1,0 0-1,1 1 0,-3-1 0,-55 0 206,41 0-130,3-3-130,-2 1-156,13 12-6838,4-5 1113</inkml:trace>
  <inkml:trace contextRef="#ctx0" brushRef="#br0" timeOffset="2697.98">477 155 4210,'0'0'5245,"-4"-3"-4477,0 0-668,1 0-1,-1 0 1,0 1-1,0 0 1,0 0-1,0 0 1,-1 0-1,1 0 1,0 1-1,-1 0 1,1 0-1,-1 0 1,0 1-1,1-1 1,-1 1-1,1 0 1,-1 0-1,0 1 1,1-1-1,-1 1 1,1 0-1,-1 1 1,1-1-1,0 1 1,-1-1-1,1 1 1,0 1-1,0-1 1,0 0-1,1 1 1,-1 0-1,1 0 1,-1 0-1,1 0 1,0 1-1,0-1 1,0 1-1,1 0 1,-1 0-1,1 0 1,0 0-1,0 0 1,-2 7-1,0 1-55,1 0-1,1 1 0,0-1 0,-1 20 0,7-31-74,0 0 0,0 0 0,0-1 0,0 0 0,0 1 0,0-2 0,0 1 0,0 0 0,-1-1 0,8-1 0,-8 1 7,1-1 0,-1 1 0,0-1-1,1 0 1,-1 0 0,0 0 0,0 0 0,0-1 0,0 1 0,-1-1 0,1 0-1,-1 0 1,1 0 0,-1 0 0,0 0 0,0 0 0,0 0 0,-1-1 0,1 1-1,-1-1 1,0 1 0,1-8 0,-1 11 33,-1 0 0,0 0 0,0 0 0,1 0 0,-1-1 0,0 1 0,0 0 0,1 0 0,-1 0 0,0 0 0,0 0 0,1 0 0,-1 0 0,0 0 0,0 0 0,1 0 0,-1 0 0,0 0 0,1 0 0,-1 0 0,0 0 0,0 0 0,1 0 0,-1 0 0,0 0 0,1 0 0,-1 0 0,0 1 0,0-1 1,0 0-1,1 0 0,-1 0 0,0 0 0,0 1 0,1-1 0,-1 0 0,0 0 0,0 0 0,0 1 0,0-1 0,1 0 0,-1 0 0,0 1 0,0-1 0,0 0 0,11 10 26,-11-10-31,2 2-2,-1-1 0,1 1 1,0-1-1,0 1 1,0-1-1,0 0 0,0 0 1,0 1-1,0-2 1,0 1-1,1 0 0,-1 0 1,0-1-1,1 1 1,-1-1-1,0 0 1,1 0-1,-1 0 0,0 0 1,1 0-1,-1 0 1,0-1-1,1 1 0,-1-1 1,0 1-1,0-1 1,1 0-1,-1 0 0,0 0 1,0 0-1,0 0 1,0-1-1,0 1 0,0-1 1,-1 1-1,1-1 1,0 1-1,-1-1 0,1 0 1,-1 0-1,2-4 1,2 0-44,0 0 1,-1-1 0,0 0 0,-1 0 0,0 0-1,0-1 1,0 1 0,-1-1 0,0 1 0,0-1-1,0-11 1,-1-11 81,0 15 154,-1 1 0,-1-1 0,0 1 1,-3-16-1,-5 62-75,8 4-3,0-16-16,1 0 0,3 26 0,-3-41-90,1 0-1,0 0 1,1 0 0,-1 0-1,1 0 1,0 0-1,0 0 1,1 0-1,-1-1 1,1 1-1,0-1 1,0 1-1,6 4 1,-8-8-6,1 1 1,-1-1-1,0 0 1,1-1-1,-1 1 0,1 0 1,-1 0-1,1-1 1,-1 1-1,1 0 0,-1-1 1,1 0-1,0 1 1,-1-1-1,1 0 1,0 0-1,-1 0 0,1 0 1,0 0-1,-1 0 1,1 0-1,0-1 0,-1 1 1,1-1-1,-1 1 1,1-1-1,-1 0 0,1 1 1,-1-1-1,1 0 1,-1 0-1,1 0 1,-1 0-1,0 0 0,2-3 1,6-4-86,-1-1 0,0 0 0,13-20 0,-11 14-81,25-25-368,-34 39 512,0 0-1,0-1 0,1 1 1,-1 0-1,1-1 0,-1 1 0,1 0 1,-1 0-1,1 0 0,-1 1 0,1-1 1,0 0-1,0 0 0,-1 1 1,1-1-1,0 1 0,0 0 0,0-1 1,-1 1-1,1 0 0,0 0 1,0 0-1,0 1 0,0-1 0,2 1 1,12 27 365,-12-14-102,-10-16-123,4 0-114,1 1 0,0 0 0,-1-1 0,1 1 0,-1 0 0,1 0 0,-1 0 0,0 0 0,1 1 0,-1-1 0,0 0 0,0 1 1,1-1-1,-1 1 0,0 0 0,0-1 0,0 1 0,0 0 0,0 0 0,1 0 0,-1 0 0,0 1 0,0-1 0,0 0 0,0 1 0,0-1 0,-2 2 0,1-1-2,1 1 1,-1-1 0,0 1-1,1-1 1,-1 1-1,1 0 1,0 0-1,0 0 1,0 0 0,0 0-1,0 0 1,0 1-1,0-1 1,1 1 0,-1-1-1,-1 6 1,0 2-2,1 0 0,0 0 0,1 0 1,0 0-1,1 20 0,0-24 7,0-5-14,0-1-1,0 1 0,0-1 0,0 1 0,0-1 0,0 1 0,0-1 0,0 1 0,1-1 0,-1 0 0,0 1 0,0-1 0,1 1 0,-1-1 0,0 1 0,1-1 0,-1 0 0,0 1 0,1-1 1,-1 0-1,0 1 0,1-1 0,-1 0 0,1 0 0,-1 1 0,0-1 0,1 0 0,-1 0 0,1 0 0,-1 0 0,1 1 0,-1-1 0,1 0 0,-1 0 0,1 0 0,-1 0 0,1 0 0,-1 0 0,1 0 1,-1 0-1,1-1 0,-1 1 0,1 0 0,-1 0 0,1 0 0,-1 0 0,1-1 0,1 0-14,0 1 0,-1-1 0,1 1 0,-1-1 0,0 0 0,1 0 0,-1 0 0,1 0 0,-1 0 0,0 0 0,0 0 0,0 0 0,0-1 0,1 1 0,0-2 0,6-36 24,-5 29 15,8 37 130,-11-24-140,1-1 0,-1 0 0,1 1 0,0-1 0,-1 0 0,1 1 0,0-1 0,0 0 0,0 0 0,1 0 0,-1 0 0,1 0 0,-1 0-1,1 0 1,-1-1 0,1 1 0,0 0 0,0-1 0,0 0 0,0 1 0,0-1 0,0 0 0,0 0 0,0 0 0,1 0 0,-1 0 0,0-1 0,1 1 0,-1-1 0,0 1 0,1-1 0,-1 0 0,0 0 0,5 0 0,-6-1-9,-1 1 1,1 0-1,0 0 0,0-1 1,0 1-1,0-1 1,0 1-1,-1-1 1,1 1-1,0-1 1,0 1-1,-1-1 1,1 1-1,-1-1 0,1 0 1,0 0-1,-1 1 1,1-1-1,-1 0 1,1 0-1,-1 0 1,0 1-1,1-1 1,-1 0-1,0 0 1,0 0-1,0 0 0,1 0 1,-1 0-1,0-1 1,0 1-8,0 0 1,0 0-1,0-1 1,0 1-1,1 0 0,-1 0 1,0 0-1,1 0 1,-1 0-1,1 0 1,-1 0-1,1 0 0,-1 0 1,1 0-1,0 0 1,0 0-1,-1 0 1,1 0-1,0 1 0,0-1 1,0 0-1,0 0 1,0 1-1,0-1 1,0 1-1,0-1 0,0 1 1,0-1-1,0 1 1,0 0-1,1 0 1,0-1-1,2 1 3,4 0-10,0 0 0,1 0 0,-1 0 0,0 1 0,1 1 0,-1-1 0,0 1 0,0 1 0,0 0 1,12 5-1,-20-7 303,0-1-274,0 0 0,0 0 0,0 1 0,0-1 0,0 0-1,0 0 1,0 1 0,-1-1 0,1 0 0,0 0 0,0 1 0,0-1 0,0 0 0,0 1 0,0-1 0,0 0 0,0 0-1,0 1 1,0-1 0,1 0 0,-1 1 0,0-1 0,0 0 0,0 0 0,0 1 0,0-1 0,0 0 0,1 0-1,-1 1 1,0-1 0,0 0 0,0 0 0,1 0 0,-1 0 0,0 1 0,0-1 0,0 0 0,1 0 0,-1 0-1,0 0 1,0 0 0,1 1 0,-1-1 0,0 0 0,1 0 0,-1 0 0,1 0 0,12 9 84,-11-8-97,0 0-1,0 0 0,1 0 1,-1-1-1,0 1 0,0 0 1,0-1-1,1 0 1,-1 0-1,0 0 0,1 0 1,-1 0-1,0 0 0,1 0 1,-1-1-1,0 1 1,0-1-1,1 1 0,-1-1 1,0 0-1,0 0 0,0 0 1,0 0-1,0-1 1,0 1-1,0 0 0,-1-1 1,1 1-1,0-1 0,-1 0 1,1 1-1,-1-1 1,0 0-1,1 0 0,-1 0 1,0 0-1,1-3 0,0-1-48,1-1 0,-1 0 0,0 0 0,-1 0-1,1-1 1,-1 1 0,-1-8 0,0 17 34,0 2 20,0 0 1,0 0-1,1 0 0,-1 0 0,1 0 0,0 0 0,1 6 0,-1-10-8,-1 1-1,1 0 0,0 0 0,-1 0 1,1-1-1,0 1 0,0 0 0,-1-1 1,1 1-1,0 0 0,0-1 0,0 1 0,0-1 1,0 0-1,0 1 0,0-1 0,0 0 1,0 1-1,0-1 0,0 0 0,0 0 0,0 0 1,0 0-1,0 0 0,0 0 0,0 0 1,0 0-1,0 0 0,0-1 0,0 1 1,0 0-1,0-1 0,-1 1 0,1 0 0,0-1 1,0 1-1,2-2 0,0 0-62,0 0 0,1 0 0,-1 0 0,0-1-1,0 1 1,0-1 0,0 0 0,-1 0 0,1 0 0,-1 0 0,0 0-1,1 0 1,-2-1 0,1 1 0,2-5 0,-1 1 56,-1 0 0,0-1 0,0 1-1,0 0 1,-1-1 0,0 1 0,-1-9 0,0 16 511,0 31-443,2 61 102,-4 103 778,1-191-911,1-1 1,-1 1-1,0-1 1,0 1-1,0-1 1,0 0-1,-1 1 1,1-1-1,-1 0 0,0 0 1,0 0-1,0 0 1,0 0-1,-1-1 1,1 1-1,-1-1 1,0 1-1,1-1 1,-1 0-1,0 0 1,0 0-1,-1 0 0,1-1 1,0 1-1,0-1 1,-1 0-1,1 0 1,-1 0-1,1-1 1,-1 1-1,1-1 1,-1 1-1,0-1 1,-5-1-1,8 1-22,0-1-1,0 1 1,0-1-1,0 1 1,0-1-1,1 0 1,-1 0-1,0 1 1,0-1 0,0 0-1,0 0 1,1 0-1,-1 0 1,1 0-1,-1 1 1,0-1-1,1-1 1,-1 1 0,1 0-1,0 0 1,-1 0-1,1 0 1,0 0-1,0 0 1,0 0-1,0 0 1,0-1-1,0 1 1,0 0 0,0-2-1,0-1-8,0 0 0,0 0 0,0 0-1,1-1 1,-1 1 0,1 0 0,2-6 0,2 2-39,0 1 0,0 0 0,1 0 0,0 0 0,0 1 0,1 0 0,9-7 0,59-39-1451,-62 44 977,40-24-1219,21-15-3898,-54 33 895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4:54.2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 87 7123,'0'0'5619,"0"-12"47,0 245-4329,14-453-1518,-14 219 197,-5 27-518,-10 23-2206,9-15-3713,5-20-2423</inkml:trace>
  <inkml:trace contextRef="#ctx0" brushRef="#br0" timeOffset="1645.12">615 57 2545,'0'0'9567,"-1"-46"-3185,-3 47-6380,1 0 0,0 0 1,0 1-1,0-1 0,-1 1 1,1 0-1,0-1 0,1 1 0,-1 1 1,0-1-1,1 0 0,-1 1 1,1-1-1,0 1 0,0 0 1,0 0-1,0-1 0,-3 7 0,-33 66 64,33-65-52,3-3-15,-1 1 0,1 0 0,1 0 0,-1 0 1,1 0-1,1 0 0,0 1 0,1 14 0,0 2 6,-1-24-5,0-1 1,0 1-1,0 0 0,0 0 1,0 0-1,0 0 0,0 0 1,1 0-1,-1-1 0,0 1 1,1 0-1,-1 0 0,1-1 1,-1 1-1,1 0 0,-1 0 1,1-1-1,-1 1 1,1 0-1,-1-1 0,1 1 1,0-1-1,0 1 0,-1-1 1,1 1-1,0-1 0,0 0 1,1 1-1,31 1 17,-26-4-13,1 1-1,-1-1 0,0-1 1,1 1-1,-1-1 0,9-5 1,-6 0 14,1 1 1,-1-2 0,13-14-1,0 10-1900,4 8-5947,-25 5 7210,7-2-5869</inkml:trace>
  <inkml:trace contextRef="#ctx0" brushRef="#br0" timeOffset="2527.89">860 19 3554,'0'0'7008,"0"-8"-5468,-5 197 4342,3-225-5193,1 22-628,0 0 1,1 0 0,0 0-1,1 0 1,5-23 0,-5 34-76,0 0 1,0 0 0,0 0-1,0 0 1,1 0-1,0 0 1,-1 0 0,1 1-1,0-1 1,0 1-1,0-1 1,0 1-1,1 0 1,-1 0 0,1 0-1,-1 0 1,1 0-1,0 1 1,0-1 0,0 1-1,0 0 1,0 0-1,0 0 1,0 0 0,0 0-1,0 1 1,0-1-1,0 1 1,1 0 0,5 0-1,-8 0 10,1 0 1,-1 0-1,0 0 0,1 1 0,-1-1 0,0 0 1,0 1-1,1-1 0,-1 1 0,0-1 0,0 1 1,1-1-1,-1 1 0,0 0 0,0 0 0,0-1 0,0 1 1,0 0-1,0 0 0,0 0 0,-1 0 0,1 0 1,0 1-1,0-1 0,-1 0 0,1 0 0,-1 0 1,1 1-1,-1-1 0,1 0 0,-1 0 0,0 1 1,0-1-1,1 0 0,-1 1 0,0-1 0,0 0 1,-1 1-1,1-1 0,0 0 0,0 1 0,0-1 1,-1 2-1,0 2 17,0 0 1,-1 0 0,1 0 0,-1 0 0,0 0-1,0-1 1,0 1 0,-1 0 0,0-1-1,-5 7 1,-4 3-15,6-7-75,-1 0 1,1-1-1,-1 0 1,-12 8-1,20-15-1668,-1 0 1721,0 0 1,-1 1-1,2-1 1,-1 0-1,0 0 0,0 1 1,0-1-1,0 0 0,0 1 1,1-1-1,-1 0 0,0 1 1,0-1-1,1 0 0,-1 1 1,1-1-1,-1 0 0,0 1 1,1-1-1,-1 1 0,1-1 1,0 1-1,-1-1 0,1 1 1,-1 0-1,1-1 0,0 1 1,-1 0-1,1-1 0,0 1 1,-1 0-1,1 0 0,0-1 1,-1 1-1,1 0 0,1 0 1,2 0 88,0-1 1,0 1 0,0 0-1,0 0 1,0 1-1,0-1 1,0 1-1,0 0 1,0 0-1,0 0 1,-1 1 0,1-1-1,0 1 1,-1 0-1,1 0 1,-1 0-1,1 1 1,-1-1 0,5 6-1,-2-2-42,0 0 0,1 0 0,0-1 0,0 1 0,9 4 0,3-3-2575,1-5-3347,-10-2-713</inkml:trace>
  <inkml:trace contextRef="#ctx0" brushRef="#br0" timeOffset="3116.03">1118 123 7235,'0'0'5750,"31"-20"-4214,-26 16-1453,-1 2-23,-1-1 0,1 0 1,-1 1-1,0-1 0,0 0 1,0 0-1,0-1 0,0 1 0,-1 0 1,1-1-1,-1 0 0,0 0 0,0 0 1,0 1-1,-1-2 0,1 1 1,-1 0-1,0 0 0,-1 0 0,1-1 1,0-4 778,-1 40-599,0 114 419,-1-144-636,0 1 0,0-1 0,-1 0 0,1 0 1,0 0-1,0 0 0,-1 0 0,1 0 0,-1 0 0,1-1 0,0 1 0,-1 0 0,0-1 0,1 1 0,-1-1 1,1 0-1,-1 1 0,0-1 0,1 0 0,-1 0 0,-2 0 0,-10 0 48,27-3-172,24-2-136,-1-2 1,51-17 0,-25-3-5546,-44 17 238</inkml:trace>
  <inkml:trace contextRef="#ctx0" brushRef="#br0" timeOffset="5209.26">1524 166 288,'0'0'3722,"-7"-18"5559,482 19-4605,6 1-4493,-318 9-216,4 1 4,167-10 408,-333-7-355,1 0 0,-1 0 1,0 0-1,-1 0 0,1-1 0,-1 1 0,0 0 0,-1-9 0,0 8-11,-3-57 0,4 62-26,0 35-390,0 120 512,4-134-125,1-16-3826,-1-4-874</inkml:trace>
  <inkml:trace contextRef="#ctx0" brushRef="#br0" timeOffset="6559.05">3689 24 1905,'0'0'14081,"-5"-13"-12435,2 13-1639,0-1 1,0 1-1,0 0 1,1 0-1,-1 1 1,0-1-1,0 1 0,0-1 1,1 1-1,-1 0 1,0 0-1,1 0 1,-1 0-1,0 1 0,1-1 1,0 1-1,-1-1 1,1 1-1,0 0 1,0 0-1,0 0 0,0 0 1,0 0-1,0 1 1,1-1-1,-1 0 1,1 1-1,-1-1 0,1 1 1,0 0-1,0-1 1,0 1-1,1 0 1,-1 0-1,0 0 0,1 3 1,-3 6 50,0 1 0,1 0 0,0 0 0,2 0 0,-1 1 0,1-1 0,3 14 0,-3-25-45,1 0-1,0 0 1,-1 0 0,1 0 0,0 0-1,0 0 1,0 0 0,0 0-1,1-1 1,-1 1 0,0-1 0,1 1-1,-1-1 1,1 1 0,0-1-1,-1 0 1,1 0 0,0 1 0,0-1-1,0-1 1,0 1 0,-1 0-1,1 0 1,0-1 0,1 1 0,-1-1-1,0 0 1,0 1 0,0-1-1,0 0 1,0 0 0,0 0-1,0-1 1,0 1 0,0 0 0,0-1-1,3 0 1,40-13-1894,-12-4-4487,-20 11 2086</inkml:trace>
  <inkml:trace contextRef="#ctx0" brushRef="#br0" timeOffset="7003.37">3832 54 4466,'0'0'8287,"0"-5"-7474,-1-10 1595,-1 15-986,-5 29-602,-5 52-748,11 22 403,14-104-8310,-8-8-1028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5:09.5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90 20542,'43'45'0,"52"-135"0,-137 45 0,-54 135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5:02.6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1 113 3858,'0'0'7571,"1"-5"-6629,1-5-496,2-14 586,-2 9 2802,-2 14-3455,3 28-305,4 27 82,1 3-370,1 69 0,-8-125-474,0-1-1,1 1 1,-1-1-1,1 1 1,-1-1-1,0 0 1,1 0-1,-1 0 1,1 0-1,-1 0 1,1 0-1,-1 0 1,1 0-1,1-1 1,10-1-3664</inkml:trace>
  <inkml:trace contextRef="#ctx0" brushRef="#br0" timeOffset="561.77">91 183 4130,'0'0'6672,"-1"0"-6435,0-1 0,1 1 0,-1-1 0,1 1 0,-1-1 0,1 0 0,-1 1 0,1-1-1,-1 0 1,1 0 0,0 1 0,-1-1 0,1 0 0,0 0 0,-1 0 0,1 1 0,0-1 0,0 0 0,0-1-1,672-1 1957,-494 16-1928,-178-13-351,1 0 0,-1 0 0,0 0 1,1 1-1,-1-1 0,0 0 0,0 0 1,1 0-1,-1 0 0,0 0 0,0 0 1,0 1-1,1-1 0,-1 0 0,0 0 1,0 0-1,0 1 0,1-1 1,-1 0-1,0 0 0,0 0 0,0 1 1,0-1-1,0 0 0,0 0 0,1 1 1,-1-1-1,0 0 0,0 1 0,0-1 1,0 0-1,0 0 0,0 1 0,0-1 1,0 0-1,0 0 0,0 1 0,0-1 1,0 5-3214</inkml:trace>
  <inkml:trace contextRef="#ctx0" brushRef="#br0" timeOffset="1128.93">1284 142 4834,'0'0'6182,"-5"-2"-5361,1 1-670,0 0 0,0 0 0,0 0 0,0 1 0,0-1 0,0 1 0,0 0 0,0 0 0,0 1 0,0-1 0,-1 1 0,1 0 0,0 0 0,0 0 0,1 0 0,-1 1 0,0 0 0,0 0 0,-5 4 1,6-3-82,0 0 0,-1 0 0,2 1 0,-1-1 0,0 1 0,1 0 0,-1 0 0,1 0 0,0 0 0,1 0 0,-1 0 0,1 1 0,-1-1 0,1 0 0,0 1 0,1-1 0,-1 1 0,1 0 0,0 6 0,0-9-35,1 0 0,-1 0 0,1 0 0,-1 1 0,1-1 0,0 0 0,-1 0 0,1 0 0,0 0 0,0 0 0,1 0 0,-1 0 0,0-1 0,1 1 0,-1 0 0,1-1 0,-1 1 0,1-1 0,0 1 0,0-1 0,-1 0 0,1 0 0,0 0 1,0 0-1,0 0 0,0 0 0,1 0 0,-1-1 0,0 1 0,0-1 0,0 1 0,5-1 0,9 2-415,0-1 0,0-1 1,23-3-1,-26 2-473,37-8-3040,-18-3-1728,-14 3 989</inkml:trace>
  <inkml:trace contextRef="#ctx0" brushRef="#br0" timeOffset="1776.05">1441 173 3474,'0'0'6520,"0"-5"-5541,0-4 732,0 14-439,0 32 294,0 57-11,-2-90-383,-2-11-841,-4-11-241,6 8-90,1 1 1,0-1 0,1 1-1,0-1 1,0 0-1,1 1 1,0-1-1,1 1 1,0-1 0,1 1-1,3-10 1,-3 13-3,0 1 1,0-1-1,1 1 1,0-1 0,0 1-1,1 0 1,-1 1-1,1-1 1,0 1 0,0 0-1,0 0 1,1 1-1,-1-1 1,1 1-1,0 1 1,0-1 0,8-2-1,-5 2-28,-2 0 14,-1 1 1,1 0 0,-1 0-1,1 1 1,13-1-1,-19 2 16,-1 0 0,0 0 0,1 0-1,-1 0 1,1 1 0,-1-1 0,0 0-1,1 1 1,-1-1 0,0 0 0,1 1-1,-1-1 1,0 0 0,0 1 0,1-1-1,-1 0 1,0 1 0,0-1 0,1 1-1,-1-1 1,0 0 0,0 1 0,0-1-1,0 1 1,0-1 0,0 1 0,0-1-1,0 1 1,0-1 0,0 1 0,0-1-1,0 0 1,0 1 0,0-1 0,0 1-1,0-1 1,-1 1 0,1-1 0,0 1-1,0-1 1,0 0 0,-1 1 0,1-1-1,0 0 1,-1 1 0,-8 19 27,-2-8-52,1 0 0,-2-1 0,0 0 0,0-1 0,-1 0 0,0-1 0,-1-1 0,0 0 0,-22 9 0,44-15 8,0 0-1,0 0 1,0 0 0,0 1 0,0 1 0,-1-1 0,11 7 0,17 8 34,-2-4-46,23 9-928,-16-16-4442,-25-7-403</inkml:trace>
  <inkml:trace contextRef="#ctx0" brushRef="#br0" timeOffset="2146.3">1715 165 4178,'0'0'7948,"15"-5"-7305,46-18-377,-60 22-248,-1 1-1,1 0 0,0-1 0,0 1 0,0 0 1,-1-1-1,1 1 0,0 0 0,0 0 1,0 0-1,0 0 0,-1 0 0,1 0 1,0 0-1,0 0 0,0 0 0,0 0 1,0 0-1,-1 1 0,1-1 0,0 0 0,0 1 1,0-1-1,-1 0 0,1 1 0,0-1 1,-1 1-1,1-1 0,0 1 0,-1 0 1,1-1-1,0 1 0,-1 0 0,1-1 1,-1 1-1,1 0 0,-1 0 0,0-1 0,1 1 1,-1 0-1,0 0 0,1 0 0,-1-1 1,0 1-1,0 0 0,0 0 0,0 0 1,0 0-1,0 0 0,0 0 0,0-1 1,0 1-1,0 0 0,-1 1 0,1 3 29,-1 0-1,0-1 1,0 0 0,0 1-1,0-1 1,-1 1-1,-2 5 1,-3-2-235,-11 19 1369,18-26-1149,0-1 0,0 1 1,-1-1-1,1 1 0,0 0 0,0-1 0,0 1 0,0-1 0,1 1 1,-1 0-1,0-1 0,0 1 0,0-1 0,0 1 0,1-1 0,-1 1 0,0 0 1,0-1-1,1 1 0,-1-1 0,0 0 0,1 1 0,-1-1 0,1 1 0,-1-1 1,1 1-1,-1-1 0,0 0 0,1 1 0,0-1 0,-1 0 0,1 0 1,-1 1-1,1-1 0,-1 0 0,1 0 0,-1 0 0,1 0 0,0 0 0,-1 1 1,1-1-1,-1 0 0,1 0 0,0-1 0,-1 1 0,1 0 0,-1 0 0,1 0 1,0 0-1,36 1 1,48-3 0,-4-10-5613,-57 7-1060</inkml:trace>
  <inkml:trace contextRef="#ctx0" brushRef="#br0" timeOffset="3246.15">2222 241 6419,'0'0'7091,"-6"0"-6181,-18 0-120,18 0 306,12 0-912,629 0 1497,-590-2-1658,-1-3 0,57-13 0,41-4 49,-53 9 46,-88 13-161,-1-2 35,0 1 21,0-1 3,1 2-2,2 0-6,-3 0 235,0-145 946,0 144-1170,0 25 10,-2 135 853,0-64-2163,2-32-3453</inkml:trace>
  <inkml:trace contextRef="#ctx0" brushRef="#br0" timeOffset="4840.39">3330 194 1825,'0'0'4799,"13"0"2803,50 0-7163,29 0 557,107-15-1,-167 8-87,-9 2-667,-4 3-5416,-7 2-300</inkml:trace>
  <inkml:trace contextRef="#ctx0" brushRef="#br0" timeOffset="5213.96">4034 66 1681,'0'0'8761,"0"-1"-8620,0 0-1,0 1 1,-1-1-1,1 0 0,0 1 1,0-1-1,-1 0 1,1 1-1,0-1 1,-1 0-1,1 1 1,-1-1-1,1 0 1,-1 1-1,1-1 1,-1 1-1,0-1 0,1 1 1,-2-1-1,-2 1-34,1 0-1,-1 0 0,1 0 0,-1 1 1,0-1-1,1 1 0,-1 0 1,1 0-1,-1 1 0,1-1 0,0 1 1,-1-1-1,1 1 0,0 0 1,0 0-1,0 1 0,0-1 0,1 1 1,-1-1-1,1 1 0,-1 0 0,1 0 1,0 0-1,0 0 0,0 0 1,0 0-1,1 1 0,-1-1 0,-1 7 1,0 6 209,-1 1 0,2 0 0,0-1 0,1 1 0,1 20 0,0-26-239,1-10-66,-1 1 0,0-1 0,1 1-1,-1-1 1,0 1 0,1-1 0,0 1-1,-1-1 1,1 0 0,0 1 0,0-1-1,0 0 1,0 0 0,0 0 0,0 1 0,0-1-1,0 0 1,0 0 0,0 0 0,0-1-1,1 1 1,-1 0 0,0 0 0,1-1-1,-1 1 1,1-1 0,-1 1 0,1-1-1,-1 0 1,1 0 0,-1 1 0,3-1-1,59 1-310,-44-2-253,-5 0-690,0 0 0,1-1-1,-1 0 1,0-1 0,25-9 0,-11-1-2459</inkml:trace>
  <inkml:trace contextRef="#ctx0" brushRef="#br0" timeOffset="8178.61">4066 116 4098,'0'0'4338,"-9"-26"1737,6 26-6043,-1 1 1,0 0 0,0 0 0,1 0 0,-1 0 0,1 0-1,-1 1 1,1 0 0,0 0 0,0 0 0,-1 0 0,1 0-1,0 0 1,1 1 0,-1 0 0,0-1 0,1 1-1,0 0 1,-1 0 0,1 1 0,0-1 0,1 0 0,-1 1-1,-1 3 1,-4 9 121,1 0-1,1 0 0,0 0 1,-2 18-1,6-32-122,1 0 0,-1 0 0,1 1 0,0-1 0,-1 0 0,1 0 0,0 1 0,0-1 0,0 0 0,1 0 0,-1 1 0,0-1 0,1 0 0,0 0 0,-1 0 0,1 0 0,0 0 1,1 2-1,0-2 64,0-1 0,0 1 1,-1-1-1,1 0 1,1 0-1,-1 0 1,0 0-1,0-1 1,0 1-1,0 0 1,0-1-1,1 0 0,-1 1 1,0-1-1,0 0 1,1 0-1,2-1 1,19 5-1523,0 0-3773,-14-4-320</inkml:trace>
  <inkml:trace contextRef="#ctx0" brushRef="#br0" timeOffset="8595.84">4209 241 7123,'0'0'6518,"14"-4"-5899,1-3-390,-10 5-129,0-1-1,1 1 0,0 0 0,-1 1 1,1-1-1,0 1 0,0 0 0,0 1 1,8-1-1,-13 1-66,0 1 0,1-1 1,-1 0-1,0 1 0,1-1 0,-1 1 1,0 0-1,0-1 0,0 1 0,1 0 1,-1 0-1,0 0 0,0 0 0,0 0 1,0 0-1,0 0 0,-1 0 1,1 0-1,0 0 0,0 1 0,-1-1 1,1 0-1,-1 0 0,1 1 0,-1-1 1,1 0-1,-1 1 0,0-1 0,0 1 1,1-1-1,-1 0 0,0 1 1,0-1-1,-1 1 0,1-1 0,0 0 1,0 1-1,-1 2 0,0 1 30,0-1 0,1 1-1,-1 0 1,-1 0 0,1 0 0,-1-1-1,0 1 1,0-1 0,0 1 0,-5 6-1,-2-1 151,-1 2 417,0-2 1,-1 1-1,-15 11 1,25-22-226,29 3 113,56-8-1170,-30-9-4910,-36 7 750</inkml:trace>
  <inkml:trace contextRef="#ctx0" brushRef="#br0" timeOffset="9551.85">4631 207 7459,'0'0'8567,"-8"0"-7452,-20 0 98,26 0 212,23 0-861,23-2-194,48-9 1,-5 0-275,66 11 11,-101 2-32,70-7-1,-81-6 101,-35 9-175,0 0 0,1 0 1,-1 0-1,1 1 0,-1 0 0,10-1 1,-16 3 4,1-1 1,-1 0 0,1 0 0,-1 0-1,1 0 1,-1 0 0,1 0 0,-1 0 0,1 0-1,-1 0 1,1 0 0,-1 0 0,0 0-1,1-1 1,-1 1 0,1 0 0,-1 0 0,1 0-1,-1-1 1,1 1 0,-1 0 0,0 0-1,1-1 1,-1 1 0,0 0 0,1-1-1,-1 1 1,0 0 0,1-1 0,-1 1 0,0-1-1,0 1 1,1-1 0,-1 1 0,0 0-1,0-1 1,0 1 0,0-1 0,0 1 0,0-1-1,0 1 1,1-1 0,-1 1 0,-1-1-1,1 1 1,0-1 0,0 1 0,0-1 0,0 1-1,0-1 1,-1 0 0,-16-31-27,3 6-37,11 11 29,0 0-1,2 0 1,-1-22 0,2 36 2,0 15-133,0 82 459,-17 130-1,6-109-2184,3-87-2492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2.4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76 12 10373,'0'0'8468,"0"-12"-8388,0 21-80,0 25 0,0 12 96,0 13-80,-11 14-16,-5 10-128,-11 13-1649,6-1-3105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3.0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0 122 6611,'0'0'10954,"2"-12"-10220,8-38-384,-9 48-330,1-1 1,-1 0 0,1 0 0,0 0 0,-1 1 0,1-1-1,0 1 1,1 0 0,-1-1 0,0 1 0,1 0 0,-1 0-1,1 1 1,0-1 0,0 0 0,4-1 0,42-13 179,-49 15-200,1 1-1,0-1 0,0 1 0,0 0 0,0-1 0,0 1 0,0 0 0,0 0 1,0 0-1,1 0 0,-1 0 0,0 0 0,0 0 0,0 0 0,0 0 0,0 0 1,0 1-1,0-1 0,0 0 0,0 1 0,0-1 0,0 1 0,-1-1 0,1 1 0,0-1 1,0 1-1,0 0 0,0-1 0,-1 1 0,2 1 0,1 31-318,-3-18 393,-2-6-37,1 0 0,-1-1 0,-1 1 0,0-1 0,0 1-1,0-1 1,-1 0 0,0 0 0,-1 0 0,0-1 0,0 0 0,-1 0-1,1 0 1,-12 10 0,8-8 60,1 0 0,0 1-1,1 0 1,0 1 0,0 0 0,-7 17-1,14-27-96,-1 0 0,1 0 0,0 0 0,-1 0 0,1 0 0,0 0 0,0 0 0,0 0 0,0 0 0,0 0 0,0 1 0,0-1 0,0 0 0,0 0 0,0 0 0,0 0 0,1 0 0,-1 0 0,0 0 0,1 0 0,-1 0 0,1 0 0,0 0 0,-1 0 0,1 0 0,0 0 0,-1 0 0,1 0 0,0-1 0,0 1 0,0 0 0,0 0 0,-1-1 0,1 1 0,0-1 0,0 1 0,0-1-1,0 1 1,1-1 0,-1 0 0,0 1 0,0-1 0,0 0 0,2 0 0,7 2-41,1-1 0,0-1-1,-1 0 1,12-2-1,-1 1-97,137-8-2604,-30 1-3520,-82 7 193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3.6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 56 12086,'0'0'7555,"5"-2"-7320,8-5-133,2 0-93,-1 0 1,1 0 0,0 1-1,0 1 1,1 1-1,0 0 1,21-2 0,-38 29-373,0-17 393,-1 0 0,0-1 0,0 1 0,0 0 0,-1-1 0,0 0 0,0 1 0,0-1 0,-6 7 1,5-8-21,1 1 1,-1-1 0,1 1-1,0 0 1,1 0 0,-1 0 0,1 0-1,0 1 1,0-1 0,1 0-1,-1 1 1,1-1 0,0 8 0,1-10-50,0 0 0,0-1 1,1 1-1,-1 0 1,1 0-1,0 0 0,-1 0 1,1-1-1,1 1 1,-1 0-1,0-1 0,1 1 1,-1-1-1,1 0 1,0 1-1,0-1 1,0 0-1,0 0 0,0 0 1,0 0-1,0 0 1,1-1-1,-1 1 0,1-1 1,-1 1-1,5 1 1,8 2-417,0-1 0,0 0 0,0-1 0,18 2 0,33 8-2287,-65-13 2746,-1 1 0,1-1-1,-1 0 1,1 1 0,-1-1 0,1 1 0,-1-1 0,0 1 0,1-1 0,-1 1-1,0-1 1,1 1 0,-1-1 0,0 1 0,0-1 0,1 1 0,-1 0 0,0-1-1,0 1 1,0-1 0,0 1 0,0 0 0,0-1 0,0 1 0,0-1 0,0 1-1,0 0 1,0-1 0,0 1 0,0-1 0,0 1 0,-1 0 0,1-1 0,0 1-1,0-1 1,-1 1 0,1-1 0,0 1 0,-1-1 0,1 1 0,-1 0 0,-9 9 296,-1-1 0,0 0 0,0 0 0,0-1 0,-1-1 0,-1 0 0,-19 9 0,-3 2-38,-7 7-284,-35 19-79,23-21-4752,22-16-6200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4.8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72 11733,'0'0'5984,"15"-10"-5823,47-32-47,-55 39-104,0-1-1,0 2 1,0-1-1,0 1 0,0 0 1,1 1-1,-1 0 1,1 0-1,-1 1 1,0-1-1,1 2 0,-1-1 1,1 1-1,11 2 1,-17-2-22,-1 0 0,0-1 0,1 1 1,-1 0-1,0-1 0,1 1 0,-1 0 1,0 0-1,0 0 0,0 0 0,0 0 1,0 0-1,0 0 0,0 1 0,0-1 1,0 0-1,-1 0 0,1 1 0,0-1 1,-1 1-1,1-1 0,-1 0 0,0 1 1,1-1-1,-1 1 0,0-1 0,0 1 1,0-1-1,0 3 0,-3 49-65,0-42 170,-1 1 1,0-1-1,-1 0 0,0-1 1,-1 1-1,0-1 0,0 0 0,-1-1 1,0 0-1,-1 0 0,-13 12 0,7-6 247,0 1-1,-18 29 0,31-44-315,0 0 0,1 1-1,-1-1 1,0 1 0,1-1 0,-1 0-1,1 1 1,-1 0 0,1-1 0,-1 1-1,1-1 1,0 1 0,0 0-1,0 2 1,0-3-21,1-1 0,-1 1-1,0 0 1,1-1 0,-1 1-1,0 0 1,1-1 0,-1 1-1,1-1 1,-1 1 0,1 0-1,-1-1 1,1 1 0,0-1-1,-1 0 1,1 1 0,-1-1-1,1 0 1,0 1 0,-1-1-1,1 0 1,1 1 0,5 0-34,-1 0 0,1-1 0,0 1 0,0-1 0,11-2 0,0 1 39,130-13-3013,-102 8-523,0 2-4369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5.4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463 53 12038,'0'0'7790,"12"-1"-7419,124-24 83,-7-1-188,-122 26-266,-8 12-93,-6-1 138,1 0 0,-2 0 0,1 0 1,-1-1-1,-1-1 0,0 1 0,0-1 1,-1-1-1,-14 11 0,0 1 17,-18 13 14,-33 31 29,70-60-97,1 1 0,-1 0 1,1 0-1,0 0 0,1 1 1,-1-1-1,1 1 0,0 0 1,1 0-1,-1 0 0,-2 9 1,5-13-15,0 0 1,-1 0-1,1 0 1,0 0 0,0 0-1,0 0 1,0 0 0,0 0-1,1 0 1,-1 0 0,0 0-1,1 0 1,0 0-1,-1 0 1,1 0 0,0-1-1,0 1 1,0 0 0,0-1-1,0 1 1,1 0-1,-1-1 1,0 1 0,1-1-1,-1 0 1,1 0 0,-1 1-1,3 0 1,5 2 2,-1 0 1,1-1-1,1 1 0,-1-2 1,11 3-1,-13-5 7,0 2 0,-1-1 0,1 1 0,0 0 0,-1 0 0,1 1 0,-1 0 1,0 0-1,0 1 0,0-1 0,7 7 0,-12-7 3,1 1 1,-1 0 0,0-1-1,0 1 1,0 0-1,-1-1 1,1 1 0,-1 0-1,0 0 1,0 0-1,0-1 1,0 1-1,-1 0 1,0 0 0,0 0-1,0-1 1,0 1-1,-2 4 1,-5 1 14,1 0-1,-1 0 1,-1-1 0,0 0 0,0-1 0,0 0-1,-13 7 1,4-2 12,-218 133-184,69-62-2819,35-27-1868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29.5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266 119 8356,'0'0'6117,"-5"-3"-5580,4 1-511,0 2-20,0-1-1,0 0 0,0 0 0,0 0 1,0 0-1,0 1 0,0-1 1,0 1-1,0-1 0,0 0 0,0 1 1,0 0-1,-1-1 0,1 1 0,0 0 1,0-1-1,0 1 0,-1 0 1,1 0-1,0 0 0,0 0 0,-1 0 1,1 1-1,0-1 0,0 0 0,0 0 1,-1 1-1,1-1 0,0 1 1,0-1-1,0 1 0,0-1 0,0 1 1,0 0-1,0 0 0,0-1 0,0 1 1,0 0-1,0 0 0,1 0 1,-1 0-1,0 0 0,1 0 0,-2 2 1,-14 21 80,1-3-13,1 0 0,1 0 1,1 2-1,1-1 0,-9 30 0,40-107 881,35-70-1,-13 34-744,-42 90-204,0 1-1,0-1 1,1 1 0,-1 0-1,0-1 1,0 1 0,0-1 0,1 1-1,-1 0 1,0-1 0,0 1-1,1 0 1,-1-1 0,0 1-1,1 0 1,-1-1 0,0 1 0,1 0-1,-1 0 1,0-1 0,1 1-1,-1 0 1,1 0 0,-1 0-1,0-1 1,1 1 0,-1 0 0,1 0-1,-1 0 1,1 0 0,-1 0-1,0 0 1,1 0 0,-1 0-1,1 0 1,-1 0 0,1 0 0,-1 0-1,1 0 1,-1 1 0,0-1-1,1 0 1,-1 0 0,1 0 0,-1 1-1,0-1 1,1 0 0,-1 0-1,0 1 1,1-1 0,-1 0-1,0 1 1,1-1 0,-1 0 0,0 1-1,0-1 1,1 1 0,-1-1-1,0 0 1,0 1 0,0-1-1,0 1 1,0-1 0,0 1 0,1-1-1,-1 0 1,0 2 0,16 37-88,-13-31 198,-2-4-180,17 42 187,-1 0 0,11 59 0,-24-85-1734,-2 1 0,1 27 0,-6-32-2572,-10-3-2483</inkml:trace>
  <inkml:trace contextRef="#ctx0" brushRef="#br0" timeOffset="196.36">0 299 10517,'0'0'4002,"70"-27"-4563,-22 21 721,6 3-160,0-1-1024,-11 4-1985,-5-3-2738,-11 0 1681</inkml:trace>
  <inkml:trace contextRef="#ctx0" brushRef="#br0" timeOffset="502.22">390 229 6979,'0'0'3885,"13"6"-3488,-1-2-259,0 2 0,-1 0-1,1 0 1,-1 1 0,0 0 0,10 10-1,-16-13-43,-1 0-1,1 0 1,-1 1-1,0 0 1,-1 0-1,1 0 1,-1 0-1,0 1 0,0-1 1,0 1-1,-1 0 1,0 0-1,0-1 1,0 2-1,-1-1 1,0 0-1,1 11 1940,-6-39 1223,2 12-3121,1 7-226,0 0 1,-1 0-1,1-1 0,1 1 0,-1 0 1,0 0-1,1 0 0,0-1 0,0 1 1,0 0-1,0 0 0,0-1 0,0 1 1,1 0-1,0 0 0,0 0 0,0 0 0,0 0 1,0 0-1,0 0 0,1 0 0,-1 0 1,1 0-1,4-4 0,1 0-1451,1 1-1,0 0 0,0 1 1,1 0-1,-1 0 0,18-6 1,-3 1-2756</inkml:trace>
  <inkml:trace contextRef="#ctx0" brushRef="#br0" timeOffset="1594.11">691 189 3249,'0'0'7825,"10"0"-7014,-6 0-704,1 0 0,0 0-1,0 1 1,0-1 0,0 1-1,0 0 1,7 3 0,-10-3-56,0 0 0,0 1 0,0-1 1,0 0-1,-1 1 0,1-1 1,0 0-1,-1 1 0,1 0 1,-1-1-1,0 1 0,1 0 1,-1 0-1,0 0 0,0 0 0,0 0 1,0 0-1,-1 0 0,1 0 1,0 0-1,-1 1 0,0-1 1,1 0-1,-1 0 0,0 0 1,0 4-1,0-3 49,0 0 0,0 0 0,0 0 1,0 0-1,-1 0 0,1 0 0,-1 0 0,1 0 1,-1 0-1,0 0 0,0 0 0,-1-1 0,1 1 1,-1 0-1,-1 2 0,1-3 17,-1 0 1,1-1-1,-1 1 1,1-1-1,-1 0 0,1 0 1,-1 0-1,0 0 1,1 0-1,-1 0 0,0-1 1,0 1-1,0-1 1,1 0-1,-1 0 0,-5 0 1,6 0 581,3-4-784,0 0-1,-1 1 1,2-1 0,-1 1 0,0-1 0,1 1-1,-1-1 1,1 1 0,0 0 0,0 0 0,0 0-1,1 0 1,-1 0 0,1 0 0,0 1 0,-1-1-1,1 1 1,0 0 0,1 0 0,-1 0 0,0 0-1,0 0 1,1 1 0,-1-1 0,7 0 0,12-6-1027,1 1 0,42-7 1,-62 14 1016,45-8-1479,-10 2 393,0-1 1,-1-1-1,50-23 7938,-96 29-5227,-18 4-1938,20 2 420,0-1-1,1 1 0,-1 1 0,1-1 0,0 1 0,0 0 1,1 0-1,0 1 0,0 0 0,0 0 0,0 0 0,1 0 0,0 1 1,0 0-1,1 0 0,0 0 0,0 0 0,1 0 0,-1 0 1,2 1-1,-2 9 0,3-16-14,0-1 1,1 1-1,-1-1 1,1 1-1,-1-1 1,1 1-1,-1-1 1,1 0-1,-1 1 1,1-1-1,-1 0 1,1 1-1,0-1 1,-1 0-1,1 0 1,0 1-1,-1-1 1,1 0-1,0 0 1,-1 0-1,1 0 1,0 0-1,-1 0 1,1 0-1,-1 0 1,2 0-1,27 0-25,-20-1 1,-2 1-19,-1-1 0,1 0 0,-1 0 0,0-1-1,0 0 1,1 0 0,-1 0 0,0-1 0,-1 0 0,1 0-1,0-1 1,-1 1 0,0-1 0,0 0 0,0-1 0,0 1 0,-1-1-1,0 0 1,6-8 0,-10 15 64,-1-1-1,1 1 1,0-1 0,0 1 0,0-1-1,0 0 1,1 1 0,-1-1-1,0 1 1,0-1 0,1 1 0,-1-1-1,1 0 1,0 1 0,-1-1-1,1 0 1,0 0 0,0 1-1,-1-1 1,1 0 0,0 0 0,0 0-1,1 0 1,-1 0 0,0 0-1,0 0 1,0 0 0,0-1 0,1 1-1,-1 0 1,0-1 0,1 1-1,-1-1 1,1 0 0,-1 1-1,1-1 1,-1 0 0,0 0 0,1 0-1,-1 0 1,1 0 0,-1 0-1,3 0 1,1 0-9,0-1 1,-1 1-1,1-1 0,0 0 0,-1 0 0,1 0 1,-1 0-1,1-1 0,-1 0 0,1 0 0,-1 0 1,0 0-1,0-1 0,0 0 0,0 0 1,-1 0-1,1 0 0,-1 0 0,0-1 0,0 0 1,5-7 1701,19 23-2063,-22-10 355,1 0 1,-1 0 0,0-1-1,1 0 1,-1 0 0,1 0-1,-1-1 1,1 0 0,0 0-1,-1 0 1,1-1-1,-1 1 1,1-1 0,-1-1-1,1 1 1,-1-1 0,0 0-1,0 0 1,7-4 0,-5 2 3,0 0 1,0-1 0,-1 1 0,0-1-1,0 0 1,0-1 0,0 0 0,-1 1-1,0-2 1,0 1 0,-1-1-1,7-12 1,-6-1 159,0 1 471,-2 19-404,-1 10-198,12 102-129,-5 1 0,-8 179-1,-2-281 149,0-1-1,-1 1 1,-1 0-1,1-1 1,-2 1-1,1-1 0,-1 0 1,-1 0-1,0 0 1,-8 12-1,9-18-4,1 1 1,-1-1-1,0 1 0,0-1 0,0-1 1,-1 1-1,0 0 0,1-1 0,-1 0 1,0 0-1,-1-1 0,1 1 0,0-1 1,-1 0-1,1 0 0,-1-1 0,0 0 1,1 0-1,-1 0 0,-8-1 0,6 1 165,1-1-1,-1-1 1,1 1-1,-1-1 1,1-1-1,-1 1 1,-11-5-1,16 4-187,0 0-1,0 0 0,0 0 1,0 0-1,0-1 0,0 1 1,0-1-1,1 1 0,0-1 1,-1 0-1,1 0 1,0 0-1,0 0 0,0-1 1,1 1-1,-1-1 0,-1-6 1,0 0-138,0-1 1,1 1-1,0-1 0,0 0 1,1 0-1,1 0 1,1-21-1,0 26-191,0 0-1,0-1 1,1 1-1,-1 0 1,1 0-1,1 0 1,-1 0 0,1 0-1,0 1 1,1-1-1,-1 1 1,1 0-1,0 0 1,7-7 0,41-29-4471,7 1-4229</inkml:trace>
  <inkml:trace contextRef="#ctx0" brushRef="#br0" timeOffset="1994.46">1938 100 8564,'0'0'6734,"13"-16"-6526,42-46-99,-52 60-86,0-1 0,0 1-1,1 0 1,0 0 0,-1 0 0,1 1-1,0-1 1,0 1 0,0 0 0,-1 0-1,1 0 1,1 0 0,-1 1-1,0 0 1,0-1 0,0 2 0,0-1-1,0 0 1,0 1 0,0 0 0,0 0-1,5 1 1,-8-1-23,0 0 0,1 0 0,-1 0 0,0 0 0,0 0 0,0 1 0,0-1-1,0 0 1,0 0 0,0 1 0,-1-1 0,1 1 0,0-1 0,-1 0 0,1 1 0,-1-1 0,1 1 0,-1 0 0,0-1 0,1 4-1,-1 38-13,0-28 33,-1-9 23,1-1 0,-1 1 0,0-1 0,0 1 1,-1-1-1,1 1 0,-1-1 0,-1 0 0,1 0 0,-1 0 0,0 0 1,-4 5-1,-49 53 1231,22-27-168,34-36-1099,-1 0 0,1 0-1,0 0 1,-1 1-1,1-1 1,0 0 0,-1 0-1,1 1 1,0-1-1,-1 0 1,1 1-1,0-1 1,-1 0 0,1 1-1,0-1 1,0 0-1,-1 1 1,1-1 0,0 1-1,0-1 1,0 0-1,0 1 1,0-1-1,0 1 1,-1-1 0,1 1-1,0-1 1,0 0-1,0 1 1,0-1 0,1 1-1,-1-1 1,0 1-1,0-1 1,0 0 0,0 1-1,0-1 1,0 1-1,1-1 1,-1 0-1,0 1 1,0-1 0,1 0-1,-1 1 1,0-1-1,1 0 1,-1 1 0,0-1-1,1 0 1,-1 1-1,0-1 1,1 0 0,-1 0-1,0 0 1,1 1-1,-1-1 1,1 0-1,-1 0 1,1 0 0,-1 0-1,1 0 1,31 1-140,-25-2 196,91-5-842,1-5 1,178-43-1,-227 43-571,-24 4-876,-17 4-2042</inkml:trace>
  <inkml:trace contextRef="#ctx0" brushRef="#br0" timeOffset="4854.18">1108 865 7523,'0'0'7246,"0"-18"-5848,0-80 963,1 172 199,-3 169-2758,-13-74-6083,9-94 60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26.0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187 223 4466,'0'0'8799,"-4"-5"-8015,2 1-551,2 1-137,-1 1-1,0 0 0,0 0 0,0 0 0,0 0 0,0 0 0,0 0 0,0 1 1,-1-1-1,1 0 0,-1 0 0,-2-1 0,3 3-6,1-1 0,-1 1 1,0-1-1,0 1 0,0 0 0,0 0 0,0 0 0,0-1 0,0 1 1,0 0-1,0 0 0,0 0 0,0 0 0,0 1 0,1-1 0,-1 0 1,0 0-1,0 0 0,0 1 0,0-1 0,0 0 0,0 1 1,1-1-1,-1 1 0,0-1 0,0 1 0,0 0 0,1-1 0,-1 1 1,0 0-1,1-1 0,-1 1 0,1 0 0,-1 1 0,-21 36-641,14-20 849,-18 30-187,3 1-1,-28 86 1,47-129-59,4-20-44,5-24-4,69-182-307,-65 188 253,2 1 0,0 0 1,2 1-1,34-55 0,-47 84 47,0 1 0,1-1 0,-1 1 0,0-1 0,1 1 0,-1-1-1,1 1 1,-1-1 0,1 1 0,-1-1 0,1 1 0,-1 0 0,1-1 0,-1 1-1,1 0 1,0 0 0,-1-1 0,1 1 0,-1 0 0,1 0 0,0 0-1,-1 0 1,1 0 0,0 0 0,-1 0 0,1 0 0,0 0 0,-1 0 0,1 0-1,0 0 1,-1 0 0,1 1 0,-1-1 0,1 0 0,0 0 0,-1 1 0,1-1-1,-1 0 1,1 1 0,-1-1 0,1 1 0,-1-1 0,1 0 0,-1 1-1,1-1 1,-1 1 0,0 0 0,1-1 0,-1 1 0,0-1 0,0 1 0,1-1-1,-1 1 1,0 1 0,18 39-267,-16-37 265,14 43 166,-3 0-1,-1 1 0,8 79 1,-13-84-123,1 16 43,-8-49 87,-3 19-3421,2-28 2935,0 0 0,0 0 0,0 0 0,0 0 0,-1 0 0,1 0 0,0-1 0,0 1 0,0-1 0,-1 1 0,1-1 0,0 1 0,-1-1 0,1 0 0,0 1-1,-1-1 1,1 0 0,-1 0 0,1 0 0,0 0 0,-3-1 0,-17 1-4857</inkml:trace>
  <inkml:trace contextRef="#ctx0" brushRef="#br0" timeOffset="244.36">28 299 5795,'0'0'7091,"21"-9"-6979,11 6 16,11 0 16,0 0-48,0 3-80,-5 0-16,-6 0 0,1 0-912,-6 0-2002,-6 3-687,-5 0 191</inkml:trace>
  <inkml:trace contextRef="#ctx0" brushRef="#br0" timeOffset="630.07">420 294 3794,'0'0'7817,"32"-2"-7463,-31 3-331,1 0 0,0 0 0,-1 0 0,1 0-1,0 0 1,-1 1 0,1-1 0,-1 0 0,0 1-1,0 0 1,1-1 0,-1 1 0,0-1-1,0 1 1,0 0 0,-1 0 0,1 0 0,0 0-1,-1-1 1,1 4 0,7 40 406,-8 22 776,0-77 1119,0 0-2266,1 1 0,0 0-1,0 0 1,1 0 0,0 0 0,1 0-1,0 0 1,1 1 0,-1-1 0,2 1-1,-1 0 1,1 0 0,0 1 0,1-1-1,0 1 1,0 0 0,0 1 0,1-1 0,0 1-1,8-5 1,-7 6-280,0-1-1,1 2 1,-1-1-1,1 2 1,0-1 0,0 1-1,1 0 1,-1 1 0,1 0-1,-1 0 1,1 1-1,9 0 1,-5 1-511,-12-1 357,1 1 1,-1-1-1,1 1 0,0 0 0,-1 0 1,1 0-1,-1 0 0,1 1 1,0-1-1,-1 1 0,1-1 0,-1 1 1,1 0-1,-1 0 0,0 0 1,1 1-1,-1-1 0,0 0 0,0 1 1,0-1-1,3 4 0,1 7-1779</inkml:trace>
  <inkml:trace contextRef="#ctx0" brushRef="#br0" timeOffset="2262.23">743 269 3201,'0'0'6347,"18"78"-5754,-13-37-297,-4-25-179,0-1-1,2 0 0,0 1 0,8 23 0,11-88 2144,-16 38-2261,0 1 0,1-1 0,0 1 0,1 0 0,0 1 0,0 0 0,1 0 0,0 1 0,1 0 0,0 0-1,0 1 1,0 0 0,1 1 0,20-8 0,-17 8-565,0 1-1,1 1 0,0 0 1,0 1-1,0 0 1,0 2-1,17-1 0,43-10-1983,-74 12 3369,-2-2-592,0 1 1,1 0-1,-1 0 1,0 0 0,0 0-1,0 0 1,0 0-1,0 0 1,0 0-1,0 1 1,0-1-1,0 0 1,0 1-1,0-1 1,0 0-1,-1 1 1,1-1-1,0 1 1,-1 0 0,1-1-1,0 1 1,0 0-1,-1 0 1,1 0-1,0 0 1,-3 0-1,-41-2 122,41 2-1,0 1-318,0-1 0,0 1 0,0 0 0,1 0 0,-1 0 0,0 1 0,0-1 0,1 1 0,-1 0 0,1 0 0,0 0 0,-1 1 1,1-1-1,0 1 0,0-1 0,1 1 0,-1 0 0,0 0 0,1 1 0,0-1 0,0 0 0,0 1 0,0-1 0,0 1 0,0 4 0,-3 3 14,1 1 1,0 0-1,1 0 1,1 0-1,0 0 1,0 0-1,1 13 1,1-23-51,1-1 0,0 1 0,-1 0 0,1-1 1,0 1-1,0-1 0,0 0 0,0 1 0,0-1 0,1 0 1,-1 0-1,0 0 0,0 1 0,1-1 0,-1-1 0,1 1 0,-1 0 1,1 0-1,-1 0 0,1-1 0,-1 1 0,1-1 0,0 1 0,-1-1 1,1 0-1,0 0 0,-1 1 0,1-1 0,0 0 0,0-1 0,1 1 1,7 0-29,0 1 0,-1-2-1,1 0 1,13-2 0,-19 2 9,0-1 0,0 1-1,-1-1 1,1 0 0,-1 1-1,1-2 1,-1 1 0,0 0-1,0-1 1,0 1 0,0-1-1,0 0 1,-1 0 0,1 0-1,-1 0 1,0-1 0,0 1 0,0-1-1,2-3 1,-1-2 72,0 1 0,-1 0 0,1-1 0,-2 0 0,1 1 0,-1-1 0,0-13 0,-1 22 59,37-6-84,-25-14 224,-13 33-263,0 6 80,1-16-45,-1 0 1,0 1-1,1-1 0,0 0 0,0 1 0,0-1 1,0 0-1,1 1 0,-1-1 0,1 0 1,0 1-1,0-1 0,0 0 0,0 0 0,1 0 1,-1 0-1,1 0 0,0 0 0,0 0 0,3 3 1,-3-4-37,1 0 0,-1-1 0,1 1 0,-1-1 1,1 0-1,-1 1 0,1-1 0,0-1 0,0 1 0,0 0 1,-1-1-1,1 1 0,0-1 0,0 0 0,0 0 1,0 0-1,0 0 0,0-1 0,-1 1 0,5-2 0,-1 0-17,-1 0 0,0 0 0,0-1-1,0 0 1,0 0 0,-1 0-1,1-1 1,-1 1 0,1-1 0,3-5-1,-1 1 3,-1 1-1,-1 0 0,1-1 1,-1 0-1,-1-1 1,1 1-1,-1-1 1,-1 1-1,1-1 0,-2-1 1,1 1-1,-1 0 1,1-12-1,-6-3 189,7 39 202,-4-12-356,2-1-1,-1 1 1,0-1-1,0 0 0,1 0 1,-1 0-1,1 0 1,-1 0-1,1 0 0,0 0 1,0 0-1,0-1 1,0 1-1,0-1 0,0 1 1,1-1-1,-1 0 1,0 0-1,1 0 0,-1 0 1,1-1-1,-1 1 1,1 0-1,-1-1 0,1 0 1,-1 0-1,1 1 1,-1-2-1,4 1 0,-2 0 1,1 0 0,-1-1-1,0 0 1,0 1-1,0-1 1,0-1 0,0 1-1,0 0 1,0-1 0,-1 0-1,1 0 1,-1 0 0,1 0-1,-1-1 1,1 0-1,-1 1 1,0-1 0,3-4-1,0-2 135,1-1-1,-1 1 1,-1-1-1,0-1 1,0 1-1,-1-1 1,0 0-1,-1 0 1,2-11-1,-5 21 901,0 11-1118,0 30 105,-3 1-1,0-1 0,-3 0 1,-15 55-1,15-74-6,-1 1-1,-1-1 1,-1-1 0,-1 0-1,-1 0 1,0-1 0,-2 0-1,0-1 1,-26 26 0,36-40 29,0 0 1,0-1-1,-1 0 1,1 0-1,-1 0 1,0 0-1,0-1 1,0 1-1,0-1 1,-1 0-1,1 0 1,0-1-1,-1 1 1,0-1 0,1 0-1,-1 0 1,0-1-1,-9 1 1,14-1-33,-1-1 0,0 1 0,1-1 0,-1 1 0,0-1 0,1 1 0,-1-1 0,0 1 0,1-1 0,-1 0 0,1 1 0,-1-1 0,1 0 0,0 1 0,-1-1 0,1 0 0,0 0 0,-1 1 0,1-1 0,0 0 0,0 0 0,0 0 0,0 1 0,-1-1 0,1-1 0,0-24 257,0 21-250,0-8-47,-1-1-351,2 0 0,-1 1 1,5-25-1,-3 33 210,0-1 0,0 0 0,1 1 0,-1 0 1,1-1-1,0 1 0,1 0 0,-1 0 0,1 1 0,0-1 0,6-5 0,34-26-5649,-22 25 170</inkml:trace>
  <inkml:trace contextRef="#ctx0" brushRef="#br0" timeOffset="2646.98">1843 137 3986,'0'0'11400,"0"-9"-10186,0-71 4143,0 96-5787,4 82 367,0 28-2217,-13-45-5021,-1-46-852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0.4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280 1 14679,'0'0'4082,"-102"113"-4050,81-73-32,-1 0-144,1 0-2338,-1-9-1087,6-13-4819</inkml:trace>
  <inkml:trace contextRef="#ctx0" brushRef="#br0" timeOffset="170.42">1 87 11877,'0'0'4082,"129"107"-3922,-86-79-64,16-4-96,5-11-1552,1-13-4915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9.8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208 3 11301,'0'0'8820,"0"-3"-8385,-10 24-313,0-1 0,-1 0 0,-24 32 0,-44 71-782,63-96-3142,0 0-3546</inkml:trace>
  <inkml:trace contextRef="#ctx0" brushRef="#br0" timeOffset="193.78">0 92 8196,'0'0'7315,"48"30"-7283,-15 1 176,10 0-160,-6 3-48,1 0-304,0-4-1825,-11-2-4882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9.1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309 1 7908,'0'0'4917,"-11"-1"-4363,2 6-402,1 0 0,0 1 0,0 0 0,0 0 0,1 1 0,0 0 0,0 1 0,-6 8 0,-14 14 124,-8 2-394,-57 61 960,83-83-1378,0 0 0,1 1 0,0 0 0,1 1 0,1-1 0,0 1 0,-5 15 0,9-13-4152</inkml:trace>
  <inkml:trace contextRef="#ctx0" brushRef="#br0" timeOffset="231.07">1 96 7091,'0'0'5539,"86"52"-5299,-54-18-32,6 3-144,-1 0-48,1 3-16,0-4 0,-6 7-1793,-5-3-32,-11-3-6402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2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1 136 9412,'0'0'8452,"28"-23"-7761,-25 18-612,0-1 0,0 0 0,0 0 0,-1-1 0,0 1 0,0 0 0,0-1 0,-1 1 0,1-13 0,0-13 688,-1 26-142,-1 8 219,2 26-846,1 0 0,1 0 1,16 55-1,4 14 35,-24-95-58,1-1 1,-1 0-1,0 1 0,1-1 0,-1 1 0,0-1 0,0 1 1,0-1-1,0 1 0,0-1 0,0 1 0,-1-1 1,1 1-1,0-1 0,-1 1 0,1-1 0,-1 0 0,0 1 1,1-1-1,-1 1 0,0-1 0,0 0 0,0 0 1,0 0-1,0 0 0,0 1 0,0-1 0,0 0 0,-2 1 1,-2-1 49,1 1 0,0-1 0,-1 0 0,0 0 0,1-1 0,-1 1 0,-8-1 0,-13 1-9,100-5-723,-25 2-1845,72-11 0,-61-1-1962,-10 1-2446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1.2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0 116 1873,'0'0'15111,"65"-30"-14951,-22 20-112,-6 1-48,6 0-96,0 3-753,-5 6-703,-11-3-1714,-11 3-2913</inkml:trace>
  <inkml:trace contextRef="#ctx0" brushRef="#br0" timeOffset="171.34">84 209 4882,'0'0'8660,"0"3"-8580,32-3-288,11 0-96,0-12-2945,-10 0-1618</inkml:trace>
  <inkml:trace contextRef="#ctx0" brushRef="#br0" timeOffset="478.66">140 0 4866,'0'0'6798,"11"3"-6798,8 3 32,-1 1 0,0 1 0,0 0 0,-1 2 0,0 0 0,0 1 0,-2 0 0,1 2 0,-1-1 0,-1 2 0,0 0 0,18 25 0,-30-36 27,-1-1 0,1 1-1,-1-1 1,0 1 0,1 0-1,-1-1 1,-1 1 0,1 0-1,0 0 1,-1 0 0,1 0 0,-1 0-1,0 0 1,0 0 0,0 0-1,-1 0 1,1 0 0,0-1-1,-1 1 1,0 0 0,0 0-1,0 0 1,0 0 0,0-1 0,-1 1-1,1-1 1,-1 1 0,0-1-1,1 1 1,-1-1 0,-5 4-1,-5 5 178,0-1 0,-2-1 0,1 0 0,-27 13 0,1 1-335,-5 7-3970,31-23-1619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5.7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68 5298,'0'0'9968,"6"-10"-2581,0 2-7211,4 0-111,-2 2-48,0-1 0,1 1-1,-1 1 1,1 0 0,17-8 0,-51 58-495,-82 159 838,105-200-349,1-3-10,0 0 1,0 0-1,0 1 1,0-1 0,0 1-1,1-1 1,-1 0 0,1 1-1,-1-1 1,1 1 0,-1-1-1,1 1 1,0 0 0,0-1-1,0 1 1,-1-1 0,2 2-1,48 3-102,-45-6 119,24 2 37,-1-1-1,50-6 1,-71 4-71,1 0-1,-1 0 1,1-1 0,-1 0-1,1 0 1,-1-1 0,0 1-1,0-1 1,0-1 0,0 1-1,-1-1 1,1 0-1,-1 0 1,0 0 0,0-1-1,0 0 1,5-7 0,-8 8 41,0-1 0,-1 1 1,1-1-1,-1 1 0,0-1 1,0 0-1,0 0 0,-1 0 1,0-8-1,0 13 10,0 38-465,1 43 335,0 58 102,-9-47-3843,-2-37-2428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7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340 72 8980,'0'0'6950,"0"-7"-6083,1 1-942,0 3 347,-1 0 0,1 0 1,-1 0-1,0-1 0,0 1 1,0 0-1,0 0 0,-1-1 0,0-5 1,0 8-209,0 0 1,0-1-1,0 1 1,-1-1 0,1 1-1,0 0 1,0 0 0,-1 0-1,1 0 1,-1 0 0,1 0-1,-1 0 1,1 0-1,-1 0 1,1 1 0,-1-1-1,0 1 1,1-1 0,-1 1-1,0 0 1,0-1-1,1 1 1,-1 0 0,-3 1-1,-10-2-30,0 0-1,0 2 0,0 0 1,-17 3-1,28-4-32,0 1 0,0 0 0,0 0 0,0 1-1,0-1 1,1 1 0,-1 0 0,0-1 0,1 2-1,-1-1 1,1 0 0,0 1 0,0 0 0,0-1-1,0 1 1,0 1 0,0-1 0,1 0 0,-1 0 0,-1 5-1,3-7-14,1 1-1,-1-1 1,1 0-1,-1 0 0,1 1 1,-1-1-1,1 0 0,0 1 1,0-1-1,0 0 1,0 1-1,0-1 0,0 0 1,0 1-1,0-1 1,0 0-1,0 0 0,1 1 1,-1-1-1,1 0 0,-1 1 1,1-1-1,-1 0 1,1 0-1,1 1 0,-1 0-3,1 0 0,0-1 0,0 1 1,0-1-1,0 0 0,1 0 0,-1 1 0,0-1 0,0-1 0,1 1 0,-1 0 0,5 0 0,7 1-173,1-1-1,-1 0 1,24-3 0,-33 2 38,-1-1 127,0 0-1,0 0 1,0 0 0,0 0-1,0-1 1,0 0 0,0 0-1,0 0 1,-1 0 0,1 0-1,-1-1 1,0 0 0,0 1-1,0-1 1,0 0 0,0-1 0,0 1-1,-1 0 1,0-1 0,0 0-1,0 1 1,0-1 0,0 0-1,-1 0 1,1 0 0,-1 0-1,0 0 1,-1 0 0,2-7-1,13 171 868,-9 160-145,-6-317-655,-1 1-1,1-1 1,-1 1-1,0-1 1,1 1-1,-2-1 1,1 0-1,0 1 1,-1-1-1,1 0 1,-1 0-1,0 0 1,0 0-1,-1 0 1,1-1-1,0 1 1,-1-1-1,1 1 1,-1-1-1,0 0 1,0 0-1,0 0 1,0 0-1,0-1 1,0 1-1,-1-1 1,1 0-1,-6 1 1,-10 4-30,-1-2 0,0 0-1,-37 1 1,39-3-164,-93 1-6002,61-3-1531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8.0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1 148 12822,'0'0'5138,"81"0"-5010,21-13 304,38-5 81,37-7-241,33-2-272,0 5-16,-1 4-688,-15 5-1009,-33 10 432,-32 0-1296,-21-3-4082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8.7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34 7924,'0'0'7448,"0"-7"-6351,0-19 656,0 47 468,0 59-1316,0 146-1353,0-132-4730,0-55-315</inkml:trace>
  <inkml:trace contextRef="#ctx0" brushRef="#br0" timeOffset="659.33">347 117 2273,'0'0'13193,"2"-18"-12257,5-45-3,-5 51 2659,-3 50-3480,-2 0 0,-8 42 0,9-65-75,1 0 0,1 0 0,1 17 0,0 0 47,42-32 4,-33 0-89,1-1-1,0 0 1,0 0-1,0-1 1,0-1-1,-1 0 1,1 0-1,-1-1 1,0-1-1,0 0 1,-1 0-1,1 0 1,10-10-1,-14 10 6,0 0 0,0 0-1,-1-1 1,0 0 0,0 0 0,0 0 0,-1-1-1,0 1 1,0-1 0,0 0 0,-1-1-1,0 1 1,-1 0 0,0-1 0,0 0 0,0 1-1,-1-1 1,0-15 0,-1-19 445,1 63-52,-3 68-256,-42 252-392,14-147-6213,19-113-318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52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 68 10485,'0'0'6659,"0"-5"-5811,1 4-835,-1 0 0,0 1 0,0-1 0,0 0 0,0 0 0,0 0 0,0 0-1,0 0 1,0 0 0,0 0 0,0 0 0,-1 0 0,1 0 0,0 1 0,0-1 0,-1 0 0,1 0 0,-1 0-1,1 0 1,-1 1 0,1-1 0,-1 0 0,-1-1 0,-12 15-127,-19 49-162,28-51 423,-18 35 14,3-8-83,2 0 0,-25 78 0,45-165 842,12-6-970,2 0-1,2 0 0,31-59 0,-48 110 48,17-25-283,-17 28 274,-1 1-1,1-1 0,-1 1 1,1 0-1,0 0 0,-1-1 1,1 1-1,-1 0 0,1 0 0,0 0 1,-1-1-1,1 1 0,-1 0 1,1 0-1,0 0 0,-1 0 1,1 0-1,-1 0 0,1 0 0,0 1 1,-1-1-1,1 0 0,-1 0 1,1 0-1,0 1 0,-1-1 1,1 0-1,-1 0 0,1 1 1,-1-1-1,1 0 0,-1 1 0,1-1 1,-1 1-1,0-1 0,1 1 1,-1-1-1,1 1 0,-1-1 1,0 1-1,0-1 0,1 1 0,-1 0 1,0-1-1,0 1 0,1 0 1,8 16 42,-1 1 0,0-1 0,-1 1 1,-1 1-1,-1-1 0,-1 1 0,4 36 1,0 139-103,-8-185 27,1 18-1019,1 4-1425,-6-3-3424,0-21 2603</inkml:trace>
  <inkml:trace contextRef="#ctx0" brushRef="#br0" timeOffset="200.2">31 333 11477,'0'0'3202,"81"-13"-3122,-33 13-80,6 0-96,-6 0-1297,1 0-1952,-17 0-1762</inkml:trace>
  <inkml:trace contextRef="#ctx0" brushRef="#br0" timeOffset="610.3">370 269 5090,'0'0'7913,"2"10"-7699,8 38 183,-2-16 231,-1 0 0,3 60 0,-13-107 3549,-5-41-2960,8 53-1281,0-1 0,0 1 0,0 0 0,0-1 0,1 1 0,-1 0 0,1 0 0,0-1 0,0 1 0,0 0 0,1 0 0,-1 0 0,1 0 0,0 0 0,-1 0 0,5-3 0,1-1-639,1 1 0,0 0 0,0 0 0,0 1 1,1 0-1,12-5 0,30-10-6263,-28 11 2554</inkml:trace>
  <inkml:trace contextRef="#ctx0" brushRef="#br0" timeOffset="1988.03">641 240 3906,'0'0'9578,"5"10"-9029,0 8-381,0 1 0,-2 1-1,0-1 1,-2 0 0,0 1 0,-1-1-1,-3 22 1,2-35-86,-1 1-1,0-1 1,0 1-1,-1-1 1,-4 9-1,6-13-12,0 0-1,0 0 0,0 0 1,0 0-1,-1 0 0,1 0 1,-1 0-1,1 0 0,-1 0 1,0-1-1,1 1 0,-1-1 1,0 1-1,0-1 0,0 0 1,0 0-1,0 0 0,-4 2 1,5-3 371,-1-28 1837,1 25-2359,1-1 0,-1 1 0,1-1 0,0 0-1,0 1 1,0-1 0,0 0 0,0 1 0,1-1 0,0 1 0,-1-1 0,1 1 0,1-1-1,-1 1 1,0-1 0,1 1 0,0 0 0,0 0 0,0 0 0,0 0 0,0 0 0,0 0-1,1 1 1,0-1 0,-1 1 0,1-1 0,0 1 0,4-2 0,26-15-2078,39-15 0,17-9-201,-102 57 6878,-4 25-2959,13-29-1584,1 0 1,1 1-1,0-1 1,-1 18-1,3-27 20,0 0-1,0 0 1,0 0 0,0 0 0,0 0-1,0 1 1,0-1 0,1 0 0,-1 0-1,0 0 1,1 0 0,-1 0-1,1 0 1,-1 0 0,1 0 0,-1-1-1,1 1 1,0 0 0,-1 0 0,1 0-1,0-1 1,0 1 0,0 0 0,0-1-1,0 1 1,-1 0 0,3 0-1,0-1-46,-1 1 0,1 0-1,0-1 1,-1 0 0,1 0-1,0 0 1,-1 0 0,1 0-1,0 0 1,-1-1-1,4 0 1,1-1-66,0 0 0,-1 0 0,0-1 0,1 0 0,-1 0 0,0 0 0,0-1 0,-1 0 0,7-5 0,-7 3 153,-1 0 1,0 0 0,0-1-1,-1 1 1,1-1 0,-1 1 0,-1-1-1,1 0 1,-1 0 0,-1-1-1,1 1 1,-1 0 0,0-1-1,-1 1 1,0 0 0,-1-16 1755,19 29-3220,10-5 1573,-6 0-90,0-2 0,25-2 0,-42 2-34,1 0-1,-1 0 1,0 0-1,1-1 1,-1 0-1,0 0 0,0 0 1,0-1-1,-1 1 1,1-1-1,-1 0 1,1-1-1,-1 1 0,4-5 1,-7 72 2158,1 39-2136,1-48 15,-3 0-1,-11 98 1,8-142-50,0 0-1,-1 0 1,0 0 0,0 0 0,-1-1-1,0 1 1,-1-1 0,0-1 0,-10 12-1,14-18 38,0-1-1,0 1 0,0-1 1,0 0-1,0 0 0,0 0 0,-1 0 1,1 0-1,-1 0 0,0 0 1,1-1-1,-1 0 0,0 1 1,0-1-1,0 0 0,0 0 1,0-1-1,0 1 0,0-1 0,0 1 1,0-1-1,0 0 0,0 0 1,-1 0-1,1-1 0,0 1 1,0-1-1,0 1 0,0-1 1,0 0-1,0 0 0,0-1 1,1 1-1,-1-1 0,0 1 0,1-1 1,-1 0-1,-3-3 0,2 1 29,0 0-1,0 0 1,1 0-1,0-1 0,0 1 1,0-1-1,0 1 1,1-1-1,-1 0 0,1 0 1,0 0-1,1-1 1,-1 1-1,0-8 1,0-4-54,1 0 0,1-1 1,2-20-1,-1 32-145,0 0-1,0 0 1,1 0-1,0 0 0,0 0 1,1 0-1,-1 1 1,1-1-1,1 1 1,-1 0-1,1 0 1,-1 0-1,2 0 0,-1 1 1,0-1-1,1 1 1,0 0-1,0 1 1,6-5-1,13-6-1639,1 1 0,50-20 1,-60 27 848,49-19-6012</inkml:trace>
  <inkml:trace contextRef="#ctx0" brushRef="#br0" timeOffset="2372.81">1383 231 10229,'0'0'9212,"-2"-9"-8668,-5-32-304,7 39-236,0 0 0,0 0-1,1 0 1,-1 1-1,0-1 1,1 0 0,-1 0-1,1 1 1,0-1 0,-1 0-1,1 1 1,0-1 0,0 1-1,0-1 1,0 1-1,0-1 1,1 1 0,-1 0-1,0-1 1,1 1 0,-1 0-1,0 0 1,1 0 0,0 0-1,-1 0 1,1 1 0,-1-1-1,1 0 1,0 1-1,2-1 1,0-1-10,-1 1 0,1 0 0,0 0 0,0 0 0,0 1 0,0-1 0,0 1 0,0 0-1,0 0 1,0 0 0,8 2 0,-11-1-1,0 0-1,0 0 1,0 0-1,0 0 1,0 0-1,-1 0 0,1 0 1,0 0-1,0 0 1,-1 1-1,1-1 1,-1 0-1,1 0 1,-1 1-1,0-1 0,1 0 1,-1 1-1,0-1 1,0 0-1,0 1 1,0 1-1,0 37 220,-1-29-103,2 1-68,-1 0 0,0 0 0,-1 0 0,0-1 0,-1 1-1,0 0 1,-1-1 0,-1 0 0,1 1 0,-2-1 0,0-1 0,0 1 0,-1-1 0,-10 15 0,-1-1 68,50-22-370,-12 0 301,-3 0-28,0 0 1,0 1-1,-1 0 1,1 2 0,-1 0-1,21 9 1,-37-13-12,0-1 0,0 1 0,0 0 0,0 0 0,0 0 0,0 0 0,0-1 0,0 1 0,0 0 0,-1 0 0,1 1 0,0-1 0,-1 0 0,1 0 0,-1 0 0,1 0 0,-1 1 0,1-1 0,-1 0 0,0 0 0,1 1 0,-1-1 1,0 0-1,0 1 0,0-1 0,0 0 0,0 0 0,-1 1 0,1-1 0,0 0 0,-1 1 0,1-1 0,0 0 0,-1 0 0,0 0 0,1 0 0,-1 1 0,0-1 0,1 0 0,-1 0 0,0 0 0,0 0 0,-1 0 0,-3 6 67,0-2-1,-1 1 1,1 0-1,-1-1 1,-11 7-1,-15 7-1,-1-1-1,0-2 0,-41 14 0,-48 7-3119,31-17-3015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2.7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146 227 7331,'0'0'9205,"-2"-5"-4617,-1-27-4452,9-11 5,1-2 486,1-56 1,-6 211-761,-5 138 186,3-243-107,-1 0 0,1 0 1,-1 0-1,0 0 0,0 0 1,0 0-1,-1 0 0,0-1 0,0 1 1,0-1-1,-1 1 0,1-1 1,-1 0-1,0 0 0,-7 8 1,4-8-41,0 0 0,0 0 1,0 0-1,-1-1 1,0 0-1,0 0 0,0-1 1,0 0-1,0 0 0,-10 1 1,-26 4 216,42-7-91,3 1-72,-1 0 1,1 0 0,-1-1 0,1 1 0,0-1 0,-1 1 0,1-1-1,-1 1 1,1-1 0,0 0 0,-1 0 0,1 0 0,0 0 0,2 0-1,-1 0-21,197 5-1473,2-11-4549,-128-2 1110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5.1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102 198 6371,'0'0'7972,"-8"-13"-6868,-1-3-598,2 4 328,1 1 0,1-1 0,-8-21 0,13 33-787,0 0-1,0 0 1,0 0 0,0 0-1,0 0 1,0 0 0,0 1-1,0-1 1,0 0 0,0 0-1,-1 0 1,1 0 0,0 0 0,0 0-1,0 0 1,0 0 0,0 0-1,0 1 1,0-1 0,-1 0-1,1 0 1,0 0 0,0 0-1,0 0 1,0 0 0,0 0 0,0 0-1,-1 0 1,1 0 0,0 0-1,0 0 1,0 0 0,0 0-1,0 0 1,0 0 0,-1 0-1,1 0 1,0 0 0,0 0 0,0 0-1,0 0 1,0 0 0,0 0-1,-1-1 1,1 1 0,0 0-1,0 0 1,0 0 0,0 0-1,0 0 1,0 0 0,0 0 0,0 0-1,0 0 1,-1-1 0,1 1-1,0 0 1,0 0 0,0 0-1,0 0 1,0 0 0,0 0-1,0-1 1,-7 22 426,-3 32-983,10-51 638,-31 248-53,31-141-3456,0-106 3107,0 0 1,0 0-1,1 0 1,-1 0-1,1 0 0,-1 0 1,1 0-1,0 0 0,0 0 1,0 0-1,1 0 0,-1 0 1,1-1-1,-1 1 1,1-1-1,0 1 0,0-1 1,0 0-1,0 1 0,0-1 1,1 0-1,3 2 1,25 10-8190</inkml:trace>
  <inkml:trace contextRef="#ctx0" brushRef="#br0" timeOffset="416.27">462 1 6275,'0'0'11536,"-10"14"-11141,-5 7-319,1 0 0,1 1 0,0 1 0,2 0 0,-14 43 0,18-41-18,2 0 0,1 0 1,0 1-1,2 0 0,2 36 0,0-58-58,1 0-1,0 0 0,-1 0 0,1 0 1,1 0-1,-1 0 0,0-1 0,1 1 0,0-1 1,0 1-1,0-1 0,0 1 0,0-1 1,1 0-1,0 0 0,-1 0 0,1-1 1,0 1-1,0-1 0,1 1 0,-1-1 0,0 0 1,1 0-1,0-1 0,-1 1 0,7 1 1,5 1-81,0 0 1,1-2 0,-1 0 0,0 0 0,23-2 0,-36 1 103,-1-1 0,1 0 0,0 0-1,-1 0 1,1 0 0,0 0 0,-1-1 0,1 1 0,-1 0 0,1-1 0,0 1 0,-1-1 0,1 1 0,-1-1-1,1 0 1,-1 0 0,0 0 0,1 0 0,-1 0 0,0 0 0,1 0 0,-1 0 0,0 0 0,0 0 0,0-1-1,0 1 1,0-1 0,-1 1 0,1 0 0,0-1 0,-1 1 0,1-1 0,-1 0 0,1 1 0,-1-1 0,0 1-1,1-1 1,-1 0 0,0 1 0,0-1 0,0 0 0,0 1 0,-1-1 0,1 1 0,-1-3 0,1 3 22,-1 0 1,0 0-1,0 0 1,1 0 0,-1 0-1,0 0 1,0 0 0,0 0-1,0 1 1,0-1-1,0 0 1,0 0 0,0 1-1,0-1 1,-1 1 0,1-1-1,0 1 1,0 0-1,0-1 1,-1 1 0,-1 0-1,-28-4 86,28 4-81,-6-1-86,1 1 0,-1-1 1,1 1-1,-1 1 0,1 0 0,0 0 0,-1 0 0,1 1 0,0 1 1,0-1-1,0 1 0,0 1 0,0-1 0,1 1 0,-1 1 0,1-1 1,0 1-1,0 1 0,1-1 0,0 1 0,0 0 0,0 0 0,1 1 1,-7 9-1,4-3-1378,0-1 1,1 1 0,-7 20 0,2 3-5231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3.6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38 126 5170,'0'0'11910,"-6"0"-11622,12 0-496,10 0 208,5 0 112,6 0-112,0 0-80,-5 0-1217,5 0-95,-6 3-1522,-10 0-1504,-6 0-1761</inkml:trace>
  <inkml:trace contextRef="#ctx0" brushRef="#br0" timeOffset="186.89">0 248 3522,'0'0'8019,"0"4"-8003,22-4 16,5 0-32,16-4-32,0-8-2049,-6-6-1664</inkml:trace>
  <inkml:trace contextRef="#ctx0" brushRef="#br0" timeOffset="461.36">126 0 10773,'0'0'827,"22"17"-744,-3-3-50,143 117 208,-155-124-156,0 0-1,0 0 1,-1 1-1,0 0 0,0 0 1,-1 0-1,0 1 1,0 0-1,-1 0 0,6 18 1,-9-22-29,0 0 0,0 0 0,-1 0 0,1 0 0,-2 0 0,1 1 0,0-1 0,-1 0 0,0 0 0,0 0 0,0 0 0,-1 0 0,0-1 0,0 1 0,0 0 0,0-1 0,-1 1 0,0-1 0,0 0 0,0 0 0,0 0 0,-7 6 0,-70 65 13,22-31-4395,26-24-885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1.3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4 9861,'0'0'10612,"0"-3"-10356,11 3-880,11 0 144,5 0-1345,5 0-1008,-11 0-801,-5 0-1712</inkml:trace>
  <inkml:trace contextRef="#ctx0" brushRef="#br0" timeOffset="197.65">102 17 8628,'-70'114'1889,"54"-108"-320,6 0 63,4 0-415,6-3-689,0 3-528,0 0 0,11-2-96,16-1 96,10-3 0,12 0-144,10 0-544,0-16-2610,0-2-2224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6.2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226 181 14455,'0'0'5394,"22"-15"-5298,-1 15 0,12-3 0,4 3-96,1 0-16,0 0-320,-6 0-1281,0 6-832,-5 3-336,-16 4-3026</inkml:trace>
  <inkml:trace contextRef="#ctx0" brushRef="#br0" timeOffset="198.45">275 339 8308,'0'0'7763,"-6"0"-7587,12 0-208,21 0-32,10-13-48,12 1-1104,4-9-1425,1 2-2578</inkml:trace>
  <inkml:trace contextRef="#ctx0" brushRef="#br0" timeOffset="490.19">398 0 9284,'0'0'4832,"90"72"-4814,-83-67 0,0 0-1,0 1 0,0 0 1,-1 1-1,0 0 0,0-1 0,-1 2 1,0-1-1,0 1 0,6 12 0,-10-17 0,0 1 0,0-1 0,0 1 0,0-1 0,-1 1-1,0 0 1,1-1 0,-1 1 0,0 0 0,-1-1-1,1 1 1,-1-1 0,1 1 0,-1-1 0,0 1-1,0-1 1,-1 1 0,1-1 0,-1 0 0,0 0 0,0 1-1,0-1 1,0-1 0,0 1 0,0 0 0,-1 0-1,0-1 1,-4 4 0,-99 76 548,65-52-1303,-73 67-1,86-70-2820</inkml:trace>
  <inkml:trace contextRef="#ctx0" brushRef="#br0" timeOffset="14304.22">315 1 14903,'0'0'4770,"-27"64"-4754,0-15 96,0 4-80,-11-1 32,1-3-64,4-3-2081,6-9-560,6-12-2161,-1-16-465</inkml:trace>
  <inkml:trace contextRef="#ctx0" brushRef="#br0" timeOffset="14490.38">0 197 10117,'0'0'6018,"108"56"-5393,-65-29-321,-5 4-208,10-3-32,6-10-64,10-6-1505,6-12-1600,6-3-5123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3.0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114 148 12102,'0'0'7203,"10"0"-7187,6 0 80,6 0 0,5 0 0,5 0-64,-5 0-64,5 0-768,-5 0-1810,-11 0-223,-5 7-2930,-11-1-271</inkml:trace>
  <inkml:trace contextRef="#ctx0" brushRef="#br0" timeOffset="199.47">114 346 6915,'0'0'9573,"-11"3"-9573,27-3-193,11 0 434,10 0-241,12-15-1009,-6-1-1168,0 4-2449,-11-7-816</inkml:trace>
  <inkml:trace contextRef="#ctx0" brushRef="#br0" timeOffset="493.02">272 41 1425,'0'0'12515,"5"-1"-12529,1 1 18,0 0-1,0 1 0,0-1 0,0 1 0,0 0 0,-1 1 1,1-1-1,0 1 0,-1 0 0,1 0 0,-1 1 1,1 0-1,6 5 0,-2-1 94,-1 0 0,0 0 0,-1 1 0,0 1 1,0 0-1,0 0 0,6 10 0,-9-11 66,1 0 1,-1 0-1,-1 0 1,0 1-1,0 0 0,0 0 1,-1 0-1,-1 0 1,0 0-1,0 0 1,0 1-1,-1-1 0,-1 1 1,1-1-1,-2 1 1,1-1-1,-1 0 0,-1 1 1,-4 17-1,-1-14-53,-1 0 0,0-1-1,-1 0 1,0 0-1,0-1 1,-21 19 0,2-5-1620,-50 33 1,30-29-2827</inkml:trace>
  <inkml:trace contextRef="#ctx0" brushRef="#br0" timeOffset="16967">307 1 13334,'0'0'7219,"-21"12"-7075,-6 31-144,-6 10 113,1-1-17,0 3-80,-6 0-16,6 1 0,0-10-1329,10-3-1456,11-16-49,1-11-2416,-1-16 480</inkml:trace>
  <inkml:trace contextRef="#ctx0" brushRef="#br0" timeOffset="17132.32">1 210 1985,'0'0'11653,"64"68"-11060,-26-19-225,5 12-224,5 4 16,6 2-160,0 4-48,-11-3-3074,-16-4-3521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59.5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450 1 8340,'0'0'5269,"-21"3"-4840,2 0-346,9-3-53,1 1 0,0 1 0,0 0 1,0 0-1,0 1 0,0 0 0,1 0 0,-1 1 1,1 0-1,0 1 0,0 0 0,-10 7 0,-54 46 190,-127 132 1,192-180-379,-1 2-1507</inkml:trace>
  <inkml:trace contextRef="#ctx0" brushRef="#br0" timeOffset="188.6">25 96 5491,'0'0'8307,"27"18"-8291,-6 19 80,1 9 96,5 13-112,5-1-15,-5 10-65,5 2-97,-16 1-3488,-5 6-1489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6.0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81 195 2145,'0'0'15175,"102"-40"-15175,-70 34-32,1 0 16,-1 6-816,-5-3-721,-11 3-1168,-11 0-2578</inkml:trace>
  <inkml:trace contextRef="#ctx0" brushRef="#br0" timeOffset="175.75">22 324 9092,'0'0'6563,"-22"15"-6867,49-15 304,16 0 0,16 0-352,11-6-1137,11-9-2128,-1-3-1154</inkml:trace>
  <inkml:trace contextRef="#ctx0" brushRef="#br0" timeOffset="2788.34">1261 240 10853,'0'0'4020,"-12"1"-3699,4-1-264,5-1-43,0 1 1,0 0 0,-1 0-1,1 0 1,0 0-1,0 0 1,0 1-1,0 0 1,0-1-1,1 1 1,-1 0 0,0 0-1,0 1 1,0-1-1,1 0 1,-1 1-1,0 0 1,1 0 0,0-1-1,-1 1 1,1 1-1,-2 2 1,-2 2 151,1 1-1,0 0 1,1 0 0,0 1 0,0-1 0,1 1-1,0 0 1,0 0 0,1 0 0,1 0-1,-1 1 1,1-1 0,1 16 0,0-23-166,0-1 1,1 0-1,-1 0 0,0 0 0,1 0 1,-1 0-1,1 1 0,-1-1 1,1 0-1,0 0 0,0 0 1,-1 0-1,1-1 0,0 1 1,0 0-1,0 0 0,0 0 1,0-1-1,0 1 0,0 0 1,0-1-1,0 1 0,0-1 1,0 1-1,1-1 0,-1 0 1,0 1-1,0-1 0,0 0 0,1 0 1,-1 0-1,1 0 0,52 1 62,-40-1 45,51-6 161,-61 5-259,0 1 1,0-2 0,0 1-1,0 0 1,-1-1 0,1 0-1,-1 0 1,1 0 0,-1 0 0,1 0-1,-1-1 1,0 1 0,0-1-1,3-3 1,-6 4 0,1 1 0,0-1 1,0 1-1,-1 0 0,1-1 0,-1 1 0,0-1 0,1 1 0,-1-1 1,0 1-1,0-1 0,0 0 0,0 1 0,0-1 0,0 1 1,0-1-1,0 1 0,-1-1 0,1 1 0,-1-1 0,1 1 0,-1-1 1,1 1-1,-1 0 0,0-1 0,0 1 0,0 0 0,0-1 0,0 1 1,0 0-1,0 0 0,0 0 0,0 0 0,0 0 0,-3-1 1,-3-4 0,-1 1 1,0-1 0,0 2 0,-12-6-1,-37-13 3,41 19 15,0-2 0,0 0 0,1-1 0,0-1 0,1 0 0,-27-20-1,38 24-79,0-1-1,0 1 0,0-1 1,1 0-1,0 0 0,0 0 1,0 0-1,1 0 0,-1 0 0,1 0 1,0 0-1,1-1 0,-1 1 1,1 0-1,0-1 0,1 1 0,-1 0 1,1-1-1,0 1 0,0 0 1,1 0-1,0 0 0,-1 0 1,2 0-1,-1 0 0,0 1 0,1-1 1,4-5-1,0 5-18,0 0 0,0 1 0,0 0 0,1 0 0,0 0 0,0 1 0,0 0 0,0 1 0,0 0 0,1 0 0,-1 1 0,1 0 0,-1 0 0,1 1 0,15 1 0,-22 0 58,0-1 0,0 1 1,0 0-1,-1 0 1,1 0-1,0 0 1,-1 1-1,1-1 0,-1 0 1,1 1-1,-1-1 1,1 1-1,-1-1 1,0 1-1,0 0 1,0-1-1,0 1 0,0 0 1,0 0-1,-1 0 1,1 0-1,0-1 1,-1 1-1,1 4 0,5 49 72,-6-54-70,-5 78 52,4-72-415,-1 0-1,0-1 1,0 1-1,-1-1 1,0 1-1,0-1 1,-1 0-1,1 0 1,-6 5-1,-8 12-5042</inkml:trace>
  <inkml:trace contextRef="#ctx0" brushRef="#br0" timeOffset="3065.95">1490 1 3778,'0'0'15943,"0"34"-16119,5 9 240,1 9-32,-6 6 64,0 4-64,0-1-32,0 4-1601,0-4-1040,0-6-2225</inkml:trace>
  <inkml:trace contextRef="#ctx0" brushRef="#br0" timeOffset="3887.44">745 956 11813,'0'0'5512,"-11"-28"-3031,11 27-2569,0-1-1,0 1 1,0-1-1,0 1 1,0-1-1,0 1 1,0-1-1,1 1 1,-1-1-1,1 1 1,-1-1-1,1 1 0,0-1 1,-1 1-1,1 0 1,0-1-1,0 1 1,0 0-1,0 0 1,0 0-1,0 0 1,0 0-1,1 0 1,-1 0-1,0 0 1,1 0-1,-1 1 0,0-1 1,1 0-1,-1 1 1,1-1-1,-1 1 1,1 0-1,-1-1 1,1 1-1,-1 0 1,4 0 1771,-48 0-1019,19 1-655,-1 1 1,0 2-1,-32 8 1,6-1 11,170-12 1201,317-60-930,-228 26-246,638-70 117,-714 99-522,-46 6-6125,-69 0 671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15.4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501 163 10853,'0'0'4981,"-33"-40"-1246,28 35-3686,-1 0 0,0 1 0,0 0 1,0 0-1,0 0 0,-1 1 0,1 0 0,-1 0 1,0 0-1,0 1 0,0 0 0,0 1 0,0-1 0,0 1 1,-1 1-1,1-1 0,0 1 0,-1 1 0,1-1 1,0 1-1,0 0 0,-1 1 0,1 0 0,0 0 0,1 1 1,-1-1-1,0 1 0,1 1 0,-8 4 0,4-1-52,0 0 0,0 1 0,0 1 0,1-1-1,1 1 1,-1 1 0,1 0 0,1 0 0,0 0 0,0 1-1,1 0 1,1 0 0,0 1 0,0 0 0,1-1-1,1 2 1,0-1 0,0 0 0,1 1 0,0 19 0,2-30-2,0 0 0,1 0 1,-1 0-1,1 0 1,0 0-1,0-1 0,0 1 1,0 0-1,0 0 1,0-1-1,0 1 0,0-1 1,1 1-1,-1-1 1,0 1-1,1-1 0,-1 0 1,1 0-1,0 0 1,-1 0-1,1 0 0,0 0 1,0 0-1,0 0 1,0-1-1,0 1 0,-1-1 1,1 1-1,0-1 1,4 0-1,9 3-71,1-2 0,28 0 1,-35-1 20,-3 0 33,0-1-1,0 0 1,0-1-1,0 1 1,0-1-1,-1-1 1,1 1-1,-1-1 0,1 0 1,-1 0-1,0 0 1,0-1-1,0 1 1,0-1-1,-1-1 1,0 1-1,0-1 1,0 1-1,0-1 0,-1 0 1,1 0-1,3-10 1,6-10 88,-1-1 0,-2-1 1,11-38-1,-21 65-66,0 0-1,0 0 1,0 0-1,0 0 1,0 0-1,0 0 1,0 0 0,0 1-1,0-1 1,0 0-1,0 0 1,0 0 0,0 0-1,0 0 1,1 0-1,-1 0 1,0 0-1,0 0 1,0 0 0,0 0-1,0 0 1,0 0-1,0 0 1,0 0-1,0 0 1,0 0 0,0 0-1,1 0 1,-1 0-1,0 0 1,0 0 0,0 0-1,0 0 1,0 0-1,0 0 1,0 0-1,0 0 1,0 0 0,0 0-1,1 0 1,-1 0-1,0 0 1,0 0-1,0 0 1,0 0 0,0 0-1,0 0 1,0 0-1,0-1 1,0 1 0,0 0-1,0 0 1,0 0-1,0 0 1,0 0-1,0 0 1,0 0 0,0 0-1,0 0 1,0 0-1,0 0 1,0-1 0,0 1-1,0 0 1,0 0-1,5 12-25,1 17 21,1 234 235,-8-206-214,1-48-39,0 0 1,-1-1-1,0 1 1,-1-1-1,0 1 1,0-1-1,-1 0 0,0 0 1,-1 0-1,1 0 1,-1-1-1,-1 1 1,-8 10-1,5-8 135,-1-1-1,-1 1 1,1-2 0,-2 1-1,1-2 1,-1 1-1,0-1 1,-16 7 0,6-5-331,1-1 1,-1 0 0,-1-2-1,-30 5 1,29-7-1433,1-2 0,0 0 1,-43-4-1,36-3-4371</inkml:trace>
  <inkml:trace contextRef="#ctx0" brushRef="#br0" timeOffset="1032.6">800 339 7684,'0'0'7739,"-3"-3"-7171,2 2-500,0 0-1,-1-1 0,1 1 0,0 0 1,-1 0-1,1 0 0,-1 0 1,0 1-1,1-1 0,-1 0 1,0 1-1,1-1 0,-1 1 0,0-1 1,0 1-1,1 0 0,-1 0 1,0 0-1,0 0 0,0 0 0,1 0 1,-1 0-1,0 1 0,0-1 1,1 1-1,-3 0 0,0 1 20,-1 1 0,1-1 0,0 1 0,-1 0 0,2 1 0,-1-1 0,0 0 0,1 1 0,-6 6 0,0 3 116,0 0 1,1 1 0,0-1-1,1 2 1,-9 25 0,15-36-186,0-1 0,0 1 0,1 0 0,-1 0-1,1 0 1,-1 0 0,1 0 0,0 0 0,1 0 0,0 5 0,0-7-18,-1 0 0,1-1-1,0 1 1,-1 0 0,1 0-1,0-1 1,0 1 0,0-1-1,1 1 1,-1-1 0,0 1 0,1-1-1,-1 0 1,0 0 0,1 1-1,2 0 1,3 1 1,0-1-1,0 1 1,1-1-1,-1-1 1,1 1-1,0-1 1,-1-1-1,1 1 1,10-2-1,-9 1-7,0 0-1,1-1 0,-1 0 1,1 0-1,-1-1 0,13-4 1,-20 5 18,1 0 1,-1 0-1,0 0 1,1 0-1,-1-1 1,0 1-1,0-1 1,0 1 0,0-1-1,0 0 1,-1 0-1,1 0 1,0 0-1,-1 0 1,0 0-1,1-1 1,-1 1-1,0 0 1,0-1-1,0 1 1,0-1-1,-1 1 1,1-1 0,-1 1-1,1-1 1,-1 1-1,0-6 1,0 1 33,-1-1-1,0 0 1,0 1 0,-1-1 0,0 1 0,0 0 0,-1-1 0,0 1 0,0 0 0,-1 1 0,0-1 0,-5-7-1,-8-8-9,-1 1-1,-23-21 1,22 23 123,-32-39 0,48 54-148,0 0 0,1 0 0,0 0 0,-1 0 0,1 0 0,1-1 0,-1 1 0,1 0 0,-1-1 0,1 1 0,1-1 1,-1 0-1,1 1 0,-1-1 0,1 1 0,0-1 0,1 0 0,-1 1 0,3-9 0,-1 8-39,1-1 0,-1 1 0,1 0 0,1 0 1,-1 0-1,0 0 0,1 0 0,0 1 0,0-1 0,1 1 0,-1 0 0,1 1 0,0-1 1,7-3-1,5-3-57,1 2 0,0 0 1,0 1-1,1 1 1,0 1-1,0 1 0,0 0 1,0 1-1,1 2 1,33 0-1,-50 1 75,-1 0-1,0 1 1,0-1 0,1 1-1,-1-1 1,0 1 0,0 0-1,0 0 1,0 0 0,0 0-1,0 0 1,0 1 0,0-1 0,0 0-1,0 1 1,-1 0 0,1-1-1,-1 1 1,1 0 0,-1 0-1,1 0 1,-1 0 0,0 0-1,0 0 1,0 0 0,0 0-1,-1 0 1,1 1 0,-1-1 0,1 0-1,0 4 1,1 11 10,0-1 0,-1 0 0,-2 25 0,1-21 1,-1-12 11,0 1 0,0-1 0,-1 0-1,0 0 1,0 0 0,-1 0 0,0 0 0,0-1-1,-1 1 1,0-1 0,-1 0 0,1 0-1,-11 11 1,1-3-677,0 0 0,-1-1 0,-1-1-1,-27 18 1,-9 1-3290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4.9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86 102 10757,'0'0'7150,"-1"-2"-6627,-4 8-443,0 7 249,1 1 1,0 0 0,-2 19-1,-5 21 191,-10 8-180,14-46-214,1 1 0,1 0-1,-6 31 1,15-89-276,2 1-1,2-1 1,1 2 0,2-1 0,23-55-1,-20 55 157,-14 40 7,1-1 0,-1 1 0,0-1-1,0 1 1,0 0 0,0-1 0,0 1 0,0-1 0,0 1 0,1 0 0,-1-1 0,0 1 0,0 0 0,1-1 0,-1 1 0,0 0 0,0-1 0,1 1 0,-1 0 0,0 0 0,1-1 0,-1 1 0,1 0 0,-1 0 0,0 0 0,1-1 0,-1 1 0,1 0-1,-1 0 1,0 0 0,1 0 0,-1 0 0,1 0 0,10 10 83,5 23-129,-15-32 69,34 84 190,30 109 1,-57-139-1561,-8-19-3688,0-21-27</inkml:trace>
  <inkml:trace contextRef="#ctx0" brushRef="#br0" timeOffset="1175.57">90 333 7796,'0'0'10172,"-2"-12"-9932,0 5-238,-2-29 21,4 35-25,1-1 0,-1 1 0,0 0 1,0 0-1,1-1 0,-1 1 1,0 0-1,1 0 0,0 0 0,-1 0 1,1 0-1,-1 0 0,1 0 0,0 0 1,0 0-1,0 0 0,0 0 0,0 0 1,0 0-1,0 0 0,0 1 1,0-1-1,0 0 0,0 1 0,0-1 1,0 1-1,0 0 0,1-1 0,-1 1 1,2-1-1,55-7-215,-40 6-1798,-1 0 0,1-1 1,0-1-1,27-10 0,-1-14 1224,-26 22 6052,5 7-3620,18 14-953,20 30-99,-58-42-538,0 0 1,0-1-1,0 1 0,-1 0 1,1 1-1,-1-1 0,0 0 1,0 1-1,0-1 0,0 1 1,0 0-1,-1 0 0,0-1 1,0 1-1,0 0 0,1 6 1,-4-9 86,0 0 0,1 0 0,-1 0 0,0 0 0,0 0 0,0-1 0,0 1 0,1-1 0,-1 1 0,0-1 1,0 0-1,0 1 0,0-1 0,0 0 0,-4-1 0,-35-3 523,39 2-685,0 0 0,-1-1 0,1 1 0,1-1 0,-1 0 0,0 0 0,0 0 1,1 0-1,0 0 0,0 0 0,-1 0 0,2 0 0,-1 0 0,0 0 0,1-1 0,-1 1 0,1 0 0,0 0 0,0-1 0,0 1 0,2-6 0,-2 0-428,0 8 347,0 0-1,1-1 1,-1 1-1,1-1 0,-1 1 1,1 0-1,0 0 1,0-1-1,-1 1 0,1 0 1,0 0-1,0 0 1,0 0-1,0 0 1,0 0-1,0 0 0,0 0 1,1 0-1,-1 0 1,0 1-1,1-1 1,-1 0-1,0 1 0,2-1 1,41-13-997,-31 11 913,-3 0 124,1 0-1,0 1 1,0 0-1,0 1 0,0 0 1,0 1-1,1 0 0,-1 1 1,13 2-1,-22-2 84,0 0 0,0 0-1,0 0 1,0 1 0,0-1 0,0 1-1,-1-1 1,1 1 0,-1 0-1,1 0 1,-1-1 0,0 1 0,0 0-1,1 0 1,-1 0 0,0 1-1,-1-1 1,1 0 0,0 0 0,0 3-1,9 53 834,-8-43-470,-1 25 3418,2-59-3933,-1 15-163,1 0 0,0 0 0,0 0-1,0 1 1,0-1 0,0 1 0,1 0 0,0 0-1,-1 0 1,1 0 0,9-4 0,56-23-2332,-12 5-289,-49 21 2981,20-16-1119,-20 0 9255,-9 20-8135,0 0-1,0 0 1,1 0 0,-1 0 0,0 1 0,0-1-1,0 0 1,1 0 0,-1 0 0,0 0 0,0 1 0,1-1-1,-1 0 1,0 1 0,1-1 0,-1 1 0,0-1 0,1 1-1,-1-1 1,0 1 0,1-1 0,-1 1 0,1 0-1,-1-1 1,1 1 0,0 0 0,-1-1 0,1 1 0,-1 1-1,-1 25-319,2-18 367,1-9-131,-1 1 0,1 0 0,0-1 0,0 1 1,-1-1-1,1 1 0,0-1 0,0 1 0,-1-1 1,1 1-1,0-1 0,0 0 0,0 1 0,0-1 1,0 0-1,0 0 0,-1 0 0,1 0 0,0 0 1,0 0-1,0 0 0,0 0 0,1 0 0,31 0-546,-28 0 311,-2 0 240,0 0 0,-1 0 1,1-1-1,0 1 0,-1-1 0,1 1 0,0-1 1,-1 0-1,1 0 0,-1 0 0,1 0 1,-1 0-1,0-1 0,1 1 0,-1-1 0,0 0 1,0 1-1,0-1 0,0 0 0,0 0 1,-1 0-1,1-1 0,-1 1 0,1 0 0,-1 0 1,0-1-1,0 1 0,0-1 0,0 1 0,0-1 1,0 0-1,-1 1 0,1-1 0,-1 0 1,0 1-1,0-6 0,0 7 586,42 4-508,18-1-378,-56-3 305,-1 0 1,1 1 0,-1-2-1,1 1 1,-1 0 0,1-1-1,-1 1 1,0-1 0,0 0-1,0 0 1,0 0 0,0 0-1,0-1 1,4-4 0,-7 58 1095,-31 177-481,27-168-521,1-8-26,-13 65 0,16-113-49,-1-1 0,0 1 0,0-1-1,0 0 1,0 1 0,0-1 0,-1 0 0,0 0-1,1 1 1,-1-2 0,0 1 0,-1 0 0,1 0-1,0 0 1,-1-1 0,0 0 0,1 1 0,-1-1-1,0 0 1,0 0 0,-4 2 0,-2-2 104,0 1 0,0-1 0,1-1 1,-1 1-1,0-2 0,-1 1 0,-9-2 0,17 2-91,-1-2-1,1 1 1,-1 0-1,1 0 0,-1-1 1,1 1-1,-1-1 0,1 0 1,0 0-1,-1 0 0,1 0 1,0 0-1,0 0 0,0-1 1,0 1-1,0-1 1,0 1-1,0-1 0,0 0 1,-2-4-1,1 2-35,1 0 0,0 0 0,0-1 0,0 1-1,0-1 1,1 0 0,0 0 0,0 1 0,0-1 0,0-7 0,0 1-645,2-1-1,-1 0 1,1 0 0,1 0 0,0 1-1,1-1 1,0 1 0,8-20 0,23-25-7097</inkml:trace>
  <inkml:trace contextRef="#ctx0" brushRef="#br0" timeOffset="1487.95">1300 41 8404,'0'0'5653,"23"-7"-5349,75-22-216,-96 28-83,1 0-1,0 0 1,0 1-1,0 0 1,0-1-1,0 1 1,0 0-1,0 0 0,0 0 1,0 1-1,-1-1 1,1 1-1,0-1 1,0 1-1,4 2 1,-5-2-14,0 0-1,-1 1 1,1-1 0,-1 1 0,1-1-1,-1 1 1,1-1 0,-1 1 0,0 0-1,0-1 1,0 1 0,0 0 0,0 0-1,0 0 1,0 0 0,0 3 0,1 4 105,-1 1 0,-1-1-1,1 1 1,-1-1 0,-1 0 0,-2 16 0,2-21 71,-14 52 6780,19-55-6905,-1 0 1,1 0-1,0-1 0,0 1 1,0-1-1,-1 0 1,1 0-1,5-1 0,-3 1 12,19 0-32,-1-2 0,1-1 1,-1-1-1,1-1 0,-1 0 0,37-16 1,-47 15-765,0-1 1,0 0 0,23-17-1,-9-3-3633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2.7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102 175 4178,'0'0'9215,"0"-19"-7903,0-62 153,0 9 3890,-5 85-5286,-91 314 120,181-609-202,-72 246 22,-13 34-17,1 1 0,-1-1 0,1 1 1,0-1-1,-1 1 0,1-1 0,0 1 1,0 0-1,0-1 0,0 1 0,0 0 1,0-1-1,1 1 0,-1 0 0,0 0 1,1 0-1,1-1 0,-2 3-3,0-1-1,0 1 0,0 0 0,0 0 1,0 0-1,0-1 0,0 1 0,0 0 1,-1 0-1,1 0 0,0 0 0,-1 1 1,1-1-1,0 0 0,-1 0 0,0 0 1,1 0-1,-1 1 0,0-1 0,1 2 1,1 4-34,10 33 140,-2 0 0,-2 0 0,-2 0 0,-1 1 0,-2 61 0,4 21-1315,-4-90-1263,13 53 1,-7-61-1344,-3-10-2190</inkml:trace>
  <inkml:trace contextRef="#ctx0" brushRef="#br0" timeOffset="181.58">70 337 9668,'0'0'4482,"129"-39"-4546,-86 39-208,0 0-2033,-11 0-2337</inkml:trace>
  <inkml:trace contextRef="#ctx0" brushRef="#br0" timeOffset="488.76">371 298 6195,'0'0'4010,"10"16"-3397,-10-16-612,10 14 174,-1 2 0,-1-1 0,0 1 0,-1 1 0,0-1 0,-2 1 0,6 25 0,-5 67 1367,-6-107-1083,-1-2-332,0-1-1,0 1 1,0 0-1,0-1 1,0 1 0,0-1-1,1 1 1,-1-1 0,0 0-1,0 1 1,1-1 0,-1 0-1,0 1 1,1-1 0,-1 0-1,1 0 1,-1 0 0,1 1-1,-1-1 1,0-2 0,-2-3-187,1-1 1,-1 1 0,1-1-1,0 1 1,1-1-1,0 0 1,0 0 0,0 0-1,1 0 1,0 0-1,0 0 1,1 1 0,-1-1-1,2 0 1,-1 0-1,1 0 1,0 1 0,0-1-1,1 1 1,0 0-1,0-1 1,0 1 0,1 1-1,0-1 1,0 0-1,1 1 1,-1 0 0,1 0-1,0 0 1,1 1-1,-1 0 1,1 0 0,0 0-1,0 0 1,0 1-1,0 0 1,8-2 0,1-1-1435,1 1 0,-1 0 0,1 2 0,23-3 0,-12 3-1145</inkml:trace>
  <inkml:trace contextRef="#ctx0" brushRef="#br0" timeOffset="1374.66">688 291 3025,'0'0'7639,"5"-1"-7007,-2 1-562,0-1 1,0 1-1,0 0 0,0 1 0,1-1 1,-1 1-1,0-1 0,0 1 1,0 0-1,0 0 0,0 0 1,0 0-1,-1 1 0,1-1 1,0 1-1,0 0 0,-1 0 1,0 0-1,1 0 0,3 4 1,56 60 972,-48-48-818,-13-17-198,2 2 25,1 0 0,-1 0 0,-1 0 0,1 0 0,0 1 0,-1-1 0,1 1 0,-1-1 0,0 1 0,-1 0 0,1 0 0,-1 0-1,1 0 1,-1 0 0,0 1 0,-1-1 0,1 0 0,-1 0 0,0 1 0,0 4 0,-1-7 18,-1-1-1,1 1 1,-1-1 0,0 0 0,0 0-1,1 1 1,-1-1 0,0-1-1,0 1 1,0 0 0,0 0 0,0-1-1,0 1 1,0-1 0,0 0-1,0 1 1,0-1 0,-1 0 0,1 0-1,-2-1 1,2 2-3,0-1 1,0 0-1,0 0 1,0 0-1,0 0 1,0 0-1,0 0 1,0 0-1,0-1 1,0 1-1,0-1 0,0 1 1,1-1-1,-1 0 1,0 0-1,0 0 1,1 0-1,-1 0 1,0 0-1,1 0 1,-2-2-1,3 0-112,0 0 0,0 0 1,0 0-1,0 0 0,1 0 0,-1 0 1,1 0-1,0 0 0,0 0 0,0 0 0,0 1 1,1-1-1,-1 0 0,1 1 0,-1-1 1,1 1-1,0-1 0,0 1 0,0 0 1,0 0-1,1 0 0,-1 0 0,1 0 0,-1 1 1,1-1-1,-1 1 0,1-1 0,3 0 1,15-9-963,1 2 0,37-12 1,-31 12-103,182-63 1995,-241 88 1176,29-14-1977,0-1 0,1 1-1,-1 0 1,1 0-1,0 0 1,-1 0-1,1 0 1,0 1 0,0-1-1,0 0 1,1 1-1,-1-1 1,0 0-1,1 1 1,0-1 0,-1 1-1,1-1 1,0 0-1,1 5 1,-1-6-85,1 0 1,0-1-1,-1 1 0,1-1 1,0 1-1,-1-1 0,1 1 1,0-1-1,0 1 1,0-1-1,-1 0 0,1 1 1,0-1-1,0 0 0,0 0 1,0 0-1,0 1 0,-1-1 1,1 0-1,0 0 0,0 0 1,1-1-1,27 1-89,-24 0 21,-3 0 34,0 0 0,1-1 1,-1 1-1,0-1 1,0 0-1,1 0 0,-1 0 1,0 0-1,0 0 1,0 0-1,0 0 0,0-1 1,0 1-1,0-1 1,-1 1-1,1-1 0,0 0 1,-1 1-1,1-1 1,-1 0-1,0 0 0,0 0 1,0 0-1,0-1 1,0 1-1,0 0 0,0 0 1,-1 0-1,1-1 1,-1 1-1,0 0 0,1-1 1,-1 1-1,0-1 1,0 1-1,-1-3 0,1 4 709,-2 6-598,1 0-1,0 0 1,0 0 0,1 0-1,-1 0 1,2 11-1,-1-16-73,0 1-2,0 0 0,0 0 0,0 0 0,0 0 0,0 0 0,1 0 0,-1 0 0,1 0 0,-1 0 0,0 0 0,1 0 0,0 0 0,-1 0 0,1 0 0,0 0 0,-1 0 0,1 0 0,0-1 0,0 1-1,0 0 1,-1-1 0,1 1 0,0 0 0,0-1 0,0 1 0,2 0 0,0 0 5,1 0-1,0 0 0,0 0 1,0 0-1,0-1 1,0 0-1,8 0 0,-7 0 2,1 0-1,-1-1 0,1 1 0,-1-1 1,1-1-1,-1 1 0,0-1 0,0 0 1,0 0-1,0 0 0,8-6 0,-10 5 8,0-1-1,0 0 0,0 0 1,-1 0-1,0 0 0,0 0 1,0-1-1,0 1 0,0 0 1,-1-1-1,0 0 0,0 1 1,0-1-1,0 0 0,-1 0 1,0 1-1,0-8 0,2 11-42,4 7-52,3 7-41,-1 14 138,0 0 1,-1 0-1,-2 1 0,-1-1 0,-1 1 1,-1 36-1,3 20 33,5 177 140,-9-256-182,-1 0-1,0 0 1,0 0 0,-1 0-1,1 0 1,-1-1-1,0 1 1,-1 0-1,1 0 1,-1-1-1,0 1 1,0-1-1,0 0 1,-1 1-1,1-1 1,-1 0 0,0-1-1,0 1 1,-7 6-1,9-10-141,1-1 0,-1 0 0,1 1 0,-1-1 0,1 0 0,-1 1 0,1-1 0,0 0-1,-1 1 1,1-1 0,0 0 0,-1 0 0,1 0 0,0 1 0,0-1 0,0 0 0,0 0 0,0 0 0,0 1 0,0-1 0,0 0 0,0 0-1,0 0 1,1 1 0,-1-2 0,2-28-3460,12-14-1551</inkml:trace>
  <inkml:trace contextRef="#ctx0" brushRef="#br0" timeOffset="1607.05">1718 268 10405,'0'0'7507,"11"122"-6754,-5-72 15,-1-4-432,0-6-144,-5-7 16,6-2-192,-6-6 48,0-7-64,0-2-896,0-4-1969,0 0-1137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9.2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 0 13702,'0'0'5747,"-87"120"-4931,71-61 97,0 11-433,5 10-112,6 0-144,0-3-192,-1 3-32,1 0-224,5 0-912,0-1-2850,-5-5-736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9.6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115 130 12678,'0'0'1998,"18"-19"-1590,60-57 497,-73 72-819,0 1 0,1-1 1,-1 1-1,1 0 1,-1 0-1,1 0 1,0 1-1,0 0 0,0 0 1,0 0-1,0 1 1,1 0-1,-1 0 0,0 1 1,1 0-1,-1 0 1,0 0-1,12 3 0,-8-2 71,-7-1-130,0 1 0,0-1-1,0 1 1,0 0 0,0 0 0,0 0 0,0 0 0,0 1 0,-1-1-1,1 1 1,0 0 0,-1 0 0,1 0 0,-1 0 0,0 0 0,0 0 0,0 1-1,0-1 1,0 1 0,0-1 0,-1 1 0,1 0 0,-1 0 0,0 0-1,0-1 1,0 1 0,0 0 0,0 1 0,0 4 0,0 1 11,0 0 1,0 0 0,-1 0-1,0 0 1,-1 0 0,0 0-1,-1 0 1,0 0 0,-4 14-1,-2-5 64,0 0-1,-2-1 0,0 0 1,0-1-1,-2 0 0,0 0 1,-24 23-1,-113 90 928,35-34 79,88-62-678,25-33-426,1 1-1,-1 0 1,1-1-1,0 1 0,-1-1 1,1 1-1,0 0 1,-1 0-1,1-1 0,0 1 1,0 0-1,0-1 1,-1 1-1,1 0 1,0 0-1,0-1 0,0 1 1,0 0-1,0 0 1,1-1-1,-1 1 0,0 0 1,0 0-1,0-1 1,1 1-1,-1 0 1,0-1-1,1 1 0,-1 0 1,0-1-1,1 1 1,-1 0-1,1-1 0,-1 1 1,1-1-1,0 1 1,-1-1-1,1 1 0,-1-1 1,1 0-1,0 1 1,-1-1-1,1 0 1,0 1-1,-1-1 0,1 0 1,0 0-1,0 0 1,-1 1-1,1-1 0,0 0 1,1 0-1,24 2 49,1 0 0,0-1 0,-1-2 0,38-6 0,112-27 185,390-100-7198,-436 103 2028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0.3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1 124 10997,'0'0'7265,"0"-19"-5739,0-85 1184,0 104-2350,0 2-205,1 210 81,1 32-1259,-5-84-5348,3-90-760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0.8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47 6931,'0'0'10394,"29"-7"-10103,95-24 77,-108 28-302,1 0 0,-1 2-1,1-1 1,22 3 0,-14-1-19,-22 0-34,1 0-1,-1 0 1,1 0-1,-1 0 0,0 0 1,1 1-1,-1-1 1,0 1-1,1 0 0,-1 0 1,0 0-1,0 0 1,0 1-1,0-1 1,0 1-1,0 0 0,0 0 1,-1 0-1,1 0 1,-1 0-1,1 1 0,-1-1 1,0 1-1,0 0 1,0-1-1,0 1 0,0 0 1,-1 0-1,1 0 1,-1 0-1,0 1 0,0-1 1,0 0-1,0 0 1,-1 1-1,1-1 1,-1 1-1,0-1 0,0 0 1,0 1-1,-1-1 1,0 5-1,0 1 79,-1-1 0,0 1 0,0-1-1,-1 0 1,0 0 0,-1 0 0,0 0 0,0 0 0,0-1-1,-1 0 1,0 0 0,-1 0 0,-10 11 0,-12 9 324,-56 41 0,54-45-241,25-19-149,-251 208 2033,251-208-2022,2-2-27,1 0-1,0 0 1,0-1 0,0 1-1,0 0 1,0 1 0,0-1-1,0 0 1,1 0 0,-1 1-1,1-1 1,0 1 0,-1 0-1,1-1 1,1 1-1,-1 0 1,0-1 0,0 7-1,1-9-6,1 1-1,-1 0 0,1 0 0,-1-1 0,1 1 1,0 0-1,-1-1 0,1 1 0,0-1 0,-1 1 0,1-1 1,0 1-1,0-1 0,0 1 0,-1-1 0,1 0 1,0 1-1,0-1 0,0 0 0,0 0 0,0 0 0,0 0 1,-1 0-1,1 0 0,0 0 0,0 0 0,0 0 1,0 0-1,0 0 0,1-1 0,4 1 13,45 0-125,0-2 0,95-16 0,17-15-3140,-32 5-3927,-48 15-4043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1.4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673 23 11877,'0'0'8556,"5"0"-8142,6 0-253,-1 0 1,0-1-1,1 0 0,-1-1 1,11-4-1,-6 3-24,-1 0 0,1 0-1,19 0 1,-33 3-131,0 0-1,0 0 0,-1 0 1,1 0-1,0 0 1,0 0-1,0 0 1,0 0-1,0 1 0,-1-1 1,1 0-1,0 0 1,0 1-1,0-1 0,-1 0 1,1 1-1,0-1 1,-1 1-1,1-1 1,0 1-1,-1-1 0,1 1 1,0 0-1,-1-1 1,1 1-1,-1 0 0,1-1 1,-1 1-1,1 0 1,-1 0-1,0-1 0,1 1 1,-1 1-1,0 1 9,0 0 0,0-1 0,0 1 0,-1 0 0,1 0 0,-1-1 0,1 1-1,-1 0 1,0-1 0,-3 5 0,-1 4 54,-1 0-1,-1 0 1,0-1 0,-11 12-1,-80 72 423,54-54-287,-42 50 1,80-83-200,1 0 1,0 0 0,0 1-1,1 0 1,0 0-1,-4 13 1,7-19-5,0-1 0,0 1 0,1 0 0,-1 0 0,1 0 0,0 0 0,-1 0-1,1 0 1,0 0 0,0 0 0,0 0 0,0 0 0,1 0 0,-1 0 0,0 0 0,1-1 0,0 1-1,-1 0 1,1 0 0,0 0 0,0 0 0,0-1 0,0 1 0,0 0 0,0-1 0,0 1 0,1-1 0,-1 0-1,1 1 1,-1-1 0,1 0 0,-1 0 0,1 0 0,2 1 0,13 5-34,2-1 0,-1-1 0,1-1 0,37 4 1,37 9-425,-92-17 464,0 0 0,0 0 1,0 0-1,0 1 0,0-1 0,0 0 0,0 1 0,0-1 1,0 1-1,0-1 0,0 1 0,0-1 0,0 1 0,0 0 1,0-1-1,0 1 0,0 0 0,-1 0 0,1-1 0,0 1 1,-1 0-1,1 0 0,0 2 0,-1-2 2,0 0 0,-1 0 0,1-1 0,-1 1-1,1 0 1,0 0 0,-1 0 0,0 0 0,1-1 0,-1 1 0,0 0-1,1 0 1,-1-1 0,0 1 0,0-1 0,1 1 0,-1-1-1,0 1 1,0-1 0,-1 1 0,-57 22 242,-457 95-1216,408-104-3030,5-9-3848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2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420 35 8980,'0'0'9290,"0"-6"-8285,0-22 391,-1 28-1351,0 0 0,0 0-1,0 1 1,0-1 0,0 0 0,0 0 0,0 1 0,0-1 0,1 1-1,-1-1 1,0 1 0,0-1 0,0 1 0,1 0 0,-1-1 0,0 1 0,1 0-1,-1-1 1,0 1 0,1 0 0,-1 1 0,-93 195 1510,76-162-1506,7-11-4,-2 0 0,0 0 0,-2-2 0,-19 24 1,30-41-44,1 0 0,-2-1 0,1 0 1,0 0-1,-1 0 0,0-1 0,0 1 1,0-1-1,0 0 0,0-1 0,-1 1 1,1-1-1,-1 0 0,0 0 0,0-1 1,0 0-1,1 0 0,-1 0 1,0-1-1,0 0 0,0 0 0,0 0 1,0-1-1,-8-1 0,10 0-13,1 0-1,-1 0 1,1 0 0,0-1 0,-1 1-1,1-1 1,0 1 0,1-1-1,-1 0 1,0 0 0,1-1-1,0 1 1,0 0 0,0-1-1,0 0 1,0 1 0,1-1-1,0 0 1,-1 0 0,1 1 0,1-1-1,-2-6 1,-1-10-34,0-1 0,-1-41 0,4-23 27,1 84 14,0 1 0,1-1 0,-1 1 0,0-1 0,0 1 0,0-1 0,1 1 0,-1 0 0,0 0 0,1 0 0,-1 0 0,0 0 0,0 0 0,1 0 0,-1 0 0,0 0 0,0 0 1,1 1-1,-1-1 0,0 1 0,0-1 0,0 1 0,1-1 0,0 2 0,10 8 4,-2 1 1,0 0-1,0 0 0,-1 1 1,12 21-1,4 4 54,16 19 79,171 210 102,-95-140-3092,-67-77-3239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6.6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56 6995,'0'0'5875,"13"0"-4856,508 12 3815,280-14-4117,-285 1-508,-19-15-310,-255 5 71,-69 2 76,104-2 47,-136-1-85,-139 12-35,-20-6-882,-72 6-6105,50 3 822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3.4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5 768 3217,'0'0'11480,"-4"-1"-10308,219-3 1778,806 22-2069,-727-9-1028,192-8 224,-444-5-29,-1-2 0,56-18 0,-97 24-80,0 0-1,-1 0 1,1 0-1,0 0 1,-1-1-1,1 1 1,0 0-1,0 0 1,-1 0-1,1-1 1,0 1-1,0 0 0,0 0 1,-1-1-1,1 1 1,0 0-1,0-1 1,0 1-1,0 0 1,0-2-1,0 2 1,0 0-1,-1-1 1,1 1-1,0 0 0,0-1 1,0 1-1,0 0 1,0-1-1,0 1 1,1 0-1,-1-1 1,0 1-1,0 0 1,0 0-1,0-1 1,0 1-1,0 0 1,1-1-1,-1 1 0,0 0 1,0 0-1,0-1 1,1 1-1,-1 0 1,0 0-1,0-1 1,1 1-1,-1 0 1,0 0-1,0 0 1,1 0-1,-1-1 1,0 1-1,1 0 0,-1 0 1,0 0-1,1 0 1,-1 0-1,0 0 1,1 0-1,-1 0 1,0 0-1,1 0 1,-1 0-1,0 0 1,1 0-1,-1 0 1,1 0-1,-22-11-4159,-6 2-1782</inkml:trace>
  <inkml:trace contextRef="#ctx0" brushRef="#br0" timeOffset="703.38">1250 341 10901,'0'0'7953,"-6"-6"-6977,-17-19-266,17 20 93,6 26-822,0 20 55,1 1 0,3 0 0,14 77 0,-9-94-19,-6-42 110,-4-43 4,-9-55-87,-3-72-274,13 180 180,-1 2 0,1-2 0,1 2 0,-1-2 0,1 2 1,0-2-1,0 2 0,1-2 0,0 2 0,3-10 1,-3 13-7,0 0 0,-1 0 1,1 1-1,0-1 0,-1-1 1,2 2-1,-1 0 0,0-1 1,0 1-1,1 0 0,-1 0 1,1 0-1,-1-1 0,1 2 1,-1-1-1,0 1 0,0-1 1,1 1-1,0 0 0,-1 0 1,1 0-1,-1 1 0,1-1 1,3 1-1,-5 1 50,0-1-1,1-1 1,0 1-1,0 0 1,-1 0-1,1 1 1,-1-1 0,1 0-1,-1 0 1,1 2-1,-1-2 1,0 1-1,0-1 1,0 1 0,0-1-1,0 2 1,0-1-1,0 0 1,0-1-1,0 1 1,-1 0-1,0 1 1,0-1 0,0 0-1,1 0 1,-1 0-1,0 1 1,0-1-1,-1 2 1,2 1 20,-1-1 0,0 1 0,0 0 0,0-1 0,-1 1 0,1-1 0,0 0 0,-1 1 0,0-2 0,-1 1 0,1 1 0,-1-1 0,-3 7 0,-77 66-105,76-59-4407,3-12-608</inkml:trace>
  <inkml:trace contextRef="#ctx0" brushRef="#br0" timeOffset="1782.76">1397 464 9700,'0'0'5614,"9"-15"-5281,-3 4-320,3-1 116,-1-2 0,-1 1-1,0 0 1,0-1 0,-1 0-1,-1-1 1,-1 0 0,6-23-1,-7-56 104,-3 58-195,-1 31-30,-1 13-3,-5 192 330,7-198-331,-1-1 1,1 2-1,0-1 1,0 0-1,0-1 0,0 1 1,1 0-1,-1 1 1,0-2-1,1 1 0,-1 0 1,1-1-1,-1 1 1,1 1-1,0-2 1,0 1-1,0-1 0,0 1 1,0-1-1,0 0 1,0 2-1,0-2 0,1 0 1,-1 0-1,0 0 1,0 1-1,0-2 0,1 1 1,-1 0-1,1 0 1,-1 1-1,1-2 1,0 1-1,-1-1 0,1 1 1,0-1-1,0 0 1,-1 0-1,1 1 0,0-1 1,0 0-1,-2-1 1,2 1-1,3-1 0,4-2 18,-1 1-1,-1 0 1,1-1-1,0-1 1,-2 0-1,2 0 1,12-11-1,-6 2 98,-9 9-121,0-1-1,-1 1 1,1 1-1,0-1 1,9-4-1,-13 7 55,0 1 1,0 0-1,0-1 0,0 1 0,1 0 0,-1 0 0,0 0 0,0 0 0,0 0 0,0 0 0,1 0 0,-1 0 0,0 0 0,0 1 0,0-1 0,0 0 0,0 1 0,1-1 0,-1 1 0,0-1 0,-1 1 0,1 0 0,0-1 0,0 1 0,-1 0 0,1 0 0,0-1 0,0 1 0,0 0 0,-1 1 1,1-1-1,0 0 0,-1 0 0,1 0 0,0 2 0,1 3 5,1-1 0,-1 1-1,1-1 1,0 0 0,0 0 0,0-1 0,1 1 0,0-1 0,0 1 0,0-2 0,0 1 0,0 0 0,0-1 0,1 0 0,7 4 0,-6-5-410,2 0 0,0 0 0,0 1 0,-1-2 0,1-1 0,10 1 1,-7-1-557,-2 0 0,2-1 0,-1 0 0,-1-1 0,20-5 0,-27 6 838,1 0 0,-1-1 0,0 1 0,1 0 0,-1-1-1,0 1 1,0-1 0,-1 0 0,1 1 0,0-2 0,0 1 0,0 0 0,-1 0 0,1-2 0,-1 2 0,1 0 0,-1 0-1,0-1 1,0 0 0,0 0 0,0 1 0,-1-1 0,1 0 0,-1 0 0,1 0 0,-1 1 0,0-2 0,0-3-1,0 6 288,0-1 0,0 1-1,0-1 1,-1 1-1,1 0 1,0 0-1,-1-1 1,1 1-1,-1-1 1,1 1-1,-1 0 1,1 0-1,-1 0 1,0 0-1,0 0 1,1 0 0,-1 0-1,0 0 1,0 0-1,0-1 1,0 2-1,0-1 1,0 0-1,0 1 1,0-1-1,0 0 1,-1 1-1,1 0 1,0-1-1,1 1 1,-1 0-1,-3-1 1,2 1-76,0 0 1,0 0-1,0 0 1,0 0-1,0 0 0,0 0 1,0 1-1,0-1 0,0 1 1,1 0-1,-1-1 1,0 1-1,-3 1 0,5 0-123,-1-2-1,0 0 1,0 1-1,1-1 1,-1 0-1,0 1 1,0-1-1,1 1 1,-1-1-1,0 1 1,1 0-1,-1-1 1,1 1-1,-1 0 1,1-1-1,-1 1 1,1 0-1,0-1 1,-1 1-1,1 1 1,0-1-1,-1 0 1,1-1 0,0 1-1,0 0 1,0 0-1,0 0 1,0 0-1,0 0 1,0-1-1,0 1 1,0 1-1,0-1 1,0 0-1,0 0 1,1-1-1,-1 2 1,1-1-17,0 0 1,0 1 0,0 0-1,0-1 1,0 0 0,0 0-1,0-1 1,1 1-1,-1 0 1,0 0 0,0-1-1,1 1 1,-1 0 0,1-1-1,-1 0 1,0 1 0,0-1-1,0 0 1,1 1 0,-1-1-1,3 0 1,-1 0-41,1-1 1,0 1-1,0-1 1,-1 1-1,1-1 1,0 0-1,-1-1 0,1 1 1,0-1-1,-1 1 1,1-2-1,-2 1 1,1 0-1,0-1 0,0 0 1,5-4-1,-3 0-52,-1 1 1,1-2-1,0 1 0,-1 0 0,0-1 0,-1 0 1,5-15-1,-2 1 31,0-1 1,-2 1-1,0-1 1,-2 0 0,0-35-1,-2-45 473,-1 174-250,0-37 35,0 0 1,2-1-1,0 1 0,2 0 0,2-1 1,1 1-1,9 32 0,-6-39-625,10 29 915,4-27-8394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08.6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76 11 4674,'0'0'5571,"-12"-10"1963,-6 12-8280,17-2 499,1 1 0,0-1 0,0 0 1,-1 1-1,1-1 0,0 0 0,0 1 0,-1-1 1,1 1-1,0-1 0,0 0 0,0 2 0,0-2 0,0 1 1,0-1-1,0 1 0,0-1 0,0 1 0,0-1 1,0 0-1,0 1 0,0-1 0,0 1 0,0-1 1,0 1-1,0-1 0,1 0 0,-1 1 0,0-1 1,0 1-1,0-1 0,1 0 0,-1 1 0,3 5-3352</inkml:trace>
  <inkml:trace contextRef="#ctx0" brushRef="#br0" timeOffset="2167.08">10 90 4210,'0'0'4506,"-10"-9"4850,514 3-8425,-339-9-931,744 15-32,-740 13 90,2 0-28,38-8-836,163-6 1202,121-49-284,-486 49-32,13-2-474,-16 2-810,-13 1-1158,-13 0-2851</inkml:trace>
  <inkml:trace contextRef="#ctx0" brushRef="#br0" timeOffset="3665.68">1528 140 3650,'0'0'6424,"-1"-6"-5245,1-10 41,-3-27 3544,-4 22-4460,-6 77 361,1 34-224,3 0 0,3 1 0,6 111 1,1-105 82,-21-125 49,7 1-552,-28-70 52,40 95-221,1 6 60,3 17 38,7 29 85,-8-42-22,2 8-14,1 0 1,-1 0 0,2-1-1,15 29 1,-20-43-4,0 1 1,0-1 0,0 0-1,0 0 1,0 0 0,0 0-1,0-1 1,0 1 0,-1 0-1,1-1 1,0 1 0,0-1-1,0 0 1,1 1 0,-1-1-1,0 0 1,0 1 0,1-1-1,-1 0 1,0 0 0,0 0-1,1 0 1,-1 0 0,0-1-1,0 1 1,0 0 0,0-1 0,0 1-1,0 0 1,0-1 0,0 1-1,1-1 1,-1 0 0,0 1-1,2-3 1,31-31 117,-28 26-218,0 0 0,-1 0 0,1-1 0,-2-1 0,1 2 0,-1-2 0,0 0 0,0 1 0,-2-2 0,1 1 0,2-12 0,-11 22-5248,-4 0-112</inkml:trace>
  <inkml:trace contextRef="#ctx0" brushRef="#br0" timeOffset="4417.22">1107 898 4338,'0'0'7486,"24"-18"-4575,-24 15-2763,0-1-6,0 1 0,0-1 0,0 1 0,0-2 1,-1 2-1,1 0 0,-1-1 0,0 0 0,-2-5 0,2 8-128,0 0 0,-1-2 0,1 2 0,0 0 0,-1 0 0,2 0 0,-2 0 0,1 0 0,-1 0 0,0 1 0,1-1 0,-1 0 0,0 1 0,0-1 0,1 1 0,-1 0 0,0-1 0,1 1 0,-1 0 0,1 0 0,-1 0 0,-2 1 0,1-2-13,-1 1 0,2 0 0,-1 0 0,0 0 0,0 0 0,-1 1 0,1-1 0,1 1 1,-1-1-1,0 1 0,0 0 0,0 1 0,0-1 0,0 0 0,1 1 0,0-1 0,-1 2 0,1-1 0,-1 0 0,1 0 0,-1 0 0,1 1 0,1 0 0,-1 0 0,0-1 0,0 1 0,1 0 0,-1 0 0,1 0 0,0 0 0,-1 0 0,1 0 0,1 1 0,-1-1 0,0 1 0,1-1 0,-1 1 0,1 3 0,0-1-14,-1 6-4,-1 0 0,1 1 0,1-1 1,2 26-1,-2-36 20,0 0 0,1 0 1,-1 0-1,1 0 0,-1 1 1,0-1-1,1 0 0,0 0 1,0 0-1,0 0 0,0 1 1,1-2-1,-1 1 0,0 0 1,1-1-1,-1 1 0,1-1 1,0 1-1,-1-1 1,0 0-1,1 1 0,0-1 1,0 0-1,0 0 0,0 0 1,0 0-1,0-1 0,0 1 1,0-1-1,-1 1 0,1-1 1,0 0-1,4 0 0,0 0-2,-2 0-1,2 0 0,-1-1 0,0 1 1,0-1-1,0-1 0,0 1 0,-1-1 1,1-1-1,0 1 0,0 0 0,8-6 1,15-18-7213,-24 18 1468</inkml:trace>
  <inkml:trace contextRef="#ctx0" brushRef="#br0" timeOffset="5258.59">1221 878 7155,'0'0'5992,"1"-9"-5559,1 24-122,0 1 0,-1-1 0,-1 28 0,-1-6 863,0-34-129,1-15 427,0-8-1419,-1 8-46,1-1 0,0 1 0,1 1 0,0-1 0,5-21 0,-5 30-18,0 0 0,0 1 0,0 0 0,0-2 0,1 2 0,-1 0 0,1 0 0,-1-1 0,1 1 0,-1-1 0,1 2 0,0-1 0,0 0 0,0 1 0,1-1 0,-1 1 0,0-1 0,1 1 0,-2-1 0,2 1 0,-1 0 0,1 1 0,0-1 0,-1 0 0,1 1 0,-1 0 0,0 0 0,1 0 0,3 0 0,-5 51-71,-1-47 40,-1 0-1,0 1 1,1-1 0,-1 0 0,0-1 0,-1 2 0,1-1-1,-1-1 1,0 2 0,1-2 0,-1 1 0,0-1 0,0 1 0,-1-1-1,1 0 1,-1 0 0,0-1 0,1 2 0,-1-2 0,0 1-1,0-1 1,-1 0 0,1 0 0,-4 2 0,6-3-22,17-9-1886,-13 8 1988,1 1 1,-1 0 0,0 0 0,1 1 0,-1 0-1,0-1 1,1 1 0,-2 0 0,1 0 0,0 0-1,0 1 1,0 0 0,-1-1 0,0 1-1,0 0 1,1 0 0,-1 0 0,0 0 0,2 6-1,20 21 64,-13-27-3663,-7-3-1602</inkml:trace>
  <inkml:trace contextRef="#ctx0" brushRef="#br0" timeOffset="5580.75">1431 855 6403,'0'0'5608,"0"16"-5011,0 0-278,0 44 1739,-7 62-1,6-79-2273</inkml:trace>
  <inkml:trace contextRef="#ctx0" brushRef="#br0" timeOffset="5972.65">1547 987 8180,'0'0'7144,"24"-5"-5628,2 3-1788,51-6 1968,-31-1-9657,-59 13 2956</inkml:trace>
  <inkml:trace contextRef="#ctx0" brushRef="#br0" timeOffset="6265.35">1575 1074 4386,'0'0'8727,"66"-3"-4968,-54 0-3747,1 0 1,-1-2 0,-1 0 0,18-10-1,-5-1-2754,-4 0-4074,-12 8 2624</inkml:trace>
  <inkml:trace contextRef="#ctx0" brushRef="#br0" timeOffset="6669.41">1668 863 6035,'0'0'8478,"-10"-8"-7053,18 9-1394,-2 0 0,2 1 0,0 1 0,-2-1 0,2 1 0,-2 0 0,1 0-1,0 2 1,-1-1 0,1 0 0,-1 1 0,7 8 0,-4-5-8,0 1-1,0 0 0,-1 1 1,0 0-1,-1 1 1,1-1-1,6 17 1,-12-22 12,0-1 0,-1 0 1,1 0-1,-1 1 0,0-1 1,-1 0-1,1 2 0,-1-2 1,0 0-1,0 2 1,0-2-1,0 0 0,0 2 1,-1-2-1,0 0 0,0 1 1,0 0-1,-1-1 0,1 1 1,-1-1-1,0 0 0,0-1 1,-3 7-1,-2 0-293,0-1-1,1 0 1,-2 0-1,0-2 1,0 1-1,-1-1 1,1 0-1,-11 7 1,12-11-3224</inkml:trace>
  <inkml:trace contextRef="#ctx0" brushRef="#br0" timeOffset="9355.25">2022 810 5651,'0'0'8115,"0"-6"-6292,0 3-770,-1 7-623,-17 70-73,15-59-207,-2 0 1,1 0 0,1 1 0,1-1 0,0 21 0,1-15 2,1-15-96,-1 0-1,1-1 0,1 2 1,-1-1-1,1 0 1,-1 0-1,3 8 1,-2-12-52,0-1 0,0 2 0,0-2 0,0 1 0,0-1 0,0 0 0,1 1-1,-1-1 1,0 0 0,1 0 0,-1 0 0,1 0 0,-1 1 0,0-1 0,1-1 0,0 1 0,-1 0 0,1-1 0,0 1 0,0-1 0,-1 0 0,1 1 0,0-1 0,-1 0 0,1 0 0,0 0 0,1-1 0,0 1-180,0 1 0,0-1 0,-1 0 0,1-1 1,-1 1-1,1-1 0,0 1 0,0-1 0,0 0 0,-2 0 0,2-1 0,0 1 0,-1 0 1,4-3-1,3-14-3426,-6-10-3920,-3 18 4557</inkml:trace>
  <inkml:trace contextRef="#ctx0" brushRef="#br0" timeOffset="9568.04">2039 973 3570,'0'0'8689,"-1"-1"-8554,1 1-1,-1-1 1,0 1 0,1-1 0,-1 0-1,1 1 1,0-1 0,-1 0 0,1 1-1,-1-1 1,1 0 0,0 0-1,0 0 1,0 1 0,-1-1 0,1 0-1,0-1 1,0 1 0,0 1 0,0-1-1,0 0 1,0 0 0,1-1-1,30-9 25,9-2-1147,-21-1-4231,-18 9 1282</inkml:trace>
  <inkml:trace contextRef="#ctx0" brushRef="#br0" timeOffset="9798.5">2058 840 5939,'0'0'8163,"12"-20"-7842,-8 20-257,-1 0 16,5 0-80,0 0-128,-1 0-593,2 0-1120,-2 7-2529,-3 3-2753</inkml:trace>
  <inkml:trace contextRef="#ctx0" brushRef="#br0" timeOffset="12261.72">2263 918 6115,'0'0'7513,"-6"-2"-7041,3 2-434,-1-1 1,1 1-1,-1 0 1,1 0-1,0 0 1,-1 0-1,1 1 1,-1 1-1,2-2 1,-2 1-1,1 0 1,-1 1-1,1-1 1,0 1-1,1-1 1,-1 1-1,0 0 1,0 1-1,0-1 1,0 1-1,1-1 1,0 1-1,0 0 1,-1 0-1,1 0 1,0 0-1,0 0 1,0 1-1,-1 5 1,-9 27 288,11-34-307,1-1 0,-1 1-1,1 0 1,-1 1 0,1-1 0,0-1 0,0 1-1,0 0 1,0 0 0,0 0 0,0-1-1,1 2 1,-1-1 0,0 0 0,1 0-1,-1-1 1,2 3 0,-1-3-11,1-1 0,-1 2 1,1-1-1,0-1 0,-1 0 0,0 1 0,0-1 1,1 0-1,0 0 0,-1 1 0,1-1 0,0-1 1,-1 1-1,1 0 0,0 0 0,-1-1 0,1 1 1,1-3-1,27-11-91,-25 8 47,1-1 0,-1-1-1,0 0 1,-1 1 0,1-2-1,-1 1 1,-1 0 0,1-2 0,-2 2-1,1-1 1,-1 0 0,2-12-1,0-9 198,-2-1-1,-1-41 0,-1 62-68,0 10 342,0 26-353,0 152 884,0-175-955,0-1-1,0 1 0,1-1 1,0 1-1,-1 0 1,1-1-1,0 1 1,0-1-1,0 0 1,1 0-1,-1 1 1,0-1-1,1 0 0,-1 0 1,1 0-1,0 0 1,0-1-1,-2 2 1,2-2-1,0 1 1,0-1-1,1 0 1,-1 1-1,3 0 0,-4-2-8,0 1-1,0 0 0,1-1 0,0 1 0,-1-1 0,1 1 0,0-1 0,0 0 0,-1 2 0,1-2 0,0 0 0,0 0 0,-2-2 0,2 2 0,0 0 0,-1 0 0,1-1 0,0 1 0,-1-1 1,1 0-1,0 1 0,-1-1 0,1 0 0,-1 0 0,0 0 0,0 0 0,0 0 0,1 0 0,-1-1 0,0 1 0,0-1 0,2-2 0,2-9-37,-2 0 0,1 0 0,0 0 0,-2 1 0,1-1 0,-2-1 0,1-23 0,-2 110 100,1-73-68,-1 1-1,1-1 1,-1 1-1,0-1 0,0 1 1,1-1-1,-1 2 1,1-2-1,-1 1 1,1-1-1,0 0 1,-1 1-1,1-1 1,0 0-1,-1 0 1,1 1-1,0-1 1,0 0-1,-1 0 1,1 0-1,0 0 1,-1 0-1,1 0 0,0 0 1,0 0-1,-1 0 1,1 0-1,0 0 1,-1-1-1,1 1 1,0 0-1,-1 0 1,1-1-1,-1 1 1,0 0-1,2-1 1,0-1-12,0 2 0,1-1 1,-1 0-1,0 0 1,0 0-1,0 0 0,-1 0 1,1-1-1,0 1 1,0-1-1,3-3 0,-4 3 10,3-4-4,-2-1-1,1 0 0,0-1 1,0 1-1,-1-1 1,0 1-1,2-16 1,-4 22 34,0 52-72,0-45 71,0 0 0,0 1 0,1-1 0,0 1 0,-1-1 1,1 1-1,1-1 0,3 10 0,-4-15-18,0 2-1,0-2 1,0 1-1,0-1 1,1 1-1,-1-1 1,1 0-1,-2 1 0,1-1 1,1 0-1,0 1 1,-1-1-1,1 0 1,0-1-1,-1 1 1,1 0-1,0-1 1,0 1-1,0-1 1,-1 0-1,0 1 1,1-1-1,0 0 1,0 0-1,0 0 1,0 0-1,0-1 1,0 1-1,0 0 1,-2-1-1,4 0 1,-1 0-15,0-1 1,-1 0 0,1 1 0,-1-1-1,0 1 1,0-1 0,0 0 0,0 0-1,0 0 1,0-1 0,0 1 0,0 0-1,-1 0 1,2-3 0,22-46-551,-15 29-38,-8 19 450,-2 0 0,2 0 0,0 0-1,1-1 1,-1 1 0,0 0 0,1 1 0,0-1 0,-1 0-1,0 1 1,1 0 0,5-3 0,-7 5-252,-1-4 196,-2-4 191,-12 7 401,10 1-397,2 0 35,-1 1 0,1-1 0,0 1 0,-1-1 0,2 1 0,-1 0 0,-1 0 0,1 0 0,0 0 0,0 0 0,0 2 0,0-2 0,0 1 0,1-1 0,-1 1 0,1 0 0,-1-1 0,1 1 0,-1 1 0,1-1 0,-1 0 0,1 0 0,0 1 0,0-1 0,0 0 0,0 1-1,1 0 1,-1-1 0,1 1 0,-1-1 0,1 4 0,-2 12 207,0-1 1,1 2-1,1 24 0,0-28-148,0-14-79,0 0-1,0-1 1,0 1-1,0 0 1,0 0-1,1 0 0,-1 0 1,0-1-1,1 1 1,-1 0-1,0 0 1,1-1-1,-1 1 1,1 1-1,-1-2 1,0 1-1,0 0 0,1-1 1,0 1-1,-1-1 1,1 1-1,0-1 1,-1 1-1,1-1 1,0 1-1,0-1 1,-1 0-1,1 1 0,0-1 1,0 0-1,0 0 1,-1 0-1,1 1 1,0-1-1,0 0 1,0 0-1,0 0 0,0 0 1,-1-1-1,1 1 1,0 0-1,-1 0 1,1 0-1,0-1 1,-1 1-1,1 0 1,1-1-1,2 0-34,-1-1 1,1 1-1,-1-2 1,0 2-1,1-1 1,-1 0-1,1 0 0,-1-1 1,4-4-1,12-22-344,-17 25 282,0 0 1,0-1 0,0 1-1,1 0 1,-1 0 0,1 0-1,0 1 1,0 0 0,0 0 0,1-1-1,-2 1 1,2 1 0,0-1-1,-1 1 1,1-1 0,-1 1 0,2 1-1,-1-1 1,7-1 0,2 18 188,-10-8 355,-11-11-257,7 3-188,-1 0 0,0 0 0,1 0 1,-1 0-1,0 1 0,1-1 0,-1 1 1,0-1-1,1 1 0,-1-2 1,0 2-1,0 0 0,0 0 0,0 0 1,0 0-1,1 2 0,-1-2 0,0 0 1,0 1-1,0-1 0,0 1 0,1 0 1,-1 0-1,0-1 0,0 1 0,1 0 1,0 1-1,0-1 0,-1 0 0,1 0 1,-1 2-1,1-2 0,0 1 0,-1-1 1,-1 4-1,0-1 50,1 1 0,-1 0 0,0-1 1,0 2-1,1-1 0,-1 1 0,1-1 0,0 0 0,2 1 0,-2-1 1,0 12-1,24-39-29,-10-2-116,-3 5 56,-9 20 33,0-1-1,0 0 1,0 0 0,0 0-1,0 0 1,0 0 0,0 1-1,0-1 1,0 0 0,0 0 0,0 0-1,0 0 1,0 0 0,0 1-1,0-1 1,0 0 0,1 0-1,-1 0 1,0 0 0,0 0 0,0 0-1,0 1 1,0-1 0,0 0-1,0 0 1,0 0 0,0 0-1,1 0 1,-1 0 0,0 0-1,0 0 1,0 0 0,0 0 0,0 1-1,1-1 1,-1 0 0,0 0-1,0 0 1,0 0 0,0 0-1,0 0 1,1 0 0,-1 0 0,0 0-1,0 0 1,0 0 0,0 0-1,0 0 1,1-1 0,-1 1-1,0 0 1,0 0 0,0 0-1,0 0 1,0 0 0,1 0 0,-1 0-1,0 0 1,0 0 0,0 0-1,0 0 1,0-1 0,0 1-1,0 0 1,1 3 20,-1-1 1,0 2-1,1-2 1,0 1-1,-1-1 0,1 1 1,0-1-1,0 2 1,0-2-1,1 0 0,-1 0 1,0 1-1,0 0 0,1-1 1,0 0-1,-1 0 1,1-1-1,0 1 0,0 0 1,0-1-1,1 2 0,-2-2 1,1 0-1,1 0 1,-1 0-1,0 0 0,1 0 1,-1 0-1,1-1 1,-2 1-1,2-1 0,0 0 1,-1 1-1,1-1 0,0 0 1,-1-1-1,1 1 1,-2 0-1,2-1 0,-1 0 1,1 1-1,-1-1 0,1 0 1,-1 0-1,0 0 1,0-1-1,0 1 0,0-2 1,0 2-1,0-1 1,0 0-1,0 1 0,3-6 1,4-9-89,0-1 0,-1 0 1,0 0-1,-2-2 0,0 1 1,0 0-1,-2-2 0,0 2 1,0-1-1,-1-1 0,-2 1 1,1-22-1,-2 40 111,-2 14-5,-7 24 87,-13 77 417,21-104-471,0 1 0,1 1-1,-1-1 1,2-1 0,-1 2 0,2-1 0,-2 0-1,6 14 1,-5-22-64,0 0 0,0 0 0,1-1 0,-1 2-1,1-2 1,0 1 0,0-1 0,-1 0 0,1 2 0,0-2-1,0 0 1,0-1 0,1 1 0,-1 0 0,1-1 0,-1 1-1,0 0 1,1-1 0,0 1 0,-1-2 0,1 1 0,0 0-1,-1 0 1,1-1 0,5 1 0,-4-1-53,-1 0-1,1 0 1,1 0 0,-1-1 0,0 1-1,-1-1 1,1 0 0,0 0 0,0 0 0,0-1-1,-1 0 1,1 0 0,-1 0 0,1 0-1,-1-1 1,0 1 0,0-2 0,3-1-1,2-5-23,-2 1-1,1-1 0,0 0 1,-2 0-1,1-1 0,-1 0 1,-1-1-1,1 1 0,-1 0 1,-1-1-1,0 0 0,-1-1 1,0 1-1,0-17 1,-2 29 420,-1 28 501,-2-5-506,0-1 0,-1 43 0,4-64-397,1-1 0,-1 0 0,0 0 0,0 0-1,0 1 1,1-1 0,-1 0 0,0 0 0,1 0 0,-1 0 0,0 0 0,0 1 0,1-1 0,-1 0 0,0 0 0,1 0 0,-1 0-1,0 0 1,1 0 0,-1 0 0,0 0 0,1 0 0,-1 0 0,0 0 0,0 0 0,0 0 0,0-1 0,0 1 0,1 0 0,-1 0-1,0 0 1,0 0 0,1 0 0,-1-1 0,0 1 0,0 0 0,1 0 0,-1-1 0,0 1 0,0 0 0,0 0 0,1-1 0,-1 1-1,0 0 1,0 0 0,0-1 0,0 1 0,0 0 0,0-1 0,1 1 0,-1 0 0,0 0 0,0-1 0,0 1 0,0 0 0,0-2-1,0 2 1,0 0 0,0-1 0,-1 1 0,1-10-2895,0-2-1759</inkml:trace>
  <inkml:trace contextRef="#ctx0" brushRef="#br0" timeOffset="12461.56">2755 899 7619,'0'0'5251,"46"-20"-5923,-22 10-865,-5-1-944,-3 2-449</inkml:trace>
  <inkml:trace contextRef="#ctx0" brushRef="#br0" timeOffset="12599.05">2909 796 6307,'0'0'7475,"9"-20"-7299,-2 20-832,-3 0-2305,4 0-2482</inkml:trace>
  <inkml:trace contextRef="#ctx0" brushRef="#br0" timeOffset="13046.68">3194 823 12454,'0'0'5594,"-5"8"-5234,0-1-290,2-1 0,0 1 0,0 0 0,0 1 0,0-2 0,0 2 0,2-1 0,-1 2 0,1-1 0,0-1 0,0 1 0,0 14 0,1-21-66,1-1 0,-1 1-1,1-1 1,-1 1-1,1-1 1,-1 2 0,1-2-1,-1 0 1,1 1 0,0-1-1,-1 1 1,0-1 0,0 0-1,1 0 1,0 0 0,-1 1-1,1-1 1,0 0 0,0 0-1,-1 0 1,1 0 0,0 0-1,-1 0 1,1 0 0,0 0-1,-1 0 1,1 0 0,0-1-1,-1 1 1,2-1 0,22-6-16,-21 3-35,1 1 0,0-2 0,-1 2 0,1-1 0,-2-1 0,1 1 0,0-1 0,-1 0 0,1 1 0,-1-1 0,0-1 0,0 1 0,-1 1 1,0-2-1,0 1 0,0 0 0,0-1 0,0 1 0,-1-2 0,0 2 0,-1-8 0,0 12 5,-1 1-1,1-1 0,0 1 1,-1 0-1,1-1 1,-1 1-1,0 0 1,1 0-1,-1 0 0,0 0 1,1 0-1,-1 1 1,1-1-1,-1 0 1,1 1-1,0-1 0,-1 1 1,1 0-1,-1-1 1,1 1-1,-3 2 1,1 0-536,-1 8-3671,4-5-1092</inkml:trace>
  <inkml:trace contextRef="#ctx0" brushRef="#br0" timeOffset="13403.28">3416 802 7171,'0'0'7409,"-1"13"-6918,-1 8-309,-1-9 90,2-1 0,0 1 0,0 0 0,2 20 0,0-34-255,0-1 0,0 1-1,1-1 1,-1 0 0,1 1 0,0 0-1,0-1 1,0 1 0,2-3 0,1-1 10,0 0-135,1-4 205,1 1-1,0 1 0,-1 0 0,2 1 0,11-11 1,-17 17-47,-1 0 1,1 0 0,0 0 0,-1 0-1,0 0 1,1 1 0,0-1 0,0 0-1,0 1 1,0 0 0,0-1 0,0 1-1,0 0 1,0 0 0,-1 0 0,1 0-1,0 1 1,0-1 0,0 0 0,-1 1-1,1-1 1,0 1 0,0 0 0,0 0-1,-1 0 1,0 0 0,1 0 0,0 0-1,-1 0 1,1 1 0,-1-1 0,1 1-1,-1-1 1,0 1 0,1-1 0,0 3-1,19 32 706,-6-11-1594,-5-10-3119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36.7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0 441 8452,'0'0'5378,"0"36"-3481,0 130 1910,0-165-3532,2-1-249,0 0 0,0-1 0,0 1 0,-1-1-1,1 1 1,-1-1 0,1 0 0,-1 0 0,1 1 0,0-1 0,-1-1-1,3-2 1,6-10 122,-2-1-1,1 0 0,-2-1 1,0 0-1,-1-1 1,0 1-1,3-19 0,-8 35-102,1-1 0,-1 1 0,1 0 0,-1 0-1,1 0 1,-1 0 0,0 0 0,1 1-1,-1-1 1,0 0 0,0 1 0,0-1 0,1 1-1,-1-1 1,0 1 0,1 0 0,-1-1-1,0 1 1,0 0 0,2 2 0,20 7-12,-15-9-16,0 0-1,0 0 1,0-1-1,0-1 0,1 1 1,-2-1-1,1-1 1,1 0-1,-2 0 1,12-6-1,-15 6-4,-1 0-1,1-1 1,-1 1 0,1-1 0,-1 0-1,-1 0 1,1 0 0,-1-1 0,1 0-1,0 1 1,-1-1 0,0 0 0,0 1-1,0-2 1,-1 1 0,0 0 0,0 0-1,0 0 1,0-1 0,0 0 0,0 1-1,-1-8 1,1 4 3,-1 1 1,1 0-1,-2-1 0,1 1 1,-1 0-1,0-1 0,-1 1 1,1 0-1,0-1 0,-6-9 1,6 14-27,0 1 0,-1 0 0,1-1 1,-1 1-1,0 0 0,0 0 0,0 0 0,0 1 1,1-1-1,-1 0 0,0 1 0,-1-2 1,1 2-1,0 0 0,-1 0 0,1 0 1,-1 0-1,1 0 0,0 1 0,-1-1 0,1 1 1,-1-1-1,0 1 0,1 0 0,-1 0 1,0 0-1,1 1 0,0-1 0,-1 1 1,1-1-1,-5 2 0,4 0-279,1 0 0,-1 1 0,2-1 0,-2 0 0,1 0 0,0 0 0,0 0 0,0 1 0,0 0 0,0-1 0,0 1 0,1 1 0,-1-2 0,1 1 0,0 0 0,1 0 0,-1 0 0,0 0 0,1 1 0,-1 0 0,1-1 0,0 0-1,0 6 1,0 11-4373</inkml:trace>
  <inkml:trace contextRef="#ctx0" brushRef="#br0" timeOffset="261.62">401 421 11957,'0'0'4306,"0"64"-4081,0-40-49,-4 1-112,0-1-16,1-6-48,-1-1-384,-1-8-1313</inkml:trace>
  <inkml:trace contextRef="#ctx0" brushRef="#br0" timeOffset="413.13">432 353 7892,'0'0'9620,"0"-11"-9876,0 33-64,0 0-1473,0 0-4482</inkml:trace>
  <inkml:trace contextRef="#ctx0" brushRef="#br0" timeOffset="910.57">613 497 8516,'0'0'8708,"-17"-3"-8049,-47-1-264,61 5-371,2-1 0,-1 1 1,0-1-1,-1 1 0,1 0 1,0-1-1,0 2 0,0-1 1,0 1-1,0-1 0,0 0 1,1 1-1,-1-1 0,1 1 1,-1-1-1,0 1 0,1 0 1,0-1-1,-1 1 0,1 0 1,0 1-1,0-1 0,-1 3 1,0-1 22,0 1 1,0 0 0,1 1 0,0-2-1,0 1 1,0 0 0,0 10-1,2-15-45,-1 1 0,1 0 0,-1-1 0,1 1 0,-1-1 0,1 1 0,-1-1 0,0 1 0,1-1 0,-1 1 0,1-1-1,0 1 1,-1-1 0,1 0 0,0 1 0,0-1 0,-1 0 0,1 0 0,0 0 0,0 0 0,0 1 0,-1-1 0,1 0-1,0 0 1,0-1 0,0 1 0,-1 0 0,1 0 0,0 0 0,0 0 0,1-1 0,25-6 59,-20 3-75,0-1 0,0-1-1,-2 1 1,2 0 0,-1-1-1,-1-1 1,0 1 0,0-1-1,0-1 1,0 1 0,-2 0 0,1-1-1,5-12 1,2-13-12,-1 1 0,7-37 0,-12 47 72,0 4 628,-3 19 173,-4 30 525,1-7-1461,1-7-20,-1-1 121,1-1 0,1 0 0,0 1 0,1-1 0,6 29 0,-6-39-301,-1-1 0,1-1 0,0 1 0,0 0 0,0-1 0,1 1 0,-1 0 0,1-1 1,-1 0-1,7 5 0,-5-4-478,0-2-1,-1 1 1,2-1 0,-1 0 0,1 0 0,0 0 0,-1-1 0,0 0 0,1 0 0,9 1 0,9-1-5356</inkml:trace>
  <inkml:trace contextRef="#ctx0" brushRef="#br0" timeOffset="1251.28">891 409 8148,'0'0'9255,"-4"1"-8722,2-1-466,0 1-1,0 0 0,0-1 1,0 1-1,0 0 0,0 0 1,0 0-1,0 1 1,0-1-1,1 0 0,0 1 1,0-1-1,-1 1 0,1 0 1,-1 0-1,1 0 1,0-1-1,0 1 0,0 0 1,-1 3-1,-1 0 71,1 1 0,0 0-1,1-1 1,-1 1 0,2 0 0,-1 0 0,0 0 0,1 9-1,0-14-120,0 0-1,0 0 1,0 0-1,0 1 1,0-1-1,0 0 1,0 0-1,0 0 1,1 0-1,-1 0 0,0 1 1,1-1-1,-1 1 1,0-1-1,1 0 1,-1 0-1,1 0 1,0 0-1,-1-1 1,1 1-1,0 0 0,0 0 1,0 0-1,1 0 1,0 0 2,1 0 0,-1-1-1,0 1 1,0-1 0,1 0 0,-2 1 0,1-1 0,1 0 0,-1-1 0,0 1 0,1 0-1,2-1 1,-3 0-6,0 0 0,-1 0-1,1 0 1,-1 0-1,1 0 1,0 0 0,-1 0-1,1-1 1,-1 1-1,1-2 1,-1 2 0,1-1-1,-1 1 1,0-1-1,0 0 1,0 0 0,0 1-1,0-1 1,-1 0 0,0 0-1,1 0 1,0 0-1,-1-1 1,0 1 0,1 0-1,-1-3 1,1-68 214,-1 55-160,0 16-63,0 1 0,0 0 0,0 0 0,0-1 0,-1 1-1,1 0 1,0 0 0,-1 0 0,1-2 0,0 2 0,-1 0 0,0 0 0,1 0 0,0 0 0,-1 0 0,1 0-1,-1 0 1,0 0 0,0 0 0,0 1 0,0-1 0,0 0 0,0 0 0,0 1 0,0-1 0,0 1 0,0-1-1,0 1 1,0-1 0,0 1 0,-1-1 0,1 1 0,0 0 0,0 0 0,0 0 0,-1 0 0,2 0 0,-1 0-1,0 0 1,-1 0 0,1 0 0,0 0 0,0 1 0,-2 0 0,-1 0-133,1-1 0,0 1 0,1 0 0,-1 0-1,0 1 1,0-1 0,0 1 0,0-1 0,0 1 0,1 0 0,-1 1 0,1-1-1,0 1 1,0-1 0,-1 1 0,-1 2 0,-1 29-5641,5-21-960</inkml:trace>
  <inkml:trace contextRef="#ctx0" brushRef="#br0" timeOffset="1813.89">1037 407 12470,'0'0'6267,"0"6"-6115,-1 27 363,3 76 1275,-2-107-1778,0-1 0,0 0 1,0 1-1,0-1 1,1 2-1,-1-2 0,0 0 1,1 1-1,-1-1 0,1 0 1,0 1-1,-1-1 1,1 0-1,0 0 0,0 1 1,-1-1-1,0 0 0,1 0 1,1 0-1,-1 0 1,0 0-1,0-1 0,0 1 1,0 0-1,1 1 0,-1-2 1,0 1-1,0-1 1,1 1-1,-1-1 0,3 1 1,-3-1-2,1 0 1,-1-1-1,1 1 0,0 0 1,0-1-1,0 1 1,-1-1-1,1-1 0,0 2 1,-1-1-1,1 0 1,0 0-1,-1 0 0,1-1 1,-2 1-1,2 0 1,-1 0-1,0-1 0,0 1 1,1-1-1,-1 1 1,0-1-1,0-1 0,8-12 23,-5 7-14,2-1-1,-1 0 1,-1 0 0,0 0-1,-1 0 1,0-1 0,0 0-1,3-17 1,-6 27-52,3 2 4,0 0 0,0 0 0,-1 1 0,0-1 0,1 1 0,0-1 0,-1 1 0,0 1 0,2 2 0,-2-3 31,0 0 0,0 0 0,-1-1-1,1 1 1,1 0 0,-1 0 0,1-1 0,-1 0 0,1 0-1,0 0 1,0 0 0,-1 0 0,1-1 0,4 2 0,-2 0 4,1-1 0,-1-1 0,1 0 0,-1 0 0,1 0 0,-1-1 0,1 0 0,0 0 0,0 0 0,-1-1 0,1 0 0,5-1 0,-8 0 2,0 0 0,0 0 0,0 0 0,0 0 0,0 0 1,0-1-1,-1 1 0,0-1 0,1 1 0,-1-1 0,0-1 0,1 1 0,-1 0 1,-1 0-1,1 0 0,0 0 0,-1-1 0,0 0 0,1 0 0,-2-3 0,2 3 6,-1 0 0,0-2 0,0 2 0,0 0 0,0 0 0,-1 0-1,1-2 1,-1 2 0,-1 0 0,1 0 0,0-1 0,-1 0 0,0 1-1,-2-7 1,2 9-34,0 1-1,0-2 1,0 1-1,-1 0 0,1 1 1,-1-1-1,0 1 1,0-1-1,0 1 0,1 0 1,-1 0-1,0-1 1,-1 1-1,1 1 1,1-1-1,-1 0 0,0 1 1,0-1-1,-1 1 1,1-1-1,0 1 0,0 0 1,-1 0-1,1 0 1,1 0-1,-2 0 1,-2 2-1,3-2-226,1 0 0,-1 0 1,1 1-1,0-1 0,-1 1 1,1-1-1,0 1 0,-1-1 0,1 1 1,0 0-1,1 0 0,-2 0 0,1 0 1,0 0-1,0 0 0,0 0 0,-1 2 1,-7 11-3616</inkml:trace>
  <inkml:trace contextRef="#ctx0" brushRef="#br0" timeOffset="2588.25">1466 429 12950,'0'0'2937,"14"-4"-2793,42-7-93,-28-2-108,-28 13 135,1-1 1,-1 1 0,0-1-1,1 1 1,-1-1 0,1 1-1,-1-1 1,0 1 0,1-1-1,-1 1 1,0-1 0,0 1-1,0-1 1,1 1 0,-1-1-1,0 0 1,0 1 0,0-1-1,0 1 1,0-1 0,0 0-1,0 1 1,0-1 0,0 1-1,0-2 1,-1 1 98,0 0 0,1 0 0,-1-1 0,0 0 0,0 1 0,0 0 0,1 0 0,-1 0 0,0 0 0,0 1 0,0-1 0,0 0 0,-1 0 0,1 1 0,0-1 0,0 0 0,-1 1 0,1 0 0,0-1 0,-1 1 1,1 0-1,0-1 0,-1 1 0,-1 0 0,1 0-104,-1 0 0,0 1 0,-1-1 0,1 1-1,0 0 1,0-1 0,1 1 0,-1 1 0,0-1 0,0 0 0,0 1 0,0-1 0,1 2 0,-1-1 0,1 0 0,0 0 0,0 0 0,0 1 0,-1-1 0,1 1 0,1-1 0,-1 1 0,0 0 0,0 0 0,1 0 0,-2 4 0,1 3-44,-1 0 0,0 0 0,1 1 1,0-1-1,0 1 0,1-1 0,1 14 0,0-23-38,0 1 0,0 0 0,0-1-1,1 1 1,-1-1 0,0 1 0,1-1 0,-1 0-1,1 1 1,0-1 0,-1 0 0,1 1 0,0-1-1,0 0 1,0 0 0,0 0 0,0 0 0,0 0-1,0 0 1,0 1 0,0-1 0,2 1 0,1 0-113,0 0 0,0 0 0,1-1 1,-2 1-1,2-1 0,-1 0 1,7 1-1,4-1-615,0-1 0,1 0 1,18-2-1,-25 0 264,-2 1 0,2-1 0,-1-1 1,0 1-1,0-2 0,0 0 0,-1 0 0,0 0 0,1-1 1,-2 1-1,11-11 0,-12 10 342,0 0 0,-1-1 0,1 1 0,-1 0 1,-1 0-1,6-12 0,-7 12 430,0-1 1,0 1-1,0 0 1,0-1-1,-2 1 0,1-1 1,0 0-1,0-10 1,-2 16-129,1-1 0,-1 0 1,1 1-1,-1-1 0,1 1 0,0-1 1,-1 1-1,1 0 0,-1-1 1,1 1-1,-1 0 0,0-1 0,1 1 1,-1 0-1,0 0 0,0-1 1,1 1-1,-1 0 0,0 0 1,1 0-1,-1 0 0,0 0 0,0 0 1,1 0-1,-1 0 0,0 0 1,1 1-1,-1-1 0,0 0 0,0 0 1,0 1-1,-25 9 174,25-8-319,-1 0 0,0 0 0,0 0 0,0 1 0,0-1 0,1 1 0,-1-1 0,1 1 0,0 1 0,-1-2 0,1 1 0,1 0 0,-1 0 0,0 0 0,1 0 0,-1 4 0,1-6-26,0 0-1,0 0 0,0 0 1,0 1-1,0-1 0,0 0 1,0 0-1,1 0 0,-1 1 1,0-1-1,1 0 0,-1 0 1,1 0-1,-1 0 1,1 0-1,0 1 0,-1-1 1,1 0-1,0 0 0,0 0 1,0 0-1,-1-1 0,1 1 1,0 0-1,0 0 0,0-1 1,0 1-1,0-1 1,1 1-1,-1-1 0,0 1 1,0-1-1,0 0 0,-1 1 1,1-1-1,1 0 0,-1 0 1,0 0-1,3 0 0,-1 0 4,1 0 0,0-1 0,-1 1 0,0-1 0,1 0 0,-1 0 0,1 0 0,-1 0 0,1-1 0,-2 0 0,1 1 0,1-2-1,-1 1 1,0-1 0,0 1 0,3-5 0,-1 1-27,0-1-1,0 1 1,-1 0-1,-1-2 1,1 2-1,-1-1 1,5-14-1,-1-2-26,-3 0 0,1 0-1,-1-1 1,1-39 0,-4 49 51,1-8 10,-1 1 1,-1-1-1,-1 0 0,0 0 1,-2 0-1,0 1 0,-1 0 1,-7-23-1,7 41 322,2 11-283,-1 16-133,3-23 99,-3 71 203,5 84-1,0-127-111,1-2 1,2 0-1,-1-1 0,3 1 1,0-1-1,14 34 0,-20-57-197,0 0 1,0 0-1,1 1 0,-1-1 0,1-1 0,-1 1 0,0 0 0,1-1 0,0 0 0,0 1 0,1-1 0,-1 1 0,0-1 0,1 0 1,-1 0-1,0-1 0,1 1 0,-1-1 0,1 1 0,0-1 0,0 0 0,0 0 0,0 0 0,4 0 0,-1-1-4300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34.8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77 810 96,'0'0'1129,"-8"-10"-1367,-32-43-444,22 20 2933,14 25-1025,-3-10 10037,21 15-2347,7 2-11489,527-28 4521,-318 22-1785,451-19-123,-326 18-11,13-1 49,-367 9-78,4 0 1,-1 0 0,0-1 1,0 1-1,1-2 0,0 1 1,-1 0-1,7-4 0,-10 5-17,-1-1-90,1 1-1,-1-1 1,0 1-1,0-1 0,0 0 1,1 1-1,-1-1 1,0 1-1,0-1 1,0 0-1,0 1 1,0-1-1,0 0 1,0 1-1,0-1 0,0 1 1,-1-2-1,1 1 1,0 1-1,0-1 1,0 1-1,-1-1 1,1 0-1,0 1 1,-1-1-1,1 1 0,0-1 1,-1 1-1,1-1 1,-1 1-1,-52-15-9209,15 7-1705</inkml:trace>
  <inkml:trace contextRef="#ctx0" brushRef="#br0" timeOffset="815.49">1176 587 3810,'0'0'14788,"-2"-6"-13465,-2-9-947,0-1-1,1 0 1,1 0-1,0-1 1,1-22-1,-1-5-251,2-104 67,3 116-165,-2 0 0,-2 0 0,0 0 0,-2 1 0,-12-60 0,15 90-24,0 0 0,-1 0 0,1 0 0,0 0-1,-1 0 1,1 0 0,0 0 0,-1 0 0,0-1 0,1 1 0,-1 0 0,1 0-1,-1 1 1,0-1 0,0 0 0,1 0 0,0 1 0,-1-1 0,-2 0 0,3 0-5,-1 1 0,0 0 1,0 0-1,1 1 0,-1-1 1,0 0-1,1 0 0,-1 0 1,0 0-1,0 1 0,1-1 1,-1 0-1,0 0 0,1 1 1,-1-1-1,1 1 0,-1-1 1,1 1-1,-1-1 0,0 1 1,0 0-1,-23 40-113,20-33 146,-89 164 2,104-216-122,-5 35 51,0-1 0,-1 1 0,1 0 1,1 1-1,0 0 0,12-10 0,-17 17 33,-1 0 0,0 0 0,1-1 0,0 1 0,0 0 0,0 0 0,0 0 0,0 1 0,0-1 0,0 1-1,0-1 1,0 1 0,0 0 0,-1 0 0,1 0 0,0 0 0,0 0 0,0 0 0,0 1 0,0-1 0,0 1-1,0 0 1,0-1 0,0 1 0,0 0 0,-1 0 0,1 1 0,-1-1 0,1 0 0,0 1 0,-1-1-1,1 0 1,-1 1 0,1-1 0,-1 1 0,0 0 0,1-1 0,-1 1 0,1 3 0,52 88 216,-5-6-822,-11-37-4106,-26-34-266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9.8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7 168 1377,'0'0'12285,"-4"10"-11442,2 30 227,2 67 0,2-37-435,2-98-49,13-49 0,-11 51-494,3-13-35,-6 18-38,3 0-1,0-1 1,13-33-1,-19 55-18,0-1 1,0 1-1,1-1 0,-1 1 1,0-1-1,0-1 0,1 2 0,-1-1 1,0 1-1,1-1 0,-1 1 1,1 0-1,-1-1 0,0 1 0,1-1 1,-1 1-1,1 0 0,-1-1 1,1 1-1,0 0 0,-1 0 0,1-1 1,-1 1-1,1 0 0,-1 0 0,1 0 1,0 0-1,-1-1 0,1 1 1,0 0-1,11 15 17,2 30 96,11 130 199,-25-174-305,0-1 0,0 1 0,0-1 0,0 0 0,0 1 0,0-1 0,0 1 0,0-1 0,0 0 0,0 1 0,1-1 0,-1 0 0,0 2 0,0-2 0,0 1 0,0-1 0,1 0 0,-1 0 0,0 1 0,0-1 0,1 0 0,-1 1 0,0-1 0,1 0 0,-1 0 0,0 1 0,1-1 0,-1 0 0,0 0 0,1 0 1,-1 0-1,0 0 0,1 1 0,0-1 0,7-12 135,4-21-63,-12 32-79,24-63 61,-23 62-71,1-2 0,-1 2 0,0-1 0,1 1 0,0 0 0,-1 0 0,1 0 0,-1-1 0,1 1 0,0 0 0,0 0 0,1 1 0,-1-1 0,0 1 0,1-1 0,-1 1 0,1-1 0,-1 1 0,1 0 0,4-1 0,-6 3 5,0 0 0,0 0 0,0 2 1,0-2-1,0 0 0,0 0 1,-1 0-1,1 1 0,0-1 0,-1 0 1,1 1-1,-1-1 0,1 1 1,-1-1-1,0 2 0,0-2 0,0 1 1,0 1-1,5 34 121,-6 21 194,0-47-298,0 0 0,1 0 0,1 0 1,-1 1-1,1-2 0,1 1 0,0 0 0,3 12 0,-4-22-205,-1 1 0,1 0 0,0 0 1,-1-1-1,1 0 0,0 1 0,0-1 0,0 0 0,0 0 0,0 0 0,0 0 0,1 0 0,-1 0 1,0 1-1,1-1 0,-1 0 0,0 0 0,1-1 0,-1 1 0,0-1 0,0 1 0,1-1 0,-1 1 1,1-1-1,-1 0 0,1 0 0,-1 0 0,1 0 0,-1 0 0,1 0 0,-1 0 0,1 0 0,0-1 1,-1 1-1,1-1 0,-1 1 0,0-1 0,1 1 0,0-2 0,2-1-497,0 1-1,-1-1 0,1 1 1,-1 0-1,0-1 1,0-1-1,4-5 0,5-13 395,-7 6 760,-2-1 0,-1 1 0,1-1-1,-1-17 1,-1-34 6710,-3 70-7140,1 1 1,-1-1-1,0 0 1,1 0-1,0 2 1,-1-2-1,1 1 1,0-1-1,0 1 0,0 0 1,0 0-1,-1 4 1,0-1 45,0 1-17,0 0 0,0 0-1,0-1 1,1 2 0,0-2 0,0 2 0,1-2 0,0 8-1,0-13-58,0-1-1,1 0 0,-1 1 0,0-1 1,1 0-1,-1 1 0,0-1 0,1 0 1,-1 0-1,0 0 0,1 1 0,-1-1 1,1 0-1,-1 0 0,1 0 0,-1 0 1,0 0-1,1 0 0,-1 0 0,1 0 1,-1 0-1,1 0 0,-1 0 1,1 0-1,-1 0 0,1 0 0,-1 0 1,0 0-1,1 0 0,-1-1 0,1 1 1,-1 0-1,0 0 0,1 0 0,-1-1 1,0 1-1,1 0 0,-1-1 0,0 1 1,1 0-1,-1-1 0,0 1 0,1-1 1,18-13-12,-2-16-50,-15 26 50,1-1 1,0 0-1,-1 1 1,1 0-1,1-1 1,-1 1-1,1 1 1,-2-2 0,9-3-1,-9 13 11,-1 1 0,0-1 0,0 1 0,-1 0-1,1-1 1,-1 1 0,-1 5 0,1-10 6,0 7 34,1-1 0,-1 1 0,1-1 0,1 1 0,3 11 0,-5-18-27,0 1-1,0-1 1,0 0-1,1 0 1,-1 0-1,1 2 1,-1-2 0,1 0-1,0 0 1,-1 0-1,1 0 1,0 0-1,0 0 1,0-1 0,0 1-1,0 0 1,0 0-1,0-1 1,0 1-1,0 0 1,0-1 0,0 1-1,0-1 1,0 1-1,1-1 1,-1 0-1,0 2 1,0-2 0,0 0-1,1 0 1,-1 0-1,-1 0 1,1 0-1,1 0 1,-1 0 0,0-2-1,0 2 1,1 0-1,-1-1 1,1 0 0,0 0 0,0 0 1,0-1 0,-1 1 0,1-1 0,0 1 0,-1-1 0,1 0 0,-1-1 0,0 2 0,-1-1 0,1 0 0,0 0-1,0 0 1,0 0 0,0-2 0,-1 2 0,1 0 0,-1 0 0,1 0 0,-1-1 0,0-2 0,1-60 140,-1 48-121,0 17 57,14-1-437,-1 2 216,1 0 0,-1 1 0,20 5 0,-31-5 131,0-1 0,-1 0 0,1 1 0,-1-1 0,0 1 0,1-1 0,-1 2 0,-1-2 0,1 1 0,0 0 0,0 0 0,0 0 0,-1-1 0,1 1 0,0 0 0,-1 1 0,1-1 0,-1 0 0,0 0 0,0 0 0,0 0 0,0 0 0,0 1 0,0-1 0,0 0-1,-1 0 1,0 4 0,0-2 8,1 0-1,0 0 1,0 0-1,0 1 1,0-2 0,1 1-1,1 8 1,-1-11-10,0 0 0,-1 1 1,1-1-1,0 0 1,0 0-1,0 1 1,0-1-1,0 0 1,0 0-1,0-1 1,0 1-1,0 0 0,0 0 1,1-1-1,-1 1 1,0-1-1,0 1 1,1-1-1,-2 0 1,1 1-1,1-1 0,-1 0 1,0 0-1,1 0 1,-1 0-1,0 0 1,3 0-1,0 0-6,1 0 0,-1 0 0,0 0 1,1 0-1,-1-1 0,1 0 0,-1 0 0,1 0 0,-2-1 0,2 1 0,-1-1 0,0-1 0,0 1 0,0-1 0,-1 1 0,1-1 1,0-1-1,-1 1 0,0 0 0,1 0 0,-1-1 0,0 0 0,0 0 0,-2 0 0,2 0 0,-1-1 0,0 1 0,0 0 1,0-1-1,-1 0 0,3-8 0,3-10-66,-1-1-1,-1 1 1,0-2 0,-2 1 0,2-46 0,-5 69 250,0 29-67,-8 147 771,9-173-909,-1-1 1,0 1-1,1 1 1,0-2 0,-1 1-1,1 0 1,0-1-1,0 1 1,0-1-1,0 1 1,0-1 0,0 0-1,1 2 1,-1-2-1,-1 0 1,2 0-1,-1 0 1,1 0 0,-1 0-1,1 0 1,-1 0-1,1 0 1,0-1-1,-1 1 1,1-1 0,0 1-1,-1-1 1,4 1-1,17-3-7523</inkml:trace>
  <inkml:trace contextRef="#ctx0" brushRef="#br0" timeOffset="560.88">647 218 3954,'0'0'2227,"-8"-18"6868,8 41-8347,0 25 247,0-17-5680</inkml:trace>
  <inkml:trace contextRef="#ctx0" brushRef="#br0" timeOffset="732.51">658 89 8500,'0'0'4226,"17"5"-7075,-9 5-2546</inkml:trace>
  <inkml:trace contextRef="#ctx0" brushRef="#br0" timeOffset="1008.26">777 173 9556,'0'0'7956,"28"0"-7412,-4 0-80,-1 0-351,5-5-49,-4 0-64,-1 2-609,-2 3-431,-10 0-801,2 0-1409,-9 8-1568</inkml:trace>
  <inkml:trace contextRef="#ctx0" brushRef="#br0" timeOffset="1610.86">1055 230 8324,'0'0'7779,"-5"-7"-7037,3 5-723,2 0 18,-1 1-1,0-1 1,0 1 0,0 0 0,0-1 0,0 0 0,0 1 0,0 0 0,0-1-1,-1 1 1,1 0 0,0 0 0,-1 0 0,2 1 0,-2-1 0,1 0-1,-1 0 1,1 1 0,-1-1 0,0 1 0,1-1 0,-1 1 0,0 0-1,1 0 1,-1 0 0,0 0 0,1 0 0,-1 0 0,0 0 0,1 0 0,0 1-1,-1-1 1,1 1 0,-1-1 0,1 1 0,-1 0 0,1-1 0,-1 1-1,1 0 1,-1 0 0,1 0 0,0 0 0,-2 2 0,1-2-23,0 2 0,0-2 0,0 1 0,2-1 0,-2 1 0,0 0 0,1 0 0,0 0 0,-1 1 0,1-1 0,0 0-1,0 1 1,0-1 0,0 0 0,1 2 0,-1-2 0,0 0 0,1 1 0,0-1 0,-1 6 0,2-8-40,-1 0 0,1 1 0,-1-1 0,0 0 0,1 1 0,-1-1 0,1 0 0,-1 1 0,1-1 0,-1 0 0,1 0 0,-1 0 0,1 1 0,-1-1-1,1 0 1,-1 0 0,1 0 0,0 0 0,-1 0 0,1 0 0,-1 0 0,1 0 0,-1 0 0,1 0 0,-1-1 0,1 1 0,-1 0 0,1 0 0,-1 0 0,1-1 0,-1 1 0,20-8-483,-7-8 145,-4 9 515,-2 26 153,-7-18-294,0 0-1,0 0 1,0 0 0,0 0-1,0 0 1,0 0 0,1 1 0,-1-1-1,0 1 1,1-1 0,-1 0-1,1 0 1,-1 0 0,1 0-1,0-1 1,-1 1 0,0 0-1,1 0 1,0 0 0,-1 0 0,1-1-1,0 2 1,0-1 0,0-1-1,0 1 1,0-1 0,0 1-1,0-1 1,0 1 0,0-1 0,0 0-1,0 0 1,1 1 0,-1-1-1,0 0 1,0 0 0,0 0-1,0 0 1,0 0 0,0 0-1,0-1 1,2 1 0,0-2 12,0 1 1,0 0-1,0-2 1,0 1-1,0 1 0,-1-1 1,1 0-1,0-1 1,-2 1-1,2-1 1,-1 0-1,0 1 1,3-5-1,1-7-1,0 0 1,-2-1-1,1 1 0,-1-1 0,-1 0 0,3-20 1,3-17 85,-22 144 2035,9-62-2133,2 1 0,1 41 0,1-58-129,0-12-85,0 0 0,0-1 0,0 1 0,0-1-1,1 1 1,-1 0 0,1 0 0,-1-1 0,1 1 0,-1-1 0,1 1 0,0-1-1,0 0 1,0 1 0,0-1 0,0 1 0,0-1 0,0 0 0,0 0-1,0 0 1,1 0 0,-1 0 0,0 0 0,0 0 0,0 0 0,0-1 0,1 1-1,-1-1 1,1 1 0,-1-1 0,1 1 0,0-1 0,-1 0 0,1 0 0,2 0-1,22 1-7450</inkml:trace>
  <inkml:trace contextRef="#ctx0" brushRef="#br0" timeOffset="2015.22">1479 13 10837,'0'0'6774,"-9"-3"-6334,4-1-424,3 4 2,0-1-1,2 0 0,-2 0 1,0 1-1,0-1 0,0 1 1,0-1-1,0 1 1,0 0-1,0 0 0,0 0 1,-2 0-1,3 1-12,0-1-1,0 1 0,0 0 1,1 0-1,-1 0 1,0 0-1,1 0 0,-1-1 1,0 3-1,0-2 1,1 0-1,-1 0 0,1 0 1,-1 0-1,1 0 1,-1 0-1,1 1 0,0-1 1,0 0-1,-1 0 1,1 2-1,0-2 0,0 0 1,0 0-1,0 1 1,0-1-1,1 2 0,-1 8-2,1 0-1,0-1 0,1 1 0,0-1 1,0 0-1,0 0 0,1 1 0,1-2 1,0 1-1,0-1 0,1 0 0,-1 1 1,2-2-1,0 1 0,0-1 1,12 14-1,-11-15 0,-3-4-18,-1 0 0,1 2-1,-2-2 1,1 1 0,0 1-1,0-1 1,-1 0-1,1 0 1,-1 2 0,0-2-1,0 1 1,-1 0 0,1 0-1,0 6 1,-5-9 35,-1-1 1,0 1-1,0-1 1,1 1-1,-1-1 1,0 0-1,1-1 1,-1 1-1,0-1 0,0 1 1,-8-2-1,9 1-20,1 1 123,-24-4-1687,25 2 1227,0 0-1,1 0 1,-1 0-1,0 0 0,1 0 1,-1-1-1,0 1 1,1 0-1,0-1 1,-1 0-1,1 1 1,0 0-1,-1-1 0,1 1 1,0 0-1,0-1 1,0 1-1,0 0 1,1-3-1,-1-20-3675</inkml:trace>
  <inkml:trace contextRef="#ctx0" brushRef="#br0" timeOffset="2222.42">1557 7 6771,'0'0'8452,"0"108"-7908,0-76-208,0 7-272,0-9 48,0 2 1,0-4-113,0-6-177,0-4-671,0-10-1313</inkml:trace>
  <inkml:trace contextRef="#ctx0" brushRef="#br0" timeOffset="3626.59">1553 291 3121,'0'0'12742,"-1"-12"-12061,1-36-519,1 47-159,-1 0 0,1 0 0,-1-2 0,1 2 0,-1 0 0,1 0 0,0 0 0,0 0 0,-1 0 0,1 0 0,0 0 0,0 0 0,0 0 0,0 1 0,0-1 0,0 0 0,0 1 0,1-1 0,-1-1 0,-1 2 0,1 0 0,0-1 0,1 1 0,0-1 0,36-5-9,-22 5-76,-15 0 56,21-5-1204,0 3 0,27-2 0,-62-3 3340,11 9-2054,1 1-1,-1 0 1,0-1 0,1 0 0,0 1-1,-1-1 1,1 1 0,-1-1 0,1 1-1,0 1 1,-1-2 0,1 1 0,0 0-1,0 0 1,0 0 0,0 0 0,1 0-1,-1 1 1,0 1 0,-5 45 472,7-48-522,-1-1 0,1 0 0,-1 0-1,0 1 1,1-1 0,-1 0 0,1 0 0,-1 0-1,1 0 1,0 0 0,-1 1 0,1-1-1,-1 0 1,1 0 0,-1 0 0,1 0 0,-1-1-1,1 1 1,-1 0 0,1 0 0,-1 0-1,1 0 1,-1 0 0,1-1 0,-1 1-1,1 0 1,-1 0 0,1-1 0,-1 1 0,1-1-1,15-9 38,-11 5-24,-1 0 0,0-2 0,0 2 0,-1-2 1,5-10-1,2 3 795,-8 53-134,-2-38-671,0 0 1,0 0 0,0 1 0,0-1 0,0 0 0,0 0 0,1 1 0,-1 0 0,0-1 0,1 0 0,-1 0 0,1 0 0,-1 0 0,1 0 0,0 0-1,-1 0 1,0 0 0,1 0 0,0 0 0,0 0 0,-1 1 0,1-1 0,0-1 0,0 1 0,0 0 0,0-1 0,1 1 0,-1-1 0,0 1 0,0-1-1,0 1 1,0-1 0,0 0 0,1 0 0,-1 1 0,0-1 0,2 0 0,0 0 8,-1-1 1,1 1-1,-1 0 0,1-1 0,-1 1 1,1-1-1,0 0 0,-1 0 1,1 0-1,-1 0 0,0-2 0,0 2 1,0-1-1,0 1 0,0-1 1,4-3-1,0-4-9,0-1-1,-1 1 1,0-2 0,0 2 0,-1-2-1,0 0 1,0 1 0,-2-1 0,3-13-1,0 0 21,-2-2 0,2-51-1,-5 76-4,0 20-304,-8 74 795,5-72-310,0-1 0,2 0 0,0 2 0,1-2 0,5 31 0,-5-49-198,0 0 0,0 1-1,1 0 1,-1-1 0,1 0 0,0 0 0,0 1-1,-1 0 1,1-1 0,1 0 0,-1 0 0,0 0-1,0 0 1,1-1 0,-1 1 0,1 1 0,0-2-1,-1 1 1,0-1 0,1 1 0,0-1 0,0 0-1,0 0 1,0 0 0,0 0 0,0 0 0,0 0-1,1 1 1,-1-2 0,0 1 0,0-1 0,0 0-1,0 0 1,0 0 0,1 0 0,-1 0 0,0 0-1,1 0 1,1-1 0,1-2-35,-1 2 0,0-1 0,0 0 0,0 0 0,0 0 0,0 0-1,0-2 1,-1 1 0,1 0 0,-1 0 0,1 0 0,-1-1 0,0 0 0,0 0 0,0 1 0,0-2 0,-2 1 0,5-8-1,-1-2-26,-1 1-1,0-1 0,-1 0 1,0 0-1,-2-1 0,1 1 1,-1-19-1,-1 32 165,0 38-50,0 18-54,0-54-55,4-4 72,-1-1 0,0 0 1,0 1-1,0-1 0,0-1 0,0 2 1,-1-1-1,-1 0 0,1-2 1,0 2-1,0 0 0,1-9 1,3 0 4,2 32-46,-6-9 58,0 0 0,1-2-1,0 2 1,1-2 0,0 2 0,7 8 0,-11-17-32,1 1 0,0-1 0,0 0 1,0 0-1,0 1 0,0-1 1,0-1-1,0 1 0,0 0 1,1 0-1,-1-1 0,0 1 1,0-1-1,1 1 0,-1-1 1,1 1-1,-1-1 0,0 0 1,1 0-1,1 0 0,-2 0-1,2-1 0,-1 1 0,1-1-1,-1 0 1,0 0 0,1 0 0,-1-1 0,0 0-1,0 1 1,0-1 0,0 0 0,0 1 0,-1-1-1,1 0 1,2-5 0,0 1-3,0 0-1,-1-1 1,0 0-1,0 0 1,-1 0-1,-1 0 1,1 0 0,-1-1-1,1 1 1,-1-1-1,-1 1 1,0-1-1,0 1 1,-1-14-1,1 3 0,0 17-5,0 1 0,0-1-1,0 1 1,0-1 0,0 1 0,0-1 0,0 1-1,0-1 1,0 1 0,0-1 0,0 1-1,0-1 1,0 1 0,0-1 0,0 1 0,0-1-1,0 1 1,-1 0 0,1-1 0,0 1 0,0-1-1,-1 1 1,1-1 0,0 1 0,0 0-1,-1-1 1,1 1 0,-1 0 0,1-1 0,0 1-1,-1 0 1,1 0 0,0-2 0,0 2 0,-1 0-1,1 0 1,0 0 0,-2-1 0,2 2-2,-1-1 0,1 0 1,-1 2-1,0-2 0,1 1 1,-1-1-1,1 1 0,0-1 1,-1 1-1,1 0 1,-1-1-1,1 1 0,0-1 1,-1 1-1,1 0 0,0-1 1,0 1-1,-1 0 0,1 0 1,0-1-1,0 1 0,0 0 1,0-1-1,0 1 1,0 0-1,0 2 0,-1 5 12,1 1-1,0-1 1,0 2 0,1-2-1,0 1 1,0 0-1,1-1 1,0 1 0,1-1-1,-1 1 1,1-1-1,0 0 1,1-1 0,0 2-1,0-2 1,6 7-1,1 11 42,-11-24-50,0-1 1,0 1 0,0-1 0,0 1 0,0-1-1,0 1 1,0-1 0,0 1 0,0-1-1,-1 1 1,1-1 0,0 0 0,0 1-1,-1-1 1,1 1 0,0-1 0,-1 1-1,1-1 1,0 0 0,-1 1 0,1-1-1,0 0 1,-1 2 0,1-2 0,-1 0-1,0 1 1,-4 0-184,1 0 0,-1 1-1,1-2 1,-1 1 0,0-1-1,-9 0 1,0 0-693,-20 1-2096,-2-1-1714</inkml:trace>
  <inkml:trace contextRef="#ctx0" brushRef="#br0" timeOffset="3811.57">1917 75 12054,'0'0'4658,"52"-23"-4658,-29 19-513,-3-1-1824,-5-1-5314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8:17.3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99 5619,'0'0'6416,"12"-2"2384,40-5-8697,59-14 113,-58 11-96,19 2-42,107-1 0,-21 5-130,151-1 137,48 2 1,-185 5-73,1112-2 1982,-1276-8-3174,-11-7-5837,-13 6-3160</inkml:trace>
  <inkml:trace contextRef="#ctx0" brushRef="#br0" timeOffset="1393.14">1350 122 5378,'0'0'6993,"0"-6"-6566,0-13-459,0-34 5023,0 32-747,0 61-4320,0 247 460,0-287-139,-13-4-21,5-3-215,0 0 4,2 0 0,-2 0 0,2 0 0,0-1-1,0 0 1,-9-15 0,21 34-93,-1-1-1,1 0 0,0 0 1,1 0-1,-1-1 0,2 0 1,-1-1-1,14 12 0,-20-20 68,0 1-1,0-1 0,1 1 0,-1-1 0,0 0 0,0 0 0,1 0 0,-1 0 0,0 0 0,0 0 0,0 0 0,0 0 0,0 0 0,1-1 0,-1 1 0,0 0 0,0-1 0,1 1 0,-1-1 0,0 0 1,0 1-1,-1-1 0,1 0 0,0 1 0,0-1 0,0 0 0,0 0 0,0 0 0,0 0 0,0 0 0,0-2 0,26-43 314,-21 32-311,3 1 37,-4 4 4,0 2-1,-1-2 1,1 0-1,-1 0 0,0 0 1,3-14-1,2 9-621</inkml:trace>
  <inkml:trace contextRef="#ctx0" brushRef="#br0" timeOffset="2198.93">1140 652 7780,'0'0'6477,"2"-15"-6055,7-111 3307,-9 125-3676,0-1-1,-1 1 0,0 0 0,0 0 0,0 0 0,0 0 0,0 0 0,0 0 0,0 0 1,-1 1-1,1-1 0,0 0 0,0 1 0,0-1 0,0 1 0,0-1 0,-1 1 0,1-1 0,0 1 1,-1 0-1,1 0 0,-1 0 0,1 0 0,1 0 0,-2 0 0,-1 0 0,0 0-51,-1 0 0,2 0 0,-2 0 0,1 0 0,-1 0 0,2 1 0,-2 0-1,1-1 1,-1 1 0,-4 3 0,3 0-7,2 1 0,-2 0-1,1 0 1,1 0 0,0 0 0,-1 1-1,1-1 1,1 0 0,0 2 0,-1-1-1,1-1 1,0 2 0,0-1 0,1 0-1,0 1 1,0 6 0,1-9 2,-1 1 0,1-1 0,0 1 0,0-1 0,1 1 0,0-1 0,-1 1 1,0-1-1,2 1 0,-1-1 0,0 0 0,1 0 0,0 0 0,0 0 0,0 0 0,0 0 0,0-1 0,1 0 1,0 2-1,-1-2 0,1 0 0,0-1 0,6 5 0,17 9-154,-20-13 53,1 1 0,-2-1 1,1 1-1,-1 0 0,1 0 1,7 8-1,-13-11 99,1-1 0,-1 1 0,1 0 0,-1-1 1,1 1-1,-1 0 0,0-1 0,1 1 0,-1 0 0,0 0 0,0-1 0,0 1 1,0 0-1,0 1 0,0-2 0,0 1 0,0 0 0,0 0 0,0 0 0,0-1 1,0 1-1,0 0 0,0 0 0,0-1 0,0 1 0,0 0 0,0 0 0,-1-1 1,1 1-1,-1 0 0,1-1 0,-1 1 0,1 0 0,-1-1 0,1 1 0,-1-1 1,1 1-1,-1-1 0,1 1 0,-1-1 0,0 2 0,1-2 0,-1 0 0,0 1 1,0-1-1,1 0 0,-1 1 0,0-1 0,-39 13 234,37-12-240,-12 3 169,1-1 1,-1-1-1,1 0 1,-1-1-1,1-1 0,-18-2 1,31 2-166,1 0 1,-1-1-1,0 1 0,0 0 1,0 0-1,0-1 1,0 1-1,1 0 1,-1-1-1,0 1 1,0-1-1,1 1 1,-1-1-1,0 1 0,0-1 1,1-1-1,-1 2 1,0-1-1,1 0 1,-1 0-1,1 1 1,-1-1-1,1 0 0,-1 0 1,1 0-1,-1 0 1,1 0-1,0 0 1,0 0-1,-1 1 1,1-1-1,0 0 0,0 0 1,0 0-1,0 0 1,0 0-1,0 0 1,0-1-1,1 0 0,-1 0-233,1-1 0,-1 1 0,1 0-1,0 0 1,-1 0 0,1 0-1,0 0 1,1 0 0,-1 0-1,0 0 1,0 1 0,1-1-1,-2 0 1,2 1 0,-1-1-1,3-1 1,30-14-6421,-18 11 1263</inkml:trace>
  <inkml:trace contextRef="#ctx0" brushRef="#br0" timeOffset="4540.01">1312 701 6147,'0'0'8113,"-1"-8"-7497,-2-26-64,2 33-485,1 0-1,0-1 1,0 1-1,-1 0 1,0 0-1,1 0 1,-1 0-1,0 0 1,0-1-1,0 1 1,0 0-1,0 0 1,0 0-1,0 0 0,0 0 1,0 1-1,0-1 1,1 0-1,-2 1 1,1-1-1,0 1 1,0 0-1,-1-1 1,1 1-1,0 0 1,-1 0-1,1-1 1,0 1-1,-2 1 1,0-2-1,0 1 1,0 0-1,1 0 1,-1 1-1,-1-1 1,1 1 0,1-1-1,-1 1 1,0 0-1,-3 2 1,3 1-67,-1 0 1,0 0-1,1 1 1,0-1 0,0 1-1,0 0 1,1 0-1,0 0 1,0 1-1,0-1 1,0 0-1,0 0 1,1 1-1,0 0 1,0-1-1,0 1 1,0 0-1,1-1 1,0 2-1,2 9 1,-2-15-15,1 1 0,-1-2 0,0 1 1,1 0-1,0-1 0,-1 1 0,1-1 1,-1 1-1,1-1 0,0 1 0,-1-1 1,1 1-1,0-1 0,0 1 1,-1-1-1,1 0 0,0 1 0,-1-1 1,0 0-1,1 0 0,0 0 0,0 0 1,0 0-1,0 0 0,-1 0 0,1 0 1,0 0-1,0 0 0,0 0 0,-1 0 1,1-1-1,0 1 0,0 0 0,0-1 1,28-11-83,-24 8 120,-1-1 0,-1-1 0,1 0-1,0 1 1,-1-1 0,0-1 0,0 1 0,0 0-1,-1-1 1,2-10 0,-4 17 168,0 15-371,0-5 202,0-2 0,0 1 0,1-1 1,0 0-1,1 1 0,4 15 0,-5-23-20,-1 0 1,0 1 0,1-1-1,-1 0 1,1 2-1,0-2 1,0 0 0,0 0-1,0 0 1,0 0-1,0 0 1,1 0 0,-1 0-1,0 0 1,0 0-1,0-1 1,3 2 0,-2-1 1,0-1 1,1 0 0,-2 0-1,1 0 1,1 0 0,-1 0-1,0 0 1,1-1 0,-2 1 0,1-1-1,0 1 1,1-1 0,-1 0-1,0 0 1,2-2 0,1 0-6,0-2 1,-1 1-1,1 0 0,0 0 1,-2-2-1,1 1 1,0 0-1,-1 0 1,1-1-1,-1 1 0,0-1 1,3-11-1,3-7-449,11-46-1,-17 50 366,0-1 0,-2 1 1,0 0-1,-3-35 0,1 7 343,1 46-223,1 2 1,-1 0-1,0-1 1,0 1-1,0-1 0,0 1 1,0-1-1,0 1 1,0 0-1,0-1 1,0 1-1,-1-1 0,1 1 1,0 0-1,0-1 1,0 1-1,0-1 0,-1 1 1,1 0-1,0-1 1,0 1-1,-1 0 1,1-1-1,0 1 0,0 0 1,-1-1-1,1 1 1,0 0-1,-1 0 1,1 0-1,-1-1 0,1 1 1,0 0-1,-1 0 1,1 0-1,0 0 1,-1-1-1,1 1 0,-1 0 1,0 0-37,0 1 0,1-1 1,-1 0-1,0 0 0,1 1 1,0-1-1,0 0 0,-1 1 1,1-1-1,-1 1 0,0-1 1,1 1-1,0-1 0,-1 1 0,1-1 1,-1 1-1,1-1 0,0 1 1,-1 0-1,1-1 0,0 1 1,-1 0-1,1-1 0,0 3 1,-6 30 20,2 1 1,0 1 0,2 67 0,2-86-8,1-10-6,-1 1 0,1-1 0,0 0-1,0 1 1,1-1 0,-1 0 0,1 1 0,0-2 0,0 1 0,1-1 0,4 8 0,-7-10-15,2-1 1,0 1 0,0 1-1,1-2 1,-1 0 0,0 1 0,0-1-1,1 0 1,-1 0 0,1 0-1,0 0 1,-1 0 0,1-1 0,0 1-1,0-1 1,-1 0 0,1 0-1,1 0 1,-1-1 0,5 1 0,-5-1 15,0 0 1,-1-1 0,1 1-1,0-1 1,-1 1 0,1-1 0,-1 0-1,1-1 1,-1 1 0,1 0 0,0-1-1,-1 0 1,-1 0 0,2 0-1,-1 0 1,3-3 0,29-46 21,-30 43-75,0-1 0,2 2 0,0-1 1,-1 0-1,9-8 0,-14 15 21,1 1 0,-1 0 0,1-1 0,-1 1 0,0 0 0,1 0 0,-1-1 0,1 1 0,-1 0 0,0 0 0,1-1 0,-1 1 0,1 0 0,-1 0 0,1 0 0,-1 0 0,0 0 0,0 0 0,1 0 0,-1 0 0,1 0 0,-1 0 0,1 0 0,-1 0 0,1 0 0,-1 0-1,0 0 1,1 1 0,-1-1 0,1 0 0,-1 0 0,1 0 0,-1 1 0,0-1 0,1 0 0,-1 1 0,0-1 0,1 0 0,-1 1 0,0-1 0,1 1 0,9 27 65,-10-26-30,1 1 0,-1 0 0,1-1 0,0 0 0,0 2 0,0-2 0,0 1 0,0-1 0,0 0 0,1 0 0,-1 0 0,3 4 0,-3-6 63,0-1-27,-1 0 0,1-1 1,0 0-1,-1 1 0,0 0 0,0 0 0,1-1 0,-1 1 0,0 0 1,1-1-1,-1 1 0,0 0 0,0-1 0,0 1 0,0-2 0,0 2 1,-1 0-1,1-3 0,-5-32-8,5 35-42,0-1 0,-1 1-1,1-1 1,-1 1 0,1-1-1,-1 1 1,1 0 0,-1-1-1,0 1 1,0-1 0,0 1-1,0 0 1,0-1 0,1 1-1,-1 0 1,0 0 0,0 0-1,0 1 1,0-1 0,-1 0 0,1 0-1,0 1 1,-1-1 0,1 1-1,0-1 1,0 1 0,-1-1-1,1 1 1,0 0 0,-1 0-1,1 0 1,-1 0 0,1 0-1,-1 0 1,2 0 0,-2 0-1,1 0 1,-1 1 0,1-1-1,-1 1 1,1-1 0,0 1-1,-1 0 1,1-1 0,1 1-1,-2 0 1,1 0 0,0 0 0,-1 1-1,-3 2 6,1 2 0,0-1 0,-1 0-1,2 1 1,-1-1 0,1 0 0,0 1 0,0 1-1,-4 12 1,4-10-19,2 1-1,0-1 1,0 1-1,0-1 1,1 15 0,18-26-526,-14-2 565,0 1 1,-1-1-1,0 0 1,1-2-1,-1 2 0,-1-1 1,1 1-1,-1-2 0,5-8 1,4-11-149,-5 8 66,-1 7-425,-4 18 51,-1 8 428,-1-10 36,1 0 0,-1 0 0,1 0 0,1 1 0,-1-1 0,1 0 0,0 1 0,0-1 0,1-1 0,-1 2 0,1-1 0,0-1 0,5 9 0,-7-13-23,1 0 0,-1-1 0,1 1 0,0-1 0,0 1 0,0-1 0,0 1 0,0-1 0,0 1 0,0-1-1,0 0 1,0 0 0,0 1 0,0-1 0,0 0 0,-1 0 0,1 0 0,0 0 0,0 0 0,0 0 0,0-1 0,0 1-1,0 0 1,0 0 0,0-1 0,0 1 0,0-1 0,0 1 0,0-1 0,1 0 0,22-23 293,-20 18-304,0 0 0,0 0 0,-1 0 0,1-2 0,-1 2 0,0-2 0,-1 1 0,1 1 0,-1-2 0,0 0 0,-1 1 0,0-1 0,0 1 0,0-15 0,-1 21-45,0 1 35,0 0 1,0 0-1,0 0 1,-1 0-1,1 0 1,0 0-1,0 0 1,0 0-1,0 0 1,-1 0-1,1 0 1,0 0-1,0 0 1,0 0-1,0 0 1,-1 0-1,1 0 1,0 0-1,0 0 1,0 1-1,0-1 1,0 0-1,0 0 1,-1 0-1,1 0 1,0 0-1,0 0 1,0 1-1,0-1 1,0 0-1,0 0 1,0 0-1,0 0 1,0 0-1,0 1 0,0-1 1,0 0-1,0 0 1,0 0-1,-1 0 1,1 1-1,0-1 1,1 0-1,-1 0 1,0 0-1,0 0 1,0 1-1,0-1 1,0 0-1,0 0 1,0 0-1,0 0 1,0 0-1,0 1 1,0-1-1,0 0 1,0 0-1,0 0 1,1 0-1,-1 0 1,0 0-1,0 1 1,0-1-1,0 0 1,0 0-1,1 0 1,-1 0-1,0 0 1,0 0-1,11 9-160,30-4-797,-38-6 892,2 1 1,0 0 0,-2 0 0,2 0 0,-1 1 0,0-1 0,1 1 0,-1 1-1,7 2 1,-10 0 93,1 0 0,-1 2 0,0-1 0,0-1 0,-1 1 0,0 1 0,0-2 0,0 1 0,0 1 0,-1 6 0,0 3 145,1-14-160,0-1 0,0 1 1,0 0-1,1 0 1,-1 0-1,0 0 1,0-1-1,1 1 1,-1 0-1,0 0 1,0-1-1,0 1 1,1 1-1,-1-2 1,1 1-1,-1 0 1,1-1-1,-1 1 1,1-1-1,0 1 1,-1-1-1,1 1 1,0-1-1,0 1 1,-1-1-1,1 0 1,0 1-1,0-1 1,0 0-1,-1 0 0,1 1 1,-1-1-1,1 0 1,0 0-1,0 0 1,-1 0-1,1 0 1,0 0-1,0-1 1,0 1-1,0 0 1,-1 0-1,1 0 1,1-1-1,1 0-6,0 0 1,0 0-1,0 0 0,0 0 0,-1-2 0,1 2 0,0-1 0,0 0 1,-1 0-1,4-2 0,1-7 32,0 2 0,-1-2 1,0 1-1,0-1 0,-1 0 1,0-1-1,-1 0 0,-1 1 1,1-2-1,-1 2 0,-1-2 0,1-18 1521,-1 64-1454,-1-27-74,1 0 0,0 0 0,0-1 0,0 2 0,0-2 0,0 0 0,1 0 0,1 1 0,4 6 0,-7-10-69,0-1 1,1 2 0,-1-2-1,1 1 1,-1-1-1,0 0 1,1 0 0,0 0-1,0 0 1,0 0 0,0 0-1,-1-1 1,0 1 0,1 0-1,0-1 1,1 0 0,-1 1-1,0-1 1,-1 0 0,1 0-1,0 0 1,0 0 0,0-1-1,0 1 1,0 0 0,-1-1-1,1 0 1,0 1 0,0-1-1,0 0 1,3-2-1,-2 0 42,0-2 0,1 2 0,-1-1 0,0 0 0,0 0 0,0-2-1,-1 2 1,0-1 0,0 1 0,0-2 0,0 1 0,0 1 0,0-1-1,-1-1 1,0 1 0,0-7 0,5-52 975,-6 64-966,4 373 57,-4-360-51,-1-1 1,0 0-1,0 1 1,-2 0 0,1-2-1,0 2 1,-10 21-1,11-31 11,-1 1 0,1 0 0,-2-1 0,1 2 0,0-2 0,-1 1 0,2-1 0,-2 0 0,0 1 0,0-2 0,0 1 0,0 0 0,0-1 0,0 0 0,-1 0 0,1 0 0,0 1 0,-1-1 0,1-1 0,-1 0 0,0 0 0,0 0 0,1 0 0,-1 0 0,-4-1 0,6 0-5,0-1-1,0 1 0,0-1 0,0 0 0,0 0 0,1 1 0,-1-1 0,0-1 0,0 1 0,0-1 0,1 1 0,-1-1 0,1 1 0,0-1 0,0 1 0,-1-1 1,1 1-1,0-1 0,0 0 0,0 0 0,0-1 0,0 1 0,0 0 0,0 0 0,0 0 0,1 0 0,0-4 0,-3-5-12,1 1 0,0-2 0,1 1 0,0-14 0,1 18-57,0-12-206,0 1-1,5-32 0,-3 43 136,0-1-1,-1 1 1,1 0 0,1 0-1,0 0 1,1 1-1,-2-1 1,2 0-1,7-9 1,43-50-4801,-21 31-1752</inkml:trace>
  <inkml:trace contextRef="#ctx0" brushRef="#br0" timeOffset="5592.46">3320 133 4738,'0'0'7388,"-6"-1"-6009,-14-2-293,15 2 4263,33 1-5432,6 0 93,431-7 693,-2-34-95,-397 28-584,-40 7-6,1 2-1,32-2 1,-72 10-1698,0 1 1,1 0-1,-17 10 0,-1 1-2905,-8 3-4486</inkml:trace>
  <inkml:trace contextRef="#ctx0" brushRef="#br0" timeOffset="6622.84">3624 500 4322,'0'0'7678,"0"-5"-6363,2-13 817,0 31 1184,-2 30-2767,-3-2 0,-9 57-1,10-82 101,4-23-618,9-24-3256,3 6-2828,-12 14-139</inkml:trace>
  <inkml:trace contextRef="#ctx0" brushRef="#br0" timeOffset="7247.94">3709 464 7187,'0'0'9167,"0"-8"-8086,0-24-417,0 32-632,0-1-1,-1 0 1,1 1 0,0-1 0,0 1 0,-1-1-1,1 0 1,-1 1 0,1-1 0,0 1-1,-1-1 1,1 1 0,-1 0 0,1-2-1,-1 2 1,1-1 0,-1 1 0,0 0-1,1-1 1,-1 1 0,1 0 0,0 0-1,-1-1 1,1 1 0,-1 0 0,0 0 0,1 0-1,-1 0 1,0 0 0,1 0 0,-1 0-1,0 0 1,1 0 0,-1 0 0,0 0-1,0 1 1,-22 6 18,17-3-44,0 2 1,0 0 0,1 0-1,-1 0 1,1 1 0,0-1-1,0 1 1,2 1 0,-2-1-1,1 0 1,2 1 0,-2 0-1,1 0 1,0 0 0,1 0-1,-1 14 1,-3 7 127,2 2-1,2-1 1,0 41 0,1-68-129,1-1 1,1 1-1,-1-1 1,0 2-1,1-2 1,-1 1-1,1-1 1,0 0-1,-1 1 1,0-1-1,2 0 1,-1 1-1,0 0 1,0-1-1,1 0 0,-1 0 1,1 0-1,0-1 1,-1 1-1,0 0 1,1-1-1,0 2 1,0-2-1,0 1 1,0-1-1,0 0 1,3 1-1,1 0 15,-2-1-1,1 1 1,1-1 0,-2-1-1,1 1 1,0-1-1,0 0 1,1 0 0,-2-1-1,2 0 1,-2 0-1,8-2 1,-10 2-17,1 0-1,0-1 1,-1 1 0,1-1-1,-1 0 1,0-1 0,0 1-1,1 0 1,-1 0 0,0 0-1,-1-1 1,1 1-1,1-5 1,10-11-2037,3 6-3319,-9 8 345,-3-3-1621</inkml:trace>
  <inkml:trace contextRef="#ctx0" brushRef="#br0" timeOffset="7606.71">3843 572 6019,'0'0'8793,"0"-16"-6803,-10 159 972,0 6-4974</inkml:trace>
  <inkml:trace contextRef="#ctx0" brushRef="#br0" timeOffset="9454.18">4897 88 5042,'0'0'7260,"-3"-5"-5985,-17-17 1673,56 19-2529,280-5 2205,422 18-2218,-570-6-448,758 12 197,-816-14-178,123-5-67,-212 1 110,0-2-1,0 0 0,0-2 0,-1-1 0,28-13 0,-46 19-70,0 1 0,0-1 0,0 0 0,0 0 0,-1 0 0,1-2 0,0 2 0,-1 0 0,1-1-1,0 1 1,-1-1 0,1 0 0,0-2 0,-5-4-2897,-16 4-926,-10 2-3091</inkml:trace>
  <inkml:trace contextRef="#ctx0" brushRef="#br0" timeOffset="10258.9">5908 457 10101,'0'0'7363,"0"-6"-6632,-23 226 728,19-106-1659,4-159-1344,-1-67 1402,3-125 166,-2 231 20,0 1 0,1-1-1,0 1 1,0 0 0,-1 0 0,1-1-1,1 1 1,0 0 0,0-1-1,0 1 1,1 1 0,-2-1 0,8-8-1,-6 10-48,-1 1-1,1 0 0,0 0 1,0-1-1,0 1 0,0 0 1,0 0-1,0 1 0,1 0 1,-1-1-1,0 1 0,1 1 1,-1-1-1,0 1 0,1-1 1,0 1-1,-1 0 0,0 0 1,6 1-1,-8 0-2,1-1 1,-1 0-1,0 0 1,0 1-1,0-1 0,1 1 1,-1-1-1,0 1 0,0 0 1,0-1-1,-1 1 1,1 0-1,0 0 0,0 0 1,0-1-1,0 1 1,0 0-1,0 0 0,-1 2 1,1-2-1,0 0 0,0 2 1,1 1 6,-1 0 1,-1 0 0,1 1-1,0 0 1,0-1-1,-1 0 1,1 7-1,-1-4 16,0 1-1,-1-2 0,0 1 0,0 0 0,0 0 0,1-1 0,-2 1 0,0-1 1,-6 13-1,-3-3 180,0-1 0,-2-1 0,-14 15 0,-18 22-1866,21-14-5495,20-31 1250</inkml:trace>
  <inkml:trace contextRef="#ctx0" brushRef="#br0" timeOffset="10428.32">5968 611 11253,'0'0'7636,"0"-5"-7636,4 5-4290,3 0-2065</inkml:trace>
  <inkml:trace contextRef="#ctx0" brushRef="#br0" timeOffset="11169.53">6205 506 10757,'0'0'4330,"0"13"-4013,0 235 2647,0-247-2606,0-6 821,-1-55-474,0 29-673,1-1-1,1 2 1,1-2-1,1 1 0,9-38 1,-11 67-30,3-16-19,1 0 0,0 1 0,2-1-1,10-19 1,-15 33 7,0 0 0,0-1 1,1 2-1,0 0 0,0-1 0,-1 1 0,1 0 1,1-1-1,-1 2 0,0-1 0,1 1 0,0 0 1,-1 0-1,1 0 0,0 0 0,0 0 0,-1 1 0,1-1 1,1 2-1,-2-1 0,2 0 0,4 1 0,-8 0 4,0 1-1,0 0 0,0 0 0,0-1 0,0 1 0,0 0 0,0 1 1,-1-1-1,1 0 0,0 0 0,0 0 0,-1 0 0,0 1 0,0-1 1,1 0-1,-1 0 0,0 0 0,1 0 0,-1 1 0,0-1 1,0 0-1,0 0 0,0 2 0,0-2 0,0 0 0,0 0 0,0 3 1,-3 41-35,-1-34-126,0-1-1,0 0 1,-2-1 0,0 1-1,1-2 1,-1 2-1,0-2 1,-1 1 0,0-2-1,-1 0 1,1 1-1,0-2 1,-2 0 0,1 1-1,-18 8 1,23-15 183,2 0 2,6 5-102,0-1 19,0 0 0,1-1-1,-1 1 1,1-1-1,0 0 1,6 2 0,-4-2 87,-1 0 1,1 2-1,-1-1 0,12 10 1,11 13-603,-6-4 2074,53 38-1,-21-32-2685,-47-27-218,1 1 1,-1-1 0,0-1-1,17 1 1</inkml:trace>
  <inkml:trace contextRef="#ctx0" brushRef="#br0" timeOffset="12234.32">8092 37 5186,'0'0'8708,"-18"0"-1286,206 2-6911,-25 2-326,264-32 0,-408 26-147,-14 2 12,1-1 0,1 1 0,-2-1 1,1-2-1,-1 2 0,8-4 0,-55 3-8381,16 2 1231</inkml:trace>
  <inkml:trace contextRef="#ctx0" brushRef="#br0" timeOffset="13370.84">8522 415 1169,'0'0'14166,"-6"-11"-13174,-20-38 142,25 48-1109,0 0 0,0 0 0,0 0 0,0-1 1,0 1-1,0 0 0,-1 1 0,1-1 0,-1 0 0,1 0 0,-1 1 0,1-1 0,0 1 0,-1-1 0,1 1 0,-1 0 0,1-1 0,-1 1 0,0 0 0,1 0 0,-1 0 0,1 0 0,0 1 0,-1-1 0,0 0 0,1 1 0,-1-1 0,1 1 0,-1 0 0,1-1 0,-2 2 1,-2 1-25,0 0 1,0 1-1,-1 0 1,2 0 0,-7 7-1,7-5-7,-1-1-1,1 0 1,1 2-1,-1-1 1,0-1-1,2 3 1,-1-2-1,0 0 1,1 1-1,0 0 1,-2 14-1,1 0-2,1 1-1,0 35 0,2-57 11,0 3-6,1 1 0,-1-1 0,0 0 0,1 0 0,-1 0 1,1 0-1,0-1 0,0 2 0,0-1 0,0-1 0,0 1 0,0 0 1,1-1-1,-1 2 0,1-2 0,0 0 0,0 0 0,0 0 1,-1 0-1,1 0 0,1 0 0,-1 0 0,4 2 0,-3-2 74,1 0 1,0 0-1,-1-1 0,2 0 0,-1 0 0,-1 0 0,1 0 0,1-1 0,-1 0 1,0 1-1,0-2 0,0 1 0,0 0 0,0-1 0,6-2 0,-8 3-22,-1-1-1,1 0 0,0 0 0,-1 1 0,0-1 0,0 0 1,0 0-1,0 0 0,1-2 0,-1 2 0,0 0 0,0 0 0,1-2 1,8-10-1928,8 8-3720,-11 5 1573,4 0-54</inkml:trace>
  <inkml:trace contextRef="#ctx0" brushRef="#br0" timeOffset="13809.75">8637 593 8580,'0'0'8692,"6"-13"-8014,24-38-124,-8 29 38,-21 21-579,0 1 0,-1 0 1,1 0-1,0-1 0,0 1 0,-1 0 0,1 0 0,0 0 0,-1 0 0,1 0 1,0 0-1,0 0 0,-1 0 0,1 0 0,0 0 0,-1 0 0,0 1 0,1-1 1,0 0-1,-1 0 0,1 1 0,0 0 0,1 0-8,-1 0 0,0 2 1,0-2-1,1 1 0,-1-1 0,0 1 0,-1 0 1,0-1-1,1 1 0,0 0 0,-1 0 0,1-1 1,-1 1-1,1 1 0,-1-1 0,0 0 0,0 3 1,-1 2 24,-1 2 0,1-2 0,0 1 0,-2-1 1,1-1-1,-1 2 0,-1-1 0,2-1 0,-2 1 0,0-1 1,1 0-1,-2 1 0,0-2 0,1 1 0,-1 0 1,-6 4-1,2-1 28,2-1 0,1 0 0,-1 1 0,1 0 1,-1 2-1,-4 11 0,10-21-43,1-1 1,0 1-1,0-1 1,0 0-1,0 1 0,0-1 1,0 1-1,0-1 0,0 1 1,0-1-1,0 1 1,0-1-1,0 0 0,0 1 1,0-1-1,0 2 1,0-2-1,1 1 0,-1-1 1,0 0-1,0 1 0,0-1 1,1 1-1,-1-1 1,0 0-1,0 1 0,1-1 1,-1 0-1,0 1 1,1-1-1,-1 0 0,1 0 1,-1 1-1,0-1 0,1 0 1,-1 0-1,0 0 1,0 0-1,0 1 0,1-1 1,-1 0-1,1 0 1,-1 0-1,1 0 0,-1 0 1,1 0-1,0 0 0,25 0 80,-19 0 6,36-1 51,0-3 0,0-2 0,-1-1 0,54-19 0,-122 24-7334,4 2-2043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9:31.0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54 5410,'0'0'8375,"-1"-19"-163,-11 69-8085,2 1 0,-10 95 0,12-67-52,12-193 34,-3 53-291,10-86-1,-11 146 174,0 1 0,0-1 0,0 1 0,0-1 0,0 0 0,0 1 1,0-1-1,0 0 0,0 1 0,0-1 0,0 0 0,0 1 0,0-1 0,0 0 0,1 1 0,-1-1 1,0 1-1,1-1 0,-1 1 0,0-1 0,1 1 0,-1-1 0,1 1 0,-1-1 0,0 1 0,1-1 1,-1 1-1,1 0 0,0-1 0,-1 1 0,1 0 0,-1-1 0,1 1 0,-1 0 0,1 0 0,0 0 1,-1 0-1,2-1 0,-1 3 0,0-1 1,1 0-1,-1 0 0,1 1 1,-1-1-1,1 1 0,-1-1 1,0 1-1,1 0 0,-1 0 1,1 4-1,28 67 299,-28-69-244,14 40 140,-3-10-43,-2 1-1,0 0 0,8 48 0,-19-82-238,0 0 0,1 0 0,-1 0 1,0 0-1,0 0 0,0 0 0,0 0 0,0 1 0,0-1 0,0 0 0,0 0 1,0 0-1,-1-1 0,1 1 0,0 0 0,-1 0 0,1 0 0,0 0 0,-1 0 1,1 0-1,-1-1 0,-1 2 0,-19 3-8659,9-5 2224</inkml:trace>
  <inkml:trace contextRef="#ctx0" brushRef="#br0" timeOffset="239.36">1 279 9380,'0'0'7796,"7"-14"-7620,4 8 32,4-1-16,0 0 32,2 0-80,-1 0-96,-1 1-48,-2 3-48,2 1-1729,0 2-864,0 0-1521,-2 0-1664</inkml:trace>
  <inkml:trace contextRef="#ctx0" brushRef="#br0" timeOffset="672.71">260 196 9716,'0'0'9562,"1"-15"-7969,16 72-1194,-12-40-308,0-1 1,0 0 0,9 18 0,-14-34-70,1 0 0,-1 0 1,1 0-1,-1 0 1,1 0-1,-1-1 1,1 1-1,-1 0 1,1 0-1,-1 0 0,0-1 1,1 1-1,-1 0 1,1-1-1,-1 1 1,0 0-1,1-1 1,-1 1-1,0-1 0,1 1 1,-1 0-1,0-1 1,0 1-1,0-1 1,1 1-1,-1-1 1,0 1-1,0-1 0,0 1 1,0-1-1,0 1 1,0-1-1,0 1 1,0-1-1,0 0 1,7-23 479,3-37 284,-7 41-714,0-1 0,1-1 0,11-31 1,-14 53-362,-1-1 0,1 1 0,0 0 0,-1-1 0,1 1 0,0 0 0,-1 0 1,1-1-1,0 1 0,0 0 0,-1 0 0,1 0 0,0 0 0,-1 0 0,1 0 0,-1 0 0,1 1 1,-1-1-1,1 0 0,0 0 0,-1 0 0,1 1 0,0-1 0,-1 0 0,1 1 0,0-1 1,0 1-1,6 9-4903</inkml:trace>
  <inkml:trace contextRef="#ctx0" brushRef="#br0" timeOffset="2910.81">427 208 5731,'0'0'10837,"21"-6"-8658,-16 1-1969,-1 0-1,0 0 1,-1 0-1,0 0 0,1-2 1,3-7-1,-5 11-160,-2 0 0,1-1-1,0 2 1,0-1 0,0 0 0,-1 0-1,1 0 1,-1 0 0,1 0 0,-1 0-1,0-1 1,0 1 0,-1 0-1,1 0 1,0 0 0,-2-5 0,2 8-33,0-1 1,0 1-1,-1 0 1,1 0-1,0-1 1,0 1 0,0 0-1,0 0 1,0 0-1,0-1 1,0 1-1,0 0 1,-1 0-1,1 0 1,0-1-1,0 1 1,0 0 0,0 0-1,-1 0 1,1 0-1,0-2 1,0 2-1,0 0 1,0 0-1,0 0 1,0 0 0,0 0-1,-1 0 1,1 0-1,0 0 1,0 0-1,0 0 1,-1 0-1,1 0 1,0 0 0,0 0-1,-1 0 1,1 0-1,0 0 1,0 0-1,-1 0 1,1 0-1,0 0 1,-9 12 110,-1 16-147,7-15 23,1 0 1,0-1-1,0 2 1,2-1-1,0 0 1,0 0 0,0 1-1,3 12 1,-3-24 2,1-1 0,-1 0 0,0 1 0,1-1 0,-1 0 0,1 0 0,-1 0 0,1 1 0,-1-1 0,1 0 0,0 0 0,0 1 0,-1-1 0,1 0 0,0 0 0,0 0 0,0 0 0,0-1 0,0 1 0,-1 0 0,1 0 0,1-1 0,-1 1 0,0-1 1,0 1-1,0-1 0,1 0 0,-1 1 0,0-1 0,0 0 0,1 0 0,-1 0 0,0 0 0,0 0 0,0 0 0,0 0 0,0-1 0,1 1 0,-1 0 0,0-1 0,0 1 0,0-1 0,0 1 0,1-1 0,-1 0 0,0 0 0,6-3 55,-1 0 0,-1 0 0,1 0 0,-1 0 0,0-1 0,0 0 0,5-7 0,-5 6-42,0-1 0,-1-1 1,1 1-1,-1 0 0,0-2 1,-1 1-1,0 0 0,0 0 0,0-1 1,0 1-1,-1 0 0,-1-2 1,0 2-1,0-1 0,-1 0 1,0-16-1,0 25-13,0-1-1,-1 0 1,1 1 0,0-1-1,0 0 1,-1 1 0,1-1-1,0 0 1,0 1 0,0-1-1,-1 1 1,1-1 0,0 0 0,-1 1-1,1-1 1,-1 1 0,0-1-1,1 1 1,-1 0 0,1-1-1,-1 1 1,0 0 0,1-1 0,-1 1-1,0 0 1,1 0 0,-1 0-1,0 0 1,1-1 0,-1 1-1,0 0 1,0 0 0,1 0-1,-1 0 1,1 1 0,0-1 0,-1 0-1,0 0 1,1 0 0,-1 1-1,0-1 1,1 0 0,-1 0-1,0 1 1,1-1 0,-1 1-1,1-1 1,-1 1 0,0 0-1,-1 0-12,1 0-1,-1 0 0,0 0 0,2 0 0,-2 0 0,1 0 0,-1 1 0,1-1 0,0 2 0,0-2 0,-1 1 0,1 0 0,0-1 0,0 1 0,1 0 0,-1 0 0,0-1 0,0 1 0,1 3 0,0-4-10,0-1 0,0 1 0,0 0 0,0-1 0,1 1 0,-1-1 0,0 1 0,1-1 0,-1 2 0,0-2 0,1 1 0,-1-1 0,1 1 0,-1-1 0,1 0 0,-1 1 0,1-1 1,-1 1-1,1-1 0,-1 0 0,1 0 0,-1 1 0,1-1 0,0 0 0,-1 0 0,1 0 0,-1 0 0,1 0 0,0 0 0,-1 0 0,1 0 0,-1 0 0,1 0 0,0 0 0,-1 0 0,0 0 0,0 0 0,1-1 0,0 1 0,37-10 61,-14 4-226,-21 10 174,0 1-1,0 0 0,0 0 1,-1 0-1,0 0 0,0 0 1,0 1-1,0-1 0,1 10 1,-2-13 4,2 11 9,13 39 30,-16-50-33,1 1 1,0-1-1,0 0 0,0 0 1,0 0-1,1 0 0,-1 1 0,1-1 1,0 0-1,-1 0 0,1-1 1,0 1-1,-1-1 0,1 1 0,0-1 1,0 0-1,3 1 0,-4-2 4,0 0 0,0 0-1,-1 0 1,1 0 0,0 0-1,0-1 1,0 1 0,0-1-1,0 1 1,0 0 0,-1-1-1,1 0 1,0 1 0,0-1-1,0 1 1,-1-1 0,1 0-1,0 0 1,-1 1 0,1-1-1,0 0 1,-1 0 0,1 0-1,-1 0 1,0-1 0,16-33 168,-14 28-153,2-4-30,-2 3 12,1 1 0,0 0-1,-1-1 1,2 2 0,-1-1 0,1 1-1,0 0 1,0-1 0,1 1-1,0 1 1,6-8 0,24 13-165,-18 1 179,-17-1 293,0-1-308,0 0-1,0 1 1,0-1-1,0 0 0,0 0 1,0 0-1,0 0 1,0 1-1,0-1 1,0 0-1,-1 0 0,1 1 1,0-1-1,-1 0 1,1 0-1,-1 1 1,1-1-1,0 0 0,-1 1 1,1-1-1,-1 0 1,0 1-1,1-1 0,-1 1 1,0-1-1,1 1 1,-1-1-1,0 1 1,1 0-1,-1-1 0,0 1 1,0 0-1,1 0 1,-1-1-1,1 1 0,-1 0 1,1 0-1,-1 0 1,0 0-1,0 0 1,0 0-1,1 0 0,-1 0 1,0 0-1,0 1 1,0-1-1,1 0 0,-1 1 1,-1-1-1,-1 1-19,2 0-1,-2 1 0,0-1 0,0 0 1,1 1-1,-1 0 0,1-1 0,0 1 1,0 0-1,-1 0 0,-3 6 0,-13 48-20,18-53 38,0 0-1,0 0 0,0 1 1,1-1-1,-1 1 0,1 0 1,0 0-1,0-1 0,0 0 1,1 1-1,-1-1 0,1 1 1,0 0-1,1 4 0,-1-7 5,-1-1 0,0 1-1,0 0 1,1-1 0,0 1-1,-1-1 1,1 1 0,0-1-1,-1 1 1,1-1 0,0 1-1,0-1 1,-1 0 0,1 0-1,0 1 1,0-1-1,0 0 1,-1 0 0,1 0-1,0 0 1,0 0 0,0 0-1,0 0 1,-1 0 0,0 0-1,1 0 1,0-1 0,0 1-1,-1 0 1,1 0 0,0-1-1,0 1 1,-1-1 0,1 1-1,0 0 1,-1-1 0,1 0-1,0 1 1,-1-1 0,1 0-1,23-25 75,-20 21-68,0-2 0,-1 2 0,0-1-1,0 0 1,0 0 0,0-1 0,-1 0 0,0 1-1,-1-1 1,1 0 0,0-7 0,-2 13-14,0 43-234,0-39 247,0 1 0,0-1 0,0 1 0,0-1 0,0 0 1,1 0-1,-1 0 0,1 0 0,0 1 0,0-1 0,0 0 0,0 0 0,1-1 0,-1 1 0,1 0 0,-2-1 0,2 1 0,0-1 0,0 2 0,0-2 0,0 0 0,1 0 0,-1 0 0,-1 0 0,2-1 0,-1 1 1,1 0-1,0-1 0,0 0 0,-1 0 0,0 0 0,1 0 0,0 0 0,0-1 0,0 1 0,-1-1 0,1 0 0,0 0 0,0 0 0,0 0 0,0 0 0,-1-1 0,1 1 0,0-1 0,5-2 0,-4 2-3,1 0 0,-1-1 0,0 0 0,1 0-1,0 0 1,-1 0 0,0-1 0,0 0 0,0-1-1,0 1 1,-1 0 0,1-1 0,0 1 0,-1-1-1,0 0 1,0-2 0,0 2 0,0 0 0,-1-1 0,1 0-1,-2 1 1,1-2 0,0 1 0,-1 0 0,0 0-1,2-11 1,-3 14 10,1 0-1,-1 0 1,0 0-1,0 0 1,-1 0-1,1 0 1,0 0-1,-1-1 1,1 1-1,-1 0 1,1 0-1,-1 1 1,0-1-1,0 0 1,0 0-1,0 1 1,0-1-1,0 1 1,0-1-1,0 1 1,0-1-1,-1 1 1,-2-3-1,4 3-8,-1 1 0,1 0 0,-1 0 0,0 0 0,1 0 0,-1 0 0,1 0 0,-1 0 0,0 0-1,1 0 1,-1 0 0,1 0 0,-1 0 0,1 1 0,0-1 0,-1 0 0,1 0 0,-1 2 0,1-2 0,-1 0 0,1 1 0,-1-1 0,1 0 0,-1 1-1,0 0 1,-10 26-73,11-22 47,-1-1 0,1 1 0,0-1-1,0 2 1,0-2 0,1 1 0,-1-1-1,1 0 1,0 1 0,1 7 0,-1-11 5,-1 0 0,0 0 0,1 0-1,-1 0 1,1 0 0,0 0 0,-1 0 0,1 0 0,0-1 0,-1 1 0,1 0 0,0 0 0,0 0 0,0-1-1,0 1 1,0 0 0,0-1 0,-1 1 0,1-1 0,0 1 0,0-1 0,0 0 0,0 2 0,0-2 0,0 0-1,0 0 1,0 0 0,0 0 0,0 0 0,0 0 0,1 0 0,-1 0 0,0 0 0,-1-2 0,1 2 0,0 0-1,0-1 1,0 1 0,0-1 0,0 1 0,0-1 0,0 1 0,0-1 0,0 0 0,-1 1 0,1-1 0,1-1 0,1-2 8,1 0 1,-1 0 0,1 0 0,-1-1 0,-1 0 0,1 1 0,0-1 0,-1 0 0,1-1 0,-1 1 0,1-10 0,0 7 89,-1 2 0,1-1 0,0 0 1,0 0-1,8-11 0,-11 18-91,0 0 1,1 0-1,-1 0 0,1 0 1,-1 0-1,0 0 1,1 1-1,-1-1 1,1 0-1,-1 0 0,0 0 1,1 0-1,-1 0 1,0 1-1,1-1 1,-1 0-1,0 0 0,0 1 1,0-1-1,0 0 1,1 0-1,-1 1 0,0-1 1,0 0-1,0 1 1,1-1-1,-1 1 1,0-1-1,0 0 0,0 1 1,0-1-1,1 0 1,-1 1-1,0-1 1,0 1-1,0-1 0,0 1 1,0-1-1,0 0 1,0 1-1,6 22-11,-5-22 16,4 32 68,0 1 0,-1 0 0,-2-1 0,-1 1 0,-4 51 0,1-76-31,0-1 0,0 2 0,-1-2 0,1 0 0,-1 0 0,-1 1 0,-7 14 0,9-20 2,0 0 1,0 0-1,0 0 1,-1 0-1,2-1 1,-2 1-1,0-1 1,1 1-1,-6 3 1,6-5-18,1-1 0,-1 1 1,1-1-1,-1 1 0,1-1 1,-1 0-1,1 0 0,-1 1 1,1-1-1,0 0 0,0 0 1,-1-1-1,0 1 0,1 0 1,-1-1-1,1 1 0,-1 0 1,1-1-1,0 0 0,0 1 1,0-1-1,-3-2 0,2 1-8,0-1 0,0 1 0,1 0 0,-1-1-1,1 1 1,0-1 0,0 1 0,0-1 0,0 0 0,0 1 0,0-1-1,1-1 1,-1 1 0,1 0 0,-1 1 0,1-1 0,0 0-1,0 0 1,0 0 0,1 0 0,0-6 0,0 1-14,0 1-1,1-2 1,-1 1 0,1 1-1,1-2 1,5-10 0,7-6-89,1 0 0,33-38 1,-36 48 47,0-1 0,0 0 0,-2-2 0,1 0 0,-2 0 0,-1-1 0,9-20 0,-17 37 51,-1 1 0,1-1-1,-1 0 1,1 1 0,-1-1-1,0 1 1,1-1 0,-1 0-1,0 0 1,0 1 0,0-1 0,0 0-1,-1 1 1,0-5 0,1 6-6,0-1 0,0 1 0,-1-1 1,1 1-1,-1-1 0,1 1 0,0-1 1,-1 1-1,1-1 0,-1 1 0,1 0 1,-1-1-1,1 1 0,-1 0 0,1-1 1,0 1-1,0 0 0,-1 0 0,1 0 1,-1-1-1,1 1 0,-1 0 0,0 0 1,1 0-1,-1 0 0,0 0 0,-2 0-5,1 1 0,0 0-1,0-1 1,0 1-1,0 0 1,0 0 0,0 0-1,0 0 1,0 0-1,0 1 1,0-1 0,2 2-1,-2-2 1,0 1-1,1 0 1,-1-1 0,1 1-1,-1 0 1,0 3-1,-2 2-3,2 2 0,-1-2-1,1 1 1,0 0 0,0 0-1,1 0 1,-1 16 0,1-22-3,1 0 0,0 0-1,0 0 1,0 1 0,0-2 0,0 1 0,0 0 0,0 0 0,0 0 0,0 0 0,1 0 0,-1 0 0,1 0 0,-1 0 0,1-1 0,0 1 0,0 0 0,0-1 0,0 2 0,0-1 0,0-1 0,0 1 0,1-1 0,-1 0 0,1 1 0,-2-1-1,1 0 1,1 0 0,0 0 0,-1 0 0,1 0 0,0 0 0,-1-1 0,1 1 0,0 0 0,2 0 0,30-2-4102,-16-4-1307</inkml:trace>
  <inkml:trace contextRef="#ctx0" brushRef="#br0" timeOffset="3328.99">1503 99 11589,'0'0'9178,"-3"0"-8298,-12 0-269,12 0 86,34-3-818,-7-2 80,9 0-1047,-11 3-7995</inkml:trace>
  <inkml:trace contextRef="#ctx0" brushRef="#br0" timeOffset="3561.37">1459 250 11813,'0'0'8580,"19"-4"-8420,-3-3 32,1-2-127,3-2-65,1 0 48,-1-2-96,-3 3-817,-2 1-1376,-4 2-768,-4 2-1185</inkml:trace>
  <inkml:trace contextRef="#ctx0" brushRef="#br0" timeOffset="3990.72">1560 22 7203,'0'0'13113,"-6"-3"-11808,-18-12-358,17 12-78,40 19-1133,-22-13 317,0 0-1,1 0 0,-1-1 0,17 0 1,-17-1-55,-1 0 1,-1 0-1,2 1 1,-1 0-1,-1 1 1,11 5-1,-19-7-3,0 0 0,1 0 0,-1 0 0,0 0-1,0 0 1,0 0 0,0 1 0,0-1 0,-1 0 0,1 1 0,0-1 0,0 0-1,-1 1 1,1-1 0,0 2 0,-1-2 0,1 1 0,-1 0 0,0-1 0,1 1-1,-1-1 1,0 1 0,0 0 0,0-1 0,0 1 0,0 0 0,-1-1 0,1 1-1,0-1 1,-1 1 0,1 1 0,-1-2 0,0 1 0,1-1 0,-1 0 0,0 1-1,0 1 1,-4 8 25,-1 0 0,1-2 0,-12 18 0,7-14-282,-23 34 397,15-10-5354,14-28 542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15.3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1 197 3714,'0'0'1376,"0"-35"-1136,0 34-176</inkml:trace>
  <inkml:trace contextRef="#ctx0" brushRef="#br0" timeOffset="1033.58">58 27 4226,'0'0'6686,"0"-3"-6515,-2-16 5744,2 15-10523,0 17 115,0-5 1846</inkml:trace>
  <inkml:trace contextRef="#ctx0" brushRef="#br0" timeOffset="2481.8">29 75 4066,'0'0'7249,"-1"-7"-3279,1 4-454,-1 5-2345,-9 63-861,2-1 1,2 114-1,6-178-185,0-20 374,4-38-677,1 0 0,19-78 1,-23 129 154,1 0 0,0 1-1,0-1 1,1 1 0,-1 0 0,1 0 0,1 0 0,5-8 0,-8 13 14,-1 0-1,1 0 0,0 0 1,0 1-1,-1-1 0,1 0 1,0 1-1,0-1 0,0 0 1,0 1-1,0-1 0,0 1 1,0 0-1,0-1 0,0 1 1,0 0-1,0-1 0,0 1 1,0 0-1,0 0 0,0 0 1,2 0-1,-1 1-1,-1 0 1,1 0-1,0 0 1,-1 0-1,1 0 1,0 0-1,-1 0 1,0 1-1,1-1 1,-1 1-1,0-1 1,1 1-1,-1-1 1,0 1-1,0 0 1,-1-1-1,2 4 1,9 17 26,-2 0 0,0 1 0,-1 0 0,-2 1 0,7 43 0,-7-93-309,1-1 0,1 1 0,1 0 0,1 1 0,24-44 0,-34 68 279,1 0 0,-1 0 0,0 1 0,1-1 0,-1 0 0,0 1 0,1-1 1,-1 1-1,1-1 0,-1 0 0,1 1 0,0-1 0,-1 1 0,1-1 1,-1 1-1,1 0 0,0-1 0,-1 1 0,1 0 0,0-1 0,-1 1 0,1 0 1,0 0-1,0 0 0,-1-1 0,1 1 0,0 0 0,0 0 0,-1 0 0,2 0 1,0 1 0,-1 0 1,0 0 0,0 0-1,1 0 1,-1 0 0,0 0 0,0 0-1,0 0 1,0 0 0,0 1 0,0-1-1,-1 0 1,1 1 0,0 1 0,17 49 356,-13-26 193,-2-1 0,-1 1 0,-1-1 0,-3 28 0,1-23-682,1-1-1,6 49 1,-3-70-4932,4-8 427</inkml:trace>
  <inkml:trace contextRef="#ctx0" brushRef="#br0" timeOffset="3887.52">380 263 1393,'0'0'12605,"36"-17"-11164,-34 16-1402,45-35 499,-45 35-522,-1 0 0,0 0-1,0 0 1,0 0 0,0 0 0,0-1 0,0 1 0,0 0 0,0 0 0,0-1 0,0 1 0,-1-1 0,1 1 0,0-1 0,-1 1-1,0-1 1,1 1 0,-1-1 0,0 1 0,0-1 0,1 1 0,-1-1 0,0 1 0,-1-1 0,1 0 0,0 1 0,0-1-1,-1 1 1,1-1 0,-1 1 0,1-1 0,-1 1 0,0-1 0,-1-1 0,1 2-10,0 0 0,0 0 0,0 0 0,0 0-1,-1 1 1,1-1 0,0 1 0,0-1 0,-1 1 0,1-1 0,0 1 0,-1 0 0,1-1 0,0 1 0,-1 0-1,1 0 1,0 0 0,-1 0 0,1 0 0,0 1 0,-1-1 0,1 0 0,0 1 0,-1-1 0,1 1 0,0-1-1,0 1 1,0-1 0,-1 1 0,1 0 0,0 0 0,0 0 0,0-1 0,0 1 0,-1 2 0,-1-1 51,0 1 0,0 0 1,0 0-1,0 0 0,0 0 0,1 1 1,-1-1-1,1 1 0,0 0 1,-2 4-1,3-5-15,0 0 0,0 0 1,0 0-1,1 0 0,-1 0 0,1 0 0,-1 0 0,1 0 1,0 0-1,0 0 0,0 0 0,1 0 0,-1 0 0,1 0 1,-1 0-1,1 0 0,0 0 0,0 0 0,1 0 1,-1-1-1,0 1 0,1 0 0,0-1 0,-1 1 0,1-1 1,0 0-1,4 4 0,-1-3-64,1-1-1,-1 1 1,0-1-1,1 0 1,0-1-1,-1 1 1,1-1 0,0 0-1,0-1 1,0 1-1,-1-1 1,1 0-1,10-2 1,-8 1-227,1-1 0,0 0 0,-1 0 0,0-1 0,1 0 0,-1-1 0,0 0 1,-1 0-1,1 0 0,-1-1 0,13-11 0,-16 13 275,-1 0 1,1 0-1,-1 0 1,0-1 0,0 0-1,0 1 1,0-1-1,-1 0 1,0 0-1,0-1 1,0 1-1,0 0 1,0-1-1,-1 1 1,0-1-1,0 0 1,0 1-1,-1-1 1,1 0 0,-1 1-1,0-1 1,0 0-1,-2-7 1,2 11 35,-1 0 1,1 1 0,0-1 0,-1 1 0,1-1 0,-1 1-1,1-1 1,0 1 0,-1-1 0,1 1 0,-1-1-1,0 1 1,1-1 0,-1 1 0,1 0 0,-1-1 0,1 1-1,-1 0 1,0 0 0,1 0 0,-1-1 0,0 1-1,1 0 1,-1 0 0,0 0 0,1 0 0,-1 0 0,0 0-1,1 0 1,-1 0 0,0 0 0,1 1 0,-1-1-1,0 0 1,1 0 0,-1 1 0,1-1 0,-1 0 0,0 1-1,1-1 1,-1 0 0,1 1 0,-1-1 0,1 1-1,-1 0 1,-26 20 313,24-18-339,1 0 0,0-1 0,0 1-1,0 0 1,0 0 0,0 0 0,1 0 0,-1 0 0,1 1 0,0-1-1,0 0 1,0 1 0,0-1 0,0 1 0,1-1 0,0 1-1,0-1 1,0 1 0,0-1 0,1 6 0,0-8-32,-1 0 0,1 0 0,0-1 0,-1 1 0,1 0 0,0-1 0,0 1 0,0 0 0,-1-1 0,1 1 0,0-1 0,0 1 0,0-1 0,0 0 0,0 1-1,0-1 1,0 0 0,0 0 0,0 0 0,0 0 0,0 0 0,0 0 0,0 0 0,0 0 0,0 0 0,0 0 0,0 0 0,0-1 0,0 1 0,-1 0 0,2-1 0,29-14 60,-28 11-55,0 0-1,0-1 1,0 1 0,-1-1 0,1 0-1,-1 0 1,-1 0 0,3-6 0,-2 7-42,-7 36 145,4-28-89,0 1 1,1-1-1,-1 1 0,1-1 0,0 0 1,0 1-1,0-1 0,1 8 0,0-11-20,0 0 0,0 1-1,-1-1 1,1 1 0,0-1-1,0 0 1,0 0-1,1 0 1,-1 1 0,0-1-1,0 0 1,1-1 0,-1 1-1,0 0 1,1 0-1,-1 0 1,1-1 0,-1 1-1,1-1 1,-1 1 0,1-1-1,-1 0 1,1 1-1,0-1 1,-1 0 0,1 0-1,-1 0 1,1 0-1,2-1 1,2 0-6,0-1 0,0 1 0,0-1-1,0 0 1,0-1 0,0 0 0,-1 0-1,1 0 1,-1 0 0,0-1 0,0 0 0,0 0-1,0 0 1,-1-1 0,1 1 0,-1-1 0,0 0-1,-1-1 1,1 1 0,-1-1 0,0 1 0,-1-1-1,1 0 1,-1 0 0,0 0 0,0 0 0,-1-1-1,1-9 1,-2 16 82,1 45 195,-2-43-243,1 0 0,1 0 0,-1 1 0,0-1 0,0 0 0,1 1 0,0-1 0,-1 0 0,1 0 0,0 0-1,0 1 1,0-1 0,0 0 0,0 0 0,1 0 0,-1-1 0,0 1 0,1 0 0,0 0 0,-1-1 0,1 1 0,0-1 0,4 3 0,-4-4-16,0 0 0,0 0 0,0 0-1,0 0 1,0 0 0,0-1 0,0 1 0,0-1 0,0 1 0,0-1-1,0 0 1,0 0 0,0 0 0,0 0 0,0 0 0,-1 0 0,1 0-1,0 0 1,-1-1 0,1 1 0,-1-1 0,1 0 0,-1 1 0,0-1-1,0 0 1,2-3 0,84-143 120,-86 148-142,-1 0 0,0-1-1,0 1 1,1 0 0,-1 0 0,0 0 0,0 0-1,1 0 1,-1 0 0,0 0 0,1-1-1,-1 1 1,0 0 0,1 0 0,-1 0-1,0 0 1,1 0 0,-1 0 0,0 0-1,1 1 1,-1-1 0,0 0 0,0 0-1,1 0 1,-1 0 0,0 0 0,1 0-1,-1 1 1,0-1 0,0 0 0,1 0-1,-1 0 1,0 1 0,0-1 0,0 0-1,1 0 1,-1 1 0,0-1 0,0 0-1,0 0 1,1 1 0,-1-1 0,0 0-1,0 1 1,0-1 0,0 0 0,0 0 0,0 1-1,0 0 1,9 18 117,-8-18-99,9 27 257,-7-18-162,1 0-1,0 0 0,0-1 1,11 16-1,-13-22-83,0-1 0,0 0 0,0 1 0,0-1 0,0 0 0,1 0 0,-1 0 0,1-1 0,-1 1 0,1-1 0,0 1 0,0-1-1,0 0 1,0 0 0,-1 0 0,1 0 0,1-1 0,-1 1 0,0-1 0,5 0 0,2 0-60,-1-1 1,1-1-1,0 1 0,12-5 1,1-4-8628</inkml:trace>
  <inkml:trace contextRef="#ctx0" brushRef="#br0" timeOffset="6416.12">123 658 6883,'0'0'6937,"-1"-8"-6556,-6-22 201,6 22 255,-1 42 121,1-11-757,2 0-1,0 0 1,2 0-1,1 0 1,10 39-1,-13-60-154,-1-32 141,1 0 1,1 0 0,2 1-1,1-1 1,13-44 0,-18 74-195,0-1 1,0 1 0,1-1 0,-1 1 0,0 0-1,0-1 1,0 1 0,1 0 0,-1-1-1,0 1 1,0 0 0,1 0 0,-1-1-1,0 1 1,1 0 0,-1 0 0,0-1-1,1 1 1,-1 0 0,1 0 0,-1 0 0,0 0-1,1 0 1,-1 0 0,1-1 0,-1 1-1,0 0 1,1 0 0,-1 0 0,1 0-1,-1 0 1,0 0 0,1 1 0,-1-1-1,1 0 1,-1 0 0,0 0 0,1 0 0,-1 0-1,1 1 1,-1-1 0,0 0 0,1 0-1,-1 1 1,0-1 0,0 0 0,1 0-1,-1 1 1,0-1 0,0 0 0,1 1-1,-1-1 1,0 0 0,0 1 0,0-1 0,1 1-1,13 21-112,-6-4 139,-2 0-1,8 35 1,-10-36 39,1 1 1,0-1-1,14 29 0,-19-45-52,0-1 0,0 1 0,0-1 0,0 1 0,1-1 0,-1 1 0,0-1 0,0 0 1,0 1-1,1-1 0,-1 0 0,0 1 0,1-1 0,-1 1 0,0-1 0,1 0 0,-1 0 0,1 1 0,-1-1 0,0 0 0,1 0 0,-1 1 0,1-1 1,-1 0-1,1 0 0,-1 0 0,1 0 0,-1 0 0,0 0 0,1 0 0,-1 0 0,1 0 0,-1 0 0,1 0 0,-1 0 0,1 0 0,-1 0 0,1-1 0,14-18 159,7-39-59,-20 52-108,5-15-83,-3 7-114,0 0-1,2 0 1,-1 0 0,2 1-1,0 0 1,15-22-1,-22 35 194,1 0 0,0 0 0,-1 0 0,1 1-1,0-1 1,-1 0 0,1 1 0,0-1 0,-1 0 0,1 1 0,-1-1-1,1 1 1,-1-1 0,1 1 0,-1-1 0,1 1 0,-1-1 0,1 1 0,-1-1-1,0 1 1,1 0 0,-1-1 0,0 1 0,0-1 0,1 1 0,-1 0-1,0-1 1,0 1 0,0 0 0,0 0 0,0-1 0,0 1 0,0 1-1,8 27 0,-1 16 906,-7-37-786,0 0 0,1 0 1,0 0-1,1 1 0,0-1 0,0-1 0,1 1 1,0 0-1,0-1 0,0 1 0,1-1 1,5 7-1,-8-13-102,0 0 1,0-1-1,0 1 0,0 0 1,1-1-1,-1 1 0,0-1 1,0 0-1,1 1 0,-1-1 1,0 0-1,0 0 1,1 1-1,-1-1 0,0 0 1,1 0-1,-1-1 0,0 1 1,1 0-1,-1 0 0,0-1 1,1 1-1,-1-1 0,0 1 1,0-1-1,0 1 1,0-1-1,1 0 0,-1 1 1,0-1-1,0 0 0,0 0 1,0 0-1,0 0 0,-1 0 1,1 0-1,0 0 0,0 0 1,0-2-1,29-45 196,-27 42-207,-1-1 0,0 1 1,-1-1-1,1 0 0,-1 0 1,-1 0-1,1-12 0,-20 55-14,18-29 29,-1-1 0,1 1 0,0-1 0,1 1 1,-1 0-1,1-1 0,1 1 0,-1 0 0,1-1 0,0 1 0,4 11 0,-4-15-12,1 0 0,-1 0 0,1 0 0,0-1 0,-1 1 0,1 0 0,1-1 0,-1 1 0,0-1 0,0 0 0,1 0 0,-1 0 0,1 0 0,0 0 0,0 0 0,0-1-1,0 1 1,0-1 0,0 0 0,0 0 0,0 0 0,0-1 0,0 1 0,0-1 0,7 1 0,-3-1-194,1 0 1,0 0-1,0-1 1,-1 0-1,1 0 0,0-1 1,-1 0-1,1 0 1,-1-1-1,14-7 0,-19 9 122,1-1-1,-1 1 1,1-1-1,-1 0 1,0 0-1,0 0 1,0 0-1,0 0 1,0 0-1,-1-1 1,1 1-1,0-1 1,-1 1-1,0-1 1,0 1-1,0-1 1,0 0-1,0 0 0,0 0 1,-1 1-1,1-1 1,-1 0-1,0 0 1,0 0-1,0 0 1,0 0-1,0 0 1,-1 0-1,1 1 1,-1-1-1,0 0 1,0 0-1,-1-3 1,2 5 126,-1-1 1,1 1-1,-1-1 1,0 1-1,1-1 1,-1 1-1,0-1 1,0 1-1,0 0 1,1-1-1,-1 1 1,-1 0-1,1 0 1,0 0-1,0 0 1,0 0-1,-1 0 1,1 0-1,0 0 1,-1 0-1,1 0 1,-1 1-1,1-1 1,-1 1-1,1-1 1,-1 1-1,0 0 1,1-1-1,-2 1 1,1 1-13,1-1 0,-1 1 0,1-1 0,-1 1 0,1 0 0,0 0 0,-1 0 0,1 0 0,0 0 0,0 0 0,0 0 0,-1 0 0,1 0 0,0 0 0,1 1 0,-1-1 0,0 0 0,0 1 0,1-1 0,-1 1 0,0-1 0,1 1-1,-1-1 1,1 1 0,0-1 0,0 1 0,-1-1 0,1 1 0,0 2 0,0-1-30,0-1-1,0 1 1,0 0 0,0-1-1,0 1 1,0 0-1,1-1 1,-1 1-1,1 0 1,0-1 0,0 1-1,0-1 1,0 1-1,0-1 1,0 0-1,1 1 1,-1-1-1,4 4 1,-4-6-8,-1 1 1,1-1-1,0 1 0,0-1 1,-1 0-1,1 1 1,0-1-1,0 0 0,0 1 1,-1-1-1,1 0 0,0 0 1,0 0-1,0 0 1,0 0-1,0 0 0,-1 0 1,1 0-1,0 0 0,0 0 1,0 0-1,1-1 1,0 0 6,0 0 0,0 0 1,0-1-1,0 1 0,0-1 1,0 1-1,-1-1 0,1 1 1,0-1-1,-1 0 0,3-4 1,2-5-1,0-1 0,0 0 0,-1-1-1,-1 1 1,0-1 0,0 0 0,-2 0 0,1 0 0,-2-1 0,0 1 0,0 0 0,-1-1 0,-1 1 0,-4-23 0,6 36-23,-1-1 0,0 1 0,0-1 1,0 1-1,0-1 0,0 0 0,0 1 0,0-1 1,0 1-1,0-1 0,0 0 0,-1 1 0,1-1 1,0 1-1,0-1 0,0 1 0,-1-1 0,1 1 1,0-1-1,-1 1 0,1-1 0,0 1 1,-1-1-1,1 1 0,-1 0 0,1-1 0,0 1 1,-1-1-1,1 1 0,-2 0 0,-4 17-145,1 33 113,5-39 64,1 0-1,0 0 1,1 0-1,0 0 1,0-1-1,2 1 1,-1-1 0,7 14-1,-8-20-14,-1-1-1,1 1 1,0-1-1,0 1 0,1-1 1,-1 0-1,1 0 1,-1 0-1,1-1 1,0 1-1,0 0 1,0-1-1,0 0 0,0 0 1,1 0-1,-1 0 1,1-1-1,-1 1 1,1-1-1,0 0 0,0 0 1,-1 0-1,1 0 1,0-1-1,0 0 1,6 0-1,-8 0-28,0-1 0,-1 0 0,1 0 0,0 0 1,-1 0-1,1-1 0,-1 1 0,0 0 0,1-1 0,-1 1 0,0-1 0,0 1 0,0-1 0,0 1 0,0-1 0,0 0 1,0 1-1,-1-1 0,1 0 0,-1 0 0,1 0 0,-1 0 0,0 0 0,1 1 0,-1-5 0,4-50-1632,-4 55 1632,0-32-1072,0 32 1140,0 21 107,-1-4 244,0-5-208,1-1 0,0 1 0,0-1 1,4 18-1,-4-26-196,1-1 0,-1 0 0,0 1 0,1-1 0,-1 0 0,1 0 0,-1 1 0,1-1 1,-1 0-1,1 0 0,0 0 0,0 0 0,0 0 0,0 0 0,-1 0 0,1 0 0,0 0 1,1 0-1,-1 0 0,0 0 0,0-1 0,0 1 0,0-1 0,1 1 0,-1-1 0,0 1 0,0-1 1,1 0-1,-1 1 0,0-1 0,1 0 0,-1 0 0,0 0 0,1 0 0,-1 0 0,0 0 0,1-1 1,-1 1-1,0 0 0,1-1 0,-1 1 0,0-1 0,0 1 0,2-1 0,0-1-401,0 0 0,-1 0 0,1 0 1,0 0-1,0 0 0,-1-1 0,1 1 0,-1-1 0,0 0 0,0 0 0,0 1 0,0-1 0,-1-1 0,1 1 0,-1 0 1,1 0-1,-1 0 0,0-1 0,0 1 0,-1-1 0,1-3 0,2-12-1649,-1 0 0,-1-30 0,-1 38 2496,0 5 93,-1-31 2378,1 36-2588,0 0 0,0 0 1,0 0-1,0 0 0,0 0 1,0 0-1,0 0 0,-1 0 1,1 0-1,0 0 0,0 0 0,-1 1 1,1-1-1,-1 0 0,1 0 1,-1 0-1,1 1 0,-1-1 0,0 0 1,1 0-1,-1 1 0,0-1 1,1 1-1,-1-1 0,0 0 1,0 1-1,0-1 0,0 1 0,1 0 1,-2-1-1,5 30-3581,3-15-665</inkml:trace>
  <inkml:trace contextRef="#ctx0" brushRef="#br0" timeOffset="7451.72">1101 667 6275,'0'0'9666,"-14"-19"-5707,11 20-3929,0-1-1,0 1 1,0 0 0,0 0 0,0 0 0,1 0 0,-1 0 0,0 1-1,0-1 1,1 1 0,-1-1 0,1 1 0,-1 0 0,1 0-1,0 1 1,0-1 0,0 0 0,0 1 0,0-1 0,0 1 0,1 0-1,-1-1 1,1 1 0,-2 5 0,1-4-16,1 1 0,-1-1 0,1 0 0,0 0 0,0 0 0,1 1 1,-1-1-1,1 0 0,0 1 0,0-1 0,0 0 0,1 1 0,-1-1 0,1 0 0,0 1 0,0-1 0,1 0 0,1 5 1,-2-8-10,-1 0 1,1 0 0,-1 1 0,1-1 0,-1 0 0,1 0-1,0 0 1,-1 0 0,1 0 0,0 0 0,0 0 0,0 0 0,0 0-1,0 0 1,0-1 0,0 1 0,0 0 0,0-1 0,0 1-1,0 0 1,0-1 0,1 0 0,-1 1 0,0-1 0,0 0 0,1 1-1,-1-1 1,0 0 0,0 0 0,1 0 0,-1 0 0,0 0-1,1 0 1,-1-1 0,0 1 0,0 0 0,0-1 0,1 1 0,1-2-1,-1 0 14,1 0-1,-1 0 0,0 0 0,0-1 0,0 1 1,0-1-1,0 0 0,-1 1 0,1-1 0,-1 0 1,1 0-1,-1 0 0,0 0 0,1-7 0,7-81-47,-7 88 18,-2 12-97,0-1 0,0 0 0,1 1-1,3 11 1,-2-14 110,0 1 0,0-1 0,0 0 0,1 0 0,0 0 0,7 10 0,-9-15 2,-1 0 0,1 0 0,-1 0 0,1 0 0,-1-1 0,1 1 0,0 0 0,-1 0 0,1-1 0,0 1 0,0 0 0,-1-1 0,1 1 0,0-1 0,0 1 0,0-1 0,0 1 0,0-1 0,0 0 0,0 0 0,0 1 1,0-1-1,0 0 0,0 0 0,0 0 0,0 0 0,0 0 0,0 0 0,0 0 0,0 0 0,0 0 0,-1-1 0,1 1 0,0 0 0,0-1 0,0 1 0,0-1 0,0 1 0,0-1 0,0 1 0,-1-1 0,1 1 0,0-1 0,0 0 1,-1 1-1,1-1 0,0 0 0,-1 0 0,1 0 0,-1 0 0,1 1 0,-1-1 0,1-2 0,40-98-167,-24 158-192,-16-53 366,0-1-1,0 0 0,0 0 0,0 0 0,0 0 0,1 0 0,-1 0 0,1 0 1,0 0-1,0-1 0,0 1 0,0-1 0,1 1 0,-1-1 0,5 4 0,-6-6-4,1 1-1,-1-1 0,0 1 0,1-1 1,-1 0-1,0 0 0,1 1 0,-1-1 0,0 0 1,1 0-1,-1-1 0,0 1 0,1 0 0,-1 0 1,0-1-1,1 1 0,-1-1 0,0 1 1,1-1-1,-1 1 0,0-1 0,0 0 0,0 0 1,0 1-1,0-1 0,0 0 0,0 0 0,0 0 1,0 0-1,0 0 0,0-1 0,-1 1 1,1 0-1,0 0 0,-1 0 0,1-1 0,0-1 1,32-78 111,-31 81-152,5 38-189,-7-36 250,1 6 96,0-1 1,1 0-1,0 1 0,0-1 0,4 10 0,-5-15-126,0-1-1,-1 0 1,1 0-1,0 0 1,0 1 0,0-1-1,0 0 1,0 0-1,0 0 1,0 0 0,0 0-1,0-1 1,1 1-1,-1 0 1,0 0 0,0-1-1,1 1 1,-1-1-1,0 1 1,1-1 0,-1 0-1,1 0 1,-1 1-1,0-1 1,1 0 0,-1 0-1,1 0 1,-1 0-1,0-1 1,1 1-1,-1 0 1,1-1 0,-1 1-1,0 0 1,3-2-1,7-7-2501,-6 0-2402,-2-3-7497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24.6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213 119 7091,'0'0'8890,"-2"-5"-7626,1 1-1110,-1 1 1,0-1-1,0 0 0,0 0 0,0 1 0,-1 0 1,1 0-1,-1 0 0,0 0 0,0 1 0,0-1 1,0 0-1,0 0 0,-1 1 0,1 0 0,0 1 1,-1-1-1,0 1 0,1-1 0,-1 1 1,0 0-1,0 0 0,1 1 0,-8-1 0,5 1-140,-1 1 0,0 0-1,0 0 1,0 1 0,1 0-1,-1 0 1,1 1-1,0-1 1,-1 1 0,1 2-1,-9 5 1,12-9-28,1 1 0,0 0 0,-1 0 0,1 0 0,0 1 1,0 0-1,0-1 0,0 1 0,0-1 0,1 1 0,-1 0 0,1 0 0,0-1 0,-1 1 0,1 0 1,1 0-1,-1 1 0,0-1 0,1 1 0,-1-1 0,1 0 0,0 0 0,0 0 0,0 0 0,0 1 1,1-1-1,-1 0 0,1 1 0,1 3 0,0-3-70,0-1-1,-1 2 1,1-2-1,1 1 1,-1-1 0,0 0-1,1 0 1,-1 0-1,1 0 1,0-1 0,0 1-1,0 0 1,7 3 0,52 23-2564,-51-25 2170,0 0 0,0 1 0,17 12 0,-27-17 477,-1 0 0,0 0 0,0 0 0,0 0 0,0 0 0,0 1 0,0-1 0,1 0 0,-1 0 0,0 0 1,0 0-1,0 0 0,0 1 0,0-1 0,0 0 0,0 0 0,0 0 0,0 0 0,0 1 0,0-1 0,0 0 1,0 0-1,0 0 0,0 0 0,0 1 0,0-1 0,0 0 0,0 0 0,0 0 0,0 0 0,0 0 0,0 1 0,0-1 1,0 0-1,0 0 0,0 0 0,0 0 0,0 1 0,-1-1 0,1 0 0,0 0 0,0 0 0,0 0 0,0 0 1,0 0-1,0 0 0,-1 1 0,1-1 0,0 0 0,0 0 0,0 0 0,0 0 0,0 0 0,-1 0 0,-15 7 192,-16 1 522,30-8-669,-38 6 908,-46 0 0,94-16-5546,5-1-1244</inkml:trace>
  <inkml:trace contextRef="#ctx0" brushRef="#br0" timeOffset="323.39">233 179 10005,'0'0'3881,"1"9"-3315,1-1-492,0 0 0,0 0 0,1 0 0,-1 0 0,1-1 0,6 11 0,-8-16-64,0-1 1,0 1-1,0 0 1,0 0 0,0-1-1,0 1 1,0-1-1,1 1 1,-1-1 0,1 1-1,-1-1 1,1 1-1,-1-1 1,1 0 0,0 0-1,0 0 1,-1 0-1,1 0 1,0-1 0,0 1-1,0-1 1,0 1-1,0-1 1,0 0 0,0 0-1,0 0 1,0 0-1,0 0 1,0 0 0,0 0-1,-1-1 1,1 1-1,0-1 1,0 1 0,0-1-1,0 0 1,2-1-1,-1 0 49,-1-2 0,0 2 0,0 0 0,-1 0-1,1-1 1,0 1 0,-1-1 0,1 0 0,-1 1 0,0-1-1,0 0 1,0-1 0,0 1 0,0 0 0,-1 0-1,1 0 1,-1 0 0,0 0 0,0 0 0,0 0 0,0-4-1,0 2 117,-1 0 0,1 0 0,-1 0 0,1-1 0,-2 1 0,1 0 0,0 0 0,-1 0 0,0 1 0,0-2 0,-5-7 0,6 14-525,1 0 0,-1 0 0,1-1 0,-1 1 0,1 0-1,-1 0 1,1 0 0,0 0 0,-1 0 0,1 0 0,0 0 0,0 0 0,0 0 0,0 0 0,0 0 0,0 0 0,0 1-1,0-1 1,0 0 0,0 1 0,0 8-7142</inkml:trace>
  <inkml:trace contextRef="#ctx0" brushRef="#br0" timeOffset="892.78">446 172 5234,'0'0'10851,"0"4"-10713,5 33 346,-5-35-469,0 0 0,1 0-1,-1-1 1,0 1 0,1-1 0,-1 1-1,1-1 1,-1 0 0,1 1 0,0-1-1,-1 0 1,1 0 0,0 1 0,0-1-1,0 0 1,0 0 0,0 0 0,0 0-1,0 0 1,0 0 0,1 0 0,-1 0-1,0-1 1,1 2 0,1-1-1,-1-2 7,0 1-1,0-2 1,1 1-1,-1-1 0,0 1 1,0 0-1,0-1 1,-1 1-1,1-1 0,0 1 1,0-1-1,-1 0 0,1 0 1,-1 0-1,0 0 1,1 0-1,-1 0 0,1-5 1,0 4-17,-1 1 1,0-1-1,1 0 1,0 1-1,-1-1 1,1 1-1,0 0 1,0 0-1,1-2 1,-1 2 0,0 1-1,1-1 1,-1 0-1,1 1 1,-1-1-1,4-1 1,-5 3-12,1 0 0,-1 0 0,0 0 0,0 0 0,0 0 0,0 0 0,1 1 0,-1-1 0,0 0 0,0 0 0,0 1 0,0-1 0,0 1 0,0-1 0,1 1 0,-1 0 0,-1-1 0,1 1 0,0 0 0,0-1 0,0 1 0,0 0 0,0 0 0,-1 0 0,2 1 0,13 35 28,1-1 109,-16-34-123,1-1 0,0 0 0,0 0 0,0 0 0,0 0 0,0 0 0,0 0 0,0 0 0,0 0 0,0-1 0,0 1 0,0 0 0,1 0 0,-1-1 0,0 2 0,0-2 0,1 0 0,-1 1 0,0-1-1,1 0 1,2 0 0,-2 0 13,0-1 0,0-1-1,0 1 1,0 0-1,0 0 1,-1 0 0,1 0-1,0-1 1,0 1 0,-1-1-1,1 1 1,-1-1-1,1 1 1,-1-1 0,0 0-1,1 0 1,-1 0-1,0 0 1,0 0 0,0-1-1,-1 1 1,2-4-1,0 2-7,0-1 0,0 1 0,1-1 0,0 0-1,0 1 1,5-6 0,22 54 591,-28-41-667,0-1-1,0 0 1,1-1-1,-1 1 1,1-1 0,-1 0-1,1 0 1,-1 0-1,1 0 1,0 0 0,-1 0-1,4 0 1,33 0-6738,-34-1 5095,16-1-6689</inkml:trace>
  <inkml:trace contextRef="#ctx0" brushRef="#br0" timeOffset="1651.16">971 168 10453,'0'0'6171,"-5"6"-5838,5-5-331,-23 36 375,23-37-365,0 1 1,-1 0-1,1 0 1,0 1 0,0-2-1,-1 1 1,1 0 0,0 0-1,0 0 1,0 0 0,0-1-1,0 1 1,0 0 0,0 0-1,1 0 1,-1 0 0,0-1-1,0 1 1,1 0 0,-1 0-1,1 1 1,0-1 0,0 0 1,0-1-1,1 1 0,-1 0 0,0-1 1,0 1-1,1 0 0,-1-1 1,0 0-1,1 1 0,-1-1 1,0 0-1,1 0 0,-1 0 1,1 0-1,-1 0 0,0 0 1,1 0-1,1-1 0,-2 1 2,1-1-1,0 0 0,-1 0 1,1 0-1,-1 0 0,1 0 1,-1 0-1,1-1 1,-1 1-1,0 0 0,1-1 1,-1 1-1,0-1 0,0 1 1,0-1-1,0 0 1,0-1-1,-1 2 0,1-1 1,0 0-1,-1 0 0,1 0 1,-1 0-1,0 1 1,1-1-1,-1 0 0,0 0 1,0 0-1,-1-2 0,2 2 5,-1 0 0,0 0 0,0 0 0,0 1 0,0-1 0,0 1-1,0-1 1,0 0 0,-1 1 0,1-1 0,0 1 0,-1-1-1,0 1 1,1-1 0,-1 1 0,0-1 0,1 1 0,-1-1 0,0 0-1,0 1 1,0 0 0,0-1 0,-1 1 0,1 0 0,0 0 0,0 0-1,-1 0 1,1 0 0,0 1 0,-1-1 0,1 0 0,-1 1 0,1-1-1,-1 1 1,-2-1 0,3 1-18,1 0 0,-1 0 0,1 0 0,-1 1-1,1-1 1,-1 0 0,1 0 0,-1 1 0,1-1 0,-1 0 0,1 1 0,-1-1 0,1 0-1,0 1 1,-1-1 0,1 1 0,0-1 0,-1 1 0,1-1 0,0 1 0,-1-1-1,1 1 1,0-1 0,0 1 0,0-1 0,-1 1 0,1 0 0,0-1 0,0 1 0,0-1-1,0 1 1,0-1 0,0 1 0,0 1 0,0-2 0,0 1 0,1-1 0,-1 1 0,0-1-1,0 1 1,1 0 0,-1 0-9,0 1 0,0-1-1,1 1 1,-1-1 0,1 0 0,-1 1-1,1-1 1,0 0 0,-1 0-1,1 1 1,0-1 0,0 0 0,0 0-1,0 0 1,0 0 0,0 0 0,0 0-1,1 2 1,1-2 1,0 0-1,1 0 1,-1 0-1,0 0 1,0-1 0,1 1-1,-1-1 1,0 0-1,1 0 1,-1 0 0,0 0-1,1-1 1,-1 1-1,0-1 1,0 0 0,0 0-1,1 0 1,-1 0-1,0-2 1,3 0 0,-1-1-22,1-1 0,-1 1 0,0-1 1,0 0-1,0-1 0,-1 0 1,1 1-1,5-13 0,0 0-55,-1-2 1,-1 0-1,-1 1 0,5-22 0,-11 38 71,-7 83 791,6 119 0,0-192-750,0 0 0,1 1 0,0-1 0,0 0 1,1 0-1,0 1 0,0-1 0,0 0 0,1-1 1,0 2-1,0-2 0,1 0 0,7 12 0,-18-54-182,0 29-268,1-1 0,-1 1 1,0 0-1,-11-8 0,-24-26-182,42 40 601,-1 1 0,1-1 0,0 0 1,0 1-1,0-1 0,-1 0 0,1 1 1,0-1-1,0 0 0,0 1 0,0-1 1,0 0-1,0 1 0,0-1 0,1 0 1,-1 1-1,0-1 0,0 1 0,0-1 1,1 0-1,-1 1 0,0-1 1,0 1-1,1-1 0,-1 0 0,1 1 1,-1-1-1,0 1 0,1 0 0,-1-1 1,1 1-1,-1-1 0,1 1 0,-1 0 1,1-1-1,0 1 0,-1 0 0,1-1 1,-1 1-1,1 0 0,0 0 0,0 0 1,35-15-1282,-28 12 597,29-12-3366,7 0-3214</inkml:trace>
  <inkml:trace contextRef="#ctx0" brushRef="#br0" timeOffset="2377.89">1495 47 7523,'0'0'8989,"-2"10"-8376,0 0-562,-4 20 1385,-5 59 1,11-87-1045,0-27 1022,1 13-1419,0 1 0,0 0 0,1 0 0,0 1 0,0-2 0,1 2 0,1 0 0,0-1 0,10-19 0,-14 30-1,0 0 1,0-1 0,1 1 0,-1-1-1,0 1 1,0 0 0,1 0 0,-1-1 0,0 1-1,0 0 1,1-1 0,-1 1 0,0 0-1,1 0 1,-1 0 0,0-1 0,1 1-1,-1 0 1,0 0 0,1 0 0,-1 0-1,0 0 1,1-1 0,-1 1 0,1 0-1,-1 0 1,0 0 0,1 0 0,-1 0 0,1 0-1,-1 1 1,0-1 0,1 0 0,-1 0-1,0 0 1,1 0 0,-1 0 0,15 15-120,4 21 104,-13-23-132,-1 0-1,0 0 0,-1 2 0,0-2 1,-1 2-1,-1-2 0,0 2 0,-1-1 1,0 1-1,-2 18 0,1-32 34,0 0 1,-1-1-1,1 1 0,0 0 0,0-1 0,-1 1 1,1-1-1,0 1 0,-1-1 0,1 1 1,-1-1-1,1 1 0,0-1 0,-1 1 1,1-1-1,-1 1 0,1-1 0,-1 0 0,0 1 1,1-1-1,-1 0 0,1 0 0,-1 1 1,0-1-1,1 0 0,-1 0 0,1 0 0,-1 0 1,0 0-1,1 0 0,-1 0 0,0 0 1,1 0-1,-1 0 0,0 0 0,1 0 1,-1-1-1,1 1 0,-1 0 0,0 0 1,1-1-1,-1 1 0,1 0 0,-1-1 0,1 1 1,-1 0-1,1-1 0,-1 1 0,1-1 1,-1 0-1,-27-21-354,18 12 885,6 7 29,0-1 1,0 1-1,0-2 0,0 1 0,1 0 0,0-1 1,0 1-1,0-1 0,0-1 0,0 2 0,1-1 1,-3-10-1,6 12-425,1 0 0,0 1 0,0 0 0,0 0 0,1 0 1,-1 0-1,0 1 0,1-1 0,-1 0 0,1 1 0,-1 0 0,1 0 0,-1-1 1,1 2-1,0-1 0,4-1 0,-1-1-64,6-1-111,0 0 1,-1-1-1,1 0 1,-1-1-1,0-1 0,-1 0 1,0 0-1,0-1 1,0-1-1,9-10 2538,-19 51-2328,1-25-47,0-1-1,0 0 1,1 2-1,0-2 1,0 0-1,0 0 0,0 1 1,6 8-1,-6-13-241,-1 0 0,1 0 0,-1 0 0,1 0 0,0 1 0,-1-2 0,1 1 0,0 0 0,0-1 0,0 0 0,3 2 0,-4-2-236,1-1 0,0 1-1,-1-1 1,1 0 0,0 1 0,-1-1 0,1 0-1,0 0 1,-1 0 0,1 0 0,0 0 0,-1-1-1,1 1 1,0 0 0,-1-1 0,1 1 0,2-2-1,6-6-4291</inkml:trace>
  <inkml:trace contextRef="#ctx0" brushRef="#br0" timeOffset="2572.13">1776 1 5939,'0'0'9428,"0"49"-8500,0-23-303,0 2-209,0-4-48,0 0-224,0-3-48,0-3-96,0-6-32,5-3-2033,-3-3-3297</inkml:trace>
  <inkml:trace contextRef="#ctx0" brushRef="#br0" timeOffset="3559.3">101 807 4098,'0'0'5240,"2"-8"-2978,0 0-2461,0 2 957,0 1 0,-1-1 0,1 1 0,-1 0 0,-1-2 0,1 1 0,-1-6 0,0 10-643,0 1 1,-1-1 0,1 1 0,-1-2 0,1 2 0,-1 0 0,1-1 0,-1 1 0,0 0 0,0-1 0,0 1 0,0 0 0,0 0 0,0 0 0,0 0 0,0 0 0,0 0 0,0 0 0,0 0 0,-1 0 0,1 1 0,0-1 0,-1 0 0,1 1 0,0-1 0,-1 1 0,1 0 0,-1-1 0,1 1-1,-1 0 1,1 0 0,-1 0 0,1 0 0,-1 0 0,-2 1 0,2-1-122,0 0 0,0 0 0,-1 0 0,1 1 0,0-1 1,0 1-1,0 0 0,0 0 0,0 0 0,-1 0 0,2 0 0,-1 0 0,0 0 0,0 0 0,0 1 0,0-1 0,1 1 0,-1 0 0,1-1 0,-1 1 0,1 1 0,0-1 0,0 0 0,-1 0 0,1 0 0,1 0 0,-1 0 1,0 1-1,0-1 0,1 0 0,-1 0 0,1 1 0,0-1 0,0 4 0,-1-1 1,1-1 0,0 1 1,0-1-1,0 1 0,1 0 0,0-1 1,-1 1-1,2-1 0,-1 0 1,0 1-1,1 0 0,0-1 0,0 0 1,0 0-1,0-1 0,1 1 0,4 6 1,3-1-188,1-1 0,0 0 0,0 1 0,19 7 0,27 21-1780,-104-34 1900,-2-7 543,47 4-594,1 0 1,0 0 0,0 0 0,-1 0-1,1-1 1,0 1 0,-1 0-1,1-1 1,0 1 0,0 0 0,0-2-1,-1 1 1,1 1 0,0-1-1,0 0 1,0 1 0,0-1 0,0 0-1,0 0 1,0 0 0,0 0 0,1 0-1,-1 0 1,0 0 0,0 0-1,1-1 1,-1 1 0,1 0 0,-1 0-1,1 0 1,-1-1 0,1-2-1,3-3-3982,9-1-916</inkml:trace>
  <inkml:trace contextRef="#ctx0" brushRef="#br0" timeOffset="3833.96">213 834 4498,'0'0'5072,"3"7"-3973,1 1-886,-1-1-1,1-1 1,1 0 0,-1 1-1,11 10 1,-14-16-173,-1 0-1,1 0 0,0 0 1,0 0-1,1 0 1,-1 0-1,0 0 1,0-1-1,0 1 0,1 1 1,-1-2-1,0 1 1,1-1-1,-1 1 1,0-1-1,1 0 0,-1 1 1,0-1-1,1 0 1,-1 0-1,1 0 1,-1 0-1,0 0 0,1-1 1,-1 1-1,1 0 1,-1-1-1,0 1 1,1-1-1,-1 1 0,0-2 1,0 2-1,1-1 1,-1 0-1,0 0 1,0 0-1,0 0 0,0 0 1,0 0-1,0 0 1,0 0-1,0 0 1,-1 0-1,1-1 0,0 1 1,0-2-1,14-47 1641,-14 48-1657,-1 0-1,1 0 0,-1 0 0,0 0 1,1 0-1,-1 0 0,0 0 0,0-1 0,0 2 1,-1-1-1,1 0 0,0 0 0,-1 0 1,1 0-1,-1 0 0,0 0 0,1 0 0,-1 1 1,0-1-1,0 0 0,-2-2 0,2 2-200,5 12-7010,6-5 300</inkml:trace>
  <inkml:trace contextRef="#ctx0" brushRef="#br0" timeOffset="4361.92">442 802 9444,'0'0'4160,"1"7"-3720,10 39-41,-11-45-387,1 0-1,-1 0 1,1 0 0,-1 0-1,1 0 1,-1-1 0,1 1-1,-1 0 1,1 0 0,-1 0-1,1-1 1,0 1-1,0 0 1,-1-1 0,1 1-1,0-1 1,0 1 0,0-1-1,1 1 1,-1-1-5,0 0 0,0-1 0,0 1 0,0 0 0,0-1 1,0 1-1,0-1 0,0 1 0,0-1 0,0 1 0,0-1 0,0 0 0,-1 1 1,1-1-1,0 0 0,0 0 0,-1 0 0,1 0 0,-1 0 0,1 1 0,-1-1 1,1 0-1,0-2 0,7-18 49,-5 13-37,0 1 0,1-2 1,0 2-1,7-13 0,-10 19-20,-1 0 0,1 1 0,0-1 0,-1 1 0,1-1 0,-1 0 0,1 1 0,0-1 0,0 1 0,-1 0 0,1-1 0,0 1 0,0 0 0,-1-1-1,1 1 1,0 0 0,0 0 0,0-1 0,-1 1 0,1 0 0,0 0 0,0 0 0,0 0 0,0 0 0,-1 1 0,1-1 0,0 0 0,0 0-1,0 0 1,-1 1 0,1-1 0,0 0 0,0 1 0,-1-1 0,1 1 0,0-1 0,-1 1 0,1-1 0,0 1 0,-1 0 0,1-1 0,-1 1 0,1 0-1,-1-1 1,1 1 0,-1 0 0,1 0 0,-1-1 0,0 1 0,0 0 0,1 0 0,-1 2 0,13 29 150,6 9 62,-18-41-206,0 0 0,-1-1 1,1 1-1,0 0 0,-1 0 0,1-1 1,-1 1-1,1 0 0,0-1 0,-1 1 1,1-1-1,-1 1 0,1 0 0,-1-1 0,0 1 1,1-1-1,-1 1 0,1-1 0,-1 0 1,0 1-1,1-1 0,-1 1 0,0-1 1,0 0-1,1 1 0,-1-2 0,13-25 186,-11 23-176,12-20 30,-14 24-41,1 0-1,-1 0 1,0-1-1,0 1 1,1 0-1,-1 0 0,0 0 1,0-1-1,1 1 1,-1 0-1,0 0 1,1 0-1,-1 0 0,0 0 1,1-1-1,-1 1 1,0 0-1,1 0 1,-1 0-1,1 0 1,-1 0-1,0 0 0,1 0 1,-1 0-1,0 1 1,1-1-1,-1 0 1,0 0-1,1 0 1,-1 0-1,1 1 0,1 1 26,0 1-1,0 0 0,-1 0 1,1 0-1,-1 0 0,1 1 1,-1 0-1,2 6 0,4 12 34,-6-20-163,0 1 0,0-1 0,0 1 0,0-1 0,0 1 0,1-1 0,-1 0 0,1 0 0,-1 1 0,1-1 0,0 0 0,0 0 0,0 0 0,0-1 0,0 1 0,1-1 0,-1 1-1,0-1 1,1 0 0,-1 0 0,1 0 0,4 1 0,13-1-4413</inkml:trace>
  <inkml:trace contextRef="#ctx0" brushRef="#br0" timeOffset="5122.02">896 746 8212,'0'0'3847,"3"7"-3546,0-3-259,-1 1-1,1-1 1,0-1-1,0 1 1,0-1-1,0 1 1,1-1-1,6 6 1,-9-9-27,0 1 0,-1-1 1,1 1-1,0-1 0,0 0 1,-1 0-1,1 1 1,0-1-1,0 0 0,0 0 1,-1 0-1,1 0 0,0 0 1,0 0-1,0 0 0,-1 0 1,1 0-1,0 0 0,0 0 1,0 0-1,-1-1 1,1 1-1,0 0 0,1-1 1,-1-1-3,0 1 1,1-2 0,-1 2 0,0-1 0,0 0 0,0 0-1,-1 1 1,1-1 0,0 0 0,-1 0 0,1 0 0,-1 0-1,1 0 1,-1 0 0,0 0 0,0-3 0,1 3 41,-1 1 0,0 0 1,0-1-1,0 1 0,1-1 1,-1 1-1,0-1 1,-1 1-1,1-1 0,0 1 1,0 0-1,-1-1 0,1 1 1,0-1-1,-1 1 0,0 0 1,1 0-1,-1-2 0,0 2 1,1 0-1,-1 0 0,0 0 1,0-1-1,0 1 0,0 0 1,0 0-1,0 1 0,0-1 1,-1 0-1,1 0 0,0 1 1,0-1-1,-1 0 0,1 1 1,0-1-1,-1 1 0,1 0 1,0-1-1,-1 1 1,1 0-1,-1 0 0,-1 0 1,30 11 2,-21-11-94,-1-1 1,1 1-1,0-1 0,0 0 0,0-1 0,-1 1 0,1-1 1,0 0-1,-1-1 0,0 1 0,0-1 0,1 0 0,-2-2 0,1 2 1,0-1-1,-1 0 0,1 0 0,-1 0 0,0-1 0,0-1 1,-1 1-1,0 0 0,4-6 0,-1 0 172,-1 1 0,0-2 1,-1 2-1,0-1 0,0-1 0,-1 0 0,-1 0 0,0 0 1,2-21-1,-12 155 26,-1 16 1116,9-121-1140,1-2 0,0 2 0,1-2 0,0 2 0,2-2 0,5 20 0,-8-33-127,-1-1 0,0 0 0,1 1 0,-1-1 0,1 1 0,-1-1 0,1 0 0,0 1 0,-1-1 0,1 0 0,0 0 0,0 0 0,0 1 0,0-1 0,0 0 0,0 0 0,2 0 0,-3-1 10,1 0 0,-1-1 0,1 1-1,-1-1 1,1 1 0,-1-1 0,0 1 0,1-1 0,-1 1 0,0-1-1,1 1 1,-1-1 0,0 1 0,1-1 0,-1 0 0,0 1 0,0-1-1,0 1 1,0-1 0,0 0 0,0 1 0,0-1 0,0 0 0,0 1-1,0-2 1,1-3 24,-1-2 0,0 2-1,0-1 1,0 1-1,-1-1 1,0 0 0,0 0-1,-3-8 1,1 9-32,0 0 0,-1 1 0,1-1 0,-1 1 0,0 0 0,0 1 0,0-1 0,-1 0 0,-7-4 0,-9-7 257,18 13-222,40-8-3102,-9 3-319,3-3-2789</inkml:trace>
  <inkml:trace contextRef="#ctx0" brushRef="#br0" timeOffset="5850.23">1460 610 9668,'0'0'4672,"-2"10"-3658,-15 131 1928,72-325-3513,-55 184 578,0 0 0,0 0-1,0-1 1,0 1-1,0 0 1,0 0 0,0 0-1,0 0 1,1-1-1,-1 1 1,0 0 0,0 0-1,0 0 1,0 0-1,0 0 1,0 0 0,0-1-1,0 1 1,0 0 0,1 0-1,-1 0 1,0 0-1,0 0 1,0 0 0,0 0-1,0 0 1,0 0-1,1-1 1,-1 1 0,0 0-1,0 0 1,0 0-1,0 0 1,1 0 0,-1 0-1,0 0 1,0 0-1,0 0 1,0 0 0,0 0-1,1 0 1,-1 0-1,0 1 1,0-1 0,0 0-1,0 0 1,0 0-1,1 0 1,-1 0 0,0 0-1,0 0 1,0 0-1,0 0 1,0 0 0,0 1-1,1-1 1,-1 0-1,0 0 1,0 0 0,0 0-1,8 17 130,2 19 478,2 35 428,15 64-2890,-35-148-7503,-8-9 8994,-8-12 4521,22 31-3856,0 1-1,1-2 1,-1 2-1,1-1 1,-1 1-1,1-1 0,0 0 1,0 0-1,0 0 1,0 0-1,1-1 0,-1 1 1,1 0-1,-1-6 1,2 7-299,0 0 0,0-1 1,1 1-1,-1 0 0,0-1 0,1 1 1,-1 0-1,1 1 0,0-1 0,-1 0 1,1 1-1,0-1 0,0 1 1,0 0-1,0-1 0,0 1 0,0 0 1,0 0-1,3 0 0,10-6-618,35-19-385,-48 24 993,1 0 0,0 0 0,-1 0 0,0 1-1,1-1 1,-1-1 0,0 1 0,0 0 0,0 0 0,0-1-1,0 1 1,0-1 0,2-6 0,4 32 4210,7 22-4464,-15-42 115,1-1 1,0 1-1,0 0 1,0-1 0,1 1-1,-1-1 1,1 0-1,-1 2 1,1-2 0,0 0-1,0 0 1,0 0 0,4 3-1,-5-4-144,-1-1 0,1 1 0,0-1 0,0 1-1,1-1 1,-1 1 0,0-1 0,0 0 0,0 1 0,0-1 0,0 0 0,0 0-1,0 0 1,0 0 0,1 0 0,-1 0 0,0 0 0,0-1 0,0 1 0,0 0-1,0 0 1,0-1 0,0 1 0,0-1 0,0 1 0,0-1 0,0 0-1,0 1 1,0-1 0,0 0 0,-1 0 0,1 1 0,0-1 0,0 0 0,-1 0-1,2-1 1,5-13-2637</inkml:trace>
  <inkml:trace contextRef="#ctx0" brushRef="#br0" timeOffset="6006.01">1739 610 512,'0'0'17288,"2"-38"-17128,-2 53-112,0 7 336,0 3-31,0 3-241,0-1-64,0-2-48,2-1-96,7-4-2450,7-3-2464,3-9-3250</inkml:trace>
  <inkml:trace contextRef="#ctx0" brushRef="#br0" timeOffset="6280.22">2109 459 12406,'0'0'528,"0"63"-112,0-24 352,-5 5 113,0 4-17,-4 0 113,2 0-273,-2 1-176,0-4-160,0-4-207,0-5-97,2-11-64,-1-5-433,1-7-1135,-2-7-1602,0-6-5250</inkml:trace>
  <inkml:trace contextRef="#ctx0" brushRef="#br0" timeOffset="7307.37">2394 697 5346,'0'0'7660,"0"-5"-6585,0-13-120,0 4 2959,0 36-3391,5 92 669,5-183-135,-9 64-1059,0 1 1,0 0 0,0 0 0,1 0 0,0-1 0,-1 1 0,1 0 0,1 1 0,-1-1-1,0 1 1,1-1 0,0 1 0,3-5 0,-5 8 2,0 0 0,0-1 0,0 1 0,0 0 0,-1-1 0,1 1 0,0 0 0,0 0 0,0 0-1,0 0 1,0 0 0,0 0 0,0 0 0,0 0 0,-1 0 0,1 1 0,0-1 0,0 0 0,0 0 0,0 1 0,0-1 0,-1 1 0,1-1 0,0 1 0,1 0 0,20 26 44,6 33 53,-24-46-713,8 24 1720,-5-24-4430,2-10-5792</inkml:trace>
  <inkml:trace contextRef="#ctx0" brushRef="#br0" timeOffset="7492.77">2560 625 7507,'0'0'9365,"-2"44"-8789,2-16 0,0 1-304,0 2-224,2-2 0,3-1-48,-1-6-1168,8-5-1393,1-8-3650</inkml:trace>
  <inkml:trace contextRef="#ctx0" brushRef="#br0" timeOffset="7789.72">2687 732 8308,'0'0'9546,"-8"7"-9066,6-6-473,-29 32 345,30-31-332,0 0-1,-1-1 1,1 1 0,0 0-1,0 0 1,0 0 0,1 1-1,-1-1 1,0 0-1,1 0 1,0 0 0,-1 0-1,1 1 1,0-1 0,0 0-1,0 0 1,0 0-1,0 0 1,0 0 0,1 2-1,-1-2 1,1 0 0,0 0-1,-1 0 1,2 3-1,-6-60 865,9 54-6238,6 1 4143,-10 0 508,14 0-3552</inkml:trace>
  <inkml:trace contextRef="#ctx0" brushRef="#br0" timeOffset="8548.13">2917 721 5138,'0'0'14420,"-14"33"-13481,16-9-742,-1-23-191,-1-1 0,0 1 0,1-1 0,-1 1 1,1-1-1,-1 1 0,0-1 0,1 0 0,-1 1 0,1-1 0,-1 0 0,1 1 0,-1-1 0,1 0 0,0 1 0,-1-1 0,1 0 0,-1 0 0,1 0 0,-1 0 0,1 0 0,0 0 0,-1 0 1,1 0-1,-1 0 0,1 0 0,0 0 0,-1 0 0,1 0 0,-1 0 0,1 0 0,-1-1 0,1 1 0,-1 0 0,1 0 0,0-1 0,0 1 0,0-1 6,-1 0 0,1 0 0,0 1 0,0-1-1,0 0 1,-1 0 0,1 0 0,0 0 0,-1 0-1,1 0 1,-1 0 0,1 0 0,-1 0 0,0 0-1,1 0 1,-1 0 0,0-1 0,0 1 0,1 0 0,-1 0-1,0 0 1,0 0 0,-1-2 0,1 2 0,0 0-1,0 0 1,0 0 0,-1 0 0,1 0 0,0 0-1,-2-2 1,2 0-14,-1 1 0,0-1 0,0 1-1,0 0 1,0 0 0,0-2 0,-1 2-1,1 0 1,-1 0 0,1 0 0,-1 0 0,0 0-1,-3-2 1,5 4-5,0-1 0,-1 1 0,1 0 0,0-1 0,0 1 0,-1 0 0,1 0 0,0-1 0,0 1 0,-1 0-1,1 0 1,0 0 0,0-1 0,-1 1 0,1 0 0,0 0 0,-1 0 0,1 0 0,0 0 0,-1 0 0,1 0 0,0 0 0,-1 0 0,1 0 0,-1 0 0,1 0 0,0 0 0,-1 0 0,1 0-1,0 0 1,-1 0 0,1 0 0,0 0 0,-1 0 0,1 1 0,0-1 0,0 0 0,-1 0 0,1 0 0,0 1 0,-1-1 0,1 0 0,0 0 0,0 1 0,0-1 0,-1 0 0,1 0-1,0 1 1,0-1 0,0 0 0,-1 1 0,1-1 0,0 0 0,0 1 0,0-1 0,0 0 0,0 1 0,0-1 0,0 1 0,0-1 0,0 0 0,0 1 0,0-1 0,0 0 0,0 1-1,1 0-4,-1 0 0,0 0 0,1 0 0,-1 1 0,1-1 0,-1 0 0,1-1-1,-1 1 1,1 0 0,0 0 0,-1 1 0,1-1 0,0 0 0,0-1 0,0 1-1,-1 0 1,1-1 0,0 1 0,0-1 0,2 2 0,2-1-81,0-1-1,0 1 1,1-1 0,-1 0 0,0 0-1,1 0 1,-1-1 0,0 0 0,0 0 0,0 0-1,0-1 1,0 0 0,0-1 0,0 1-1,0-1 1,-1 1 0,1-1 0,-1 0-1,1 0 1,-1-1 0,0 0 0,-1 1 0,1-2-1,-1 1 1,4-6 0,-2 3 151,1-1 0,-2 0 0,1 0 0,-1-1 1,0 1-1,0-1 0,-1 1 0,-1-2 0,1 1 0,-1 0 0,1-16 1,-5 138 25,-1-49 171,3-1-1,8 74 1,4-86-192,-12-49-59,0 0 0,1 0 0,-1 0 0,1-1 0,-1 1 0,1 0 0,0-1 0,0 1 0,-1 0 0,1-1 0,1 1 0,-1-1 0,0 2 0,0-2 0,0 0 0,1 1 0,-1-1 0,1 0 0,-1 0 0,1 0 0,-1 0 0,4 1 0,-4-2-2,0-1 1,0 0-1,0 1 1,0-1-1,0 0 1,0 0-1,0 0 1,0 1-1,0-1 1,0 0-1,0 0 1,-1 0-1,1-1 1,0 0-1,-1 1 1,1 0-1,-1 0 1,1 0-1,-1-1 1,0 1-1,1 0 1,-1 0-1,0-1 1,0 1-1,0 0 1,0-1 0,0 1-1,0 0 1,0-2-1,-3-43-491,0 38 438,-1 1-1,0-2 1,0 2 0,-1 0-1,1 0 1,-2-1-1,1 1 1,-1 1-1,0 0 1,0-1 0,0 2-1,-1 0 1,-9-6-1,-38-38 2005,54 49-1931,0-1 0,0 1 0,0-1 0,0 1 1,0 0-1,0-1 0,0 1 0,0 0 0,0-1 1,0 1-1,0 0 0,1-1 0,-1 1 0,0 0 0,0-1 1,0 1-1,0 0 0,1 0 0,-1-1 0,0 1 0,0 0 1,0 0-1,1-1 0,-1 1 0,0 0 0,0 0 0,1-1 1,-1 1-1,0 0 0,1 0 0,-1 0 0,0 0 0,1 0 1,-1 0-1,0-1 0,1 1 0,-1 0 0,0 0 1,1 0-1,-1 0 0,1 0 0,18-6-167,-17 5 191,89-14-1970,-20 2-6455,-42 7 308</inkml:trace>
  <inkml:trace contextRef="#ctx0" brushRef="#br0" timeOffset="8857.16">3284 699 10069,'0'0'8363,"17"27"-7445,-17-26-873,1 1 1,-1 1-1,1-2 0,-1 1 0,1-1 0,0 1 1,0-1-1,0 0 0,-1 1 0,1-1 0,1 0 1,-1 1-1,0-1 0,0 0 0,0 0 1,1 0-1,-1 0 0,0 0 0,1-1 0,-1 1 1,1 0-1,-1-1 0,1 1 0,-1-1 0,1 1 1,-1-1-1,1 0 0,0 1 0,-1-1 0,3 0 1,-2-2 74,0 1 0,0 0 0,-1-1 0,1 1 0,0-1 0,0 0 1,-1 1-1,1-1 0,-1 0 0,0 0 0,1 0 0,-1 0 0,0 0 1,0-2-1,0 2 0,0 0 0,-1 0 0,1-1 0,-1 1 0,1-3 1,2-48 241,-3 67-9757,0-12 7692,0 8-6514</inkml:trace>
  <inkml:trace contextRef="#ctx0" brushRef="#br0" timeOffset="10615.39">3463 715 6771,'0'0'8972,"2"-3"-7160,1-32 2761,-3 34-4552,0 0 0,0 1 0,-1-1-1,1-1 1,0 1 0,0 1 0,0-1 0,-1 0 0,1 1 0,0-1 0,-1 0 0,1 1-1,-1-1 1,1 1 0,-1-1 0,1 0 0,-1 1 0,1-1 0,-1 1 0,1 0 0,-1-1-1,0 1 1,1-1 0,-1 1 0,0 0 0,1 0 0,-1-1 0,0 1 0,1 0 0,-1 0 0,0 0-1,1 0 1,-1 0 0,0 0 0,0 0 0,1 0 0,-1 0 0,0 0 0,0 0 0,1 0-1,-1 0 1,0 1 0,1-1 0,-1 0 0,0 1 0,1-1 0,-1 0 0,1 1 0,-1-1-1,0 1 1,1-1 0,-1 1 0,0 0 0,0 0-30,-1 0-1,1 0 1,0 1-1,0-1 1,0 1 0,0-1-1,0 1 1,0-1 0,0 1-1,0-1 1,0 1-1,0-1 1,1 1 0,-1 0-1,1-1 1,-1 1 0,1 0-1,0-1 1,-1 1-1,1 0 1,0 0 0,0-1-1,0 2 1,0-1-1,1 0 1,-1-1 0,0 1-1,1 0 1,-1-1 0,1 1-1,1 2 1,-2-3 0,0-1 1,0 1-1,1 0 0,-1 0 1,0-1-1,1 1 0,-1 0 1,1-1-1,-1 1 1,1 0-1,-1-1 0,1 1 1,-1-1-1,1 1 1,-1-1-1,1 2 0,0-2 1,-1 1-1,1-1 0,0 0 1,0 1-1,-1-1 1,1 0-1,0 1 0,-1-1 1,1 0-1,0 0 1,0 0-1,0 0 0,-1 0 1,1 0-1,0 0 0,0 0 1,-1 0-1,1 0 1,0-1-1,0 1 0,-1 0 1,1 0-1,0-1 1,0 1-1,-1 0 0,1-1 1,0 1-1,-1-2 0,1 2 1,-1-1-1,1 1 1,0-1-1,-1 0 0,1 1 1,-1-1-1,0 0 1,1 1-1,-1-1 0,1 0 1,-1 1-1,0-1 0,0 0 1,1 0-1,-1 0 1,0 0-1,12-13-25,-2 22-145,-9-6 179,0-1 1,0 1-1,0-1 1,0 0-1,1 1 0,-1-1 1,0 0-1,1 0 1,-1 0-1,0 0 0,1 0 1,-1-1-1,1 1 1,-1 0-1,1-1 0,0 1 1,-1-1-1,3 2 1,0-2 7,-1 1 0,1-1 1,-1-1-1,1 1 1,-1-2-1,1 2 1,-1-1-1,1 0 0,-1 0 1,0-1-1,1 1 1,-1-1-1,0 1 1,0-1-1,0 0 0,0 0 1,3-4-1,-1 1 3,-1-1 0,0 1 0,0 0 0,-1-1 0,1 0 0,-1 0 0,0 0-1,4-12 1,-2-2-72,0 0 0,-1 0 0,-1 0 0,-1 0-1,0-30 1,-2 49 51,0 1-1,0 0 0,0 0 1,0-1-1,0 1 1,0 0-1,0 0 1,0 0-1,0-1 0,0 1 1,-1 0-1,1 0 1,0 0-1,0 0 0,0-1 1,0 1-1,0 0 1,-1 0-1,1 0 1,0 0-1,0 0 0,0 0 1,-1-1-1,1 1 1,0 0-1,0 0 1,0 0-1,-1 0 0,1 0 1,0 0-1,0 0 1,0 0-1,-1 0 1,1 0-1,0 0 0,0 0 1,-1 0-1,1 0 1,0 0-1,0 0 1,0 0-1,-1 0 0,1 1 1,0-1-1,0 0 1,0 0-1,0 0 0,-1 0 1,1 0-1,0 0 1,0 1-1,0-1 1,0 0-1,-1 0 0,1 0 1,0 0-1,0 1 1,0-1-1,-11 11-205,5-1 211,2 1 1,-1 0-1,1 0 1,1 1-1,-1-1 1,2 1 0,0 0-1,0-1 1,1 2-1,0-1 1,1-1-1,0 2 1,1-2-1,3 18 1,-4-28 6,0 1-1,0-1 1,1 1 0,-1 0-1,0-1 1,1 1 0,-1-1-1,1 1 1,-1-1 0,1 0 0,0 1-1,-1-1 1,1 0 0,0 0-1,0 0 1,0 0 0,0 0-1,0 0 1,0 0 0,0 0-1,0 0 1,0 0 0,1 0-1,-1-1 1,0 1 0,0 0-1,1-1 1,-1 1 0,0-1-1,1 0 1,-1 1 0,1-1-1,-1 0 1,0 0 0,1 0 0,-1 0-1,1 0 1,-1 0 0,0 0-1,1-1 1,-1 1 0,1 0-1,-1-1 1,0 1 0,1-1-1,0 0 1,3-2 26,0 0 0,0 0 1,0 0-1,-1-1 0,1 1 0,-1-2 1,0 1-1,0-1 0,0 1 0,3-6 1,-5 6-1,0-1 1,0 1 0,0 0 0,-1-1 0,1 1 0,-1 0 0,0-2 0,0 2 0,-1-1 0,0 1-1,1-8 1,-1 12 107,-7 37-389,6-35 254,1 0-1,-1 1 1,1-1 0,0 0-1,0 1 1,0-1 0,0 0-1,0 2 1,1-2 0,-1 0-1,1 1 1,1 3 0,-2-5 2,0-1 0,1 1 0,-1-1 0,1 1 0,-1-1 0,0 0 0,1 1 0,-1-1-1,1 1 1,0-1 0,-1 0 0,1 1 0,-1-1 0,1 0 0,-1 0 0,1 1 0,0-1 0,-1 0 0,1 0 0,-1 0 0,1 0 0,0 0 0,-1 0 0,1 0 0,0 0 0,-1 0 0,1 0 0,1 0 0,1-2 11,1 0 0,0 0 1,0 0-1,-1 0 0,1 0 0,-1-1 1,1 1-1,-1-1 0,0-1 0,0 1 1,0 0-1,3-5 0,-2 1-6,0-1 0,0 1-1,-1 0 1,1 0 0,-2-2 0,1 2-1,-1-1 1,0 0 0,0-1 0,0-9-1,-2 19-77,0 12-58,0 1 1,1-1-1,1 0 1,3 16-1,-4-27 139,0 1 0,0 0-1,0-1 1,0 1 0,0-1-1,0 0 1,0 1-1,1-1 1,-1 0 0,1 0-1,0 1 1,0-1 0,1 2-1,-1-4-4,-1 1-1,1 0 0,-1-1 1,1 1-1,-1 0 1,1-1-1,-1 0 0,1 1 1,0-1-1,-1 0 1,1 0-1,-1 0 0,1 0 1,0 0-1,-1-1 1,1 1-1,-1 0 1,1-1-1,-1 1 0,1-1 1,-1 1-1,1-1 1,2-1-1,-1-1 5,1 0 1,-1-2-1,1 2 0,-1 0 1,0-1-1,0 0 0,0 0 1,-1 0-1,0-1 0,1 1 1,-1 0-1,0-1 0,1-6 1,1 1-12,-2 0 0,1-1 0,-1 2 0,0-1 0,0-15 0,-2 25 3,0 48-426,0-37 467,0-6-38,0 0-1,0 2 1,0-2-1,0 0 1,1 0 0,0 0-1,2 7 1,-3-11 1,1 0 0,0 0 0,-1 0 0,1 0 0,0 0 0,0 0 0,-1-1 0,1 1 0,0 0 0,0 0 0,0-1 0,0 1 0,0 0 0,0-1 0,0 1-1,0-1 1,0 0 0,0 1 0,1-1 0,-1 0 0,0 1 0,0-1 0,0 0 0,0 0 0,1 0 0,-1 0 0,0 0 0,0-1 0,0 1 0,0 0 0,0 0 0,1-1 0,-1 1 0,0-1 0,0 1 0,0-1 0,1 0 0,1-1 0,1 0 1,-1 0-1,0 0 1,0 0-1,0 0 1,-1 0-1,1-2 0,-1 2 1,1-1-1,-1 0 1,0 0-1,0 0 1,0 0-1,0 0 0,0-1 1,-1 0-1,1 1 1,-1-1-1,1-3 1,0-2-2,0 0 0,0 1-1,-1-1 1,0 0 0,-1 0 0,0 1 0,-1-13 0,1 21-11,0-1 1,0 1-1,0-1 0,0 0 1,0 1-1,0-1 1,0 0-1,-1 1 0,1-1 1,0 1-1,0-1 0,-1 1 1,1-1-1,0 0 0,-1 1 1,1-1-1,0 1 0,-1 0 1,1-1-1,-1 1 0,1-1 1,-1 1-1,1 0 1,-1-1-1,1 1 0,-1 0 1,1-1-1,-1 1 0,1 0 1,-1 0-1,0 0 0,1-1 1,-1 1-1,1 0 0,-1 0 1,0 0-1,1 0 0,-1 0 1,1 0-1,-1 0 1,0 0-1,1 1 0,-1-1 1,1 0-1,-1 0 0,0 0 1,1 1-1,-1-1 0,1 0 1,-1 1-1,-2 0-15,1 1-1,0-1 1,0 0 0,0 1-1,0-1 1,0 1 0,1 0-1,-1-1 1,0 1 0,1 0-1,-3 5 1,2-3 7,0 1 1,0-1-1,1 1 1,-1 0-1,1-1 1,0 2-1,0-1 1,1 0-1,0 0 0,-1 0 1,2 1-1,0 8 1,0-12 9,-1 0 0,1 0 0,0 0 0,0 0 1,0 1-1,0-2 0,0 1 0,0 0 0,1-1 0,-1 1 1,0-1-1,1 1 0,-1-1 0,1 1 0,0-1 0,-1 0 1,1 0-1,0 0 0,0 0 0,0 0 0,0 0 0,0-1 1,0 1-1,0-1 0,0 1 0,0-1 0,0 0 0,0 0 1,0 0-1,0 0 0,2 0 0,23-3-91,-24 3 72,-1-1 0,0 1 0,0 0 0,0-1 0,1 1 0,-1 0 0,0 0-1,0 1 1,0-1 0,1 0 0,-1 1 0,4 1 0,-5-1 47,0 1 1,0-1 0,0 2-1,0-2 1,0 1-1,0 0 1,-1-1 0,1 1-1,-1 0 1,1 0-1,-1-1 1,1 1 0,-1 0-1,0 0 1,0 0-1,0-1 1,0 1 0,0 0-1,0 1 1,-1-1 0,1-1-1,-1 3 1,0-2 41,0 0-1,1 1 1,-1-1 0,0 0 0,-1 0 0,1 0 0,0 0-1,-1 0 1,1 0 0,-1 0 0,1 0 0,-1-1 0,0 1-1,1-1 1,-1 1 0,0-1 0,0 0 0,-3 1 0,-41 21 6,38-20-107,-49 17-4628,27-16-2799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39.3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39 304,'0'0'10658,"2"-3"-8932,3-10-1265,-1-7 9172,-3 32-8277,-1-3-2113,14 114 1112,-1-27-1057,-10-32-3646,-4-60 98</inkml:trace>
  <inkml:trace contextRef="#ctx0" brushRef="#br0" timeOffset="506.67">49 40 7379,'0'0'3277,"10"-6"-2074,-7 4-1137,40-22 874,-41 23-857,1-1 0,-1 1 0,1 1 0,-1-1 0,1 0 1,-1 1-1,1-1 0,0 1 0,-1 0 0,1-1 0,0 2 0,-1-1 0,1 0 0,0 0 0,-1 1 0,1 0 0,0-1 0,-1 1 1,4 2-1,-5-2-37,0 0 1,1 0 0,-1 0 0,0 1-1,0-1 1,0 1 0,0-1-1,0 0 1,0 1 0,0 0 0,0-1-1,0 1 1,-1 0 0,1-1-1,-1 1 1,1 0 0,-1 0 0,0-1-1,0 1 1,1 0 0,-1 0 0,0 0-1,-1-1 1,1 1 0,0 0-1,0 0 1,-1 0 0,1-1 0,-1 1-1,0 0 1,1-1 0,-1 1 0,0 0-1,0-1 1,-1 3 0,-3 5 276,-1-1 0,0 1 0,0-1 0,-11 11 0,4-3-61,9-11-184,0 0 1,0-1 0,-1 1-1,1-1 1,-10 7 0,16-12-115,1 1 1,0-1-1,0 1 1,0-1-1,-1 1 1,1 0 0,0 0-1,0 1 1,0-1-1,0 1 1,0-1-1,-1 1 1,6 2-1,35 16-129,-41-18 174,0 0 0,1 0 0,-1 1 0,0-1 0,0 1 0,0-1 0,0 1 0,0 0 0,0 0 0,0 0 0,0 0 0,-1 0 0,1 1 0,-1-1 0,0 0 1,0 1-1,1-1 0,-1 1 0,-1 0 0,1-1 0,0 1 0,-1 0 0,1-1 0,-1 1 0,0 0 0,0-1 0,0 1 0,0 0 0,0 0 0,0-1 0,-1 1 0,0 0 0,1-1 0,-1 1 0,-2 5 0,-1-2 235,0 1 0,0-1 0,-1 0 0,1 0 0,-1-1 0,-1 1 0,1-1 0,-1-1-1,0 1 1,0-1 0,-11 7 0,10-7-529,-6 3 854</inkml:trace>
  <inkml:trace contextRef="#ctx0" brushRef="#br0" timeOffset="1105.48">274 271 9941,'0'0'6835,"7"-1"-6494,-7 1-314,62-23 765,-59 22-738,0-1 0,0 0 0,0 0-1,0 0 1,-1 0 0,1 0 0,-1-1 0,1 1-1,2-4 1,-5 5-22,1 0 0,-1 0 0,1 0 0,-1 0 0,1-1 0,-1 1 0,1 0 0,-1 0 0,0 0 0,0 0 0,0-1 0,0 1-1,1 0 1,-2 0 0,1-1 0,0 1 0,0 0 0,0 0 0,0 0 0,-1-1 0,1 1 0,-1 0 0,1 0 0,0 0 0,-1 0 0,-1-2 0,1 2 27,0-1 1,0 1-1,-1 0 1,1 0-1,0-1 1,-1 1-1,1 0 1,-1 1-1,1-1 1,-1 0-1,1 0 0,-1 1 1,0-1-1,1 1 1,-1-1-1,0 1 1,0 0-1,1 0 1,-1 0-1,0 0 1,1 0-1,-1 0 1,0 0-1,0 0 1,1 1-1,-1-1 0,-2 2 1,1-1-43,0 0-1,0 0 1,0 0 0,0 0-1,0 1 1,1-1 0,-1 1 0,1 0-1,-1 0 1,1 0 0,-1 0-1,1 0 1,0 1 0,-3 4-1,3-4-25,0 0-1,1 1 0,-1-1 0,1 0 0,0 1 0,0-1 0,0 1 0,0 0 1,1-1-1,-1 1 0,1 0 0,0-1 0,0 1 0,0 0 0,1 0 0,0 3 1,0-5 9,-1 1 1,1-1 0,1 0 0,-1 0 0,0 0 0,0 0-1,1 0 1,-1 0 0,1 0 0,-1 0 0,1-1 0,0 1-1,0-1 1,0 1 0,0-1 0,0 0 0,0 0-1,4 2 1,-1-1 2,0-1 0,0 1-1,1-1 1,-1-1 0,1 1-1,-1-1 1,0 0 0,1 0-1,-1-1 1,1 1 0,-1-1-1,0-1 1,1 1 0,-1-1-1,0 0 1,0 0 0,0 0-1,0-1 1,7-5 0,-1 0-85,0 0 0,0-1 0,-1-1 0,-1 0 0,1 0 1,-2-1-1,1 0 0,-1-1 0,-1 1 0,0-2 0,-1 1 0,0-1 1,0 0-1,-2 0 0,1-1 0,-2 1 0,0-1 0,0 0 0,-1 0 1,-1 0-1,0-20 0,-1 34 123,0 0 0,0 1 0,-1-1 0,1 0 0,0 0 0,0 0 0,0 0 0,0 0 0,0 0 0,0 0 0,0 0 0,0 0-1,0 0 1,0 0 0,0 0 0,-1 0 0,1 0 0,0 0 0,0 0 0,0 0 0,0 0 0,0 0 0,0 0 0,0 0 0,0 0 0,0 0 0,0 0 0,0 0 0,-1 0 0,1 0 0,0-1 0,0 1 0,0 0 0,0 0 0,0 0 0,0 0 0,0 0 0,0 0 0,0 0 0,0 0 0,0 0 0,0 0 0,0 0 0,0 0 0,0-1 0,0 1 0,0 0-1,-8 16 291,-4 23-315,5 6-64,1 0 0,3 1-1,2 54 1,1-69-1072,1-31 776,-1 0 172,0 0 0,0 0 0,0 0 0,0 0 0,1 0 0,-1 0 0,0 0 0,0 0 0,0 1 0,0-1 0,1 0 0,-1 0 0,0 0 0,0 0 0,0 0 0,1 0 0,-1-1 0,0 1 0,0 0 0,0 0 0,0 0 0,1 0 0,-1 0 0,0 0 0,0 0 0,0 0 0,0 0 0,0 0 0,2-2-2065,-2 2 2065,0-1 0,0 1 0,0 0 0,0 0 0,0-1 0,0-9-4953</inkml:trace>
  <inkml:trace contextRef="#ctx0" brushRef="#br0" timeOffset="1712.04">462 204 3730,'0'0'14804,"-4"-4"-13785,3 4-1013,1 0 0,-1-1 0,1 1 0,-1 0-1,1-1 1,-1 1 0,1 0 0,-1-1 0,1 1 0,-1 0 0,1-1 0,-1 1 0,1-1-1,0 1 1,-1-1 0,1 1 0,0-1 0,-1 1 0,1-1 0,0 0 0,0 1 0,0-1 0,-1 1-1,1-1 1,0 0 0,0 1 0,0-1 0,0 1 0,0-1 0,0 0 0,0 1 0,0-1-1,0 1 1,0-1 0,1 0 0,-1 1 0,0-1 0,0 1 0,0-1 0,1 0 0,0 0 0,32-12-60,-26 11 73,114-35-2532,-121 38 2518,1-1 1,-1 0-1,1 1 0,-1-1 1,1 0-1,-1 1 0,1-1 0,-1 0 1,0 1-1,1-1 0,-1 1 0,0-1 1,0 1-1,1-1 0,-1 1 0,0-1 1,0 1-1,1-1 0,-1 1 0,0 0 1,0-1-1,0 1 0,0-1 0,0 1 1,0-1-1,0 1 0,0 0 0,0-1 1,0 1-1,0 0 0,0 24 591,0-23-496,0 9 203,0 0 0,1 0-1,0-1 1,5 20 0,-6-29-292,0 1 1,1-1-1,-1 0 1,1 1-1,-1-1 1,1 1-1,-1-1 0,1 0 1,0 1-1,-1-1 1,1 0-1,0 0 1,0 0-1,0 1 1,0-1-1,0 0 1,0 0-1,0 0 1,1-1-1,-1 1 1,0 0-1,0 0 0,1-1 1,-1 1-1,0-1 1,1 1-1,-1-1 1,0 1-1,1-1 1,-1 0-1,1 0 1,-1 0-1,1 0 1,-1 0-1,0 0 1,1 0-1,-1-1 0,1 1 1,-1 0-1,0-1 1,1 1-1,-1-1 1,0 1-1,1-1 1,1-1-1,2-3 90,-1 1 0,0-1 0,1 1-1,-2-1 1,1-1 0,0 1 0,-1 0 0,0-1-1,-1 0 1,1 0 0,-1 0 0,0 0-1,0 0 1,0 0 0,-1 0 0,0-1 0,0-8 432,4 34-683,-5-16 158,2 0 0,-1 0 0,0 0-1,0 0 1,1 0 0,0-1 0,-1 1 0,1 0 0,0-1-1,0 1 1,0-1 0,1 0 0,-1 0 0,0 0-1,1 0 1,-1 0 0,1-1 0,0 1 0,5 1 0,-6-2 1,0-1 0,1 0 1,-1 0-1,0 0 0,0 0 1,0-1-1,0 1 1,1-1-1,-1 1 0,0-1 1,0 0-1,0 0 0,0 0 1,0 0-1,0 0 1,0 0-1,-1 0 0,1-1 1,0 1-1,-1-1 0,1 1 1,0-1-1,-1 0 0,0 0 1,1 1-1,-1-1 1,0 0-1,0 0 0,1-3 1,0 0 53,1-1 0,-1 0 0,0-1 0,0 1 1,-1 0-1,2-12 0,-2 16-49,-1 0 0,0 0 0,0 0 0,1 0 0,-1 0-1,0 0 1,-1 0 0,1 0 0,0 0 0,-1-1 0,1 1 0,-1 0 0,1 0 0,-1 0 0,0 0 0,0 1 0,0-1 0,0 0-1,0 0 1,0 1 0,-1-1 0,1 0 0,-3-2 0,4 4-235,-1 0-1,1 0 1,-1 0 0,1 0 0,-1 0-1,1 0 1,-1 0 0,1 1 0,-1-1-1,1 0 1,-1 0 0,1 0-1,-1 0 1,1 1 0,-1-1 0,1 0-1,0 1 1,-1-1 0,1 0-1,-1 1 1,1-1 0,0 0 0,-1 1-1,1-1 1,0 1 0,0-1-1,-1 1 1,1-1 0,0 1 0,0-1-1,0 1 1,-1-1 0,1 1-1,0-1 1,0 1 0,0 0 0,-1 1-1180,-3 9-7081</inkml:trace>
  <inkml:trace contextRef="#ctx0" brushRef="#br0" timeOffset="2062.57">964 161 11941,'0'0'7108,"3"-3"-6625,2-1-445,0 0 0,0 0 0,-1 0 0,1-1 0,-1 0 0,-1 0 0,1 0 0,0-1 0,3-8 0,-6 13-26,-1 0-1,1 0 1,-1-1 0,1 1 0,-1 0 0,0 0 0,1-1 0,-1 1 0,0 0 0,0-1 0,0 1 0,0 0 0,0-1 0,0 1 0,0 0 0,-1 0 0,1-1 0,0 1 0,-1 0-1,1 0 1,-2-3 0,1 3 20,-1 0 0,1-1 0,-1 1 0,1 0 1,-1 0-1,0 0 0,0 0 0,1 0 0,-1 1 0,0-1 0,0 1 0,0-1 0,0 1 0,0-1 0,0 1 0,0 0 0,0 0 0,0 0 0,-2 1 0,1-1 13,0 1 0,0 0-1,0 0 1,0 0 0,0 1 0,1-1 0,-1 1-1,0-1 1,1 1 0,-1 0 0,1 0 0,-1 0 0,1 1-1,0-1 1,0 0 0,0 1 0,0 0 0,1-1 0,-1 1-1,1 0 1,-1 0 0,1 0 0,0 0 0,0 0 0,0 0-1,-1 6 1,0-1-5,0 0 0,0 0 0,1 0 0,0 0-1,1 0 1,-1 0 0,1 0 0,1 1 0,2 15 0,-2-22-97,0 0 0,0 0 0,0 0 0,0 0 0,0 0 0,0 0 0,1 0 0,-1-1 0,1 1 0,-1-1 0,1 1 0,-1-1 0,1 1 0,0-1 0,0 0 0,0 0 0,0 0 0,0 0 0,0 0 0,0 0 0,0-1 0,4 2 0,31-2-8157,-23-6 661</inkml:trace>
  <inkml:trace contextRef="#ctx0" brushRef="#br0" timeOffset="2421.91">1069 177 4866,'0'0'10784,"38"-3"-9269,-35 1-1493,1 1 0,-1-1 0,0 0 0,0 0 0,0 0 0,1 0 0,-2-1 0,1 1 0,0-1 0,3-4 0,-4 5 48,-1 1 0,0 0 0,0-1 1,0 1-1,0 0 0,0-1 0,0 1 0,-1-1 1,1 0-1,0 1 0,-1-1 0,1 1 0,-1-1 1,0 0-1,1 0 0,-1 1 0,0-1 0,0 0 1,0 0-1,0 1 0,0-1 0,0 0 0,-1 0 1,1 1-1,-1-1 0,0-2 0,0 4 23,1-1 0,-1 0 0,0 1 1,1-1-1,-1 1 0,0-1 0,0 1 0,0-1 0,0 1 0,1 0 0,-1-1 0,0 1 1,0 0-1,0 0 0,0-1 0,0 1 0,0 0 0,0 0 0,0 0 0,0 0 0,1 1 1,-1-1-1,0 0 0,0 0 0,0 0 0,0 1 0,0-1 0,0 1 0,1-1 0,-1 0 0,0 1 1,0 0-1,0-1 0,0 1 0,-26 20 20,25-18-107,0-1 0,0 0 0,0 0 0,0 1 0,1-1 0,-1 1 0,1-1-1,-1 1 1,1 0 0,0 0 0,0 0 0,0-1 0,0 1 0,1 0 0,-1 0-1,1 0 1,-1 0 0,1 1 0,0-1 0,0 0 0,1 0 0,-1 0 0,0 0 0,1 0-1,0 0 1,0 0 0,0 0 0,0-1 0,0 1 0,2 3 0,0-2-180,0-1 0,0 0 0,0 0 0,0 0 0,1 0 1,-1 0-1,1-1 0,0 0 0,0 0 0,0 0 0,0 0 0,0 0 1,0-1-1,0 0 0,0 0 0,1 0 0,-1 0 0,0-1 0,8 0 1,-7 0-353,-1 1-106,0-1-1,-1 0 0,1 0 1,0-1-1,0 1 0,-1-1 1,1 0-1,0 0 0,-1 0 0,1 0 1,-1 0-1,1-1 0,4-3 1,7-10-3923</inkml:trace>
  <inkml:trace contextRef="#ctx0" brushRef="#br0" timeOffset="2779.51">1255 120 7668,'0'0'11407,"0"16"-10801,0 8-239,-1-14-80,1 0-1,0 0 1,0 0-1,1 0 1,4 16-1,-5-25-273,0-1-1,1 1 1,-1 0-1,1-1 1,-1 1 0,1 0-1,-1-1 1,1 1-1,0-1 1,-1 1-1,1-1 1,-1 1-1,1-1 1,0 0 0,-1 1-1,1-1 1,0 0-1,0 1 1,-1-1-1,1 0 1,0 0-1,0 0 1,-1 0-1,1 0 1,0 0 0,0 0-1,0 0 1,-1 0-1,1 0 1,0 0-1,0-1 1,-1 1-1,1 0 1,0 0-1,-1-1 1,1 1 0,0-1-1,-1 1 1,1 0-1,0-1 1,-1 1-1,1-1 1,-1 0-1,1 1 1,-1-1 0,2 0-1,27-27 292,-11 5-193,21-21-89,-38 44-21,-1 0-1,1 0 1,0 0-1,-1 0 0,1-1 1,0 1-1,-1 1 0,1-1 1,-1 0-1,1 0 0,0 0 1,-1 0-1,1 0 0,-1 0 1,1 1-1,-1-1 1,1 0-1,-1 1 0,1-1 1,0 0-1,-1 1 0,0-1 1,1 0-1,-1 1 0,1-1 1,-1 1-1,1-1 0,-1 1 1,0-1-1,1 1 1,-1 0-1,0-1 0,0 1 1,1-1-1,-1 1 0,0 0 1,0-1-1,0 1 0,0-1 1,0 2-1,11 34 266,-9-31-202,4 20 139,-2-11-186,-1 0-1,2 0 1,0-1 0,0 0 0,10 18 0,-12-27-1700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51.8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1941 29 8292,'0'0'9068,"1"0"-9040,-1 1-1,0-1 1,0 0 0,0 0 0,0 0-1,0 0 1,0 0 0,0 0 0,0 0-1,1 0 1,-1 0 0,0 0 0,0 0-1,0 0 1,0 0 0,0 0 0,0 0 0,0 0-1,1 0 1,-1 0 0,0-1 0,0 1-1,0 0 1,0 0 0,0 0 0,0 0-1,0 0 1,0 0 0,0 0 0,0 0-1,1 0 1,-1 0 0,0 0 0,0 0-1,0-1 1,0 1 0,0 0 0,0 0-1,0 0 1,0 0 0,0 0 0,0 0-1,0 0 1,0 0 0,0-1 0,0 1-1,0 0 1,0 0 0,0 0 0,0 0-1,0 0 1,0 0 0,0 0 0,0-1-1,0 1 1,0 0 0,0 0 0,0 0-1,0 0 1,0 0 0,0 0 0,0 0-1,0 0 1,-1-1 0,1 1 0,0 0-1,47 184 1873,-48-201 653,-1-24-2764,0 2 1,4-55-1,-2 94 203,0-1 1,0 1-1,0 0 0,0-1 0,0 1 1,0-1-1,0 1 0,0 0 1,1-2-1,-1 2 0,0 0 1,0-1-1,0 1 0,0 0 1,1-1-1,-1 1 0,0 0 1,0-1-1,0 1 0,0 0 1,0-1-1,0 1 0,1 0 0,-1 0 1,0-1-1,1 1 0,-1 0 1,0 0-1,1 0 0,-1 0 1,0 0-1,1-1 0,-1 1 1,1 0-1,-1 0 0,0 0 1,1 0-1,0 0 0,13 12-117,9 21 11,-16-18 132,-2 2 1,1-2-1,-1 3 0,0-1 0,-3-1 1,4 26-1,0-45 392,0-7-332,5-14-98,0 2-95,-1-1 0,-1 0 0,0-1 0,8-39 0,-2 149 614,-6-7 226,15 107-2306,-21-176-2192,1-6-1461</inkml:trace>
  <inkml:trace contextRef="#ctx0" brushRef="#br0" timeOffset="1282.6">2241 254 8036,'0'0'7366,"5"-3"-6827,3-3-93,0 0 0,-1-1 0,1 1 0,-1-1 0,8-10 0,-13 13-289,1 0-1,0-1 1,-1 0 0,0 1-1,0-1 1,0 0 0,0 1-1,-1-1 1,0-1 0,0 1-1,-1 0 1,1 0 0,-1 0-1,0-6 1,0 10-139,0 1-1,0 0 1,0 0 0,0-1-1,0 1 1,0 0 0,0 0-1,0 0 1,-1-1 0,1 1-1,0 0 1,0 0 0,0 0-1,0-1 1,-1 1 0,1 0-1,0 0 1,0 0 0,0 0-1,0 0 1,0-1 0,0 1-1,0 0 1,0 0 0,-1 0-1,1 0 1,0 0 0,0 0-1,-1 0 1,1 0 0,0 0-1,0 0 1,-1 0 0,1 0-1,0 0 1,0 0 0,0 0-1,-1 0 1,1 0 0,0 0-1,0 0 1,-1 0 0,1 1-1,0-1 1,0 0 0,0 0-1,-1 0 1,1 0 0,0 0-1,0 1 1,0-1 0,-1 0-1,1 0 1,0 0 0,0 1-1,0-1 1,0 0 0,-12 12-59,8-6 88,1 1-1,-1-1 1,1 2-1,0-1 1,2 0-1,-2 0 1,1 1-1,1 0 1,-1-1 0,1 0-1,1 2 1,-1 9-1,1-15-50,1 1 0,-1-1 1,0 0-1,1-1 0,-1 1 0,1 0 0,0-1 0,0 1 1,0 0-1,0-1 0,0 2 0,1-2 0,-1 0 0,0 1 1,0-1-1,1 0 0,0 0 0,0 0 0,0 0 1,0 0-1,0-1 0,1 1 0,-2 0 0,1-1 0,1 0 1,-1 1-1,1-1 0,-1 0 0,1 0 0,0 0 0,-1 0 1,0-1-1,1 0 0,0 1 0,4-1 0,-1 0-293,1 0-1,0 0 0,0-1 1,0 0-1,-1 0 0,1-1 1,0-1-1,-1 1 0,1 0 1,0-1-1,-2 0 0,2 0 1,-1-1-1,-1 0 0,1 0 1,0-2-1,-2 2 0,2-1 1,-1-1-1,0 1 1,-2-2-1,9-9 0,-9 10 268,-1-1 1,1 1-1,-1-1 0,0 1 0,0 0 0,0-2 1,-1 1-1,0 1 0,-1-1 0,1-8 0,-1 15 121,0-1 0,0 0 0,1 0 0,-1 1 0,0-1 0,0 0 0,0 0 0,0 1 0,0-1-1,0 0 1,-1 0 0,1 1 0,0-1 0,0 0 0,0 1 0,-1-1 0,1 0 0,0 1 0,-1-1 0,1 0-1,0 1 1,-1-2 0,1 1 0,-1 1 0,1-1 0,-1 1 0,1-1 0,-1 1 0,0 0 0,1-1 0,-1 1-1,0-1 1,1 1 0,-1 0 0,0 0 0,1-1 0,-1 1 0,0 0 0,1 0 0,-1 0 0,0 0 0,1 0 0,0 0-1,-1 0 1,0 0 0,0 0 0,1 0 0,-1 0 0,0 0 0,1 0 0,-1 1 0,-1-1 0,0 1-9,-1 1 0,1-1 0,0 0 0,0 2 0,0-2 0,0 1 1,0 0-1,0 0 0,0 0 0,0 0 0,1 0 0,-1 0 0,-1 4 0,0 2-34,1-1 0,0-1-1,0 1 1,1 1 0,0 0-1,0-1 1,0 14 0,1-19-44,0-1 1,0 1 0,-1-1-1,1 1 1,1-1-1,-1 1 1,0-1 0,0 1-1,0-1 1,1 1-1,-1-1 1,1 0 0,-1 2-1,1-2 1,-1 0-1,1 1 1,0-1 0,0 0-1,0 0 1,0 1 0,0-1-1,0 0 1,0 0-1,0 0 1,0 0 0,0-1-1,-1 1 1,2 0-1,-1 0 1,0-1 0,1 1-1,-1-1 1,0 1-1,1-1 1,-1 1 0,1-1-1,-1 0 1,1 0 0,-1 0-1,0 0 1,0 0-1,1 0 1,1 0 0,0-2 3,-1 1 1,0 0 0,1-1 0,-1 0 0,-1 1-1,1-1 1,0 0 0,0 0 0,0 0 0,-1 0-1,1-2 1,-1 2 0,1 0 0,-1-1-1,0 1 1,0-1 0,0 1 0,-1-1 0,2-4-1,12-53 38,-13 64-49,-1 0 0,1 0 0,-1 0 0,2 0 0,-1 0 0,1 0 1,0 0-1,0 0 0,0-1 0,0 0 0,0 1 0,1-1 0,-2 0 0,2 0 0,0 1 0,0-1 0,0-1 0,1 0 0,-2 1 0,1-1 0,1 0 1,0 0-1,-1-1 0,1 1 0,-1-1 0,1 0 0,0 0 0,0 0 0,7 0 0,-8-1-3,0 0 0,0-1 0,0 1 0,0-1 0,0 0 1,0 0-1,0 0 0,0 0 0,-1-1 0,1 1 0,0-1 0,0 0 0,-1 0 0,1 0 0,-1 0 0,0 0 0,0-1 1,0 1-1,0-2 0,4-4 0,-3 3 21,0 0 0,-1 0 0,0-2 0,1 1 0,-1 1 0,-1-1 0,1 0 0,-1-1 0,0 1 0,0 0 0,-1-8 0,0 13 447,0 42 45,0-35-491,1-1 0,-1 1 1,1 1-1,-1-2 1,2 1-1,-2-1 1,2 0-1,-1 2 1,4 3-1,-4-9-9,-1 0 0,1 0 0,-1 0-1,1 0 1,0 0 0,-1 0 0,1-1-1,0 1 1,0 0 0,0-1-1,0 1 1,-1 0 0,1-1 0,-1 1-1,1-1 1,0 1 0,0-1 0,0 0-1,0 1 1,2-1 0,-1 0 7,0 0 0,0-1-1,0 1 1,0-1 0,-1 1 0,1-1 0,-1 0 0,1 1 0,0-1 0,0 0-1,-1 0 1,1 0 0,0-1 0,-1 1 0,2-3 0,23-27 67,-21 25-72,-1 0 0,0 0 0,1 1 0,0 0 0,0 0 0,0-1 0,1 2 0,0 0 0,11-6 0,-16 10-18,0 0 1,0 0 0,0 0-1,-1 0 1,1 0 0,0 0-1,0 1 1,0-1 0,0 0-1,0 1 1,-1-1 0,1 1-1,0-1 1,0 1 0,0-1-1,0 1 1,-1 0 0,1-1-1,0 1 1,0 0 0,-1-1 0,1 1-1,-1 0 1,2 1 0,17 34 107,0-5 66,-17-29-155,1 0 1,1-1 0,-1 1-1,0-1 1,0 0 0,0 0 0,1 0-1,-1 0 1,1 0 0,-1-1 0,0 0-1,0 0 1,1 0 0,-1 0-1,1 0 1,-1-1 0,0 0 0,0 0-1,5-1 1,-6 1-369,0 1 0,-1-1 0,1 0 0,0 0 0,0 0 0,0 0 0,0-1 0,0 1 0,-1-2 0,1 2 0,0-3 0,0-2-4367</inkml:trace>
  <inkml:trace contextRef="#ctx0" brushRef="#br0" timeOffset="-4544.53">106 70 6131,'0'0'7529,"-1"-4"-7052,-2-23 288,3 4 6202,-5 41-7133,-38 130 513,-10 45 91,63-287 541,55-156-1684,-65 249 702,0-1-1,0 1 1,0-1-1,1 1 0,-1 0 1,0-1-1,1 1 0,-1 0 1,1-1-1,0 1 1,-1 0-1,1-1 0,0 0 1,0 1-1,-1 0 0,1 0 1,0 0-1,0 0 1,0 0-1,0 0 0,0 1 1,2-2-1,-2 2-10,0 0 1,0 0-1,0 0 0,0 1 1,0-1-1,0 0 0,0 1 1,0-1-1,0 0 0,-1 1 0,1 0 1,0-1-1,0 1 0,0-1 1,-1 1-1,1 0 0,0 0 1,0-1-1,-1 1 0,1 0 1,1 2-1,4 6-12,-1 1 1,0 0-1,0 0 1,4 14-1,5 20 375,-4 1 0,12 92 0,-15-84-417,-7-53 197,0 12-2184</inkml:trace>
  <inkml:trace contextRef="#ctx0" brushRef="#br0" timeOffset="-4296.49">26 290 8724,'0'0'7718,"5"-4"-7464,10-5 17,0 0 0,0 2 0,0 1 1,1 0-1,-1 2 0,20-6 0,25 4-5091</inkml:trace>
  <inkml:trace contextRef="#ctx0" brushRef="#br0" timeOffset="-3907.58">246 216 3249,'0'0'9362,"1"-5"-8028,-1 5-1279,0-1-1,0 0 1,1 1-1,-1-1 1,0 1-1,0-1 1,0 1 0,0-1-1,0 1 1,0-1-1,0 1 1,0-1 0,0 1-1,1-1 1,-1 1-1,0-1 1,0 1-1,1 0 1,-1-1 0,1 1-1,-1 0 1,0-1-1,1 1 1,-1 0-1,1-1 1,-1 1 0,1 0-1,-1 0 1,1-1-1,-1 1 1,1 0-1,-1 0 1,1 0 0,-1 0-1,1 0 1,0 0-1,-1 0 1,1 0-1,-1 0 1,1 0 0,-1 0-1,1 0 1,-1 0-1,1 0 1,-1 1-1,1-1 1,-1 0 0,1 1-1,1 1 163,0 1 0,0 0 0,0-1 0,0 1 0,0 1 0,-1-1-1,1 1 1,1 4 0,7 24 418,-7-21-518,0-2 0,0 1 0,0 1 0,2-2 0,0 0 0,6 11 0,4-64 1721,27-103-1469,-35 139-2117,5 5-6157,-7 3 1425</inkml:trace>
  <inkml:trace contextRef="#ctx0" brushRef="#br0" timeOffset="-1245.53">449 149 1072,'0'0'12790,"35"0"-8550,-36 1-4234,0-1 1,1 1 0,-1-1-1,0 1 1,0-1 0,0 1-1,1-1 1,-1 0 0,0 1-1,0-1 1,0 0 0,0 0-1,0 0 1,1 0 0,-1 0-1,0 0 1,0 0 0,0 0-1,1 0 1,-1 0 0,0 0-1,1 0 1,-1-1 0,0 1-1,0 0 1,0-1 0,1 1-1,-1-1 1,0 1 0,0-1-1,1 1 1,-1-1 0,0 1-1,1-1 1,-1 0 0,1 1-1,-1-1 1,0 0 0,1 0-1,0 1 1,-1-1 0,1 0-1,-1 0 1,1 0 0,0 1-1,0-1 1,-1 0 0,1 0-1,0 0 1,0 0 0,0 0-1,0 0 1,0 0 0,0 1-1,0-1 1,0 0 0,1-1-1,-1 1 1,1-1 0,-4 10 72,-1 0 0,1-1 1,0 1-1,1 1 0,-1-1 1,2 0-1,-1 1 0,2 0 1,-1-1-1,1 1 0,0 0 1,0-1-1,0 0 0,3 17 1,-2-24-51,-1 1-1,0 0 1,1 0 0,-1 0 0,1-1 0,0 0-1,-1 1 1,1-1 0,0 0 0,0 1 0,0-1 0,0 0-1,0 0 1,0 0 0,0 0 0,0 0 0,1 0 0,-1 0-1,-1 0 1,2 0 0,-1 0 0,1-1 0,-1 1-1,0-1 1,1 1 0,-1-1 0,1 0 0,-1 1 0,1-1-1,0 0 1,-1 0 0,0 0 0,0 0 0,1 0 0,-1 0-1,1-1 1,-1 1 0,1-1 0,-1 1 0,1-1 0,-1 1-1,2-2 1,2-1 67,0 0-1,0 0 1,0-1 0,-1 1-1,1-2 1,0 0 0,-1 1-1,0-1 1,4-5-1,-3 2-75,-1 0 0,1 0 0,-1-1 0,0 1 0,-1-1 0,0 1 0,0-2 0,0 1 0,-1 0 0,0-1 0,-1 1 0,0-1 0,0-15 0,-1 25-26,-1 0 0,1-1-1,0 1 1,0 0-1,-1 0 1,1 0-1,0-1 1,0 1-1,-1 0 1,1 0-1,0 0 1,0 0-1,-1 0 1,1 0-1,0-1 1,-1 1-1,1 0 1,0 0-1,-1 0 1,1 0-1,0 0 1,0 0-1,-1 0 1,1 0-1,0 0 1,-1 1-1,1-1 1,0 0-1,-1 0 1,1 0-1,0 0 1,0 0-1,-1 0 1,1 1-1,0-1 1,0 0-1,-1 0 1,1 0 0,0 1-1,0-1 1,-1 0-1,1 0 1,0 1-1,0-1 1,0 0-1,0 0 1,0 1-1,-1-1 1,1 1-1,-1 0 4,0 0 0,0 0-1,1 0 1,-1 0 0,0 0 0,0 0-1,0 0 1,0 0 0,1 1-1,-1-1 1,0 0 0,1 1 0,-1-1-1,0 4 1,1-5-1,0 1 1,0 0-1,1-1 1,-1 1-1,0 0 1,0-1-1,0 1 0,0 0 1,1-1-1,-1 1 1,0 0-1,0-1 0,1 1 1,-1-1-1,1 1 1,-1-1-1,0 1 1,1-1-1,-1 1 0,1-1 1,-1 1-1,1-1 1,-1 1-1,1-1 0,0 0 1,-1 1-1,0-1 1,1 0-1,-1 0 1,1 1-1,-1-1 0,1 0 1,0 0-1,0 0 1,-1 0-1,1 0 1,0 0-1,-1 0 0,1 0 1,0 0-1,-1 0 1,1 0-1,0 0 0,-1-1 1,1 1-1,0 0 1,-1 0-1,1-1 1,0 0-1,42-21 63,-23 11-88,-17 15-11,-1-1 0,0 1 1,0-1-1,0 2 1,-1-1-1,1 0 0,0 6 1,0-5 14,-1-1 35,23 48-27,-23-51 23,-1 0 0,1 0 0,0 0 0,-1-1 0,1 1 0,-1 1 0,1-1 0,0-1 0,0 1 0,-1 0-1,0-1 1,1 1 0,0-1 0,0 1 0,0-1 0,0 0 0,0 1 0,0-1 0,0 0 0,0 1 0,0-1 0,0 0 0,0 0 0,0 0 0,0 0 0,0 0-1,0 0 1,0 0 0,0-1 0,0 1 0,-1 0 0,1 0 0,0-1 0,0 1 0,-1-1 0,1 1 0,0-1 0,0 1 0,0-1 0,0 1 0,-1-1-1,1 0 1,0 1 0,0-2 0,-1 1 0,2-1 0,15-22 38,20-26-7,-36 48-50,1 0 0,0 1-1,-1-1 1,0-1 0,1 2 0,0 0-1,0-1 1,0 1 0,1 0 0,-1 0-1,0 0 1,0 1 0,0-1 0,0 0-1,0 1 1,1 0 0,-1-1 0,0 1-1,4 0 1,7 9 117,-11-6 109,-10-8-151,6 4-78,1 0 0,-1 0 0,0 0 0,1 0 0,-1 0 0,0 0 0,0 1 0,0-1 0,0 1 0,0 0 0,0-1 0,0 1 0,0 0 0,1 0 0,-2 0 0,1 1 0,0-1 0,0 0 0,0 1 0,0-1 0,-2 2 0,1 0 4,-1 0 0,0 0 0,1 1 0,-1 0-1,2 0 1,-1 0 0,0 0 0,0 0 0,0 0-1,-2 6 1,2-3 6,-1-2 0,1 1-1,1 0 1,-1 1 0,1-1 0,1 1-1,-1 0 1,0-1 0,1 1 0,0-1-1,0 2 1,0-1 0,1 0-1,0-1 1,0 1 0,1 10 0,0-15 5,-1 0 1,0 0-1,0-1 1,1 1 0,-1 0-1,1 0 1,-1-1-1,1 1 1,-1 0 0,1-1-1,-1 1 1,1-1-1,-1 1 1,1 0 0,-1-1-1,0 1 1,1-1-1,0 0 1,0 2 0,-1-2-1,1 0 1,0 1-1,0-1 1,0 0 0,-1 0-1,1 0 1,1 1-1,25-9 40,20-22 16,-43 27-49,-1-1 0,0 1 0,1-1-1,-1 1 1,0-1 0,0-1 0,0 0-1,-1 1 1,0 0 0,1-1 0,-1 0-1,0 0 1,-1 0 0,1 0 0,-1 0 0,0 0-1,0-1 1,0-7 0,-1 13 269,-14-10 89,7 3-696,4 23 142,3-12 198,0 6 60,-1 1 0,2-1 0,0 2 0,0-2 0,1 0 0,3 17 0,-4-24-54,1-1 0,-1 2 1,1-2-1,0 1 0,-1-1 0,1 1 0,0-1 0,0 0 0,0 0 0,0 0 0,0 0 0,1-1 0,-1 1 0,1-1 0,0 2 0,-1-2 0,0 0 0,1 0 0,0 0 0,-1 0 1,1-1-1,0 1 0,-1-1 0,1 1 0,0-1 0,0 0 0,4-1 0,-3 0-13,1 0 1,0 0 0,0 0-1,-2-1 1,2-1-1,-1 1 1,1 0-1,-2-1 1,1 1-1,0-1 1,0 0 0,0 0-1,-1 0 1,0-1-1,1-1 1,-1 2-1,0-1 1,0 0-1,-1 0 1,4-10 0,-2 9-2,-1-1 1,0 0 0,-1 0 0,0-2 0,0 2-1,0 0 1,0-1 0,0 0 0,-1 0 0,-1 0-1,1 1 1,-1-2 0,0 1 0,0 0-1,-2-9 1,2 15-7,-1 0-1,1 1 1,0-1-1,-1 1 1,1-1 0,-1 1-1,1-1 1,-1 1-1,1-1 1,-1 1-1,1-1 1,-1 1-1,0 0 1,1-1 0,-1 1-1,1 0 1,-1-1-1,0 1 1,1 0-1,0 0 1,-1 0-1,1 0 1,-1 0 0,0 0-1,1 0 1,-1 0-1,0 0 1,1 0-1,-1 0 1,0 0-1,1 0 1,-1 0-1,0 0 1,1 1 0,-1-1-1,0 0 1,1 1-1,-1-1 1,1 0-1,-1 1 1,0 0-1,-23 18-255,22-17 242,0 0 0,0 0 0,0 1 1,1-1-1,-1 1 0,0-1 0,1 2 1,0-1-1,0-1 0,0 1 0,1 0 0,-1 0 1,0 0-1,1 0 0,-1 0 0,1 0 1,0 1-1,0-1 0,0 0 0,0 0 1,1 4-1,0-6 1,-1 0 1,1-1-1,-1 1 0,0-1 1,1 1-1,-1-1 1,1 0-1,0 1 0,-1-1 1,1 0-1,0 1 1,0-1-1,-1 0 0,1 0 1,0 0-1,0 0 1,-1 0-1,1 0 0,0 0 1,0 0-1,0 0 1,-1 0-1,1 0 0,0 0 1,0 0-1,-1-1 1,1 1-1,0 0 1,-1 0-1,0-1 0,1 1 1,-1-1-1,2 0 1,22-14 90,13-45 178,-36 60-207,7 23-222,17 150 1010,-11-60-373,-13-110-440,7 87 292,-8-85-288,0 0 0,0 0 1,0 0-1,-1-1 0,0 2 0,0-1 0,0 0 0,0-1 1,-1 1-1,0 1 0,0-2 0,1 0 0,-2 1 0,1-1 1,-4 4-1,5-7-5,1-1-1,-1 1 1,1 1 0,-1-2-1,0 1 1,1 0 0,-1-1 0,0 1-1,1-1 1,0 1 0,-1-1-1,0 1 1,1-1 0,-1 0 0,0 1-1,0-1 1,0 0 0,1 0 0,-1 0-1,0 0 1,0 1 0,0-1-1,0 0 1,0 0 0,1-1 0,-1 1-1,0 0 1,-1 0 0,1-1-2,0 0 0,0 0 0,0 0-1,0 0 1,0 0 0,0-2 0,1 2 0,-1 0 0,0 0 0,0-1 0,1 1 0,-1 0 0,1-1 0,-2-2 0,-6-50 23,9 46-79,0 1 1,0-1-1,1 1 0,0 0 1,0 0-1,1-1 1,-1 2-1,1-1 0,0 1 1,0-1-1,1 0 0,6-6 1,10-15-362,33-33 0,-16 19 21,-21 23 300,29-42-126,-42 58 200,-1-1 1,0 0 0,0 0 0,0 0 0,-1 0-1,0-1 1,0 1 0,0 0 0,0 0 0,0-1-1,-1 1 1,1-1 0,-1 0 0,-1-6 0,1 10 1,0 1 0,-1-1 1,1 0-1,0 0 1,-1 1-1,1-1 0,-1 0 1,0 0-1,1 1 1,-1-1-1,1 1 0,0-1 1,-1 0-1,0 1 1,1-2-1,-1 2 1,0 0-1,0-1 0,1 1 1,-1 0-1,0-1 1,0 1-1,0 0 0,0 0 1,1 0-1,-1 0 1,0 0-1,0 0 0,0 0 1,0 0-1,0 0 1,0 0-1,1 0 1,-1 0-1,1 1 0,-1-1 1,0 0-1,0 1 1,1-1-1,-1 2 0,-1-1 1,-1 0-16,0 0 0,0 0 0,0 1 0,1-1-1,-1 1 1,0 0 0,0 0 0,1 0 0,-1 0 0,-1 4 0,0 1 15,1-1 0,1 0 1,-1 0-1,1 1 0,0 0 0,1 0 1,0 0-1,0 0 0,0 0 0,1 0 0,0 14 1,0-18 15,0-1 1,0 1 0,1-1-1,-1 1 1,1 0 0,-1-1-1,1 1 1,-1-1 0,1 1-1,0 0 1,0-1-1,0 0 1,1 1 0,-1-1-1,1 0 1,-1 0 0,1 0-1,0 0 1,0-1 0,0 1-1,-1 0 1,1-1 0,0 2-1,0-2 1,0 0 0,1 0-1,-1 0 1,0 0 0,0 0-1,0 0 1,1-1 0,-1 1-1,4 0 1,-1-1-36,0 0 0,1 0 0,0 0 1,-1-1-1,1 0 0,0 0 0,-1-1 0,0 1 0,8-5 1,-9 4-798,0-1 0,0 1 1,0-1-1,-1 1 1,1-1-1,-1 0 0,6-8 1,0-3-8304</inkml:trace>
  <inkml:trace contextRef="#ctx0" brushRef="#br0" timeOffset="2572.21">426 500 7828,'0'0'9361,"0"-18"-4940,0 275-5237,6-258-7826,0-3 3853</inkml:trace>
  <inkml:trace contextRef="#ctx0" brushRef="#br0" timeOffset="2926.09">523 555 6019,'0'0'10557,"0"-19"-6473,0 60-3408,2 0 1,2-1-1,13 66 0,-16-97-1930,-8-2-7806,-4-6 1035</inkml:trace>
  <inkml:trace contextRef="#ctx0" brushRef="#br0" timeOffset="3517.74">328 725 9204,'0'0'7625,"2"-5"-6971,-1 4-625,-1 0 1,0 0-1,0 1 1,1-1-1,-1 0 1,1 0-1,-1 0 1,1 0-1,-1 0 1,1 0-1,-1 1 1,1-1 0,0 0-1,-1 1 1,1-1-1,0 0 1,0 1-1,-1-1 1,0 1-1,1-1 1,0 1-1,0-1 1,0 1-1,0 0 1,0-2-1,-1 2 1,1 0-1,0 0 1,0 0 0,0 0-1,0-1 1,2 2-1,-1 1 52,0-1-1,0 0 1,0 1-1,1-1 1,-1 1-1,0-1 1,0 1-1,0 0 1,0 0-1,-1 0 1,0 0-1,1 0 1,-1 0-1,2 5 1,21 35 616,-17-25-572,2-2-1,0 1 1,1-1-1,0 0 1,2-2-1,16 19 1,-27-32-88,-1 0 1,1 0 0,0 0 0,-1 0-1,1 0 1,0 0 0,0 0-1,-1 0 1,1 0 0,0 0-1,0 0 1,-1-1 0,1 1 0,0 0-1,-1 0 1,1-1 0,-1 1-1,1 0 1,-1-1 0,0 1 0,1-1-1,-1 1 1,1-1 0,-1 1-1,1-1 1,-1 0 0,1 1-1,-1-1 1,1 0 0,17-25 89,-14 20-70,37-54 92,55-109 1,-94 162 21</inkml:trace>
  <inkml:trace contextRef="#ctx0" brushRef="#br0" timeOffset="14218.11">2425 532 4386,'0'0'7110,"0"-19"499,5 63-6952,-1 1 1,-3 64-1,-1-78 914</inkml:trace>
  <inkml:trace contextRef="#ctx0" brushRef="#br0" timeOffset="14653.15">2540 519 7283,'0'0'8682,"0"-14"-3643,-2 263-5434,-5-244-5255,-2-5 648</inkml:trace>
  <inkml:trace contextRef="#ctx0" brushRef="#br0" timeOffset="15316.74">2371 649 9748,'0'0'8300,"1"-1"-8172,-1 0 0,0 0 0,1-1 0,-1 1 1,0 0-1,1 0 0,-1 0 0,0 0 0,1 0 0,-1 0 0,1 1 0,-1-1 0,1 0 0,0 0 0,0 1 0,0-2 0,9 9-38,-1 1 1,0 0-1,-1-1 0,0 2 0,-1 0 1,1 0-1,-1 0 0,10 20 0,-4-9 3,6 12 71,-14-24-96,-2 1 1,2-2-1,0 0 0,1 1 1,-1-1-1,1 0 0,0-1 0,11 9 1,-17-15 6,1 0 0,0 0 0,0 0 0,0 0-1,-1 0 1,1 0 0,-1 0 0,1-1 0,-1 1 0,1 0 0,0-1 0,0 1 0,-1 0 0,1-1 0,-1 1 0,1-1 0,0 1 0,-1-1 0,1 1 0,-1-1 0,1 1 0,-1-2 0,1 1 0,0 0 0,15-23-314,-11 16 375,24-31-75,0-3-1,44-87 1,-71 125 980</inkml:trace>
  <inkml:trace contextRef="#ctx0" brushRef="#br0" timeOffset="17154.52">2080 1069 6051,'0'0'8329,"-2"-4"-7267,-6-9 3,2 15 661,-2 31 629,5-17-2915,-9 62 788,10-58-157,-1 0-1,-1 0 1,0 0 0,-8 21-1,12-38-46,0-2 195,2-26-291,1 0 1,1 1-1,0-1 0,16-45 0,1-10-180,-10 46 242,-3 25-71,0 25-100,31 177 1930,-20-85-1366,-19-98-923</inkml:trace>
  <inkml:trace contextRef="#ctx0" brushRef="#br0" timeOffset="17388.68">2039 1251 9156,'0'0'9172,"26"-28"-9124,-10 22-32,3 0 32,1 4-48,2-1-128,-3 3-1376,-1 0-913,-3 0-1425,-6 0-1168</inkml:trace>
  <inkml:trace contextRef="#ctx0" brushRef="#br0" timeOffset="17897.88">2211 1184 4098,'0'0'9815,"1"-1"-9783,0 0 0,0 1 0,-1-1-1,1 0 1,0 1 0,0-1 0,0 1 0,0-1 0,0 1 0,0-1-1,0 1 1,0 0 0,0-1 0,0 1 0,2 0 0,-2 3 57,2 0 1,-1 0 0,0 0 0,1 2-1,-2-2 1,1 1 0,0-1 0,-1 1-1,0 0 1,0-1 0,0 2 0,0-1-1,0 4 1,2 55 2233,-3-60-1890,15-32-25,49-82-3169,-55 197 5971,-6-64-2848,0 8-3240</inkml:trace>
  <inkml:trace contextRef="#ctx0" brushRef="#br0" timeOffset="18084.53">2377 1031 912,'0'0'16440,"-8"-18"-16872,6 30-785,0 0-592,2 1-3793</inkml:trace>
  <inkml:trace contextRef="#ctx0" brushRef="#br0" timeOffset="18891.62">2365 1044 9412,'52'5'4941,"-56"49"-2252,2 105-117,2-158-2340,-2-6 194,1 4-431,0 0 1,0-1-1,1 1 0,-1 0 0,0 0 0,1-1 1,-1 1-1,1-1 0,-1 0 0,1 1 0,0 0 1,-1-1-1,1 1 0,0-1 0,0 1 0,0-3 1,2 0-120,1 0 1,-1 0 0,1-1-1,-1 2 1,1-1 0,0 1-1,1-1 1,-1 1 0,0 1 0,1-1-1,0-1 1,5-1 0,-4 1-147,1 0 0,-1 0 0,0 0 0,0-1 0,6-7 0,-1-21-725,-4-15 3862,-6 46-2191,0 6-204,0 21-451,-1 20 68,0-21 96,0-1-1,4 28 1,-3-51-178,0 1 0,0-1 0,0 0 1,0 1-1,0-1 0,0 0 0,0 1 0,0-1 0,1 0 0,-1 1 0,0-1 0,0 0 1,0 1-1,0-1 0,0 0 0,1 1 0,-1-1 0,0 0 0,0 0 0,1 2 1,-1-2-1,0 0 0,0 0 0,1 1 0,-1-1 0,0 0 0,0 0 0,0 0 0,0 0 1,0 1-1,1-1 0,-1 0 0,0 0 0,1 0 0,-1 0 0,0 0 0,1 0 0,-1 0 1,1 0-1,-1 0 0,0 0 0,1 0 0,-1 0 0,0 0 0,1 0 0,-1 0 0,0-1 1,1 1-1,-1 0 0,0 0 0,0 0 0,1 0 0,-1-1 0,0 1 0,1 0 0,-1 0 1,0-2-1,0 2 0,1 0 0,-1 0 0,0-1 0,0 1 0,0 0 0,0-1 0,1 1 1,-1-1-1,22-29 188,-14 18-200,-7 12 17,-1 0 1,1 0-1,0 0 0,0 0 0,-1 0 0,1 1 1,0-1-1,0 0 0,-1 0 0,1 1 1,0-1-1,-1 0 0,1 1 0,0-1 0,-1 1 1,1-1-1,0 1 0,-1-1 0,1 1 1,-1-1-1,0 1 0,0-1 0,1 1 0,-1 0 1,0-1-1,1 1 0,-1 0 0,0 0 1,1 1-1,13 22 734,-7-4-673,12 24-30,-5-32-3569,-13-12 3071,0 0 0,0 0-1,0 0 1,0-1 0,0 1-1,0 0 1,0 0 0,0-1-1,0 1 1,0 0 0,0-1-1,0 1 1,0-1 0,0 1-1,0-1 1,-1 0 0,2-1-1,8-10-4815</inkml:trace>
  <inkml:trace contextRef="#ctx0" brushRef="#br0" timeOffset="20204.66">2668 1217 1521,'0'0'14556,"0"-4"-13665,0-11-600,1 20 193,-1-3-334,0 1 1,0 0 0,0 0 0,1-1-1,-1 2 1,1-1 0,-1-1 0,1 1-1,0-1 1,0 1 0,0-1 0,1 1-1,-1-1 1,3 4 0,21-54 556,-25 47-704,0 0 1,0 1-1,0-1 1,1 1 0,-1-1-1,0 1 1,0-1-1,0 1 1,1-1-1,-1 1 1,0-1-1,1 1 1,-1 0-1,0-2 1,1 2-1,-1-1 1,1 1 0,-1 0-1,0-1 1,1 1-1,-1 0 1,1 0-1,-1-1 1,1 1-1,-1 0 1,1 0-1,-1 0 1,1 0 0,-1 0-1,1 0 1,0-1-1,-1 1 1,1 0-1,-1 0 1,1 1-1,-1-1 1,1 0-1,-1 0 1,1 0-1,-1 0 1,0 0 0,0 1-1,1-1 1,-1 0-1,1 0 1,-1 1-1,1-1 1,-1 0-1,1 1 1,-1-1-1,0 0 1,1 2-1,-1-1 1,17 34 340,-9-18-172,-6-18-106,-1 1 0,0-1 0,1 0 0,-2 0 0,1 0 0,0 0 0,0 0-1,1 0 1,-1 0 0,0 0 0,-1-1 0,1 1 0,0 0 0,0-1 0,1-1 0,-1 0-51,1 0-1,0-1 1,0 2-1,-1-1 1,1 1-1,1-1 1,-1 1-1,1 0 1,4-3-1,-6 8 28,1 1 0,0 0 0,0 0 0,-1 0 1,1 1-1,-1-1 0,0 1 0,1 7 0,1 0 33,-3-11-108,0 0 0,0 0 0,1-1 0,-1 1 0,0 0 0,0 0 0,0 0 0,0-1 1,1 1-1,-1 0 0,1-1 0,-1 1 0,1 0 0,-1-1 0,1 1 0,-1-1 0,1 1 0,0-1 0,-1 1 0,1-1 0,0 1 0,0-1 0,-1 0 1,1 1-1,0-1 0,0 0 0,0 0 0,1 1 0,0-1-83,-1-1 0,0 1 1,0 0-1,1-1 0,-1 0 1,1 1-1,-1-1 0,1 0 0,-1 1 1,1-1-1,-1 0 0,0 0 0,1 0 1,0-2-1,0 1-52,1-1 1,-1 0-1,1-1 1,-1 1-1,0 0 0,0 0 1,0 0-1,-1-1 1,1 1-1,-1-1 1,0 1-1,1-2 0,0-5 1,-4 14 2053,-1 6-1472,15-27-508,-12 20 79,1-1-1,0 0 0,0 0 0,-1 0 1,1 0-1,0 0 0,0 1 0,1-1 1,-1 0-1,1 0 0,2 2 0,-3-3 37,0 0 0,0 0 0,0 0 0,0 0 0,0 0 0,-1 0 0,1 0 0,1 0 0,-1 0 0,0 0 0,0-1 0,1 1 0,-1-1 0,1 1 0,-1-1-1,1 1 1,-1-1 0,0 0 0,1 0 0,-2 0 0,2 0 0,-1 0 0,1 0 0,-1 0 0,1 0 0,-1-1 0,4 0 0,-1-2-2,-1-1 0,1 1 0,0-1 0,0 0 0,0 0 0,-2-2 0,1 2 0,0-1 1,0 1-1,0-1 0,-1 0 0,0-1 0,-1 0 0,1 1 0,0 0 0,-1-1 0,1-10 0,2-10-104,-1 0 0,-1-38 0,-4 32 82,-1 24 44,-3 22-253,2 5 234,2 0 0,-2 31 0,4-43-10,0 1 1,0-1-1,1 0 1,0-1-1,0 2 1,0-1-1,0 0 1,1-1-1,0 2 1,5 7-1,-6-14-10,0 0 0,-1 0 0,1 0 0,0 0-1,-1 0 1,1 0 0,0-1 0,0 1 0,-1 0 0,1 0 0,0-1 0,0 2-1,0-2 1,0 1 0,0-1 0,0 1 0,0-1 0,0 0 0,0 0-1,0 1 1,0-1 0,0 0 0,0 0 0,0 0 0,1 0 0,0-1 0,1 1 12,1-1 1,-1-2 0,0 2 0,1 0 0,-2-1 0,1 0 0,0 0 0,0 0-1,3-2 1,1-3-3,1-1-1,-1 0 0,0 0 0,0 0 1,9-17-1,-9 59-345,-2 14 640,-4-35-237,0 2-1,1-2 1,0 2-1,8 25 1,-3-35-1208,-2-8-4507,-4-4-1864</inkml:trace>
  <inkml:trace contextRef="#ctx0" brushRef="#br0" timeOffset="20392.72">2977 1135 896,'0'0'16264,"-3"-4"-18073,18 4-96,7-5-2369</inkml:trace>
  <inkml:trace contextRef="#ctx0" brushRef="#br0" timeOffset="20562.22">3144 1044 13014,'0'0'10821,"0"-28"-10805,0 38-4050,0 3 625,0 4-449,0 0-4834</inkml:trace>
  <inkml:trace contextRef="#ctx0" brushRef="#br0" timeOffset="20871.12">3256 1080 8452,'0'0'12563,"-1"0"-12555,1-1-1,0 1 1,0 0-1,0 0 1,0 0-1,0 0 1,0 0 0,0 0-1,0-1 1,-1 1-1,1 0 1,0 0-1,0 0 1,0 0 0,0 0-1,0 0 1,0 0-1,0 0 1,0-1 0,0 1-1,0 0 1,0 0-1,0 0 1,-1 0-1,1 0 1,0 0 0,0 0-1,0 0 1,0 0-1,-1 0 1,1 0-1,0 0 1,0 0 0,0 0-1,0 1 1,-1-1-1,1 0 1,0 0-1,0 0 1,0 0 0,0 0-1,0 0 1,-1 0-1,1 0 1,0 0 0,0 1-1,0-1 1,0 0-1,0 0 1,0 0-1,0 0 1,-1 0 0,1 1-1,0-1 1,0 0-1,0 0 1,0 0-1,0 0 1,0 0 0,0 1-1,0-1 1,0 0-1,0 0 1,0 0 0,0 1-1,0-1 1,0 0-1,0 0 1,-10 24 168,7-19-104,1 0 0,-1 0 0,1 0 0,-1 2 0,1-2 0,1 1 0,-1-1 0,1 1 0,0 1 0,0-1 0,1-1 0,-1 1 0,1 0 0,1 1 0,0 6 0,0-12-61,0 0-1,-1 0 0,1 0 0,0 0 0,0 0 0,0-1 0,0 1 0,0 0 0,0 0 0,1-1 0,-1 1 0,0 0 0,0-1 1,0 0-1,1 1 0,-2-1 0,1 2 0,0-2 0,1 0 0,-1 0 0,0 0 0,1 0 0,-1 0 0,0 0 0,0 0 1,1 0-1,-1-2 0,0 2 0,1 0 0,-1-1 0,1 0 0,39-17-111,-27 6-1536,-4 4-3751</inkml:trace>
  <inkml:trace contextRef="#ctx0" brushRef="#br0" timeOffset="21646.66">3424 1107 9989,'0'0'7531,"0"-8"-5330,0-39 1625,5 62-3957,34 100 363,-40-126-184,1-1-1,0 1 1,1 0-1,0-1 1,1 1 0,0-1-1,-1 1 1,2 1-1,1-2 1,0 2 0,5-12-1,-9 22-56,0 0-1,0 0 1,0 0-1,0 0 1,0-1 0,0 1-1,1 0 1,-1 0 0,0 0-1,0 0 1,0 0-1,0 0 1,0 0 0,1 0-1,-1 0 1,0 0-1,0 0 1,0 0 0,0-1-1,0 1 1,1 0-1,-1 0 1,0 0 0,0 0-1,0 1 1,0-1-1,1 0 1,-1 0 0,0 0-1,0 0 1,0 0-1,0 0 1,1 0 0,-1 0-1,0 0 1,0 0-1,0 0 1,0 0 0,0 1-1,0-1 1,1 0-1,-1 0 1,0 0 0,0 0-1,0 0 1,0 0-1,0 1 1,0-1 0,0 0-1,7 14-176,1 14 100,4 22 110,-12-50-10,2-2 33,-1-1 0,1 1 0,0-1 0,-1 0 0,1 1 0,-1-1 0,1 0 0,-1 0 0,0-1 0,1-4 0,3-6-52,28-52-216,-32 66 210,-1 0 0,1 1 1,-1-1-1,0 1 1,1-1-1,0 1 0,-1 1 1,1-2-1,-1 1 0,1-1 1,-1 1-1,1 0 1,-1 0-1,1-1 0,-1 1 1,0 0-1,1 0 1,-1 0-1,0-1 0,0 1 1,1 0-1,-1 0 1,0 0-1,0 0 0,0 0 1,0-1-1,0 2 0,7 33 106,-1 87 937,-6-70-3875,0-21-2315</inkml:trace>
  <inkml:trace contextRef="#ctx0" brushRef="#br0" timeOffset="22807.41">3677 1126 13254,'0'0'4733,"31"-21"-2836,-28 17-1767,-2 2 0,2 0 0,-1 0 1,0-1-1,0 1 0,0-1 0,0 0 0,0 0 1,0 1-1,-1-1 0,0-1 0,0 1 0,0-1 0,0 1 1,-1 0-1,1 0 0,0 0 0,-1-1 0,0-6 1,-19 58 381,17-41-511,1 1 1,-1 1-1,2-1 0,-1-1 1,1 2-1,0-1 0,0 0 1,1 0-1,2 16 0,-3-23-212,1 0 0,0 0 0,0 0 1,0 0-1,0 0 0,0-1 0,0 2 0,0-1 0,0-1 0,0 1 0,0 0 0,0-1 0,1 0 0,-1 1 1,0-1-1,-1 0 0,1 1 0,1-1 0,-1 0 0,0 0 0,0 0 0,1 0 0,-1 0 0,0 0 0,0-1 1,1 1-1,-1 0 0,0 0 0,0-1 0,1 0 0,34-18-9111,-17-4 5167,-3-5 3705,-5-4 4893,-7 1 6083,-6 31-10382,1 1-1,-1-1 1,0 0-1,1 1 1,-1-1-1,1 1 1,-1 0-1,2 0 1,-2-1-1,1 1 1,-1 0-1,1 0 1,-2 2-1,0 0-111,0 2 0,0-2-1,2 1 1,-1 0 0,-1 0-1,1 0 1,0 0 0,1 1 0,-1 0-1,1-1 1,0 0 0,0 1-1,0-1 1,1 2 0,-1-2-1,1 6 1,4-9-176,0-1 1,0 1-1,-1-1 0,0 0 1,1 0-1,0-1 0,6-1 0,-1-2-39,1-1-1,-1-1 0,0 0 0,-1 0 1,1-1-1,-2 0 0,14-14 0,-16 15 1200,-3 10 199,1 9-1215,-3-12 12,0 0 1,0-1 0,0 1 0,0 0-1,0 0 1,0 0 0,0-1 0,0 2-1,1-1 1,-1-1 0,0 1 0,1 0-1,-1 0 1,0-1 0,1 1 0,-1-1-1,1 1 1,0 0 0,-1-1 0,1 1-1,-1-1 1,1 1 0,0-1-1,-1 0 1,1 1 0,0-1 0,-1 0-1,1 1 1,0-1 0,0 0 0,0 0-1,-1 0 1,1 0 0,0 0 0,0 1-1,-1-2 1,1 1 0,-1 0 0,2 0-1,22-22 466,-13 9-265,-6 75 1399,-5-61-1607,0-1 1,0 1-1,0-1 1,0 1-1,1-1 1,-1 1-1,0-1 1,0 1-1,0-1 1,1 0-1,-1 1 1,0-1-1,1 1 1,-1-1 0,0 1-1,1-1 1,-1 0-1,0 1 1,1-1-1,-1 0 1,1 1-1,-1-1 1,0 0-1,1 0 1,-1 1-1,1-1 1,-1 0-1,1 0 1,-1 0-1,1 0 1,-1 0-1,1 1 1,-1-1-1,1 0 1,-1 0 0,1 0-1,-1-1 1,0 1-1,1 0 1,-1 0-1,1 0 1,-1 0-1,1 0 1,-1-1-1,0 1 1,2 0-1,23-18 119,-16 9-27,-8 9-84,3 29-261,-3-16 284,-2 17-1254,-8-15-4825,-4-5-2502</inkml:trace>
  <inkml:trace contextRef="#ctx0" brushRef="#br0" timeOffset="25398.07">2002 538 2657,'0'0'10554,"-10"-1"-9553,6 0-913,-1 0 0,0 1-1,0-1 1,1 1 0,-1 1 0,0-1 0,0 1 0,1-1 0,-1 2 0,0-1 0,0 0-1,1 1 1,0 0 0,-1 0 0,1 0 0,-7 6 0,-28 25 250,1 2 1,2 1 0,1 1-1,2 3 1,2 1 0,0 2-1,3 1 1,1 2-1,-36 83 1,33-54 193,4 1-1,3 0 1,2 2 0,4 1 0,-15 148-1,24-88-459,8-94-27,-2 0 1,-1-1-1,-3 1 1,-14 56-1,20-100-36,0-1 0,0 0 0,0 0 1,0 0-1,0 1 0,0-1 0,0 0 0,0 0 0,0 1 0,0-1 1,0 0-1,0 0 0,0 0 0,0 1 0,0-1 0,0 0 0,-1 0 1,1 1-1,0-1 0,0 0 0,0 0 0,0 0 0,0 0 1,-1 1-1,1-1 0,0 0 0,0 0 0,0 0 0,-1 0 0,1 0 1,0 0-1,0 1 0,0-1 0,-1 0 0,1 0 0,0 0 0,0 0 1,0 0-1,-1 0 0,1 0 0,0 0 0,0 0 0,-1 0 0,1 0 1,0 0-1,0 0 0,0 0 0,-1 0 0,1 0 0,0 0 0,0-1 1,-1 1-1,1 0 0,0 0 0,0 0 0,-1 0 0,-7-19 149,-6-29-103,-28-203-669,146 507 419,-103-254 190,0 0 1,0 0-1,0 1 0,0-2 0,0 1 0,0 0 1,0-1-1,0 1 0,1-1 0,-1 1 0,1-1 0,-2 0 1,2 1-1,-1-1 0,1 0 0,0 0 0,0 0 0,-1 0 1,1-1-1,0 1 0,0 0 0,2 0 0,-2-2 3,1 1 1,0-1-1,-1 1 0,1-1 0,0 0 0,-2 0 0,2 0 0,-1-1 0,1 1 0,-1-1 0,0 1 1,0-1-1,0 0 0,0 0 0,3-3 0,25-31 186,31-47 0,17-19-811,-19 45-2780,-57 56 2688,4-4-360,-1 4-3790</inkml:trace>
  <inkml:trace contextRef="#ctx0" brushRef="#br0" timeOffset="28154.79">785 2275 3249,'0'0'5958,"15"-52"2635,-15 79-6332,2 119 642,0-123-2764,0 1-1,2 0 0,0 0 1,11 36-1,-11-52-260,-2-10-2647,-3-19-4479,1 12 5942,0-11-3734</inkml:trace>
  <inkml:trace contextRef="#ctx0" brushRef="#br0" timeOffset="28760.12">818 2310 1857,'0'0'6501,"-1"-9"-4910,-1-3-878,-2-9 67,3-5 4682,16 54-3357,-14-27-2071,10 20 618,0-1-1,-1 1 1,0 0-1,9 35 1,-16-53-160,2-13-300,4-17-150,-8 24-8,39-150-469,-40 171 497,0 1 0,0-2 0,2 2 0,1-1 0,8 32 0,-5-18 263,-5-25-261,1 3 10,0 0-1,0 2 0,1-2 1,0 0-1,0 0 0,1 0 0,7 13 1,-3-19-3506,-1-3-2586</inkml:trace>
  <inkml:trace contextRef="#ctx0" brushRef="#br0" timeOffset="30883.85">1063 2454 2977,'0'0'12107,"30"-27"-9591,-28 24-2449,1-1 1,-1 0-1,-1 1 0,1-1 1,0 1-1,-1-1 0,0 0 0,0-1 1,0 1-1,0 1 0,-1-1 1,0 0-1,0 0 0,0 0 0,0 0 1,0-1-1,-1-6 0,0 11-50,1 0-1,0-1 1,0 1 0,0-1-1,-1 1 1,1 0-1,0-1 1,-1 1-1,1 0 1,0 0 0,-1-1-1,1 1 1,0 0-1,-1 0 1,1-1-1,0 1 1,-1 0 0,1 0-1,-1 0 1,1 0-1,0 0 1,-1-1 0,1 1-1,-1 0 1,1 0-1,0 0 1,-1 0-1,1 0 1,-1 0 0,1 1-1,0-1 1,-1 0-1,1 0 1,-1 0-1,1 0 1,0 0 0,-1 0-1,1 1 1,-1-1-1,1 0 1,0 0-1,-1 1 1,1-1 0,0 0-1,-1 1 1,1-1-1,0 0 1,0 1-1,-1-1 1,1 0 0,0 1-1,0-1 1,0 0-1,0 1 1,0-1 0,0 1-1,0 0 1,-16 21 19,13-12 74,-1 1-1,0-1 1,1 0 0,1 2-1,0-2 1,0 1 0,2 0-1,-1 0 1,1 17 0,-1-26-153,1 0-1,0 1 1,0-1 0,1 1 0,-1 0 0,0-1-1,1 0 1,-1 1 0,0-1 0,1 0 0,0 0-1,0 1 1,0-1 0,0 0 0,0 0 0,1 1 0,-1-1-1,0 0 1,1-1 0,0 1 0,-1 0 0,1-1-1,-1 1 1,1-1 0,0 0 0,0 0 0,0 1-1,0-1 1,0-1 0,1 1 0,-1 0 0,-1 0-1,1-1 1,1 1 0,-1-1 0,0 0 0,1 0 0,-1 0-1,0 0 1,1 0 0,-2 0 0,1-1 0,1 1-1,-1-1 1,0 0 0,1 1 0,2-3 0,-3 2-98,1-1 1,0 1-1,0-1 1,0 0 0,0 1-1,-1-1 1,0-1 0,1 1-1,-1-1 1,1 0-1,-1 1 1,0-1 0,0 0-1,0 1 1,-2-1 0,2 0-1,0 0 1,-1-1-1,0 0 1,0 1 0,0 0-1,1-6 1,1-8 247,-1 0-1,-1 0 1,-1-24-1,0 26 34,-8 24 959,0 13-1115,8-19 30,0 41 278,0-43-267,0 0-1,0 0 0,0 0 0,0 0 0,0 0 0,0 0 0,0 0 0,0 0 0,0 0 0,1 0 0,-1 0 0,1 0 0,-1 0 0,1-1 0,-1 1 0,1 0 0,-1 0 0,1 1 0,0-2 0,0 1 0,-1 0 0,1-1 0,0 1 0,0-1 0,0 1 0,0-1 0,0 1 0,-1-1 0,1 1 0,0-1 0,0 0 0,0 0 0,1 1 0,-1-2-2,1 0 0,-1 1 0,0-1 0,0 0 0,0 0 0,0 0 0,0 0 0,0-1 0,0 0 0,-1 1 0,1 0 0,0 0 0,-1 0 0,1-1 0,0 1 0,-1 0 0,0-1 0,1 1 0,-1-1 0,0 1 0,0 0 0,1-3 1,2-38 95,-3 42-198,10 43-232,-9-38 387,1-1 0,0 1 0,-1-1 0,1 2 0,0-2 0,1 0 0,0 0 0,0 0 0,3 4 0,-6-7-55,1-1-1,0 2 1,-1-2-1,1 1 0,0-1 1,0 1-1,-1-1 1,1 0-1,0 1 1,0-1-1,-1 0 0,1 0 1,0 0-1,0 0 1,0 0-1,0 1 1,-1-1-1,1-1 0,0 1 1,0 0-1,0 0 1,-1 0-1,2-1-1,0 0-1,-1 0 0,1-1 1,-1 1-1,1 0 1,-1-1-1,1 1 1,-1 0-1,0-1 1,0 1-1,1-1 0,-1 1 1,-1-1-1,1-1 1,3-4-1,-1-1 1,-1 1-1,1-1 1,-1 1 0,1-16-1,-2 20-16,-1 1 0,1-2 0,-1 1 0,0 0 0,0 1 0,0-1 1,0 0-1,0 0 0,-1 1 0,1-1 0,-1 0 0,1-1 0,-1 2 0,0-1 0,0 1 0,0-1 0,0 1 0,-4-5 0,5 7-9,0 0 1,0-1-1,0 1 0,-1 0 0,1 0 0,0 0 1,0 0-1,0-1 0,0 1 0,-1 0 0,1 0 1,0 0-1,0 0 0,-1 0 0,1 0 0,0 0 1,0 0-1,0 0 0,-1-1 0,1 1 0,0 0 1,0 0-1,-1 0 0,1 0 0,0 1 0,0-1 0,-1 0 1,1 0-1,0 0 0,0 0 0,0 0 0,-1 0 1,1 0-1,0 0 0,0 0 0,-1 0 0,1 1 1,0-1-1,0 0 0,0 0 0,0 0 0,0 0 1,0 1-1,0-1 0,0 0 0,0 0 0,0 0 1,0 1-1,-4 19-85,6 20 131,5-18-17,-5-18-18,0 1 1,0-1 0,-1 0 0,1 1 0,-1 0 0,0 0 0,0 6-1,-1-10 1,0 0-1,0 0 0,-1 0 1,1 0-1,-1 0 0,1 0 0,0 0 1,-1 1-1,0-1 0,1 0 0,-1-1 1,1 1-1,-1 0 0,0 0 1,0 0-1,1-1 0,-1 1 0,0 0 1,0-1-1,0 1 0,0-1 0,0 1 1,0-1-1,0 0 0,0 1 1,1-1-1,-1 0 0,0 1 0,0-1 1,0 0-1,0 0 0,0 0 0,0 0 1,0 0-1,-1 0 0,1-1 1,-1 1-1,26-28-1014,-17 23 817,2 0 74,0-2 1,-1 1-1,0 0 1,11-13-1,-17 16 124,0 0-1,0-1 0,0 1 0,0 0 1,0-1-1,-1 0 0,1 0 1,-1 0-1,0 1 0,0-1 0,0 0 1,0 0-1,-1-1 0,0 1 0,0-6 1,-1-1 521,-3 23-454,-2 26-70,6-37 10,6 54 289,-6-54-288,0 0 0,0 0 1,0 0-1,1 0 0,-1 2 0,0-2 0,1 0 0,-1 0 1,1 0-1,-1 0 0,1-1 0,0 1 0,-1 0 1,0 0-1,1 0 0,-1 0 0,1-1 0,0 1 1,0 0-1,0-1 0,0 1 0,0 0 0,0-1 0,0 0 1,0 1-1,0-1 0,0 1 0,0-1 0,0 0 1,0 0-1,0 0 0,0 1 0,0-1 0,0 0 0,0 0 1,0-1-1,0 1 0,0 0 0,0 0 0,0 0 1,0-1-1,0 1 0,0-1 0,2 0 0,-1-1 0,0 0 0,0 0-1,-1 0 1,1 0 0,-1 0 0,1 0-1,0-2 1,-1 2 0,0 0-1,1-1 1,-1 0 0,0 1-1,0-1 1,-1 0 0,1 1 0,0-5-1,6-41-66,-7 44-185,0 10-165,7 48 443,-7-53-12,1 1 0,-1 0 0,0-1 0,1 1-1,-1-1 1,1 1 0,0 0 0,-1-1 0,1 1 0,0-1 0,-1 0 0,1 1 0,0-1-1,0 1 1,0 0 0,0-1 0,1 0 0,-1 0 0,0 0 0,1 0 0,-1 0-1,1 0 1,-1-1 0,1 1 0,-1 0 0,0-1 0,3 1 0,-3-1-11,0-1 0,0 0 0,1 0 1,-1 0-1,0 1 0,0-1 0,0 0 1,0-1-1,0 1 0,0 0 0,0 0 1,-1 0-1,1-1 0,-1 0 0,1 1 1,0 0-1,-1-1 0,1 1 0,-1-1 0,1 1 1,-1-1-1,0 1 0,0 0 0,0-1 1,1 1-1,-2-4 0,4-44 11,-3 48-23,0 0-14,0 0 1,0 0-1,0 0 1,0 0-1,0 1 1,0-1-1,0 0 0,0 0 1,0 0-1,0 1 1,0-1-1,0 0 1,1 0-1,-1-1 0,0 2 1,1-1-1,-1 0 1,1 0-1,-1 1 1,1-1-1,-1 0 0,1 1 1,-1-1-1,1 1 1,-1-1-1,1 1 1,0-1-1,-1 1 0,1-1 1,0 1-1,0-1 1,-1 1-1,0 0 1,1 0-1,0-1 0,-1 1 1,1 0-1,0 0 1,0 0-1,0 0 1,0 0-1,-1 0 0,1 0 1,0 0-1,0 0 1,0 0-1,-1 0 1,1 1-1,0-1 0,1 1 1,9-1-38,-9 0 66,0 1 0,-1-1 0,1 1 0,0 0 0,-1-1 0,1 1 0,-1 0-1,1 0 1,-1 0 0,1 0 0,-1 2 0,1-2 0,-1 0 0,1 1 0,-1-1 0,0 0 0,0 1 0,0 0 0,0-1 0,-1 1 0,1 0-1,0-1 1,1 5 0,15 20 436,-16-25-444,1-1-1,-1 0 1,0 1-1,1-1 1,-1 0-1,0 1 1,1-1-1,-1 0 1,0 0-1,1 0 1,-2 0-1,1 0 1,1-1-1,-1 1 1,0 0-1,1-1 1,-1 1-1,0 0 1,0-1-1,1 0 1,-1 1-1,0-1 1,0 0-1,0 1 1,1-2-1,2-1-6,0 0 1,-1 0-1,1 0 0,0-2 0,-2 2 1,2-1-1,-1 0 0,0 0 0,-1 0 1,1 0-1,-2-1 0,2 1 0,-1-1 1,0 0-1,-1 1 0,1-1 0,-1-1 1,0 1-1,0 1 0,-1-1 0,1 0 1,-1-8-1,-15 31-136,13-16 134,1 1 1,0-1-1,0 0 1,0 0 0,0 1-1,1 0 1,-1 0-1,1-1 1,-1 0-1,1 1 1,0-1 0,0 1-1,0-1 1,0 1-1,0-1 1,1 1 0,-1 0-1,1 0 1,-1-1-1,1 0 1,0 1 0,0-1-1,0 0 1,0 0-1,1 1 1,-1-1 0,-1 0-1,2 0 1,0-1-1,-1 2 1,4 1 0,-2-2-258,0 0 1,0 0 0,0-1 0,0 1 0,1-1 0,-1 0 0,1 0 0,4 0-1,36-1-6487,-18-6-5094</inkml:trace>
  <inkml:trace contextRef="#ctx0" brushRef="#br0" timeOffset="31802.74">1970 2301 448,'0'0'14364,"-2"4"-13329,0 3-582,1-1 0,-1 0 0,1 0-1,0 2 1,1-2 0,-1 0 0,2 13 0,-1-18-428,0 0 1,0 0 0,0 0 0,0 0-1,0 0 1,0 0 0,0 0-1,0 0 1,1 0 0,-1 0 0,0 0-1,1 0 1,-1 0 0,1 0 0,-1 0-1,1 0 1,-1 0 0,1 0 0,0-1-1,-1 1 1,1 0 0,0 0 0,0-1-1,-1 1 1,1 0 0,-1-1 0,1 2-1,0-2 1,0 1 0,0-1 0,0 1-1,0-1 1,0 0 0,0 0-1,0 1 1,0-1 0,0 0 0,0 0-1,0 0 1,0 0 0,0 0 0,0 0-1,0-1 1,0 1 0,0 0 0,-1 0-1,1-1 1,0 1 0,0-1 0,0 1-1,0-2 1,0 2 0,0-1 0,0 1-1,-1-1 1,1 0 0,0 1 0,1-3-1,-1 3-10,0-1 0,1 0-1,-1 0 1,0 0-1,-1 0 1,1 0 0,0 0-1,0-1 1,0 1 0,0 0-1,0 0 1,0-1 0,0 1-1,-1-1 1,1 1 0,0 0-1,-1-1 1,0 0 0,1 0-1,-1 0 1,0 1-1,0-1 1,0 1 0,0-1-1,0 1 1,0-1 0,0 1-1,0-1 1,0 0 0,-1 1-1,1-1 1,-1 1 0,1 0-1,-1-1 1,0 1-1,-1-3 1,1 2-18,0 0 0,0 0 0,-1 0 0,1 0 0,0 1 0,-1-1-1,0 1 1,1-1 0,-1 1 0,0 0 0,0-1 0,0 1 0,0 0 0,0 0 0,0 1-1,0-1 1,0 0 0,0 1 0,-1-2 0,1 2 0,0 0 0,-1 0 0,2 0 0,-4 0-1,4 0 1,1 2-1,-1-2 0,1 0 0,0 1 0,-1-1 0,1 1 0,-1-1 0,1 0 0,-1 1 0,1-1 0,0 1 0,-1-1 0,1 1 1,0 0-1,0-1 0,-1 1 0,1-1 0,0 1 0,0-1 0,0 1 0,0 0 0,0-1 0,0 1 0,0-1 0,0 1 0,0 0 1,0-1-1,0 1 0,0 0 0,0-1 0,0 1 0,1-1 0,-1 1 0,0-1 0,0 1 0,1 0 0,-1 0-2,1 1 0,-1-1-1,1 0 1,-1 0 0,1 0-1,-1 0 1,1 1 0,-1-1-1,1 0 1,0 0 0,0 0-1,-1 0 1,1-1 0,0 1-1,0 0 1,0 0 0,-1-1-1,1 1 1,0 0 0,0-1-1,0 1 1,2 0 0,2-1-3,1 0 1,-1 0 0,0 0-1,1-1 1,-2 0 0,2 0-1,-1 0 1,0-1 0,0 1-1,0-1 1,0-1-1,-1 0 1,1 0 0,0 0-1,-1 0 1,1 0 0,-2-1-1,2 1 1,-1-1 0,-1-1-1,0 1 1,1-1 0,4-7-1,-3 3-13,-1 1 0,1-1 0,-1-1 0,0 1 0,-1 0 0,0 0 0,0-2 0,-1 2 0,0-2 0,1-18 0,-7 118 291,0 44 739,4-120-927,1-2 0,1 1 0,0 1 0,0-2 0,1 2 0,0-2 0,1 1 0,7 12 0,-11-23-81,0 0 0,1 0 0,-1 1 1,0-1-1,1 0 0,-1-1 0,0 1 0,1 0 0,-1 0 0,0 0 1,1-1-1,-1 1 0,1 0 0,0-1 0,-1 1 0,1-1 0,0 1 1,0-1-1,-1 1 0,1-1 0,0 1 0,0-1 0,0 0 0,0 1 1,-1-1-1,1 0 0,2 0 0,-2 0 8,0-1-1,0 0 1,0 0-1,-1 0 1,0 0-1,1 1 1,0-1-1,-1 0 1,1 0 0,0 0-1,-1-1 1,1 1-1,-1 0 1,1-1-1,-1 1 1,0 0-1,1-2 1,0-5-75,1 1 1,-1 0 0,0-2-1,-1 2 1,0-1-1,-1-8 1,-1 10-30,-1 1 0,1 0-1,-1-1 1,1 2 0,-1-1 0,-1 1 0,0-1 0,1 1 0,-1-1 0,0 1 0,0 1 0,-1-1 0,1 1 0,0 0 0,-1 1 0,0-1 0,0 1 0,1 0 0,-2-1 0,1 1 0,1 1 0,-8-2 0,80-13-442,1-5 1,80-37 0,-133 49-1115</inkml:trace>
  <inkml:trace contextRef="#ctx0" brushRef="#br0" timeOffset="32638.88">862 2901 5763,'0'0'10842,"-5"-38"-6867,5 37-3965,-1-7 24,0-1 0,-1 1 0,1 1 0,-1-2 0,-4-8 0,5 16-36,1 0-1,-1-1 1,0 1 0,1 0-1,-1 0 1,0 0 0,0-1 0,0 0-1,0 1 1,0 0 0,1 1 0,-1-1-1,0 0 1,0 0 0,-1 0 0,1 1-1,0-1 1,-1 0 0,1 1 0,0 0-1,-1-1 1,1 1 0,0 0-1,-1-1 1,1 1 0,0 0 0,0 0-1,0 0 1,-1 0 0,1 0 0,-1 1-1,1-1 1,0 0 0,-1 1 0,1-1-1,0 1 1,-1-1 0,-1 2-1,0 1 5,0-1-1,-1 2 1,1-1-1,0 0 0,1 0 1,-1 0-1,0 1 0,1-1 1,-1 1-1,1 0 1,0 1-1,0-1 0,1 0 1,0 0-1,-1 0 0,1 0 1,0 0-1,0 2 1,0 3-1,-2 14 53,1 1-1,1 30 1,1-48-48,0 0 21,1 1 0,1 0 0,-1 1 0,1-2 0,0 1 0,1-1 0,-1 1 0,0-1 0,1 0 0,1 0 1,0 0-1,0 1 0,-1-2 0,1 0 0,1 0 0,0 0 0,-1 0 0,1 0 0,1-1 0,-1 0 0,7 3 0,-7-4-765,-1 0 0,2 0 0,0-1 0,-2 0-1,2 0 1,0 0 0,0-1 0,10 1 0,-1-2-4846</inkml:trace>
  <inkml:trace contextRef="#ctx0" brushRef="#br0" timeOffset="33523.64">951 3030 7075,'0'0'7510,"4"-3"-7120,0-1-159,0 1-1,0 0 1,0 0 0,0-1 0,0 0-1,3-5 1,-6 7-172,0 0 0,0 1 0,0 0 0,0-1 1,0 1-1,0-1 0,0 1 0,-1-1 0,1 1 0,-1-1 0,1 0 0,-1 1 0,1-1 0,-1 0 1,0 1-1,0-1 0,0 0 0,0 0 0,0 0 0,0 0 0,-1 1 0,1-1 0,0 0 0,-1 1 1,1-1-1,-1 1 0,0-1 0,1 1 0,-3-3 0,3 3-25,0 1 1,0-1-1,-1 1 1,1 0-1,0-1 1,0 1-1,0 0 0,-1-1 1,1 1-1,0 0 1,-1-1-1,1 1 0,0 0 1,-1-1-1,1 1 1,0 0-1,-1 0 1,1 0-1,-1-2 0,1 2 1,0 0-1,-1 0 1,1 0-1,-1 0 0,1 0 1,0 0-1,0 0 1,0 0-1,-1 0 1,1 0-1,-1 0 0,1 0 1,-1 0-1,-6 15 380,3 21-168,5-32-235,-1 0-1,1 0 1,0 0 0,0-1-1,0 1 1,0 0-1,1-1 1,-1 0 0,1 2-1,0-2 1,-1 0 0,1 0-1,0 0 1,1 0-1,-1 0 1,1 0 0,-1-1-1,1 0 1,-1 2-1,1-2 1,0 0 0,1 0-1,-1-1 1,0 1-1,0 0 1,0-1 0,1 0-1,-1 0 1,1 0 0,-1-1-1,0 1 1,1-1-1,0 0 1,-1 0 0,1 0-1,-1 0 1,1-1-1,-1 1 1,1-1 0,-1 0-1,7-3 1,-7 2-51,0-1 0,0 0 1,-1 1-1,1-2 1,0 1-1,0-1 0,-1 1 1,0 0-1,0-1 0,0 1 1,-1-1-1,1-1 0,-1 1 1,1 1-1,-1-1 0,0 0 1,1-6-1,-1 3 247,0 12 294,-2-2-483,1-1 0,0 0 0,0 0 0,0 1 0,1-1 0,-1 0 0,0 0 0,1 0 0,-1 0 0,1 0 0,0 0 0,-1 0 0,1 1 0,0-1 0,0 0 0,0 0 0,0 0 0,0-1 0,0 1 0,1 0 0,-1-1 0,1 1 0,0-1 0,2 2 0,-2-3-7,-1 1-1,1-1 0,0 0 1,0 0-1,0 0 1,0 0-1,0 0 0,0-1 1,0 1-1,0 0 1,-1-1-1,0 0 1,1 1-1,0-1 0,0 0 1,0 0-1,-1 0 1,1 0-1,0 0 1,-1-1-1,1 1 0,-1 0 1,0-1-1,0 1 1,0-1-1,2-3 0,10-13 32,-13 17-42,0 0 0,0 0 0,1 1 0,-1-1 0,0 0 0,1 0 0,-1 0 0,1 0 0,-1 1 0,1-1 0,-1-1 0,1 1 1,-1 1-1,1-1 0,0 0 0,-1 1 0,1-1 0,0 1 0,0-1 0,0 1 0,-1-1 0,1 1 0,0 0 0,0-1 0,0 1 0,0 0 0,0 0 0,0-1 0,-1 1 0,0 0 0,1 0 0,0 0 0,0 0 0,0 0 0,0 1 0,0-1 0,0 0 0,0 0 0,0 0 0,-1 1 0,1-1 0,0 1 0,0-1 0,0 0 0,0 1 0,-1-1 0,1 1 0,0 0 0,-1-1 0,1 1 0,0 0 0,-1-1 0,0 2 0,1 0 0,1 0 6,-1 0 0,0-1 0,1 0 0,0 1-1,-1-1 1,1 0 0,0 0 0,0 1 0,-1-1 0,0-1-1,1 1 1,0 0 0,0 0 0,0-1 0,0 1 0,1-1 0,-1 0-1,0 0 1,0 0 0,-1 0 0,1 0 0,4 0 0,-4-1-1,1-1 1,0 1-1,-2 0 0,1-1 1,1 0-1,-1 1 1,0-1-1,0 0 1,0 0-1,0 0 1,0 0-1,-1-2 0,0 2 1,3-5-1,2-3 3,-1-1-1,-2 0 0,1 0 1,0-1-1,-1 1 0,-1-1 1,2-14-1,-3-73-82,-11 170 62,9-40-357,0 41 1387,1-69-1365,0 1 0,0-1 0,1 1 0,-1-1 0,1 0 0,0 0 0,0 0 0,0 0 0,0-1 1,0 1-1,1 0 0,-1 0 0,1 0 0,-1 0 0,0-1 0,1 0 0,3 3 0,0-3-4331</inkml:trace>
  <inkml:trace contextRef="#ctx0" brushRef="#br0" timeOffset="33706.39">1277 2894 8100,'0'0'10549,"29"-21"-10469,-7 17-64,-1 3-16,1 0-1025,-2 1-1872,-5 0-3298</inkml:trace>
  <inkml:trace contextRef="#ctx0" brushRef="#br0" timeOffset="34016.61">1437 2893 6163,'0'0'3268,"3"8"-1659,3 11-698,0-6-194,-2 0-1,0 0 1,-1 1-1,1-2 1,1 22-1,-5-34-686,0 1-1,0-1 1,0 1 0,0-1-1,0 0 1,0 1 0,0-1-1,0 1 1,0-1-1,-1 1 1,1-1 0,0 0-1,0 2 1,0-2 0,-1 1-1,1-1 1,0 0-1,0 1 1,-1-1 0,1 0-1,0 1 1,-1-1 0,1 0-1,0 0 1,-1 1-1,1-1 1,-1 0 0,1 0-1,0 0 1,-1 0 0,1 1-1,-1-1 1,1 0-1,-1 0 1,1 0 0,0 0-1,-1 0 1,1 0 0,-1 0-1,1 0 1,-1 0-1,1 0 1,0 0 0,-1-1-1,1 1 1,-1 0 0,-16-12 1675,16 9-1664,0 0 0,-1 1 1,1-1-1,0 0 1,0 0-1,0 0 1,0-1-1,0 1 1,0-1-1,1 1 1,0 0-1,0 0 1,-1 0-1,2 0 1,-1-1-1,0 0 1,1 1-1,-1 0 1,1 0-1,0 0 1,0 0-1,2-4 1,-2 5-347,1-1 0,-1 0 0,1 1 0,0 0 0,0 0 0,0 0 0,0 0 0,1 0 0,2-2 0,31-12-6025,-16 11 947</inkml:trace>
  <inkml:trace contextRef="#ctx0" brushRef="#br0" timeOffset="34574.35">1624 2868 7171,'0'0'8449,"-9"8"-7424,-26 30 66,33-36-1008,1-1 1,-1 1-1,1-1 0,0 1 1,-1 0-1,1 0 0,0-1 1,0 1-1,1 0 0,0 0 1,-1 0-1,-1 5 0,2-6-71,0-1-1,0 1 0,0-1 1,0 1-1,0 0 0,0-1 0,0 1 1,1 0-1,-1-1 0,0 1 1,0-1-1,0 1 0,1-1 0,-1 1 1,0 0-1,1-1 0,-1 1 1,0-1-1,0 1 0,0-1 0,0 0 1,1 1-1,-1-1 0,1 1 1,-1-1-1,2 1 0,-1-1-1,0 1 1,1-1-1,-1 0 0,0 1 0,1-1 0,-1 0 1,0 0-1,1 0 0,-1 0 0,0 0 1,0-1-1,0 1 0,0 0 0,1 0 0,-1-1 1,0 1-1,0-1 0,1 1 0,-1-1 1,0 0-1,0 0 0,0 1 0,0-1 0,0 0 1,0 0-1,0 0 0,0 0 0,-1 0 0,1 0 1,1-2-1,0 0 9,0-1 1,-1 1-1,1-1 0,-1 1 1,1 0-1,-1-1 0,0 1 1,-1-1-1,1 0 0,0 0 1,-1-6-1,1 12-19,1 0 1,-1 0-1,1 0 0,0 0 1,0-1-1,0 1 0,0-1 1,1 2-1,-1-2 0,-1 0 0,2 0 1,-1 0-1,0 0 0,1-1 1,-1 1-1,3 0 0,0-2 27,0 1-1,0-1 1,-1 0-1,1-1 0,0 0 1,0 0-1,-1 0 1,1-1-1,-1 1 0,1-1 1,-1 0-1,-1 0 1,1 0-1,0 0 0,0-1 1,-1-1-1,0 1 1,1 0-1,-1 0 0,0 0 1,0-1-1,1-7 1,1 3-41,0 0 1,-1-2-1,-1 2 1,0-1-1,0-1 1,-1 1-1,0-1 1,0 1-1,-1 0 1,-1-19-1,1 28 3,-1 0 0,0 1 0,0-1 0,0 0 0,0 0 0,0 1 0,0-1 0,0-1 0,-1 1 0,1 0 0,0 1 0,0-1 0,-1 0 0,1 0 0,0 1 0,-1-1 0,1 0-1,0 1 1,-1-1 0,1 0 0,-1 1 0,1-1 0,-1 1 0,0-1 0,1 1 0,-1-1 0,1 1 0,-1-1 0,0 1 0,0 0 0,1-1 0,-1 1 0,0 0 0,1-1 0,-1 1 0,1 0 0,-1 0 0,0 0 0,1 0 0,-1 0 0,0 0 0,0 0-1,0 0 1,-1 0 0,1 1 2,-1 0 0,1-1 0,-1 1 0,1 0 0,-1 0 0,1 0 0,0 0 0,0 0 0,0 0 0,-1 1 0,1-1 0,0 0 0,0 1 0,0 0 0,0 0 1,0-1-1,0 1 0,1-1 0,-1 1 0,0 2 0,-2 8 60,1 2 0,2-2 0,-1 2 0,0-2 0,1 2 0,1-1 0,0 0 1,0 0-1,1-1 0,5 17 0,-5-22-52,0-1 1,1-1 0,-2 1-1,2-1 1,0 1-1,0-1 1,0 0-1,1 0 1,-1-1-1,8 9 1,-8-11-109,0 0 1,-1 0-1,1 0 1,0 0-1,1 0 1,-1-1-1,1 0 1,-2 1-1,2-1 1,0 0-1,-1-1 1,1 1-1,-1-1 1,0 0-1,1 0 0,0 0 1,0 0-1,3-1 1,3-3-3977</inkml:trace>
  <inkml:trace contextRef="#ctx0" brushRef="#br0" timeOffset="35085.65">2147 2628 6787,'0'0'4608,"-8"1"-2645,1-2-1350,4 1-355,1-1-1,-1 1 1,0 0-1,0 0 1,2 0-1,-2 0 1,0 0-1,0 0 1,1 1-1,-1 0 1,0-1-1,2 1 1,-5 2-1,48-2 1923,25-14-1260,-12 2-1816,-17 9-4592</inkml:trace>
  <inkml:trace contextRef="#ctx0" brushRef="#br0" timeOffset="35267.51">2260 2604 5122,'0'0'8759,"-3"11"-7132,-3 14-270,1 0 0,-2 43-1,6-59-1360,1-1 1,0 1-1,0 0 0,1-1 0,0 0 0,0 0 1,0 2-1,1-2 0,0-1 0,0 2 0,1-1 0,1-1 1,-1 1-1,5 8 0,-7-15-558,0 1 0,1-1 0,-1 0 0,1 0 0,-1 1 1,1-1-1,-1 0 0,1 0 0,0-1 0,-1 1 0,0 0 0,3 0 0,6 2-6324</inkml:trace>
  <inkml:trace contextRef="#ctx0" brushRef="#br0" timeOffset="38092.36">2337 2806 8020,'0'0'7075,"6"-6"-6702,-2 3-283,30-25 86,-32 27-132,-1-1 1,1 1-1,-1-1 1,0 1-1,1-1 0,-1 1 1,0-1-1,0 0 1,-1 0-1,1 1 1,0-1-1,0 0 1,0 0-1,-1 0 0,1 0 1,-1 0-1,1-1 1,-1 1-1,0 0 1,0 0-1,0-3 1,0 5-9,0-1 1,-1 1 0,1-1 0,0 1-1,0-1 1,-1 1 0,1-1 0,-1 1 0,1-1-1,0 1 1,-1-1 0,1 1 0,-1 0-1,1-1 1,-1 1 0,1 0 0,0 0-1,0-1 1,-1 1 0,1 0 0,-1 0-1,1 0 1,-1-1 0,0 1 0,1 0 0,-1 0-1,1 0 1,-1 0 0,1 0 0,-1 0-1,0 0 1,1 0 0,-1 1 0,1-1-1,-1 0 1,1 0 0,-1 0 0,1 1-1,-1-1 1,1 0 0,-1 1 0,1-1 0,-1 0-1,1 1 1,-1-1 0,1 0 0,-1 1-1,-20 20 337,20-17-350,-1-1 1,0 0 0,1 1-1,-1-1 1,1 1-1,0 0 1,0 0 0,0 0-1,0-1 1,1 1 0,0 0-1,-1 0 1,1 1 0,1-2-1,-1 1 1,0 0 0,1 0-1,0-1 1,0 1 0,1 4-1,0-5-68,0 0 0,-1-1-1,1 1 1,-1-1 0,2 0 0,-1 0-1,0 0 1,1 0 0,-1 0 0,1 0-1,-1 1 1,0-2 0,1 0 0,-1 1-1,1-1 1,0 0 0,0 0-1,0-1 1,-1 1 0,1-1 0,0 1-1,0-1 1,0 0 0,4 0 0,-4 0-141,1-1 0,-1 1-1,0 0 1,0-1 0,0 0 0,1 0 0,-1 0 0,0 0 0,0 0 0,0-1 0,-1 0 0,1 0 0,0 0 0,0 0-1,0 0 1,-1-1 0,0 1 0,0 0 0,1-1 0,-1 0 0,0 1 0,0-1 0,0-1 0,0 1 0,-1 0 0,1-5-1,5-27 3651,-7 40-3216,0 0 0,0-1 0,1 1 0,-1 1 0,1-1 0,0-1 0,1 1 0,3 10 0,-5-15-217,0 1 0,1 0 1,-1-1-1,1 1 0,-1 0 1,0-1-1,0 1 1,1-1-1,0 1 0,-1-1 1,1 1-1,0-1 0,-1 1 1,1-1-1,0 0 0,-1 1 1,1-1-1,0 0 1,0 0-1,0 0 0,-1 1 1,2-1-1,0-1-9,0 1 1,0 0-1,-1-1 0,1 1 1,-1-1-1,1 0 0,0 1 1,0-1-1,-1 0 0,1 0 1,-1 0-1,1-1 0,1-2 0,10-8 155,-9 8-44,-1-1-1,1 1 0,1 0 0,-1 0 1,0 1-1,1-1 0,0 1 0,0 1 1,10-5-1,-15 7 193,0 2-267,0 1 0,1-1 1,-1 0-1,0 1 0,1-1 0,0 1 0,-1-1 0,1 0 0,0 2 0,0-2 0,-1 0 1,2 0-1,-1 0 0,0 0 0,1 0 0,-1 0 0,1 0 0,0 0 0,3 2 0,-2-2-332,0 1-1,0-1 0,1 0 1,-1 0-1,1-1 0,-1 1 1,0-1-1,1 0 0,0-1 1,0 1-1,6 0 0,-7-1 12,0 1-1,-1-1 0,0 0 1,1 0-1,0 0 0,-1-1 0,1 1 1,0-1-1,-1 1 0,0-1 1,1 0-1,-1 0 0,1 0 1,-1-1-1,1 1 0,-1 0 1,0-1-1,0-1 0,0 2 1,0-1-1,0 0 0,0 0 1,-1 0-1,1-1 0,0 1 0,-1 0 1,1-1-1,-1 1 0,-1-1 1,1 1-1,0-2 0,0 2 1,0-1-1,0 0 0,0-5 1,-1 8 395,0-1 1,0 0-1,0 1 1,0-1-1,0 1 1,0-1-1,0 1 1,0-1-1,0 1 1,0-1-1,0 0 1,0 1-1,0-1 1,0 1-1,0-2 1,-1 2-1,1-1 1,0 1-1,0-1 1,-1 1-1,1-1 1,0 1-1,-1-1 1,1 1-1,0-1 1,-1 1-1,1 0 1,-1-1-1,1 1 1,-1 0-1,1-1 1,0 1-1,0 0 1,-1 0-1,1-1 1,-1 1-1,1 0 1,-1 0-1,1 0 1,-1 0-1,1 0 1,-1 0-1,1 0 1,-1 0-1,0 0 1,1 0-1,-1 0 1,1 0-1,-1 0 1,1 0-1,-1 0 1,1 1-1,-2-1 1,0 1 24,0 0 0,0 1 0,1-1 0,-1 0 0,0 2 0,0-2 0,1 1 0,-1-1 0,0 1 0,1 0 0,-1 0 0,-1 2 0,2-1-115,1 0-1,-1-1 1,0 1 0,0 1 0,0-1-1,0 0 1,1-1 0,-1 1 0,1 0-1,0 0 1,0 4 0,7 5-63,13-17 221,-13 2-197,-1-2-1,0 2 0,0-1 1,0-1-1,-1 1 0,0-1 1,1-1-1,-1 0 1,-1 1-1,1-1 0,-1 0 1,0-1-1,-1 1 1,1-1-1,-1 0 0,0 0 1,4-14-1,-2-2-116,-1-1 0,-1 1-1,-2 0 1,0-39 0,-1 62 118,0 0 1,0 0-1,0 0 1,0 1-1,0-1 1,0 0-1,0 0 1,-1 0-1,1 0 1,0 0-1,0 0 1,0 0-1,0 0 1,0 1-1,0-1 1,0 0-1,0 0 1,-1 0-1,1 0 1,0 0-1,0 0 1,0 0-1,0 0 1,0 0-1,0 0 1,-1 0-1,1 0 1,0 0-1,0 0 1,0 0-1,0 0 1,0 0-1,0 0 1,-1 0-1,1 0 1,0 0-1,0 0 1,0 0-1,0 0 1,0 0-1,0 0 1,0 0-1,-1-1 0,1 1 1,0 0-1,0 0 1,0 0-1,0 0 1,0 0-1,0 0 1,0 0-1,0 0 1,0-1-1,0 1 1,-1 0-1,-5 13 12,3 6 238,-1 1-1,2 0 1,0 1 0,1-2 0,1 1 0,3 29 0,-2-44-224,0-1 1,0 0-1,1 0 1,-1 0-1,0 0 1,1 1-1,0-2 1,1 1 0,-1-1-1,1 1 1,0-1-1,-1 0 1,1 0-1,0 1 1,0-1-1,0-1 1,1 1 0,0-1-1,-2 0 1,7 2-1,-4-1-13,-1-1-1,2 0 1,-1 0-1,1 0 0,-2-1 1,2 0-1,0 0 1,-2-1-1,2 1 1,0-1-1,-1-1 1,0 1-1,1-1 0,8-3 1,-12 2-13,1 1 1,-1-1 0,1 1-1,-2-1 1,2 0-1,-1 0 1,0 0-1,0-1 1,0 1 0,0 0-1,-1-1 1,1 1-1,0-2 1,-2 2-1,1-1 1,0 0-1,1 0 1,-2 0 0,1 0-1,0 0 1,-1 0-1,1-6 1,1-1-144,-1-1 0,-1-1 0,0 1 0,0-1 0,-2-10 1,2 21 132,0 1 0,0 0 0,0-2-1,0 2 1,0 0 0,0-1 0,0 1 0,0 0 0,0-1 0,0 1 0,0 0 0,0-1 0,0 1 0,0 0 0,0-1 0,0 1 0,0 0 0,-1-1 0,1 1 0,0 0 0,0-1 0,0 1 0,0 0 0,-1 0 0,1-1 0,0 1 0,0 0 0,-1 0 0,1-1 0,0 1 0,-1 0 0,1 0 0,0 0 0,0 0 0,-1-1 0,1 1 0,0 0 0,-1 0 0,1 0 0,0 0-1,-1 0 1,1 0 0,-1 0 0,1 0 0,0 0 0,0 0 0,0 0 0,0 0 0,-1 0 0,1 0 0,0 0 0,-1 0 0,1 1 0,0-1 0,0 0 0,-1 0 0,1 0 0,0 0 0,-1 1 0,1-1 0,0 0 0,0 0 0,-1 1 0,1-1 0,0 0 0,0 0 0,0 1 0,-1-1 0,1 1 0,-12 22-31,10-14 123,0 1 1,0-1 0,1 0 0,0 1-1,1 0 1,0 14 0,0-22-72,1 0 0,-1 0-1,0 0 1,1 0 0,-1 0 0,1-1 0,0 2 0,0-1 0,0 0 0,-1 0 0,2-1 0,-2 1-1,1-1 1,0 1 0,0-1 0,1 1 0,-1-1 0,1 0 0,-1 1 0,1-1 0,-1 0 0,1 0-1,0 0 1,0 0 0,-2-1 0,2 1 0,0 0 0,0-1 0,0 1 0,0-1 0,0 0 0,0 2-1,0-2 1,3-2 0,0 2-24,0-1 0,1 0 0,-2 0 0,1 0 0,0-1-1,-1 1 1,1-1 0,0-1 0,0 1 0,-1-1 0,0 0-1,1 0 1,-1 0 0,0-2 0,-1 2 0,1-1 0,0 0 0,-1 0-1,1 0 1,-2-1 0,1 0 0,0 0 0,-1 0 0,0 0 0,0 0-1,0-1 1,1-7 0,2-1-6,-1 28-46,3 10 174,-4-17-51,0-1-1,1 2 0,0-2 0,0 0 0,0 0 0,1-1 0,0 2 0,0-2 1,0 0-1,11 8 0,-4-73 470,17 6-976,-27 50 413,0 1 0,1 0 0,0-1-1,0 1 1,-1 0 0,1 1-1,0-1 1,0-1 0,1 2-1,-1 0 1,0 0 0,6-3-1,-8 10 37,0 0-1,0 1 0,0-1 0,-1 0 0,1 0 1,-1 0-1,-1 7 0,1-11 6,0 10 120,0-4-71,0 1 0,0-2 0,0 1-1,1-1 1,2 14 0,-3-19-51,1 1 1,-1-1-1,1 0 0,0 1 1,-1-1-1,1 0 0,0 0 1,0 1-1,0 0 0,0-1 1,0 0-1,0 0 0,0 0 1,0 0-1,1-1 0,-1 1 1,0 0-1,1 0 0,-2-1 0,1 1 1,1-1-1,-1 1 0,0-1 1,1 0-1,-1 0 0,1 1 1,-1-1-1,1 0 0,-1 0 1,1 0-1,-1-1 0,1 1 1,0-1 6,0 0 1,0 1 0,0-1 0,-1 0-1,1-1 1,0 1 0,-1 0-1,1 0 1,-1-2 0,0 2 0,0-1-1,1 1 1,-1-1 0,0 0-1,0 0 1,2-2 0,18-40-14,-15 30-23,6-8-171,-8 17 111,-2 1 0,1-1 1,0-1-1,0 1 1,-1 0-1,0-1 0,0 1 1,0-1-1,0 0 1,-1-6-1,-1 12 63,-3 3-35,-1 0 37,1 0 0,-1 0 0,1 0 0,0 1-1,1 0 1,-1-1 0,1 1 0,-1 0 0,-2 5 0,3-4 29,-19 46 541,19-49-538,1 2 0,1-1-1,-1-1 1,0 1 0,1 0 0,-1-1 0,1 1 0,0 0 0,0-1-1,0 1 1,0 1 0,1-1 0,-1-1 0,1 1 0,-1 0-1,1-1 1,0 1 0,1 2 0,-1-4-12,0 0-1,-1 0 1,1-1 0,1 1-1,-1 0 1,0 1 0,0-2-1,0 1 1,1-1 0,-1 1 0,0-1-1,1 0 1,-1 0 0,0 1-1,1-1 1,-1 0 0,0 0 0,0 0-1,0 0 1,1-1 0,-1 1-1,0 0 1,1 0 0,-1-1-1,0 1 1,1-1 0,-1 1 0,0-2-1,0 1 1,0 0 0,0 1-1,0-1 1,1-1 0,35-31 118,5-19-402,-39 49 277,0-1 0,-1 0 0,0 0 0,0 0 0,0-1 0,0 0 1,0 1-1,-1-1 0,1 1 0,-1-1 0,1-9 0,-2 13 274,0 32-257,-1-29-14,1 1 0,0-1 0,0 1 0,0-1-1,0 0 1,0 0 0,0 0 0,1 0 0,-1 0 0,1 0 0,-1 0 0,1 0 0,0-1 0,0 1 0,-1 0-1,1 0 1,0 1 0,0-2 0,0 1 0,0-1 0,1 1 0,-1-1 0,1 1 0,-1-1 0,1 0 0,0 0-1,-1 1 1,1-1 0,-1 0 0,1-1 0,-1 1 0,1 0 0,0-1 0,0 1 0,0-1 0,0 1 0,0-1 0,0 0-1,-1 0 1,1 0 0,0 0 0,0 0 0,0 0 0,0-1 0,0 1 0,0-1 0,0 1 0,1-2 0,0 1 1,-1 1 1,1-1 0,-1 0-1,1 0 1,-1-1 0,0 1-1,0 0 1,0-1 0,0 0 0,0 1-1,0-1 1,0 0 0,0-1-1,-1 1 1,1 0 0,-1 0 0,0-1-1,0 1 1,0 0 0,1-1-1,0-3 1,0-3 101,0 1 1,-1 0-1,0-1 0,0 1 1,-1-15-1,-13 54 28,6-13-124,-4 19 85,3 2 1,0-1-1,3 1 0,-3 51 0,-11 74 214,19-163-292,0 0 0,0 1 0,0-1 1,-1 1-1,1-1 0,0 1 0,-1-1 1,1 0-1,0 0 0,-1 1 0,0-1 0,1 0 1,-1 0-1,0 0 0,1 0 0,-1 0 1,1 0-1,-1 0 0,0 0 0,0 0 1,0 0-1,0-1 0,0 1 0,0 0 1,-1-1-1,1 1 0,0-1 0,-2 2 1,1-3 18,0 1 1,1-1-1,-1 1 1,0-1 0,0 0-1,0 0 1,0 0 0,0 0-1,0 0 1,1 0-1,-1 0 1,1 0 0,0-1-1,-1 1 1,1-1-1,0 1 1,-3-4 0,0-1-13,0 1 0,1 0 1,-1-1-1,1 1 0,0-2 1,0 1-1,0 0 0,2 0 1,-1 0-1,0-2 0,0 2 1,1-1-1,-1-13 0,2 16-67,1-1 0,-1 1-1,1-1 1,0 0 0,0 1-1,0 0 1,1-1-1,0 1 1,-1 0 0,1-1-1,0 2 1,0-1-1,1 0 1,-1 1 0,1-1-1,0 1 1,-1 0 0,2-1-1,-1 1 1,0 0-1,7-3 1,14-9-1351,1 0 0,31-11 0,4-1-4247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34.4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24 11205,'0'0'10010,"-6"-4"-9578,2 2-340,2 0-57,1 1 0,-1-2 0,0 2 0,1 0 0,-1 0 0,0 0 0,0 0 0,0 0 0,0 0 0,0 1 0,1-1 0,-5 0 0,12 37 363,4 4-60,-2 2 1,5 79-1,-7-57-193,-4-46-184,4 45 310,-7-55-172,-1-9-14,-7-32-2,1-11-141,2-1 1,1 0-1,3 0 1,2-51-1,0 85 42,0 10 15,-1 0-1,1 0 1,0 0-1,0 0 1,0 0 0,0 0-1,0 0 1,0 0 0,1 0-1,-1 0 1,0-1 0,0 1-1,1 0 1,-1 0-1,0 0 1,0 0 0,1 0-1,-1 1 1,1-1 0,-1 0-1,1 0 1,0 0-1,-1 1 1,1-1 0,0 0-1,0 1 1,0-1 0,0 0-1,-1 1 1,1-1 0,0 1-1,0 0 1,0-1-1,-1 1 1,1 0 0,0-1-1,0 1 1,0 0 0,0 0-1,0 0 1,0 0-1,0 0 1,0 0 0,0 0-1,0 1 1,0-1 0,0 0-1,-1 0 1,1 1-1,0-1 1,0 1 0,0-1-1,0 1 1,0-1 0,1 2-1,3 0-8,1 1 0,-1 1 0,0 0 0,0 0 0,-1 0 0,1 1 0,5 5 0,1 6 24,-2 1 0,-1-2 1,0 2-1,9 28 1,-9-25 22,-8-20-37,0 1 1,1-1-1,-1 1 1,0-1-1,0 0 1,0 0 0,0 1-1,0-1 1,1 0-1,-1 1 1,0-1-1,0 0 1,1 0-1,-1 0 1,1 1-1,-1-1 1,0 0-1,1 0 1,-1 0-1,0 0 1,1 0-1,-1 0 1,1 1-1,-1-1 1,0 0-1,1 0 1,-1 0-1,1-1 1,-1 1-1,0 0 1,1 0-1,-1 0 1,1 0-1,-1 0 1,0 0-1,1 0 1,-1-1-1,0 1 1,1 0-1,-1 0 1,0-1-1,0 1 1,0 0-1,0 0 1,0-1-1,1 1 1,-1 0-1,0-1 1,0 1 0,1 0-1,-1-1 1,0 1-1,0 0 1,0-1-1,0 1 1,0-1-1,1 1 1,-1-2-1,13-24 48,-13 25-49,5-12-28,0-1-1,-2 1 0,0-1 1,2-16-1,-4 19-31,0 0 0,1 1 0,0-2-1,1 2 1,1-1 0,-1 2 0,9-19 0,-12 29 54,1-1 0,0 0 1,-1 0-1,1 0 0,-1 1 1,1-1-1,-1 0 0,1 1 1,-1-1-1,1 0 1,-1 1-1,1-1 0,-1 1 1,1-1-1,-1 1 0,0-1 1,1 1-1,-1-1 0,0 1 1,1-1-1,-1 1 0,0-1 1,0 1-1,1-1 0,-1 1 1,0 0-1,0-1 0,0 2 1,0-1-1,0-1 1,0 1-1,0 1 0,7 27 96,18 234 1048,-22-212-1122,3-28-1282,-6-23 1008,0 1 0,0-1 0,1 0 0,-1 1 0,0-1-1,1 0 1,-1 1 0,1-1 0,-1 0 0,0 1 0,1-1-1,-1 0 1,1 0 0,-1 0 0,0 1 0,1-1-1,-1 0 1,1 0 0,-1 0 0,1 0 0,-1 0 0,1 0-1,-1 0 1,1 0 0,-1 0 0,1 0 0,-1 0 0,9-4-5301</inkml:trace>
  <inkml:trace contextRef="#ctx0" brushRef="#br0" timeOffset="1130.65">348 265 7908,'0'0'8390,"26"-18"-6421,-24 17-1940,0-1 1,1 1-1,-1-1 1,1-1-1,-1 2 1,1-1-1,-2-1 1,1 1-1,0 0 1,0 0-1,0-1 0,0 1 1,-1-1-1,0 0 1,0 0-1,1 0 1,-1 0-1,0 0 1,0 0-1,-1 0 1,1 0-1,0 0 0,-1-1 1,0-3-1,0 6-21,0 1 0,0-1-1,0 1 1,0 0 0,-1-1-1,1 1 1,0-1 0,-1 1-1,1 0 1,0-1 0,-1 1-1,1 0 1,0-1 0,-1 1-1,1 0 1,-1-1 0,1 1-1,0 0 1,-1 0-1,1 0 1,-1-1 0,1 1-1,-1 0 1,1 0 0,-1 0-1,1 0 1,0 0 0,0 0-1,-1 0 1,1 0 0,-1 0-1,1 0 1,-1 0 0,1 0-1,-1 0 1,1 0 0,0 1-1,-1-1 1,1 0 0,-1 0-1,1 1 1,-1-1 0,1 0-1,0 0 1,-1 1 0,-20 15 386,18-11-302,1 0 0,-1 1-1,2 0 1,-1 0-1,0 0 1,1 0 0,-1 0-1,1 1 1,1-1-1,-1 0 1,1 0-1,0 1 1,1 6 0,-1-10-83,1-1-1,-1 1 1,1 0 0,0-1 0,0 1 0,0-1 0,0 0 0,0 0 0,0 0 0,-1 1-1,2-1 1,-1 0 0,1 0 0,0 0 0,-1 0 0,1 0 0,0-1 0,-1 1 0,1-1 0,0 0-1,0 1 1,1-1 0,-1 0 0,0 0 0,-1 0 0,2-1 0,-1 1 0,1-1 0,-1 1 0,0-1-1,0 0 1,0 0 0,5 0 0,1-1-321,0 0 0,1 0 1,-1-1-1,0-1 0,0 1 0,0-1 0,0-1 0,0-1 0,-1 1 1,13-9-1,-17 11 249,-1 0 1,1-1 0,0 1 0,0 0 0,-1-1 0,0 1 0,1-1-1,-1 1 1,1-1 0,-1 0 0,-1 0 0,1-1 0,-1 0 0,1 1-1,-1 0 1,1 0 0,-1-1 0,0 1 0,0-2 0,0 2-1,-1-1 1,1 0 0,-1 1 0,0-1 0,0 1 0,0-2 0,-1 1-1,1 1 1,-1-1 0,-1-3 0,2 6 139,0 1 1,0-1-1,0 1 1,-1-1-1,1 1 1,0-2-1,0 1 1,0 1-1,-1-1 1,1 1-1,0 0 1,-1-1-1,1 1 1,0-1-1,-1 1 1,1-1-1,-1 1 1,1 0-1,-1-1 0,1 1 1,-1 0-1,1-1 1,-1 1-1,1 0 1,-1 0-1,1 0 1,0-1-1,0 1 1,-1 0-1,1 0 1,-1 0-1,0 0 1,1 0-1,-1 0 1,-15 16 787,-5 27-192,20-39-636,0-1 1,1 0-1,-1 0 0,1 0 1,-1 1-1,1-1 0,0 1 1,0-1-1,0 0 1,1 0-1,-1 1 0,1-1 1,0 0-1,1 6 0,-1-8-29,0 0-1,-1 0 0,0 0 0,1-1 0,0 1 0,0 0 1,0 0-1,0 0 0,0-1 0,0 1 0,0 0 0,0-1 1,0 1-1,0-1 0,0 1 0,-1-1 0,1 0 0,0 1 1,0-1-1,1 0 0,-1 0 0,0 0 0,0 0 0,0 0 1,1 0-1,-1 0 0,0 0 0,-1-1 0,1 1 1,0 0-1,0-1 0,1 1 0,-1 0 0,0-1 0,0 0 1,0 1-1,0-1 0,0 0 0,0 1 0,0-1 0,0-1 1,2-1-22,1 0 1,-1-2 0,-1 2-1,1 0 1,0-1 0,0 0-1,-1 0 1,-1-1 0,2 1-1,-1 0 1,-1 0 0,1-1-1,-1 1 1,1-1 0,-1 0-1,0 0 1,-1 1 0,0-1-1,0 0 1,0 0 0,0 0-1,0-5 1,0 10 80,0 42 311,0-37-348,0-1-1,0 0 0,0 0 0,0 0 1,0 0-1,1 1 0,0-1 0,1 0 1,-1 0-1,4 6 0,-4-9-21,0 1-1,0-1 1,-1 0 0,1 0 0,0 0-1,0 0 1,1 0 0,-1 0-1,0 0 1,1 0 0,-1-1 0,1 1-1,-1-1 1,0 1 0,0-1-1,1 1 1,-1-1 0,1 0-1,-1 0 1,1 0 0,-1 0 0,0 0-1,1 0 1,-1 0 0,1 0-1,-1-1 1,1 1 0,-1-1 0,1 1-1,-1-1 1,2-1 0,1 0-17,0-1 1,-1 1-1,1-2 1,-1 1 0,1 0-1,-2-1 1,1 1-1,0-1 1,0 1 0,0-2-1,-1 1 1,0 0-1,3-5 1,5-12-88,-9 21 93,-1 0 1,0 0-1,1 0 0,-1 0 1,0 0-1,1 0 0,-1 0 0,0 0 1,1 0-1,-1 0 0,0 1 1,0-1-1,1 0 0,-1 0 0,0 0 1,1 0-1,-1 0 0,0 0 1,0 1-1,1-1 0,-1 0 0,0 0 1,0 0-1,0 1 0,0-1 1,0 0-1,0 0 0,0 1 0,0-1 1,0 0-1,1 1 0,-1-1 0,0 0 1,0 0-1,0 1 0,0-1 1,0 0-1,0 1 0,0-1 0,0 0 1,0 1-1,0-1 0,0 0 1,0 0-1,0 1 0,0-1 0,0 0 1,0 1-1,0-1 0,-1 1 1,6 26 279,-4-21-216,0-4-18,-1-1 0,0 1-1,1 0 1,-1 0 0,1-1 0,0 1-1,0-1 1,-1 1 0,1 0 0,0-1-1,-1 0 1,4 4 0,-4-4-26,1-1 0,-1 0 1,1 1-1,-1-1 0,1 0 0,-1 0 1,1 0-1,-1 1 0,1-1 1,0 0-1,-1 0 0,1 0 0,-1 0 1,1 0-1,0 0 0,-1 0 1,0 0-1,0 0 0,1 0 0,-1-1 1,1 1-1,-1 0 0,1 0 1,0-1-1,0 1 0,4-5 40,-2 2-1,1-1 0,1 0 1,-2-1-1,0 1 0,5-7 1,-2 2-96,-5 7 35,0 0 0,1 0-1,-1 1 1,0-2 0,0 2 0,1-1 0,-2 1-1,2 0 1,0-1 0,-1 1 0,1 0 0,0 0 0,-1 0-1,1 0 1,-1 1 0,1-1 0,0 0 0,0 1-1,0-1 1,0 1 0,2 0 0,-1 1 36,-1 0-1,1 0 1,-1 0 0,0 0 0,0 1-1,0-1 1,0 1 0,0 0 0,0 0 0,0 0-1,-1 1 1,1-1 0,-1 0 0,1 0-1,1 4 1,0-2 39,0-1 0,0 2 0,1-2-1,-1 1 1,1-1 0,0 0 0,0-1 0,-1 1 0,2-1 0,-1 0-1,0 1 1,0-1 0,8 2 0,-10-4-135,0 1 0,0-1 0,-1 0 0,1 1 0,0-1 0,1 0 0,-1 0 0,0 0 0,0 0 0,-1-1 1,1 1-1,0 0 0,0-1 0,0 0 0,0 1 0,0-1 0,-2 0 0,2 0 0,0 0 0,0 0 0,-1-1 0,1 0 0,0 1 0,-1 0 0,0-1 1,0 1-1,0-1 0,1 0 0,-1 1 0,0-1 0,0 0 0,0 0 0,0 0 0,-1 0 0,2-4 0,-1-2-3308,-1 2-2156</inkml:trace>
  <inkml:trace contextRef="#ctx0" brushRef="#br0" timeOffset="2999.35">196 677 4210,'0'0'9410,"-3"-5"-8213,-1-3-2003,-7-10 5497,7 18-2046,3 14-1760,1 3-650,0 0 1,0-1-1,2 0 1,0 1-1,1-1 1,1 0 0,-1-1-1,2 1 1,7 16-1,-13-39-181,0 0 1,0-2-1,1 2 0,0 0 0,0-1 0,2-10 0,0-8-81,-3 14 28,1 7-21,-1 0-1,1 0 0,0 0 0,1-1 0,-1 1 0,1 0 0,0 0 0,0-1 0,4-7 0,-5 12 18,0 1 0,0 0 0,0 0 0,0 0 0,0-1-1,0 1 1,0 0 0,0 0 0,0 0 0,0 0 0,1 0 0,-1-1-1,0 1 1,0 0 0,0 0 0,1 0 0,-1 0 0,0 0 0,0 0-1,1 0 1,-1 0 0,0 0 0,0 0 0,1 0 0,-1 0 0,0 0-1,0 0 1,1 0 0,-1 0 0,0 0 0,0 0 0,1 0-1,-1 0 1,0 0 0,0 0 0,0 1 0,1-1 0,-1 0 0,0 0-1,0 0 1,1 1 0,8 12-42,5 20 55,-13-32-11,5 16 35,-6-10-18,2-1 0,0 0 1,1 0-1,0 1 1,-1-1-1,1-1 0,0 0 1,1 2-1,-1-2 0,6 6 1,-8-12-9,0 1 0,0-1 0,0 1 0,0-1 0,0 1 0,0-1 0,0 1 0,0-1 0,-1 0 0,1 0 1,0 1-1,0-1 0,0 0 0,0 0 0,-1 0 0,1 0 0,0 0 0,-1 0 0,1 0 0,-1 0 0,0-3 0,14-24 60,1-10-53,-11 24-60,1 1 0,1 0 0,0 1 0,8-15-1,-14 27 44,0 0 0,0-1 0,1 1 0,-1-1 0,0 1 0,1 0 0,-1-1 0,0 1 1,1 0-1,-1-1 0,0 1 0,1 0 0,-1 0 0,1-2 0,-1 2 0,1 0 0,-1 0 0,0 0 0,1 0 0,-1 0 0,1-1 0,-1 1 0,1 0 0,-1 0 0,1 0 0,-1 0 0,1 0 0,-1 0 0,1 1 0,-1-1 0,0 0 0,1 0 0,-1 0 0,0 0 0,0 0 0,1 2 0,-1-2 0,0 0 0,1 0 0,-1 1 0,1-1 0,-1 0 0,0 1 0,1-1 0,-1 0 0,0 1 0,0-1 0,1 1 0,-1-1 0,0 0 0,0 1 0,1-1 0,-1 1 0,0-1 0,0 1 0,0-1 0,0 1 0,0-1 0,0 1 0,0-1 0,0 1 0,8 36 96,-8-33-67,4 28 73,7 36 88,-10-65-178,0 0 0,0 1 0,0-1 0,0 0 1,1 0-1,0 0 0,-2 1 0,2-1 0,0 0 0,0-1 1,1 1-1,-1-1 0,0 1 0,0-1 0,5 4 1,-5-5-10,0 0 1,1 0 0,-1-1 0,1 1 0,0 0-1,-1-1 1,1 0 0,-1 0 0,1 0 0,0 0-1,-1 0 1,1 0 0,0-1 0,-1 1 0,1-1 0,-1 0-1,0 0 1,1 0 0,0-1 0,-1 0 0,0 1-1,0-1 1,0 1 0,1-1 0,-1 0 0,0 0-1,0 0 1,1-3 0,1 1-19,0-1 1,-2 1-1,2 0 0,-1 0 1,0 0-1,-1-2 0,0 1 1,0 1-1,0-1 0,0 0 1,0 0-1,-1-1 0,1 0 1,-1-5-1,-5-14-143,4 25 157,0 0 0,0 0 1,-1-1-1,1 1 0,0 0 0,0 0 0,-1 0 1,1 0-1,0 0 0,0 0 0,-1 0 0,1 0 1,0 0-1,-1 0 0,1 0 0,0 0 0,0 0 1,-1 0-1,1 0 0,0 0 0,0 0 0,-1 0 1,1 0-1,0 0 0,-1 0 0,1 0 0,0 1 1,0-1-1,0 0 0,-1 0 0,1 0 0,0 0 1,0 1-1,0-1 0,-1 0 0,1 0 0,0 0 1,0 1-1,0-1 0,-1 0 0,0 4 7,-1-1 0,0 0-1,0 1 1,0-1 0,1 2 0,-1-2-1,1 1 1,1 0 0,-2 5 0,1-7-3,1 1 0,0-1 0,-1 0 0,1 0 0,0 0 0,0 1 1,0-1-1,0 0 0,0 0 0,1 0 0,-1 0 0,1 0 0,-1 1 0,1-1 1,0 0-1,-1 0 0,1 0 0,0 0 0,0 0 0,0 0 0,0-1 0,1 1 0,-1 0 1,1-1-1,-1 1 0,1 0 0,-1-1 0,0 0 0,1 1 0,0-1 0,0 0 1,2 1-1,1-1-87,1 1 1,-1-1 0,1 0-1,-1-1 1,1 1 0,0-1-1,-1 0 1,2-1 0,-2 1-1,9-4 1,-7 3-147,-1-2 0,0 1 1,-1-1-1,2-1 0,-2 1 0,1 0 1,-2-1-1,10-7 0,-12 8 198,0 2 1,0-1-1,0 0 0,0 0 0,-1 1 0,0-1 1,1-1-1,-1 1 0,1 0 0,-1 0 1,0 0-1,0-2 0,0 2 0,0-1 0,0 1 1,0-1-1,-1 1 0,0-1 0,0 1 1,0-1-1,0 0 0,0 0 0,0 0 0,0 1 1,0-6-1,-1 8 54,1-1-1,0 0 1,0 1 0,-1-1-1,1 1 1,0-1 0,-1 1 0,1-1-1,0 1 1,-1-1 0,1 1-1,-1 0 1,1-1 0,-1 1 0,1 0-1,-1-1 1,1 1 0,-1 0-1,1-1 1,-1 1 0,1 0 0,-1 0-1,1 0 1,-1-2 0,0 2-1,1 0 1,-1 0 0,1 0 0,0 0-1,-1 0 1,1 0 0,-1 0-1,1 2 1,-1-2 0,0 0 0,1 0-1,-1 0 1,1 0 0,-1 1-1,1-1 1,-1 0 0,1 1 0,-1-1-1,0 1 1,-17 18 790,15-13-740,1-1 0,1 0 1,-1 0-1,1 0 1,0 1-1,0 0 0,1-1 1,0 0-1,0 1 0,0 6 1,0-11-68,0 0 0,0 0 1,0 1-1,0-1 0,0 0 0,0 0 1,1 0-1,-1 0 0,1 0 1,-1 1-1,1-1 0,-1 0 0,1 0 1,0 0-1,0 0 0,-1 0 1,1 0-1,0-1 0,0 1 0,0 0 1,0 0-1,0-1 0,0 1 1,-1-1-1,1 1 0,0-1 1,0 1-1,0-1 0,0 0 0,0 1 1,0-1-1,1 0 0,-1 0 1,0 0-1,0 0 0,0 0 0,-1 0 1,2 0-1,-1 0 0,0-1 1,0 1-1,0 0 0,0-1 0,0 1 1,0-1-1,0 1 0,0-1 1,0 1-1,-1-1 0,2-1 0,4-1-24,-1 0-1,0-2 0,0 1 1,-1 0-1,1-1 0,0 1 1,-2-2-1,1 1 0,1 0 1,-3 0-1,2-1 0,-1 0 1,0 0-1,0 0 0,-1 0 1,0-1-1,0 1 0,2-10 1,0-7-297,0 0 1,-1-1 0,-1 1 0,-1-25-1,-3 32 358,-2 20 91,-2 24 16,5-15 9,1 0-1,0-1 1,1 1 0,0 0 0,0 0 0,1-1 0,5 16-1,-6-25-137,1 2-1,-2-2 0,2 1 0,0-1 0,-1 0 0,2 0 1,-1 0-1,0 0 0,-1 1 0,2-2 0,0 1 1,-1-1-1,1 1 0,-1-1 0,1 0 0,0 0 0,1 0 1,-2-1-1,1 1 0,1-1 0,-1 2 0,0-2 0,0-1 1,1 1-1,-1 0 0,0-1 0,1 0 0,3 0 0,-6 0-11,0 0 0,0 0-1,1-1 1,-1 1 0,0 0-1,1-1 1,-1 1 0,0-1-1,0 0 1,0-1-1,0 2 1,0-1 0,0 0-1,0 0 1,0 0 0,0 0-1,0 0 1,-1 0-1,1 0 1,0 0 0,0-1-1,-1 1 1,2-2 0,9-41 45,-8 8-134,-5 30-24,0 15-52,-1 2 255,2 2 0,0-1-1,0 1 1,2 23 0,0-33-206,-1 0 0,1 1 0,-1-1 1,1 0-1,0 0 0,0 0 0,0 0 0,1 0 0,-1 0 0,0 1 0,1-2 0,3 6 0,-3-7-163,-1 0-1,0 0 1,0 0-1,0 0 0,1 0 1,-1 0-1,1-1 1,-1 1-1,1 0 1,-1-1-1,1 1 1,-1-1-1,0 0 1,1 0-1,0 1 0,1-1 1,7-2-3484,1-8-3470</inkml:trace>
  <inkml:trace contextRef="#ctx0" brushRef="#br0" timeOffset="3169.94">965 597 4994,'0'0'9285,"-15"-51"-7044,10 44 336,5 4-800,0 8-1665,0 8-224,0 4-529,2 4-2720,3-2-2898</inkml:trace>
  <inkml:trace contextRef="#ctx0" brushRef="#br0" timeOffset="3962.39">1069 673 9428,'0'0'8940,"-6"1"-8075,2 0-782,0 0 0,1 0 1,-1 0-1,1 0 0,0 0 0,0 1 0,-1 0 1,1 0-1,0 0 0,0 0 0,0 1 1,0 0-1,0-1 0,1 1 0,-1 0 1,1 0-1,-1 0 0,1 0 0,1 1 1,-1-1-1,0 1 0,0-1 0,1 1 1,-1 0-1,1-1 0,0 2 0,0-1 0,0 0 1,1 7-1,-1-9-71,1 1 1,0-2-1,-1 1 1,1 0-1,0-1 1,0 1-1,0 0 1,0-1-1,0 1 1,0 0-1,1 0 1,-1-1-1,0 1 1,1-1-1,-1 1 1,0 1-1,1-2 1,0 1-1,-1-1 1,1 1-1,0-1 1,0 0-1,0 1 1,1-1-1,-1 0 1,0 0-1,0 0 1,1 1-1,-2-1 1,2-1-1,-1 1 1,1 0-1,-1 0 1,1-1 0,-1 1-1,1 0 1,-1-1-1,0 0 1,1 1-1,-1-1 1,1 0-1,0 0 1,0 0-1,-1 0 1,1 0-1,-1 0 1,0-1-1,1 1 1,0 0-1,2-2 1,-2 1-18,-1 1 0,1-1 0,-1 0 0,1 0 0,-1 0 0,1 0 1,0 0-1,-1 0 0,0 0 0,0 0 0,0-1 0,0 1 0,1-1 0,-1 1 1,0-1-1,0 1 0,0-2 0,0 1 0,-1 1 0,1-1 0,0 0 1,-1 0-1,1 1 0,-1-1 0,1-2 0,2-54-12,-3 56 115,13 36-66,-10-34-24,0 1 0,-1-1 0,0 0 0,1 0 0,0 0 0,-1 0 0,1 0 0,-1 0 0,1-1 0,-1 1-1,1-1 1,0 0 0,-2 0 0,2 0 0,-1 0 0,1 0 0,-1-2 0,0 2 0,0-1 0,0 1 0,0-1 0,0 0 0,0 0 0,0 0 0,-1 0-1,1 0 1,-1-1 0,1 1 0,-1-2 0,0 2 0,1-1 0,-1 1 0,0-1 0,-1 1 0,1-1 0,0-5 0,21 60 381,-22-51-382,0 0 0,1 0-1,-1 0 1,0 0-1,1 0 1,-1-1 0,1 1-1,-1 0 1,0 0 0,1 0-1,-1 0 1,1-1 0,0 1-1,0 0 1,-1-1-1,1 1 1,0 0 0,0-1-1,0 1 1,0-1 0,0 0-1,0 1 1,0-1 0,0 0-1,-1 1 1,1-1 0,0 0-1,0 0 1,0 0-1,0 0 1,0 0 0,0 0-1,0 0 1,0 0 0,0 0-1,0-1 1,0 1 0,0 0-1,-1-1 1,1 1 0,0 0-1,0-1 1,0 0-1,-1 1 1,1-1 0,0 1-1,1-2 1,4-5 78,0-1 0,0 1 0,-1-1 0,8-14 1,6-6 47,-19 29-134,1-1 0,-1 0 0,0 0 0,0 0 0,1 0 0,-1 0 0,1 0 0,-1 1 0,1-1 0,-1 0 1,1 0-1,-1 1 0,0-1 0,1 0 0,-1 0 0,1 1 0,-1-1 0,0 1 0,1-1 0,-1 0 0,0 1 0,1-1 0,-1 1 0,0-1 0,0 1 0,1-1 0,-1 1 0,0-1 0,0 1 1,0-1-1,0 1 0,0-1 0,0 2 0,8 24-1,-7-21 25,0-2 5,0 0 0,0-1 0,1 1 0,-1 0 0,0-1-1,0 1 1,1-1 0,0 2 0,0-2 0,0 0 0,0 0 0,0 0-1,0 0 1,0 0 0,1 0 0,-1-1 0,1 1 0,-1-1 0,1 0-1,-1 1 1,1 0 0,0-2 0,-1 1 0,1 0 0,0-1 0,0 1-1,0-1 1,-1 0 0,1 0 0,0 0 0,0-1 0,5 0 0,-5 0-239,0-1 0,-1 0 0,2 1 0,-1 0 0,0-1 0,-1 0 0,0 1 1,1-1-1,0 0 0,-1-1 0,0 1 0,3-3 0</inkml:trace>
  <inkml:trace contextRef="#ctx0" brushRef="#br0" timeOffset="5445.68">84 1331 2065,'0'0'2364,"-3"-8"-1831,-1-2-47,1 0 0,0-1 0,1 1 0,-1 1 0,1-2-1,1 0 1,0 0 0,0-11 0,-1-36 4380,1 14-1467,1 34-1651,1 12 98,31 206 974,-33-257-2827,2 2 1,8-62 0,0 71-111,-8 38 115,-1 1 0,0-1 0,0 1 0,0-1 0,0 0 0,0 1 0,0-1 0,0 1 0,0-1 0,0 0 0,0 1 0,1-1 0,-1 0-1,0 1 1,1-1 0,-1 0 0,0 1 0,1-1 0,-1 0 0,0 0 0,1 1 0,-1-1 0,1 0 0,-1 0 0,0 0 0,1 0 0,-1 1 0,1-1 0,-1 0 0,1 0 0,-1 0 0,0 0-1,1 0 1,-1 0 0,1 0 0,-1 0 0,1 0 0,-1-1 0,1 1 0,-1 0 0,0 0 0,0 0 0,0 0 0,1-1 0,-1 1 0,0 0 0,1 0 0,-1-1 0,0 1 0,1 0 0,-1 0-1,0-1 1,1 1 0,-1-1 0,0 1 0,0 0 0,0-1 0,1 1 0,-1 0 0,0-1 0,0 1 0,0-1 0,1 0 0,22 94 83,-20-77-24,0 0 1,1-1-1,0 1 0,1 0 1,0-1-1,2 0 1,-1-1-1,15 23 0,-20-37-50,0 0-1,0 0 0,-1 0 0,0 0 1,1 0-1,0 0 0,0-1 0,-1 1 0,1 0 1,0-1-1,-1 1 0,1-1 0,0 1 1,-1-1-1,1 1 0,0-1 0,-1 1 0,1-1 1,-1 1-1,1-2 0,-1 1 0,1 1 1,-1-1-1,1 0 0,-1 1 0,0-1 0,0 0 1,0 0-1,0 1 0,0-1 0,0-1 1,13-28-62,-4 2-169,-1-1 1,7-52 0,-6 26 12,-6 53 119,2 10 50,0 12 80,4 33 400,-8-36-365,1 1 1,1-2-1,1 1 1,-1 0-1,3-1 1,0 1-1,-1-1 1,13 20-1,-18-34-169,1-1 0,0 1 0,0-1-1,-1 0 1,2 0 0,-1 1 0,0 0-1,0-1 1,1 0 0,-1 0 0,0-1 0,1 1-1,-1 0 1,0 0 0,0-1 0,1 1-1,-1-1 1,1 1 0,0-1 0,-1 0 0,1 0-1,0 0 1,-2 1 0,4-2 0,-1 1-247,0-1 1,0 0 0,-1 0 0,1-1 0,0 1 0,0-1 0,-2 1-1,2-2 1,-1 1 0,1 0 0,-1 0 0,2-3 0,1 0-137,0-1 1,-1-1 0,0 1 0,0 0-1,-1 0 1,1-2 0,-1 2-1,0-1 1,-1-1 0,3-9-1,-3-17 813,-1 20 3700,-5 38-1324,2-14-2360,2 1 0,-1-2 0,1 1-1,1 1 1,-1-1 0,4 14 0,-4-22-330,1-1 0,-1 1 0,0-1 0,1 2 0,-1-2 1,1 1-1,-1-1 0,1 1 0,0-1 0,-1 0 0,1 1 0,0-1 1,-1 0-1,1 0 0,0 1 0,0-1 0,0 0 0,0 0 0,1 0 0,-1 0 1,0-1-1,1 1 0,-1 0 0,0 0 0,0-1 0,0 2 0,1-2 0,-1 1 1,1-1-1,-1 0 0,1 1 0,-1-1 0,1 0 0,-2 0 0,2 0 0,0 0 1,-1-1-1,1 1 0,-1 0 0,1-1 0,-1 1 0,1-2 0,-2 2 0,1-1 1,1 0-1,-1 1 0,0-1 0,1 0 0,1-2 0,0 0-2,1-1 0,0 0 0,0 0-1,-1-1 1,0 1 0,0-1 0,0 1 0,-1-1-1,1-1 1,-1 1 0,0 0 0,0 0 0,0 0-1,-1-2 1,0 2 0,0 0 0,1-10 0,-2 13-17,1 0 0,-1 0 0,0-1 0,1 1 1,-1 0-1,0-1 0,0 1 0,-1 0 0,1-1 0,0 0 1,-1 1-1,1 0 0,-1 0 0,0 0 0,0-1 0,0 1 1,1 0-1,-1 0 0,0 0 0,0-1 0,-1 2 0,1-1 1,-1 0-1,1 1 0,-1-1 0,0 1 0,1-1 0,-1 1 1,1 0-1,-1-1 0,-1 1 0,1 0 0,0 0 1,1 1-1,-1-1 0,0 0 0,0 1 0,-1 0 0,1-1 1,1 1-1,-2 0 0,-3 0 0,4 1-25,1-1 0,0 0-1,-1 1 1,0 0 0,1-1 0,-1 1-1,1 0 1,-1 0 0,1 0 0,0 0-1,0 0 1,-1 0 0,1 1 0,0-1-1,0 0 1,0 1 0,0-1 0,0 1-1,0-1 1,0 1 0,0 0 0,0 0-1,1 0 1,0-1 0,-1 1 0,1 0-1,0 0 1,-1-1 0,1 1 0,0 0-1,0 0 1,0 0 0,0 0 0,1 2-1,5 33-2853,-5-36 2448,0 1 0,0 0-1,0-1 1,0 1 0,0 0 0,0 0 0,0 0 0,0-1 0,0 0 0,0 1 0,1-1 0,0 0 0,-1 0 0,3 2 0,14 3-5877</inkml:trace>
  <inkml:trace contextRef="#ctx0" brushRef="#br0" timeOffset="6209.35">659 1237 4498,'0'0'12886,"0"-7"-11072,0 5-1714,-5-19 897,-1 18-514,-2 15-158,-7 37 471,14-46-769,0 0-1,0-1 1,1 1-1,0-1 1,-1 1-1,1 0 1,0-1-1,0 1 0,0-1 1,0 2-1,1-2 1,-1 1-1,1-1 1,0 1-1,-1-1 1,1 0-1,2 4 1,-2-6-19,-1 1 1,1 0 0,0-1 0,0 1-1,0-1 1,-1 2 0,1-2 0,0 0-1,-1 1 1,1-1 0,0 0 0,0 0-1,0 0 1,0 0 0,0 0 0,0 0-1,0 0 1,0 0 0,0 0 0,0 0-1,-1 0 1,1-1 0,0 1 0,0 0-1,0-2 1,0 2 0,0 0 0,0-1-1,0 1 1,-1-1 0,1 0 0,0 1-1,0-1 1,-1 0 0,1 1 0,0-1-1,-1 0 1,0 0 0,0 0 0,1 0-1,0 0 1,22-40 93,-17 25-212,0-1 1,-2 0-1,0 0 0,-1-1 0,0 0 0,-2 1 1,0-1-1,0 0 0,-2 0 0,1 1 0,-2-1 1,-4-23-1,-3 15 149,3 38 3,4 45 40,2-38 93,1 0 0,0-1 0,2 1 1,0 0-1,0-1 0,2-1 1,6 20-1,-10-33-151,1 0-1,0 0 1,0 1 0,0 0 0,-1-1 0,2 0-1,-1-1 1,1 1 0,0-1 0,-1 2 0,2-2-1,-1 0 1,1 0 0,-2 0 0,2-1 0,0 1-1,-1-1 1,1 0 0,0 0 0,1 1 0,-2-2-1,1 1 1,1-1 0,-2 0 0,2-1 0,-1 1-1,0-1 1,1 0 0,-1 0 0,0 0 0,0 0-1,7-2 1,-7 0-12,0 1-1,0-1 1,0-1-1,0 1 1,-1 0-1,1-1 1,0 1-1,-1-1 1,0 0-1,1 0 1,-1 0-1,-1-2 1,1 2 0,0-1-1,0 0 1,0 0-1,-2 0 1,1-1-1,0 1 1,0 0-1,1-5 1,0-1-7,-1 1 0,0-1 0,0 0 0,0 1 0,-1-2 0,0 2 0,-1-1 0,0 0 0,-2-13 0,-6 0-16,7 22 7,1 1 1,-1 0 0,1-1 0,-1 1 0,1 0 0,-1 0 0,1-1 0,-1 1 0,1 0 0,-1 0 0,1 0 0,-1 0 0,1 0 0,-1 0 0,1 0-1,-1 0 1,0 0 0,1 0 0,-1 0 0,1 0 0,-1 0 0,1 0 0,0 1 0,0-1 0,-2 0 0,1 2-5,-1-1 0,0 1 0,0 0 0,0-1 0,1 1 0,0 0 0,0 0 0,-1-1 0,1 1 0,0 0 0,0 0 0,0 0 0,0 0 0,0 1 1,0 0-1,0 1 0,-1 5 26,0-1 0,1 1 1,0 0-1,0-1 1,0 2-1,1-2 1,0 2-1,1-2 0,0 1 1,3 14-1,-4-20-9,2 0-1,-1 2 1,1-2 0,-1 0-1,1 0 1,0 0 0,0-1-1,-1 1 1,1 0 0,1-1-1,-1 2 1,1-2 0,0 0-1,-2 0 1,2 0 0,0 0-1,0 0 1,-1-1 0,2 1-1,-1-1 1,0 0 0,0 0-1,0 0 1,0 0 0,1-1-1,-1 1 1,-1-1-1,7 0 1,-6 0-337,47-1 1185,-26-6-2354,-10-7-4687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47.0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240 65 6435,'0'0'7217,"-2"-7"-6566,-2-4-400,4 9-192,-1 0 0,1 0 0,-1 0 0,1 0 0,-1 0 0,0 0 0,0 0 0,0 0 0,0 0 0,0 0 0,0 0 0,-1 0 0,1 0 0,0 0 0,-1 0 0,0 1-1,1 0 1,-1-1 0,0 1 0,0 0 0,0 0 0,0-1 0,0 2 0,0-1 0,0 0 0,0 0 0,0 1 0,0-1 0,0 1 0,-1-1 0,1 1 0,0 0 0,0 0 0,-5 0 0,-3 1-51,1 1 0,-1 0 0,0 0 0,0 1 0,0 0 0,0 0 0,1 2 0,0-1 0,0 1 0,0 0 0,0 1 0,1-1 0,0 2 0,0 0 0,1 0 0,-12 12 0,18-17-8,0 0 0,-1 1 0,1-1 0,0 1-1,0 0 1,0-1 0,0 0 0,1 1 0,-1-1-1,1 1 1,-1-1 0,1 1 0,0 0 0,0-1 0,0 1-1,0-1 1,1 1 0,-1-1 0,1 2 0,0-2-1,1 5 1,3 3 10,1 0-1,-1 1 1,2-2 0,7 9-1,-9-12-1,0 1-1,-1-1 0,1 0 1,-1 1-1,-1-1 0,1 1 1,-1 1-1,0-1 0,1 8 1,-3-8 14,0 1 1,0-2 0,-1 1-1,0 0 1,-1 0 0,0 0-1,0 1 1,0-1 0,-1 0-1,0-1 1,0 1 0,0 0 0,-1 0-1,0-1 1,-1 0 0,1 0-1,-1 0 1,-1-1 0,1 2-1,-1-2 1,0 0 0,0 0-1,-11 8 1,15-14-21,1 1 0,0 0 0,-1-1-1,1 1 1,-1-1 0,1 1 0,0-1 0,-1 1 0,1-1-1,0 1 1,-1-1 0,1 1 0,0-1 0,0 1 0,0-1 0,-1 1-1,1-1 1,0 0 0,0 1 0,0-1 0,0 1 0,0-1 0,0 0-1,0 1 1,0-1 0,0 1 0,1-1 0,-1 1 0,0-1-1,0 0 1,7-26 32,-7 27-42,1-1 0,-1 0 1,1 0-1,0 1 0,-1-1 0,1 0 1,-1 1-1,1-1 0,0 1 1,0-1-1,-1 1 0,1-1 1,0 1-1,0-1 0,0 1 0,0 0 1,-1-1-1,1 1 0,0 0 1,0 0-1,0 0 0,0 0 1,0 0-1,0 0 0,0 0 1,0 0-1,0 0 0,0 0 0,-1 0 1,1 0-1,0 1 0,0-1 1,0 0-1,0 1 0,0-1 1,-1 1-1,2 0 0,1 1 8,-1 1-1,0 0 1,0 0 0,0 0-1,0 1 1,-1-1-1,1 0 1,-1 1 0,0-1-1,1 5 1,3 13 21,-2-1 1,3 35 0,-4 57 504,-16 162 1,12-254-431,-12 142 891,13-138-796,1 0-1,2 1 1,0-1-1,9 37 1,-8-50-112,1-3 0,-1 1 0,2 0 0,-1-1 0,1 1-1,1-1 1,-1 0 0,1 0 0,1-1 0,-1 1 0,1-1 0,0-1 0,1 0 0,12 8 0,-16-10-129,1-2 1,-1 0 0,1 0 0,-1 0 0,1 0-1,0-1 1,0 0 0,0 0 0,0 0 0,0-1-1,0 1 1,9-2 0,-9 1-276,-1-1 0,0 0-1,1-1 1,-1 1 0,0-1 0,0 0 0,0 0 0,0 0 0,0 0-1,0-2 1,0 2 0,-1-1 0,0 0 0,1 0 0,-1 0 0,3-5-1,0 0-4905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50.4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154 124 2993,'0'0'13487,"0"-49"-10449,0 46-3030,0 1 1,0 0-1,0 0 0,0 0 0,-1 0 0,1 0 1,-1 0-1,1 0 0,-1 0 0,0-1 0,1 1 1,-1 1-1,0-1 0,-1 0 0,1 0 0,0 1 1,0-1-1,-1 0 0,1 1 0,-1 0 0,1-1 1,-1 1-1,1 0 0,-1 0 0,0 0 0,0 0 1,0 0-1,1 0 0,-1 0 0,0 1 0,0-1 1,0 0-1,0 1 0,0 0 0,0 0 0,0 0 0,-1-1 1,1 2-1,0-1 0,0 0 0,0 0 0,0 1 1,0-1-1,0 1 0,0 0 0,1-1 0,-1 1 1,0 0-1,0 0 0,0 0 0,1 0 0,-1 1 1,0-1-1,1 0 0,-3 4 0,-1 1-10,1 1 1,0-1-1,0 0 0,0 1 0,1 0 0,0 1 1,0-1-1,0 0 0,1 1 0,-2 14 0,3-17 0,1 0-1,0 0 1,0 0-1,0 1 0,0-1 1,1 0-1,0 0 1,0 0-1,0-1 0,1 1 1,-1 1-1,1-2 1,0 1-1,1-1 0,-1 0 1,1 1-1,5 6 0,14 11-9,-18-19 17,1 0 0,-1 0 0,0 2 0,0-1-1,-1 0 1,1 0 0,-1 1 0,0-1 0,0 1 0,0 0 0,-1 0 0,1 0 0,-1 0 0,2 8 0,-4-11 3,-1-1 1,0 0-1,1 1 1,-1-1-1,0 2 0,1-2 1,-1 0-1,0 1 1,0-1-1,0 0 1,0 0-1,0 0 0,-1 0 1,1 0-1,0 0 1,0 0-1,-1 0 1,1-1-1,0 1 0,-1 0 1,1-1-1,-1 1 1,1-1-1,-1 0 1,1 1-1,-1-1 0,1 0 1,-1 0-1,1 0 1,-1 0-1,-1 0 1,-57 0 39,54-1-25,4 1-107,1 0 1,0 0-1,0 0 0,0-1 0,0 1 0,0 0 0,-1-1 0,1 1 0,0-1 1,0 1-1,0-1 0,0 0 0,0 1 0,1-1 0,-1 0 0,0 0 1,0 0-1,0 0 0,1 0 0,-1 1 0,0-1 0,1 0 0,-1-1 0,1 1 1,-1 0-1,1-1 0,-1 1 0,1-2 0,-1 2-431,1 0-1,0 0 1,0-1-1,0 1 1,0 0-1,0 0 1,0 0-1,1 0 1,-1-1-1,0 1 0,1 0 1,-1 0-1,0 0 1,1 0-1,-1 0 1,1 0-1,0 0 1,1-2-1,4-3-3264</inkml:trace>
  <inkml:trace contextRef="#ctx0" brushRef="#br0" timeOffset="2749.4">116 306 1249,'0'0'9716,"7"2"-8337,-4-1-1271,1 0 0,0 0 0,-1-1-1,1 1 1,0-1 0,-1 1 0,1-1 0,0 0-1,-1 0 1,1-1 0,0 1 0,-1-1-1,1 0 1,0 0 0,-1 0 0,1-1 0,-1 1-1,0-1 1,1 0 0,-1 1 0,0-2 0,0 1-1,0-1 1,0 0 0,-1 1 0,1-1-1,-1 0 1,1 0 0,2-5 0,-1 2-80,-1-1 0,-1 1 0,1 0 0,-1-1 1,0 1-1,0-1 0,-1-1 0,0 2 0,0-1 0,-1 0 1,0-1-1,0 1 0,-1-10 0,-2-2 63,0 2 0,-2-2 0,-11-31-1,14 67 1686,6 18-1657,12 49 677,-10-44-1186,21 67 0,-23-98 732,4 3-5925,-5-24-5120,-4 8 10819,0 1 1,-1 0-1,0-1 0,1 1 0,-1 0 0,0 0 0,0 0 0,-1 0 0,1 0 0,-1 1 0,1-1 0,-5-2 0,4 2 936,0 0 1,0 0-1,0 0 0,0 0 1,0-2-1,0 2 0,-2-6 1,5 8-959,0 0 0,0 0 1,0 0-1,0 0 0,0-1 1,0 1-1,0 0 0,0 0 1,0 0-1,1 0 0,-1 0 1,0 0-1,1 0 0,-1 0 1,1 0-1,-1 0 0,1-1 1,0 1-1,-1 1 0,1-1 1,0 0-1,0 0 1,-1 0-1,1 1 0,0-1 1,0 1-1,0-1 0,0 0 1,0 1-1,0 0 0,0-1 1,0 1-1,0-1 0,0 1 1,0 0-1,0 0 0,0 0 1,2 0-1,53-12-630,-45 10 791,20-1-343,-23 3 55,-1 0 0,1-1 0,-1 0 0,0 0 0,1-1 0,-1-1 0,0 1 0,0 0 0,0-1 1,11-6-1,-18 9 44,1-1 0,-1 1 1,1-1-1,-1 1 0,1 0 1,-1-1-1,0 1 0,1-1 1,-1 1-1,0-1 0,1 1 1,-1-1-1,0 1 0,1-1 1,-1 0-1,0 1 0,0-1 1,0 1-1,0-1 0,0 1 1,0-1-1,0 0 0,0 1 1,0-1-1,0 1 0,0-1 1,0 0-1,0 1 0,0-1 1,0 1-1,0-2 0,-1 1 1,1 1-1,0-1 0,-1 1 1,1-1-1,0 1 0,-1-1 1,1 1-1,0-1 0,-1 1 1,1 0-1,-1-1 0,1 1 1,-1 0-1,1-1 0,-1 1 1,1 0-1,-1-1 0,1 1 1,-1 0-1,0 0 0,-1-1 32,0 0-1,1 1 0,-1-1 1,0 1-1,0 0 1,1-1-1,-1 1 0,0 0 1,0 0-1,0 0 1,1 0-1,-1 1 0,0-1 1,0 0-1,1 1 0,-1-1 1,0 1-1,-2 1 1,-1 2 3,0 2 0,1-1 1,-1 1-1,1-1 0,0 1 1,1-1-1,-1 2 1,1 0-1,0-1 0,0 0 1,1 1-1,0-1 0,0 2 1,1-1-1,0-1 1,0 1-1,0 1 0,1-1 1,0 0-1,1 14 0,-1-21-44,0 1 1,1 0-1,-1-1 0,0 1 0,0 0 0,0-1 0,1 1 0,-1 0 0,0-1 0,1 1 0,-1-1 0,0 1 0,1 0 0,-1-1 1,1 1-1,-1-1 0,1 1 0,-1-1 0,1 0 0,-1 1 0,1-1 0,-1 1 0,1-1 0,0 0 0,-1 1 0,1-1 0,0 0 1,-1 0-1,1 0 0,0 0 0,-1 1 0,1-1 0,0 0 0,-1 0 0,1 0 0,0 0 0,0-1 0,-1 1 0,1 0 0,0 0 1,-1 0-1,1 0 0,0-1 0,-1 1 0,1 0 0,-1-1 0,2 0 0,0 0-5,1-1 1,-1 1-1,0-1 0,1 0 0,-1 0 0,0-1 1,0 1-1,0 0 0,2-5 0,13-57-530,-15 68 544,-1 0 1,1 0 0,1-1-1,-1 1 1,0-1 0,1 0-1,0 0 1,0 0 0,-1 0-1,2 0 1,-1-1 0,0 1-1,1 0 1,-1-1-1,1 0 1,-1-1 0,1 1-1,0-1 1,7 2 0,-9-2-4,1 0 1,-1-1-1,0 0 1,0 0-1,1 0 1,-1 0-1,1 0 1,-1 0-1,0 0 1,0-1-1,1 1 1,-1-1-1,0 0 1,0 1-1,1-1 1,-1 0-1,0-1 1,0 1-1,0 0 1,0 0-1,0-1 1,-1 1-1,1-1 1,0-1-1,-1 2 1,1-1-1,-1 0 1,0 0-1,1 0 1,-1 0-1,0 0 1,0 0-1,0-1 1,-1 1-1,2-4 1,13 50 1712,1-22-1173,-16-22-533,1 1 0,-1-1 1,1 0-1,0 0 0,-1 0 0,1 1 1,-1-1-1,1 0 0,-1 0 0,1 0 1,0 0-1,-1 0 0,1 0 0,-1 0 1,1 0-1,-1 0 0,1-1 0,0 1 1,-1 0-1,1 0 0,-1 0 0,1-1 1,-1 1-1,1 0 0,-1-1 0,1 1 1,-1 0-1,1-1 0,-1 1 0,0 0 1,1-1-1,-1 1 0,0-2 0,1 2 1,-1-1-1,1 0 0,8-13 32,20-24 15,-28 37-64,-1 1 1,1-1-1,0 0 0,0 1 0,0-1 0,-1 1 1,1-1-1,0 1 0,0 0 0,0-1 0,0 1 0,0 0 1,0 0-1,0 0 0,0 0 0,0 0 0,0 0 1,0 0-1,0 0 0,0 0 0,0 0 0,-1 0 0,1 0 1,0 1-1,0-1 0,0 0 0,0 1 0,0-1 1,0 1-1,0-1 0,-1 1 0,1-1 0,0 1 0,0 0 1,-1-1-1,1 1 0,0 0 0,-1 0 0,1-1 1,0 2-1,2 2-121,0-1 1,1 0-1,-1 0 0,1 1 1,0-1-1,-1-1 1,1 1-1,1-1 1,-1 0-1,0 0 1,0 0-1,1-1 0,-1 0 1,1 0-1,-1 0 1,1 0-1,0-1 1,4 1-1,-6-1-46,0 0 1,0-1-1,0 1 0,0-1 1,0 1-1,0-1 1,0 0-1,0 0 0,0 0 1,0 0-1,-1-1 0,1 1 1,0-1-1,-1 0 0,1 1 1,-1-1-1,0 0 0,0 0 1,0-2-1,0 2 1,0 0-1,0-1 0,0 0 1,-1 1-1,1-1 0,-1 0 1,0 1-1,2-6 0,-3 6 191,1 1 0,-1 0-1,1-2 1,-1 2-1,0-1 1,0 1-1,1-1 1,-1 1-1,0 0 1,0-1-1,-1 1 1,1-1 0,0 1-1,0-1 1,-1 1-1,0-3 1,1 4 68,-1-1 0,1 1 0,-1-1 0,1 1 0,-1 0 0,1-1 0,-1 1 0,1 0 0,-1-1 0,1 1 0,-1 0 0,1 0 0,-1-1 0,0 1 1,1 0-1,-1 0 0,1 0 0,-1 0 0,0 0 0,1 0 0,-1 0 0,1 0 0,-1 0 0,0 0 0,1 0 0,-2 1 0,-1 0 117,1 0 1,-1 0-1,0 0 0,0 1 0,0-1 0,1 1 1,-1 0-1,1 0 0,-1 0 0,1 0 0,0 0 1,0 0-1,-4 6 0,5-4-146,-1-1-1,1 1 1,-1 0 0,1 0 0,0 0-1,0 0 1,1-1 0,-1 2 0,1-1-1,0 0 1,1 8 0,-1-11-52,0 0 1,0 0 0,0 0-1,0 0 1,1 0-1,-1 0 1,0-1 0,1 1-1,-1 0 1,0 0-1,1 0 1,-1 1 0,1-2-1,0 1 1,-1 0-1,1 0 1,0-1 0,-1 1-1,1 0 1,1 0-1,0-1 0,-1 1-1,0-1 0,0 0 1,1 0-1,-1 0 0,0 0 0,0 0 1,1 0-1,-1-1 0,0 1 1,0 0-1,1-1 0,-1 1 0,0-1 1,0 1-1,0-1 0,0 1 1,0-1-1,0 0 0,2-2 1,2-2-84,0 1 0,-1-1 0,1 0 1,-1 0-1,0-1 0,-1 0 1,1 0-1,-1 0 0,0 0 0,-1 0 1,1 0-1,-1-1 0,-1 0 1,1 1-1,-1-1 0,0 1 1,0-9-1,1-9-309,-1 2 0,-1-2-1,-6-41 1,5 61 414,1 1 9,0 0 1,0 0 0,-1 0-1,1 0 1,-1 0-1,0 0 1,0-1-1,0 1 1,0 0-1,-1 1 1,-3-6 728,3 18-395,1 11-225,0 0 0,0 0 0,2 0 1,1-1-1,0 1 0,2-2 0,0 2 0,1-1 0,1 0 0,0 0 0,14 25 0,-20-44-338,1 1-1,0 0 1,0 0-1,0-1 1,0 1 0,1-1-1,-1 1 1,0-1-1,1 1 1,-1 0 0,1-1-1,-1 0 1,1 0-1,-1 0 1,1 0 0,0 0-1,0 0 1,-1-1-1,1 1 1,0 0 0,0-1-1,0 0 1,2 1-1,-1-1-136,0-1-1,0 1 0,-1-1 0,1 0 1,0 1-1,0-1 0,0-1 0,-1 1 0,1 0 1,0-1-1,-1 1 0,1-2 0,2-2 1,3-1 28,-1-1 1,-1 0 0,1 0 0,-1-1-1,-1 0 1,1 0 0,-1 0 0,5-13-1,-6 5-282,-3-11 4406,-7 16 29,-7 29-2924,10-13-854,0 0 0,0 0-1,1 1 1,0 0 0,0-1 0,0 1-1,1 0 1,0-1 0,0 2 0,0-1-1,1 0 1,-1 0 0,1 0 0,2 8 0,-2-14-66,0 0 0,0 1 1,0-1-1,1 0 1,-1 1-1,0-1 0,1 0 1,-1 1-1,0-1 1,1 0-1,-1 0 1,0 1-1,1-1 0,-1 0 1,1 0-1,-1 0 1,0 0-1,1 0 0,-1 1 1,1-1-1,-1 0 1,0 0-1,1 0 1,-1 0-1,1 0 0,-1 0 1,1 0-1,-1 0 1,0-1-1,1 1 0,-1 0 1,1 0-1,-1 0 1,0 0-1,1 0 1,-1-1-1,1 1 0,-1 0 1,0 0-1,1-1 1,-1 1-1,0 0 0,1-1 1,-1 1-1,0 0 1,0-1-1,1 1 1,-1 0-1,0-2 0,15-15 214,8-22-107,-21 41-127,1 1 0,-1 0-1,0-1 1,1 1 0,-1 0-1,0 1 1,-1 0 0,1-1 0,0 0-1,1 6 1,0-2 105,-3-7-93,0 0 1,0 1 0,0-1 0,1 0 0,-1 0 0,0 0 0,0 0-1,0 1 1,0-1 0,0 0 0,0 0 0,0 0 0,0 0 0,1 0 0,-1 0-1,0 0 1,0 1 0,0-1 0,0 0 0,0 0 0,1 0 0,-1 0-1,0 0 1,0 0 0,0 0 0,0 0 0,1 0 0,-1 0 0,0 0-1,0 0 1,0 0 0,0 0 0,1 0 0,-1 0 0,0 0 0,0 0 0,0 0-1,0 0 1,1 0 0,-1 0 0,0 0 0,0 0 0,0-1 0,0 1-1,1 0 1,-1 0 0,0 0 0,0 0 0,7-13 295,5-24 308,-9 29-522,-3 6-91,0 1-1,1-1 1,-1 0 0,1 0 0,-1 0-1,1 1 1,0-1 0,0 1-1,-1-1 1,1 1 0,0 0-1,0-1 1,0 1 0,1 0 0,-1 0-1,0 0 1,0 0 0,1 0-1,-1 0 1,3-1 0,-3 2 5,1 1 1,-1-1-1,0 1 1,1 0-1,-1 0 1,0-1-1,1 1 1,-1 0-1,0 0 1,0 0-1,0 0 1,0 0-1,0 1 0,0-1 1,0 0-1,0 0 1,0 1-1,0-1 1,-1 1-1,1-1 1,0 4-1,1-1-57,1 1 1,-1-1-1,1 0 0,-1 0 0,1 0 0,1-1 0,-1 2 1,0-2-1,1 0 0,0 0 0,0 0 0,7 5 0,-9-8-148,0 1 0,0-1 0,0 1-1,1-1 1,-1 0 0,0 0-1,0 0 1,0 0 0,0 0 0,0-1-1,0 1 1,0 0 0,0-1-1,0 0 1,0 1 0,0-1 0,0 0-1,0 0 1,0 0 0,0 0-1,-1-1 1,1 1 0,0 0 0,-1-1-1,1 1 1,-1-1 0,1 0-1,-1 1 1,0-1 0,0-1 0,2-2-1,-2 3 248,0 1 0,0 0 1,0-1-1,0 1 0,-1-1 0,1 1 0,0-1 0,-1 1 0,1-1 0,-1 0 0,0 1 0,1-1 0,-1 0 0,0 1 0,0-4 1,0 3 97,0 2 0,-1-1 1,1 0-1,0 1 1,0-1-1,-1 0 0,1 1 1,0-1-1,-1 0 1,1 1-1,0-1 0,-1 1 1,1-1-1,-1 1 1,1-1-1,-1 1 1,1 0-1,-1-1 0,0 1 1,1-1-1,-1 1 1,1 0-1,-1 0 0,0-1 1,0 1-1,-1 0 38,1 0 0,0-1-1,0 1 1,0 0 0,-1 1-1,1-1 1,0 0 0,0 0-1,0 0 1,0 1 0,-1-1 0,1 0-1,0 1 1,0-1 0,0 1-1,0 0 1,0-1 0,0 1-1,0 0 1,-1 1 0,-11 21-673,13-23 505,0 0 0,1 0 0,-1 0 0,0 0 0,0 0 0,0 0 0,0 0 0,0 0 0,1 0 0,-1 0 0,0 0 0,0 0 0,0 0 0,0 0 0,1 0 0,-1 0 0,0 0 0,0 0 0,0 0 0,0 1 0,0-1 0,0 0 0,1 0 0,-1 0 0,0 0 0,0 0 0,0 0 0,0 1 0,0-1 0,0 0 0,0 0 0,0 0 0,0 0 0,0 0 0,0 1 0,0-1 0,1 0 0,-1 0 0,0 0 0,0 0 0,0 0 0,0 1 0,0-1 0,0 0 0,-1 0 0,1 0 0,0 0 0,0 1 0,0-1 0,0 0 0,0 0 0,0 0 0,0 0 0,0 0 0,0 1 0,0-1 0,0 0 0,0 0 0,-1 0 0,1 0 0,0 0 0,0 0 0,0 0 0,0 1 0,0-1 0,0 0 0,-1 0 0,1 0 0,13-13 162,11-27-105,-21 29-75,-1 1 1,0-1-1,0 0 0,-1 0 0,0 1 1,-1-2-1,0 2 0,-1-1 1,0 1-1,-1-1 0,0 0 0,0 1 1,-8-19-1,8 39 46,0 1-1,0 0 1,0-1-1,2 1 1,0 18-1,1-16 27,1-1 0,0 0 0,1 1 0,0-2 0,1 1-1,0 0 1,12 21 0,15 21-738,3-5-3307,-19-31-248</inkml:trace>
  <inkml:trace contextRef="#ctx0" brushRef="#br0" timeOffset="3246.56">1555 80 5587,'0'0'8665,"-2"-6"-7307,-6-20-454,6 20 2965</inkml:trace>
  <inkml:trace contextRef="#ctx0" brushRef="#br0" timeOffset="3876.78">1560 120 4994,'0'0'2788,"-3"-9"-451,-1-3-1546,-26-72 6777,26 139-4527,4 180-2513,0-277-6357,1-13 4018,2-93 5652,-3 147-3818,1 1-1,-1 0 1,1 0-1,-1-1 1,0 1-1,1 0 1,-1 0-1,0 0 0,1 0 1,-1 0-1,1 0 1,-1 0-1,0 0 1,1 0-1,-1 0 1,1 0-1,-1 0 1,0 0-1,1 0 1,-1 0-1,1 0 0,-1 0 1,0 0-1,1 1 1,-1-1-1,1 0 1,-1 0-1,0 0 1,1 1-1,-1-1 1,0 0-1,0 0 1,1 1-1,-1-1 0,0 0 1,1 1-1,-1-1 1,0 0-1,0 1 1,0-1-1,1 1 1,15 13 12,-8-2 47,0-2 0,-1 1 0,0 2 0,0-2 0,-1 1 0,-1 1 0,0-1 0,0 1 0,-2 1 0,1-1 0,-2 1 0,1-1 0,0 27 0,-4-37-61,0 0 1,0-1 0,0 1 0,0 1-1,-1-1 1,1-1 0,-1 1 0,1-1-1,-1 1 1,0-1 0,0 0 0,0 0 0,0 0-1,-1 0 1,1 0 0,0 0 0,-1-1-1,0 1 1,1-1 0,-1 1 0,0 0-1,1-1 1,-1 0 0,0 0 0,0-1-1,0 1 1,0-1 0,0 0 0,0 1-1,0-1 1,-5-1 0,6-1-2362,2-7-2176</inkml:trace>
  <inkml:trace contextRef="#ctx0" brushRef="#br0" timeOffset="4053.66">1687 197 6675,'0'0'13174,"0"-9"-13174,0 12-688,0 2-2146,0 0-2608</inkml:trace>
  <inkml:trace contextRef="#ctx0" brushRef="#br0" timeOffset="5630.96">48 692 5907,'0'0'10759,"-2"-3"-9790,-4 1-546,4 10-69,6 33 183,16 50 48,-19-88-565,20 44 113,-20-45-120,0 1 0,0-1 0,0 0 0,0 0-1,0-1 1,1 1 0,-1 0 0,1-1-1,-1 1 1,1-1 0,-1 0 0,1 0 0,0 1-1,0-1 1,0 0 0,-1 0 0,1 0-1,0-1 1,0 1 0,3 0 0,-3-4 31,-1-1 0,0 1 0,0-1 0,0 0 0,0 0-1,0 1 1,-1-2 0,0 1 0,0 0 0,0-5 0,0 4-7,11-215 200,8 251-5839,-10-10 2638,2 2-1467</inkml:trace>
  <inkml:trace contextRef="#ctx0" brushRef="#br0" timeOffset="6613.89">290 841 3378,'0'0'8689,"1"-7"-7534,-1 5-1174,1-36 1670,0 37-1550,-1 0 0,0 0 1,0 0-1,0 0 0,0-1 0,-1 1 1,1 0-1,0 0 0,0 0 0,-1 0 1,1 0-1,-1 0 0,1 0 0,-1 0 1,1 0-1,-1-1 0,1 1 0,-1 0 1,0 1-1,1-1 0,-1 0 0,0 0 1,0 1-1,0-1 0,0 0 0,0 1 1,0-1-1,0 1 0,0-1 0,0 1 1,0 0-1,0-1 0,-2 1 0,2 0-83,-1 1 0,1 0 0,-1 0 0,1 0 0,-1 0 0,1 0-1,0 1 1,-1-1 0,1 0 0,0 2 0,0-2 0,0 1 0,0-1 0,0 1-1,0-1 1,1 1 0,-1 0 0,0-1 0,1 1 0,-1 0 0,1-1-1,0 1 1,0 0 0,-1 0 0,1 1 0,-5 52 72,10-29-26,-4-25-60,-1-1 1,0 0-1,1 1 1,-1-1-1,0 0 1,1 1-1,-1-1 1,1 0-1,-1 0 1,0 1-1,1-1 1,-1 0-1,1 0 1,-1 0-1,1 0 1,-1 1-1,1-1 0,-1 0 1,1 0-1,-1 0 1,0 0-1,1 0 1,-1 0-1,1 0 1,-1-1-1,1 1 1,-1 0-1,1 0 1,0 0-1,1-2 6,0 1 0,0 0 0,0-1-1,0 0 1,0 0 0,0 0 0,-1 0 0,1 0-1,-1 0 1,1 0 0,-1 0 0,1 0 0,-1-1 0,0 1-1,1-4 1,4-16 75,-2 12-203,7 29 4,-9-13 135,0-2 0,1 1 0,-1-1 1,1 0-1,0 0 0,0 0 0,0 0 0,1-1 0,-1 2 0,1-2 0,4 4 0,-7-7-11,1 1-1,-1 0 1,0-1 0,1 1 0,-1-1-1,1 1 1,-1-1 0,0 0 0,1 0-1,-1 0 1,1 0 0,-1 0-1,1 0 1,-1 0 0,0 0 0,1 0-1,-1-1 1,1 1 0,-1 0 0,0-1-1,1 1 1,-1-1 0,0 0 0,1 1-1,-1-1 1,0 0 0,0 0 0,0 0-1,0 0 1,0 0 0,0 0 0,0 0-1,0 0 1,0 0 0,0-1 0,-1 1-1,1-1 1,0 0 0,-1 1 0,1 0-1,0-3 1,2-4 0,0 0 0,-1 0-1,1-1 1,-2 1 0,1 0 0,0-12 0,-2 17-6,0 0 0,0 1 0,0-1 1,0 0-1,-1 0 0,1 0 0,-1 0 0,0-1 0,-1-3 1,1 6-6,1 0 0,-1 0 1,0 0-1,1 0 0,-1 1 1,0-1-1,0 0 0,1 0 0,-1 0 1,0 1-1,0-1 0,0 1 1,0-1-1,0 0 0,0 1 1,0 0-1,0-1 0,0 1 1,0 0-1,0-1 0,0 1 0,0 0 1,-1 0-1,-1 0 0,3 0-5,-1 1 0,0 0-1,1-1 1,-1 1-1,1 0 1,-1-1-1,1 1 1,-1 0 0,1 0-1,-1-1 1,1 1-1,0 0 1,-1 0-1,1 0 1,0 0 0,0-1-1,-1 1 1,1 0-1,0 0 1,0 0-1,0 0 1,0 0 0,0 0-1,0 0 1,1-1-1,-1 1 1,0 1-1,0-1 1,1 0 0,-1 0-1,0-1 1,1 1-1,-1 0 1,1 0-1,-1-1 1,1 1 0,-1 0-1,1 0 1,0-1-1,-1 1 1,1-1-1,0 1 1,0 0 0,4-1-21,-1 1 0,0-1 1,1 0-1,-1 0 1,0 0-1,1-1 1,-1 0-1,0 0 1,0 0-1,0 0 0,0-1 1,6-2-1,-5 2-35,-1-1 0,1 2-1,0-1 1,0 1 0,0 0-1,8-1 1,-11 5 76,-1 0 0,1-1-1,-1 2 1,0-1 0,0 0 0,0 0 0,0 0 0,-1 0 0,1 0 0,-1 1-1,0 3 1,1 1 113,0-6-102,-1 1-1,1 0 1,0 0-1,0 0 1,0-1-1,0 1 0,1-1 1,-1 1-1,1-1 1,-1 2-1,1-2 1,0 0-1,0 0 0,0 1 1,0-2-1,0 1 1,0 0-1,1 0 1,-1-1-1,1 1 0,-1-1 1,1 0-1,-1 0 1,1 0-1,5 2 1,-6-3-16,1 0 0,0 0 0,-1 0 0,1-1 1,-1 1-1,1-1 0,-1 1 0,1-1 0,-1 0 0,1 0 1,-1 0-1,0 0 0,1 0 0,-1 0 0,0-1 1,0 1-1,0-1 0,0 0 0,0 0 0,0 1 1,0-1-1,-1 0 0,1-1 0,-1 0 0,1 1 1,-1 0-1,0-1 0,2-3 0,1-6-60,-1-2 1,0 1-1,0 1 0,0-20 1,-2 42 102,1 0 0,-1 0 0,1 0 0,1-1 1,7 19-1,-10-26-71,1 1 0,1-1 0,-1 0 0,0 0 0,1 1 0,-1-1 0,1 0 1,-1 0-1,1 1 0,0-2 0,0 1 0,0 0 0,0-1 0,0 1 0,0-1 0,0 1 0,1-1 1,-1 0-1,0 0 0,1 0 0,-1-1 0,1 1 0,-1 0 0,1-1 0,-1 0 0,1 0 0,2 1 1,-3-2-350,-1 1 1,1-1 0,-1 0 0,1 1-1,-1-1 1,1 0 0,-1 0-1,0 0 1,1 0 0,-1 0 0,0 0-1,0 0 1,0 0 0,1 0 0,-1-1-1,-1 1 1,1 0 0,0-1-1,0 0 1,0-2 0,1 2-418,7-15-5071</inkml:trace>
  <inkml:trace contextRef="#ctx0" brushRef="#br0" timeOffset="6766.84">750 625 6051,'0'0'12726,"-21"-41"-12694,21 50-64,5 4-353,4 3-1439,0 4-209,0 0-2690</inkml:trace>
  <inkml:trace contextRef="#ctx0" brushRef="#br0" timeOffset="7643.83">917 747 5218,'0'0'9645,"-7"-6"-8826,-26-15-168,33 20-622,-1 1 1,0 0 0,0-1-1,0 1 1,0 0 0,0 0-1,0 0 1,0 0-1,0 0 1,0 0 0,0 0-1,0 0 1,0 1-1,0-1 1,0 0 0,0 0-1,0 1 1,0-1 0,0 1-1,0-1 1,0 1-1,1-1 1,-1 1 0,0-1-1,0 1 1,1 0 0,-1 0-1,0-1 1,1 1-1,-1 0 1,1 0 0,-1 0-1,1-1 1,-1 1-1,1 0 1,-1 0 0,1 1-1,-14 36 554,14-38-573,-1 7 62,0-2 1,0 1-1,1 0 1,0 0-1,0 0 1,0 1-1,3 8 1,-4-14-63,1 0 0,1 0-1,-1 0 1,0 0 0,0 0 0,0 0 0,0 0-1,1 0 1,-1 0 0,1 0 0,-1 0 0,1 0 0,-1 1-1,1-2 1,-1 1 0,1 0 0,0 0 0,-1 0-1,1-1 1,0 1 0,0 0 0,-1-1 0,1 1-1,0 0 1,0-1 0,0 1 0,0-1 0,0 0 0,0 1-1,0-1 1,0 0 0,0 0 0,0 1 0,0-1-1,0 0 1,0 0 0,0 0 0,0 0 0,0 0-1,0 0 1,0-1 0,0 1 0,0 0 0,0 0 0,0-1-1,0 1 1,0-1 0,0 1 0,0-1 0,1 0-1,0-1 3,-1 1-1,0-1 0,1 1 0,-1-2 0,0 2 0,1-1 1,-1 0-1,0 0 0,0 1 0,0-1 0,-1 0 1,1 0-1,0 0 0,-1 0 0,1 0 0,-1 0 0,0 0 1,1-3-1,0-45 72,-1 39 16,0 11-115,0 38 366,-1-36-347,1 0 0,0 0 0,0 1 0,0-1 1,0 0-1,1 1 0,-1-1 0,0 1 0,1-1 0,0 0 0,-1 1 1,1-1-1,0 0 0,0 0 0,0 0 0,0 0 0,1 0 0,-1 0 1,0-1-1,1 1 0,-1 0 0,1-1 0,0 1 0,0-1 1,-1 1-1,1 0 0,0-1 0,0 0 0,0 0 0,0 0 0,0 0 1,1-1-1,-1 1 0,0 0 0,0-1 0,0 0 0,1 1 1,-1-1-1,3 0 0,-2-1-236,0 1 0,0-1 0,0 1 0,0-1 0,0 0 0,0 0 0,0 0 0,0-1 0,0 0 0,0 0 0,-1 0 0,4-2 0,-4 2-266,1 0-1,0-1 1,-1 1 0,0-1-1,0 0 1,0 0 0,0 0 0,0 0-1,0-1 1,-1 1 0,1-1-1,0-4 1,4-33-2470,-5 13 9006,-1 70-2302,5-2-2817,-5-39-897,1 0-1,-1 0 0,0 0 1,1 1-1,-1 0 0,1-1 1,0 0-1,-1 0 0,1 0 1,0 0-1,0 0 0,-1 0 1,1-1-1,0 1 0,0 0 0,0 0 1,0 0-1,0-1 0,0 1 1,0-1-1,1 1 0,-1-1 1,0 1-1,0-1 0,0 0 1,0 1-1,1-1 0,1 0 1,-1-3 6,1 1 0,-1-1 1,0 0-1,0 0 0,0-2 1,0 2-1,-1 0 0,1-1 1,-1 1-1,0-1 0,1-4 1,0 2-4,2-6-214,8-15 899,-5 31 25,1 14-109,-4-9-491,-1 1 0,1-1 0,0-1 0,1 0 0,0 1 0,0-1 0,10 11 0,-14-18-316,1 2 1,0-1-1,0 0 1,1-1-1,-1 0 1,0 1-1,0-1 1,1 0-1,-1 0 1,1 0-1,-1 0 1,1-1-1,2 1 1,-2 0-246,0-1 1,0-1 0,0 1-1,0 0 1,0-1-1,0 1 1,0-1 0,0 0-1,0 0 1,0 0 0,-1-1-1,1 1 1,0-1-1,2-1 1,9-10-4040,-2 0 192</inkml:trace>
  <inkml:trace contextRef="#ctx0" brushRef="#br0" timeOffset="7830.11">1258 750 3169,'0'0'12644,"-6"0"-11084,4 1-1435,0-1 0,0 0 0,1 1 0,-1-1 0,0 1 0,0 0 0,0-1 0,1 1 0,-1 0-1,0 0 1,1 0 0,-1 0 0,0 1 0,1-1 0,0 0 0,-1 1 0,1-1 0,0 1 0,0-1 0,-1 1-1,0 1 1,0 3 32,0-2-1,1 0 0,-1 1 1,1 0-1,0-1 0,0 1 1,0 0-1,1 0 0,0 8 1,-1-11-167,1-1 1,0 1-1,1 0 1,-1-1-1,0 1 1,0-1-1,1 1 1,-1-1-1,1 2 1,-1-1-1,1-1 1,0 0-1,0 1 1,-1-1-1,1 1 1,0-1-1,0 0 1,0 0 0,1 1-1,-1-1 1,0 0-1,0 0 1,1 0-1,-1 0 1,0-1-1,1 1 1,1 1-1,1-1-730,0 0 0,0 0 1,-1-1-1,1 1 0,0-1 0,0 1 0,0-1 0,0-1 0,0 1 1,5-2-1,14-4-7115</inkml:trace>
  <inkml:trace contextRef="#ctx0" brushRef="#br0" timeOffset="8186.75">1395 750 11845,'0'0'5822,"30"-13"-3640,-29 11-2110,1 0 1,-1 0-1,0 0 0,0 0 1,0 0-1,0-1 0,0 1 0,0 0 1,-1 0-1,1-1 0,0-5 1,-6-2 148,-11 15-267,14-2 44,-1 0 0,1 1 0,-1-1 0,1 0-1,0 0 1,0 0 0,1 1 0,-1-1 0,1 1 0,-1-1-1,1 1 1,0 1 0,1-2 0,-1 1 0,1 0 0,-1 0-1,1-1 1,1 8 0,-2-6 3,1-1-1,0 0 1,1 0-1,-1 0 1,1 0-1,0 0 1,0 0-1,0 1 1,0-1-1,0 0 1,1-1-1,0 1 1,0-1-1,0 1 1,0-1-1,1 0 1,3 6-1,-3-7-77,0-1 0,0 1 0,0-1 0,0 0 0,0 0 0,0-1 0,0 1 0,0-1 0,0 1 0,0-1 0,1 0 0,-1 0 0,0 0 0,0-1-1,5 0 1,20-7-3448,-4-3-3536,-10 3-1020</inkml:trace>
  <inkml:trace contextRef="#ctx0" brushRef="#br0" timeOffset="10382.34">299 1204 4578,'0'0'9562,"-1"-1"-9481,1 1 0,-1-1 1,0 1-1,1 0 0,-1-1 1,0 1-1,1 0 0,-1-1 1,0 1-1,0 0 0,1 0 0,-1 0 1,0 0-1,0 0 0,1 0 1,-1 0-1,0 0 0,0 0 1,1 0-1,-2 0 0,1 2-11,0 1 0,0-1 0,0 0 0,1 1 0,-1-1 0,0 0 0,1 1 0,0-1 0,0 2 0,0-2 0,0 1 0,0-1 0,1 5 0,-1 1 191,0 26 631,-2-14-617,2-1 1,0 2 0,2-2-1,0 1 1,1 0 0,0-2 0,12 34-1,-15-141 83,2 29-372,-2 21 36,2-69-647,-1 98 556,1 0 0,0 0 1,0 0-1,1 0 0,0 0 1,0 1-1,1-1 0,7-10 0,-10 18 77,0 0-1,0 0 0,1 0 0,-1 0 1,1 0-1,-1 0 0,1 1 0,0-1 1,0 1-1,4-3 0,-6 4-1,1-2 0,0 2-1,-1 0 1,1 0 0,0-1 0,0 1-1,-1 0 1,1 0 0,0 0 0,0 0 0,-1 0-1,1 0 1,0 0 0,0 0 0,-1 1-1,1-1 1,0 0 0,-1 0 0,1 2-1,0-2 1,0 0 0,0 1 0,1 1 20,0 0 0,-1 0 1,1 0-1,-1-1 0,0 2 1,0-1-1,1 0 0,-1 0 1,0 0-1,-1 0 0,1 1 1,0-1-1,-1 0 0,1 2 1,-1-2-1,0 1 0,0-1 1,0 4-1,-1 7-38,0 1 1,-1 0 0,0-1-1,-1 1 1,0-1 0,-2 0-1,1 0 1,-1-1-1,-1 1 1,0-1 0,-1-1-1,0 2 1,-1-3-1,-14 19 1,22-29 4,-1 0 0,1 0 0,0 0-1,0 1 1,0-1 0,-1 0 0,1 0 0,0 0 0,0 0 0,-1 1-1,1-1 1,0 0 0,0 0 0,-1 0 0,1 0 0,0 0-1,0 0 1,-1 0 0,1 0 0,0 0 0,0 0 0,-1 0 0,1 0-1,0 0 1,-1 0 0,1 0 0,0 0 0,0 0 0,-1 0-1,1 0 1,0 0 0,0 0 0,-1-1 0,1 1 0,0 0 0,0 0-1,-1 0 1,1 0 0,0-1 0,0 1 0,0 0 0,0 0-1,-1 0 1,1-1 0,0 1 0,0 0 0,0-1 0,-4-18-177,4 18 182,0 1 0,0-1 0,0 0 0,0 0 0,1 1 0,-1-1 0,0 0 1,0 1-1,0-1 0,1 0 0,-1 1 0,0-1 0,1 0 0,-1 1 0,1-1 0,-1 0 0,1 1 0,-1-1 0,1 1 0,-1-1 0,1 1 0,0-1 0,0 1 6,1 0-1,-1-1 0,0 1 1,0 0-1,0 0 0,0 1 0,0-1 1,0 0-1,1 0 0,-1 0 1,0 1-1,0-1 0,0 0 1,0 1-1,0-1 0,0 1 1,0 0-1,0-1 0,0 1 1,0 0-1,1 1 0,52 45 104,-40-32 111,1-2-1,31 21 1,-2-14-3165,9-13-4291,-51-7 6848,0 0 0,0 0 0,1-1 1,-1 1-1,0 0 0,0-1 1,0 0-1,0 1 0,0-1 1,0 0-1,0 0 0,0 0 1,0 0-1,0-1 0,0 1 1,0 0-1,-1-1 0,4-4 0,-3 3 484,1-1 0,-1 0 0,0 1 0,0-1 0,-1 0 0,1 0 0,-1 0 0,0-1 0,1-6 0,0-3 1096,0-2-1,-2 1 1,0 0-1,-1 0 0,-2-17 1,3 32-1094,0-1 0,0 0 0,0 0 0,0 0 0,0 0 1,0 0-1,0 0 0,0 0 0,0 1 0,0-1 0,-1 0 0,1 0 1,0 0-1,-1 0 0,1 1 0,-1-1 0,1 0 0,-1 0 0,1 1 0,-1-1 1,1-1-1,-1 2 0,0-1 0,1 1 0,-1-1 0,0 0 0,1 1 0,-1 0 1,0-1-1,0 1 0,0-1 0,1 1 0,-1 0 0,0 0 0,0-1 0,0 1 1,0 0-1,0 0 0,0 0 0,1 0 0,-1 0 0,0 0 0,-1 1 0,-1-1 3,1 1-1,1 1 0,-1-1 1,0 0-1,0 1 0,0 0 1,1-1-1,-1 1 1,1-1-1,-1 1 0,1 0 1,-1 0-1,1 0 0,0 0 1,0 0-1,-1 3 0,-1 4 164,1 1 0,0-1 0,0 1 0,1 0 0,1 0 0,0 15 0,0-22-230,0-1-1,0 0 0,1 1 1,-1-1-1,1 0 1,-1 1-1,1-1 0,0 0 1,0 0-1,0 1 1,0-1-1,0 0 0,4 4 1,-4-5-24,0 0-1,0 0 1,0-1 0,0 1 0,0-1 0,1 1-1,-1-1 1,0 1 0,1-1 0,-1 0-1,0 0 1,0 0 0,1 1 0,-1-1 0,0 0-1,1-1 1,-1 1 0,0 0 0,1 0 0,-1-1-1,0 1 1,0 0 0,1-1 0,-1 1 0,0-1-1,0 0 1,2-1 0,-1 0-1,1-2 0,-1 2 1,0-1-1,1 0 0,-1 0 0,-1 0 0,1 0 1,0-1-1,-1 1 0,0 0 0,0-1 0,0 0 1,0 0-1,1-5 0,-1 4 45,0 14 73,-1-6-113,0 0-1,1-1 1,-1 0-1,1 2 1,0-2-1,-1 1 1,1-1-1,0 0 1,1 1-1,-1-1 0,0 0 1,1 0-1,-1 0 1,1 0-1,0 0 1,-1-1-1,1 1 1,0 0-1,0-1 1,0 2-1,0-2 0,1 0 1,-1 1-1,0-1 1,0 0-1,1-1 1,-1 1-1,1 0 1,-1-1-1,0 1 1,1-1-1,-1 0 0,1 0 1,-1 0-1,1 0 1,-1 0-1,1 0 1,-1-1-1,1 1 1,-1-1-1,1 0 1,-1 0-1,0 0 0,1 0 1,-1 0-1,0 0 1,0-1-1,0 0 1,0 0-1,0 1 1,0-1-1,0 0 0,-1 0 1,1 0-1,-1 0 1,1 0-1,1-3 1,3-14-41,0 5 199,1 30 329,-7-13-448,1 1 0,0-1 0,0 0 0,0 0 0,0 0-1,0 0 1,1-1 0,-1 1 0,1 0 0,0-1 0,0 1 0,0-1 0,0 1 0,0 0 0,4 2 0,-5-5-45,0 1 0,0-1 0,-1 0 0,1 0 0,0 1 0,0-1 0,0 0 0,0 0 1,0 0-1,-1 0 0,1 0 0,0 0 0,0 0 0,0 0 0,0 0 0,0-1 1,-1 1-1,1 0 0,0-1 0,0 1 0,1-1 0,19-24 24,5-22-273,-25 47 226,1 0-1,-1 1 1,0-1-1,0 1 1,1-1-1,-1 1 0,0-1 1,0 1-1,0 0 1,0 0-1,0-1 1,0 1-1,0 0 0,0 0 1,0 0-1,0 0 1,-1 0-1,2 2 0,10 8 59,-10-11-34,0 1-1,0-1 1,1 0 0,-1 0 0,0 0-1,0 0 1,1 0 0,-1 0-1,0 0 1,1-1 0,-1 0 0,0 1-1,0-1 1,0 0 0,0 0-1,0 0 1,0 0 0,0 0 0,0 0-1,0-1 1,0 1 0,0-1-1,-1 1 1,1-1 0,-1 0-1,1 0 1,-1 1 0,0-1 0,2-4-1,0 0 1,0 1-1,0-1 0,-1 0 0,0 1 1,0-1-1,-1-1 0,1 1 1,-1 0-1,0-12 0,-1 18 39,0 14-34,0 31-17,2 2 0,1-2 0,14 65 0,-13-91 28,0-1 0,-1 1-1,-1 0 1,0 0 0,-2 22 0,0-42-19,0 1 0,-1-1 0,1 0 0,0 1 0,-1-1 0,1 1 0,0-1 0,-1 1 0,1-1 0,0 1 0,-1-1 0,1 1 0,-1-1 0,1 1 0,-1-1 0,1 1 0,-1 0 0,0-1 0,1 1 0,-1 0 0,1 0 0,-1-1 0,0 1 0,1 0 0,-1 0 0,1 0 0,-1 0 0,0 0 0,1 0 0,-1 0 0,0 0 0,1 0 0,-1 0 0,0 0 0,1 0 0,-1 0 0,0 1 0,1-1 0,-1 0 0,1 0 0,-1 1 0,1-1 0,-1 0 0,0 1 0,1-1 0,-1 1 0,1-1 0,0 1 0,-1-1 0,1 1 0,-1-1 0,1 1 0,0-1 0,-1 1 0,1-1 0,0 1 0,0 0 0,-1-1 1,1 1-1,0-1 0,0 2 0,-1-13-163,2-1 0,0 2 0,0-1 0,0-1 0,2 1 0,-1 1 0,8-19 0,37-74-3356,-33 76 2435,-2 1 0,18-53 0,-29 78 1065,2-9-33,0 0 0,-1-1 0,0 1-1,0-1 1,-1 0 0,0 1 0,-1-1 0,-1-11-1,1 21 102,0 1 1,0-1-1,0 0 0,0 1 0,-1-1 0,1 1 0,0-1 1,0 1-1,0-1 0,0 1 0,-1 0 0,1-1 0,0 1 0,0-1 1,-1 1-1,1-1 0,0 1 0,-1 0 0,1-1 0,-1 1 1,1 0-1,0-1 0,-1 1 0,1 0 0,-1-1 0,1 1 0,-1 0 1,1 0-1,-1 0 0,1 0 0,-1-1 0,1 1 0,-1 0 0,1 0 1,-1 0-1,1 0 0,-1 0 0,1 0 0,-1 0 0,1 0 1,-1 0-1,1 1 0,-1-1 0,1 0 0,-1 0 0,1 0 0,-1 1 1,-1 0 53,1 0 1,-1 0-1,1 0 0,-1 0 1,1 0-1,0 0 1,0 0-1,0 0 1,-1 1-1,1-1 1,0 0-1,1 1 1,-2 2-1,-1 4 120,0 0 0,1 0 0,0 0 0,1 0-1,0 1 1,0-1 0,1 0 0,0 1 0,0 0 0,1-1-1,0 0 1,2 10 0,-2-15-195,0 1 1,0 0-1,1-1 0,-1 0 1,1 1-1,0-1 0,0 0 1,0 1-1,0-1 0,0 0 1,1 0-1,-1 0 0,1 0 1,0-1-1,-1 0 0,1 1 1,1-1-1,-1 0 0,0-1 1,0 1-1,1 1 0,-1-2 1,1 0-1,-1 0 0,1 0 1,-1 0-1,1 0 0,4-1 1,55-1-553,-25-13-5455,-29 8-1174</inkml:trace>
  <inkml:trace contextRef="#ctx0" brushRef="#br0" timeOffset="12087.5">327 1677 7155,'0'0'8895,"0"6"-8212,0 22 529,2-1 0,7 51 0,-8-102-1105,1 0 0,0 2-1,2-2 1,6-23 0,-10 47-111,0 0 1,0 0-1,0-1 0,0 1 0,0 0 1,0 0-1,1-2 0,-1 2 1,0 0-1,0 0 0,0-1 1,0 1-1,0 0 0,0 0 1,1 0-1,-1-1 0,0 1 0,0 0 1,0 0-1,0 0 0,1 0 1,-1-1-1,0 1 0,0 0 1,1 0-1,-1 0 0,0 0 1,0 0-1,0 0 0,1 0 0,-1 0 1,0 0-1,0 0 0,1 0 1,-1 0-1,0 0 0,0 0 1,1 0-1,-1 0 0,0 0 1,0 0-1,1 0 0,-1 0 0,0 0 1,1 0-1,10 13-67,3 16 106,-6-10 31,-6-13-19,0 2 0,1-2-1,-1 1 1,2-1 0,-1 0 0,0 0 0,1 1-1,0-2 1,1 0 0,-1 1 0,11 8-1,-15-14-34,1 0-1,0 0 0,0 0 0,0 0 0,-1 0 0,1-2 0,0 2 0,0 0 0,-1-1 0,1 1 0,0 0 1,-1-1-1,1 1 0,0-1 0,-1 1 0,1-1 0,0 0 0,-1 1 0,1-1 0,-1 1 0,1-1 1,-1 0-1,0 0 0,1 1 0,-1-1 0,0 0 0,1 0 0,-1 1 0,0-2 0,13-30 42,-11 28-38,6-20 18,-7 18-34,1 0-1,0 1 1,0-1 0,0 1 0,1-1 0,-1 1 0,6-6 0,1 45-146,-8-21 235,1 1 1,1 0 0,0-1-1,0 1 1,6 14-1,-7-26-149,-1 1 0,1 0 0,-1-1 0,1 1 0,0-1 0,0 0 0,0 1-1,0-1 1,0 0 0,0 0 0,0 0 0,4 3 0,-3-4-193,-1 0 0,1 0-1,-1 0 1,1-1 0,-1 1 0,1-1 0,-1 1 0,1-1 0,0 0-1,-1 0 1,1 0 0,-1 0 0,1-1 0,0 1 0,-1-1 0,5-1-1,-4 0 128,0 0 0,0-1 0,0 1-1,-1 0 1,1 0 0,0-1 0,-1 1-1,1-1 1,-1 0 0,0 0 0,0 0 0,0 0-1,-1 0 1,1 0 0,-1-1 0,1 0-1,-1 1 1,0-1 0,0 1 0,-1-1-1,1 1 1,-1-1 0,1-5 0,-1 7 201,1 0 1,-1 0-1,0 0 0,0 0 1,0 0-1,0 0 1,0-1-1,0 1 1,0 0-1,-1 0 1,1 0-1,-1 0 1,0 0-1,1 0 1,-1-1-1,0 1 1,0 0-1,0 0 1,0 0-1,-1 1 1,1-1-1,0 0 0,-1 1 1,1-1-1,-1 1 1,0 0-1,1-1 1,-1 1-1,0 0 1,0 0-1,0 0 1,0 0-1,1 0 1,-1 1-1,-1-1 1,1 0-1,0 1 1,-3-1-1,3 2 4,1 0-1,-1 0 1,0-1-1,0 1 1,1 0-1,-1 1 1,1-1-1,-1 0 1,1 0 0,0 1-1,-1-1 1,1 0-1,0 1 1,0 0-1,0-1 1,0 1-1,0 0 1,0-1 0,0 1-1,1 0 1,-1 0-1,1 1 1,-1-2-1,1 1 1,0 0-1,-1 0 1,1 3-1,-1 3 92,0 0-1,0 1 0,1-1 0,0 0 0,2 14 0,-2-21-160,0 0-1,0 0 1,0 0-1,1 0 1,-1 0-1,0 0 1,1 0-1,-1 0 1,1 0-1,-1 0 1,1 0-1,0 0 1,-1 0-1,1 0 1,0-1-1,0 1 1,-1 0-1,1 0 1,0-1-1,0 1 1,0-1-1,0 1 1,0-1 0,0 1-1,0-1 1,0 0-1,0 1 1,0-1-1,0 0 1,0 0-1,0 0 1,0 0-1,0 0 1,0 0-1,0 0 1,1 0-1,-1 0 1,0 0-1,0 0 1,0-1-1,0 1 1,0-1-1,0 1 1,0-1-1,0 1 1,0-1-1,2-1-4,0 1 0,-1 0-1,1-1 1,-1 0-1,1 0 1,-1 0 0,0 0-1,0 0 1,0 0-1,0 0 1,0-1 0,0 1-1,-1-2 1,1 2-1,-1-1 1,2-3 0,2-61 31,-5 59-2,0 8 40,0 18 139,1-12-195,1 0 1,-1-1-1,1 0 0,0 1 1,0-1-1,0 1 0,1-1 1,0-1-1,0 1 0,0 0 1,1-1-1,-1 0 0,1 0 0,0 1 1,0-1-1,0-1 0,1 1 1,-1-1-1,1 0 0,0 0 1,0-1-1,6 3 0,-7-4-290,0 0-1,-1 1 1,1-1-1,0 0 1,0-1 0,0 0-1,0 0 1,0 0-1,0 0 1,0 0-1,0-1 1,0 0-1,6-2 1,-6 1-298,-1 0 1,1 0-1,0 0 1,0 0-1,-1 0 1,1-1-1,-1 0 1,0 0-1,0 0 1,0 0-1,0 0 1,0-1-1,-1 0 1,4-5-1,-4 4 295,0 0 0,0 0 0,-1 1 0,1-2 0,-1 1 0,0-1 0,-1 1 0,1-7 0,-3-43 5166,-3 47 1399,-2 16-4418,-2 17-1547,6-15-253,0 1 0,0 1 1,1-1-1,1 1 0,-1 20 1,-14-55-2099,13 12 2097,0 0 1,1 1-1,0-2 0,-2-20 1,5 31-51,-1 1 1,0 0-1,1-1 1,-1 1-1,1 0 1,-1-1 0,0 1-1,1 0 1,-1 0-1,1 0 1,-1 0-1,1-1 1,-1 1-1,1 0 1,-1 0 0,0 0-1,1 0 1,-1 0-1,1 0 1,-1 0-1,1 0 1,-1 0-1,1 0 1,-1 1-1,1-1 1,-1 0 0,0 0-1,1 0 1,-1 0-1,1 1 1,-1-1-1,0 0 1,1 0-1,-1 1 1,1-1-1,-1 0 1,0 1 0,0-1-1,1 0 1,-1 1-1,1 0 1,18 13 146,13 15 66,12 9-352,-23-9-5221,-18-21-1268</inkml:trace>
  <inkml:trace contextRef="#ctx0" brushRef="#br0" timeOffset="12704.34">1255 1775 2945,'0'0'16872,"-19"-1"-16600,12 18 192,-2 4-47,0-3-353,2 3-16,2-3-48,5-3-1425,0-3-3409</inkml:trace>
  <inkml:trace contextRef="#ctx0" brushRef="#br0" timeOffset="13788.44">1389 1652 9925,'0'0'4666,"3"9"-3690,0-1-891,4 12 471,0 0 1,-2-1 0,0 2-1,2 28 1,-7-49-498,0-31 389,0 9-437,-1 14-41,0 0 1,1 0 0,0 1-1,1-2 1,-1 2 0,1-1-1,1 1 1,0 0 0,3-13-1,-5 20 29,1 0 0,-1 0-1,0 0 1,0-1 0,0 1 0,0 0-1,0 0 1,0 0 0,1 0-1,-1-1 1,0 1 0,0 0 0,0 0-1,0 0 1,1 0 0,-1 0-1,0-1 1,0 1 0,0 0 0,1 0-1,-1 0 1,0 0 0,0 0-1,1 0 1,-1 0 0,0 0 0,0 0-1,0 0 1,1 0 0,-1 0-1,0 0 1,0 0 0,1 0 0,-1 0-1,0 0 1,0 0 0,0 0-1,1 0 1,-1 1 0,0-1 0,0 0-1,0 0 1,1 0 0,8 12 79,3 15 242,-4-3 133,-6-16-361,1-1 1,-1 1-1,1 0 1,0-1-1,1 0 0,0 0 1,9 13-1,-13-20-80,1 0-1,-1 0 0,1 0 1,0-1-1,-1 1 0,1 0 1,-1 0-1,1 0 0,0 0 1,-1-1-1,1 1 0,-1 0 1,1 0-1,-1-1 0,1 1 1,-1 0-1,1-1 1,-1 1-1,1-1 0,-1 1 1,0 0-1,1-1 0,-1 1 1,0-1-1,1 1 0,-1-1 1,0 0-1,1 1 0,-1-1 1,0 1-1,0-1 0,0 1 1,0-1-1,0-1 0,1 2 1,-1-1-1,0 1 1,0-2-1,8-26-3,-3-6-208,-5 24 10,1 1 0,1 1 0,0 0 0,4-15 0,1 70 636,-5-30-130,1 0 1,9 31 0,-11-44-288,0-1 0,0 1 0,0-1 1,1 1-1,-1-1 0,1 0 0,0 0 0,0 2 1,0-2-1,1-1 0,-1 1 0,1 0 0,-1 0 1,1-1-1,0 0 0,0 1 0,0-1 0,0 0 1,5 1-1,-7-2-18,0-1 0,0 0 0,0 1 0,0-1 0,0 0 0,0 0 1,1 0-1,-1 0 0,0 0 0,0 0 0,0 0 0,0-1 0,0 1 0,0 0 0,0-1 1,0 1-1,0-1 0,0 1 0,0-1 0,0 1 0,0-1 0,0 0 0,0 1 0,0-1 1,1-1-1,0-1-1,0 1-1,-1-1 1,1 0 0,-1 0 0,1 0 0,-1 0 0,0-1-1,0 1 1,0-4 0,2-8 32,-1-1-1,-1-28 0,-1 41-21,0-22 8,-1 44 218,1 39 448,0-54-702,1-1 1,0 0-1,0 0 0,0 0 0,0-1 0,0 1 0,0 0 1,1-1-1,-1 1 0,1-1 0,0 1 0,0-1 1,0 1-1,0-1 0,0 0 0,0 0 0,1 0 0,-1 0 1,1-1-1,4 3 0,-6-3-159,1-1 0,-1 1-1,1-1 1,-1 0 0,0 0 0,1 1 0,-1-1-1,1 0 1,-1 0 0,1 0 0,-1-1 0,0 1 0,1 0-1,-1-1 1,1 1 0,-1 0 0,0-1 0,0 0-1,1 1 1,-1-1 0,0 0 0,0 1 0,1-1-1,-1 0 1,0 0 0,0 0 0,0 0 0,0 0-1,-1-1 1,1 1 0,0 0 0,0 0 0,0 0-1,-1-2 1,1 2 0,-1 0 0,1-1 0,-1 1-1,0-1 1,1 1 0,-1 0 0,0-1 0,0-2-1,3-11-810,-1-2-1,-1 2 1,0-2-1,-1 2 1,-2-19 0,-11-23 2390,11 52-514,0 0 1,0 1-1,-1-1 1,0-1-1,0 2 1,0 0-1,-7-8 1,10 39 692,4 9-9804,1-22-3171</inkml:trace>
  <inkml:trace contextRef="#ctx0" brushRef="#br0" timeOffset="14143.38">1784 1693 0,'0'0'17299,"2"6"-16126,-1-4-1085,25 51 1480,-26-52-1547,1 0 0,-1 0 1,1-1-1,-1 1 0,1 0 0,0 0 0,-1 0 0,1 0 0,0-1 0,0 1 0,-1 0 0,1-1 0,0 1 0,0 0 0,0-1 0,0 1 0,0-1 0,0 1 1,0-1-1,0 0 0,0 0 0,0 1 0,0-1 0,0 0 0,0 0 0,0 0 0,0 0 0,0 0 0,0 0 0,0 0 0,0 0 0,0-1 0,0 1 0,0 0 1,0-1-1,0 1 0,0 0 0,0-1 0,0 1 0,0-1 0,0 0 0,0 1 0,-1-1 0,1 0 0,0 1 0,0-1 0,-1 0 0,1 0 0,0 0 0,-1 0 1,1 0-1,-1 0 0,1-1 0,8-14-3,-7 13 13,0-1-1,0 1 0,0-1 0,0 1 0,1 0 0,-1 0 0,1 0 1,4-5-1,-5 8-10,-1-1 1,0 1-1,1-1 0,-1 1 1,0 0-1,1 0 0,-1 0 1,0-1-1,1 1 1,-1 0-1,1 1 0,-1-1 1,0 0-1,1 0 1,-1 1-1,0-1 0,1 0 1,-1 1-1,0 0 1,0-1-1,1 1 0,-1 0 1,0-1-1,0 2 1,0-1-1,0 0 0,0 0 1,0 0-1,1 2 0,4 2-187,5 6 536,-4-7-4652</inkml:trace>
  <inkml:trace contextRef="#ctx0" brushRef="#br0" timeOffset="15202.51">1917 150 4978,'0'0'563,"9"-5"331,-2 1-561,-1 0 120,0 0 0,0 0 0,0 1 0,0 0 0,1-1 0,0 2 0,-1 0 0,1 0 0,12-2 1,-18 4-372,0 1 1,0-1-1,0 1 1,0-1-1,-1 1 1,1-1-1,0 1 1,0-1 0,-1 1-1,1 0 1,0 0-1,-1-1 1,1 1-1,0 0 1,-1 0 0,1 0-1,-1-1 1,0 2-1,1-1 1,-1 0-1,0 0 1,1 0-1,-1 0 1,0 0 0,0 0-1,0 0 1,0 0-1,0 0 1,0 1-1,2 38 975,-2-34-791,-8 121 2371,4-86-2024,2 1-1,5 83 1,-1-112-585,0 0 0,0-1 0,1 0-1,1 1 1,0-1 0,1 0 0,0 0 0,0-1 0,1 0-1,1 1 1,0-2 0,0 0 0,1 1 0,10 8-1,-16-17-29,0 0-1,0 0 0,0 0 0,0 1 0,1-1 0,-1 0 0,0-1 0,1 1 0,0-1 0,-1 0 0,1 1 0,0-1 0,-1 0 0,1-1 1,0 1-1,0 0 0,0-1 0,0 0 0,0 0 0,0 0 0,0 0 0,0 0 0,0 0 0,5-2 0,-6 0 0,1 1 1,-1-1-1,1 0 0,-1 0 1,0 0-1,0 0 0,0-1 0,0 0 1,0 1-1,-1-1 0,1 1 0,-1-1 1,1 0-1,-1 1 0,0-1 1,0 0-1,0 0 0,0 0 0,-1-1 1,1 1-1,-1 0 0,0 0 0,0-5 1,-4-55 375,4 107-112,-1-5-197,2-2-1,9 70 0,34 158 10,47 214-2,-84-455-70,-3-11 57,0 0 0,-1 0 0,0 1 0,-1 0 0,0-1 0,-1 1 0,0-1 0,-3 22 0,1-33-45,1-1 0,-1 0 1,0 0-1,0 1 0,0-1 0,0 0 0,-1 0 0,1 0 0,0-1 1,0 1-1,-1 1 0,1-1 0,0-1 0,-1 1 0,1-1 0,0 1 1,-1-1-1,1 1 0,-1-1 0,1 0 0,-1 0 0,1 0 0,-1 0 1,1 0-1,-1 0 0,1 0 0,-1 0 0,1-1 0,-3 0 0,-1 1-89,0-1-1,0 0 1,0-1-1,0 0 0,0 0 1,0 1-1,-8-6 0,8 2-791,-1 0 0,1 0-1,0-1 1,1 0-1,-1 0 1,1 0 0,-6-13-1,-1-7-4808</inkml:trace>
  <inkml:trace contextRef="#ctx0" brushRef="#br0" timeOffset="17198.55">2380 171 2721,'0'0'6142,"-3"-24"-1907,1 14 2385,4 34-6209,1-2 0,0 2 0,8 23 0,-2-9-219,-1-5 157,-6-27 57,-6-23-225,-2-11-409,1-1-1,1 1 0,-1-48 0,28 101 26,-11-7 251,-1 1 0,0 0 1,-2 0-1,13 37 0,-23-73-32,2 0 0,-1 0 0,2 0 0,0 1 0,1-2 0,8-24 0,-11 42-20,0-1 0,0 1 1,0 0-1,0-1 1,1 1-1,-1 0 0,0-1 1,0 1-1,0 0 1,0-1-1,1 1 1,-1 0-1,0-1 0,0 1 1,0 0-1,1-1 1,-1 1-1,0 0 0,1 0 1,-1 0-1,0-1 1,0 1-1,1 0 0,-1 0 1,0 0-1,1 0 1,-1-1-1,0 1 0,1 0 1,-1 0-1,1 0 1,-1 0-1,0 0 0,1 0 1,-1 0-1,0 0 1,1 0-1,-1 0 1,0 0-1,1 0 0,-1 1 1,1-1-1,-1 0 1,0 0-1,1 0 0,-1 0 1,0 0-1,0 1 1,1-1-1,-1 0 0,0 0 1,1 1-1,-1-1 1,0 0-1,0 1 0,0-1 1,1 0-1,-1 1 1,12 13 49,-12-14-46,5 10 82,0 1-1,0 0 1,-1 0-1,0 1 0,-1-1 1,0 0-1,-1 1 1,1 14-1,12 49-1363,-10-65-2026,5-7-3509,-3-3 1455</inkml:trace>
  <inkml:trace contextRef="#ctx0" brushRef="#br0" timeOffset="18976.27">2619 271 7507,'0'0'8594,"2"-5"-7815,10-19 155,-9 19-742,1-1-1,-1 0 1,0-1-1,-1 1 1,1 0-1,-1-1 1,-1 1-1,1-2 1,0-10-1,-2 12 465,-2 10-236,-1 22-64,-3 39-8,6-61-363,-1-1 0,2 0 1,-1 0-1,0 0 0,1 0 0,-1 1 1,1-1-1,0 0 0,0 0 1,0-1-1,0 2 0,1-1 1,-1 0-1,1 0 0,-1-1 1,1 1-1,0-1 0,0 0 1,0 1-1,1-1 0,-1 0 1,0 0-1,1 0 0,-1 0 1,1-1-1,0 2 0,5 0 1,-4-2-240,0 0 0,0 0 0,-1-1 0,1 1 0,0-1 0,0 0 0,0 0 0,-1-1 0,1 1 0,0-1 0,0 0 0,0 0 0,-1 0 0,1 0 0,3-4 0,-3 3 46,-1 0-1,0-1 0,0 1 0,0-1 1,0 0-1,0 1 0,-1-1 0,1-1 1,-1 1-1,0 0 0,0-2 0,0 2 1,0-1-1,0 1 0,-1-1 0,0 0 0,1-5 1,-1 7 246,0-2 0,0 1 0,-1 0 1,1 0-1,-1 1 0,0-1 1,0 0-1,0 0 0,0 0 0,0 0 1,-1 0-1,1 1 0,-1-2 0,0 1 1,0 0-1,0 1 0,0-1 0,0 1 1,-1-1-1,1 1 0,-1-1 0,0 1 1,1 0-1,-5-4 0,6 6 47,-1 0 0,0 0 1,0 1-1,1-1 0,-1 0 0,0 0 0,1 0 0,-1 1 0,0-1 0,1 0 1,-1 1-1,0-1 0,1 0 0,-1 1 0,1-1 0,-1 1 0,0-1 0,1 1 0,0-1 1,-1 1-1,1-1 0,-1 1 0,1 0 0,-1-1 0,1 1 0,0 0 0,0-1 1,-1 1-1,1 0 0,0 0 0,0-1 0,0 1 0,0 0 0,0-1 0,0 2 1,-9 30 616,9 12 168,8-29-606,-7-15-251,0 0-1,0 0 0,-1 0 0,1 0 0,0 0 1,0 0-1,-1 0 0,1-1 0,0 1 0,-1 0 1,1 0-1,0-1 0,-1 1 0,1-1 0,0 1 1,-1-1-1,1 1 0,-1-1 0,1 1 0,-1-1 1,1 1-1,-1-2 0,1 2 0,-1-1 0,1-1 1,2-2 10,-1 0 1,1-1-1,-1 1 1,0-1-1,0 0 1,-1 0 0,1 0-1,-1 0 1,0 0-1,0 0 1,0-10-1,2 24-22,0-2-1,1 1 0,1-1 1,-1 1-1,1-1 0,0-1 0,0 1 1,9 8-1,-13-14 14,-1 0-1,1 0 1,0 0 0,0 0-1,0 0 1,0-1-1,0 1 1,0 0 0,0 0-1,0-1 1,0 1 0,0-1-1,0 1 1,0-1-1,0 1 1,1-1 0,-1 0-1,0 0 1,0 1 0,0-1-1,1 0 1,-1 0-1,0 0 1,0 0 0,2-1-1,-2 1 4,0-1 1,0 0-1,0 0 0,0 0 0,0 0 0,0-1 0,0 1 0,0 0 0,0 0 0,-1 0 0,1-1 1,0 1-1,-1-1 0,1 0 0,-1 1 0,1 0 0,-1-3 0,3-10 44,-2-1-1,0 1 1,0-19 0,-1 27-88,25 34-227,-23-25 256,1 0 0,-1 0-1,0 0 1,0 0 0,-1 0-1,1 0 1,-1 0-1,0 1 1,1 0 0,-1 0-1,-1-1 1,1 0 0,0 1-1,-1 0 1,0 3 0,0-5 27,-1-1-1,1 1 1,-1 0 0,1 0 0,-1-1 0,0 0 0,0 1 0,0-1 0,0 0 0,0 1 0,0-1 0,0 0 0,0 0 0,0 0 0,0 0 0,-1 0 0,1 0 0,0-1 0,-1 1 0,1 0 0,-1-1 0,1 1 0,-1 0 0,1-1 0,-1 0 0,1 1 0,-1-1 0,0 0 0,1 0 0,-1 0 0,1 0 0,-1 0-1,-2-1 1,3 1 121,11-21-59,1 8-268,-7 10 126,0-1 0,0 1 0,0-1 0,0 0 0,-1-1 0,1 0 0,-1 1 0,0-1 0,-1 1 0,1-1 0,-1 0 1,0 0-1,0-1 0,0 1 0,-1-1 0,0 1 0,0 0 0,1-10 0,-2 15 126,0 36 58,0-33-118,1 0 0,-1 0 0,1 0 0,0 0-1,-1 0 1,1-1 0,1 1 0,-1 0 0,0-1 0,1 1-1,-1-1 1,1 0 0,0 1 0,-1 0 0,1-1 0,0 0 0,0 0-1,1 0 1,3 2 0,-5-3-6,1-1-1,-1 1 1,0-1-1,1 0 1,-1 1-1,0-1 1,1 0 0,-1 0-1,0 0 1,1 0-1,-1 0 1,0 0-1,1 0 1,-1 0-1,0-1 1,1 1 0,-1 0-1,0-1 1,1 0-1,-1 1 1,0-1-1,0 1 1,0-1-1,0 0 1,1 0 0,-1 0-1,0 0 1,0 0-1,-1 0 1,1 0-1,0 0 1,0 0-1,0 0 1,-1-1 0,1 0-1,-1 1 1,1 0-1,-1 0 1,1-1-1,-1 1 1,1-3-1,1-2 1,0 0 0,-1 0-1,1-2 1,-1 2 0,-1 0-1,1-1 1,-1-9 0,0 15-28,9 40-253,-7-35 283,-1-1-1,0 0 1,1 0-1,0 0 1,0-1-1,0 1 1,0 0-1,0-1 1,1 1-1,-1-1 1,1 0-1,-1 0 1,1 1-1,0-1 1,0 0-1,0-1 1,5 3 0,-7-4-1,0 1 1,1-1 0,-1 0 0,0 0-1,0 0 1,0 0 0,0 0 0,0 0 0,0 0-1,0 0 1,0 0 0,0 0 0,0-1 0,0 1-1,0 0 1,0-1 0,0 1 0,0 0 0,0-1-1,0 0 1,0 1 0,1-2 0,-1 1-4,0-1 1,0 1-1,0-2 1,0 1-1,0 1 1,0-1-1,-1 0 1,1 0-1,0 0 1,-1 0-1,1 0 1,-1 0 0,0 0-1,0 0 1,0 0-1,0-3 1,0-65-72,2 69 31,1 1 1,-1 0-1,0 0 1,1 1 0,-1-1-1,0 0 1,1 1-1,-1-1 1,0 1 0,0 0-1,0 0 1,1 0-1,2 2 1,-2 0 28,0 1 0,0-1 0,0 1 0,-1 0 0,1 1-1,-1-1 1,0 0 0,0 1 0,2 4 0,1 6 29,-4-15-23,-1 0 1,0 1-1,1-1 1,-1 0-1,1 0 0,-1 0 1,0 1-1,1-1 0,-1 0 1,1 0-1,-1 0 0,0 0 1,1 0-1,-1 0 1,1 0-1,-1 0 0,1 0 1,-1 0-1,0 0 0,1 0 1,-1 0-1,1 0 1,-1 0-1,1 0 0,-1 0 1,0-1-1,1 1 0,-1 0 1,0 0-1,1 0 1,-1-1-1,1 1 0,-1 0 1,0-1-1,0 1 0,1 0 1,-1-1-1,0 1 0,1 0 1,-1-1-1,0 1 1,0 0-1,0-2 0,0 2 1,1-1-1,-1 1 0,0-1 1,15-21 109,-15 22-111,2-3-28,0 0 1,0-1-1,-1 1 1,0 0-1,1 0 1,-1 0-1,0 0 1,0 0-1,-1 0 1,1-1-1,-1 1 1,1 0-1,-1-1 0,0 0 1,0 1-1,-1-5 1,0 8 26,1-1 0,0 1 0,-1 0 0,1 0 0,-1 0 0,1 0 0,0-1-1,-1 1 1,1 0 0,-1 0 0,1 0 0,-1 0 0,1 0 0,0 0 0,-1 0 0,1 0 0,-1 0 0,1 0 0,-1 0 0,1 1 0,-1-1 0,1 0 0,0 0 0,-1 0-1,1 0 1,0 1 0,-1-1 0,1 0 0,-1 1 0,1-1 0,0 0 0,-1 0 0,1 1 0,0-1 0,0 1 0,-1-1 0,1 0 0,0 1 0,0-1 0,0 0 0,-1 1-1,1-1 1,0 1 0,0-1 0,0 1 0,0-1 0,0 1 0,-11 22 88,9-19-59,1-1 1,0 1-1,-1-1 0,1 1 0,1 1 0,-1-1 1,0-1-1,1 1 0,0 0 0,0 0 0,0 0 1,1-1-1,-1 1 0,1 1 0,-1-1 0,1-1 0,1 1 1,-1-1-1,3 6 0,-3-7-103,1 0 1,-1 0-1,1 1 0,0-2 1,0 1-1,0 0 0,0-1 1,0 1-1,0-1 0,0 0 1,4 2-1,-1-1-594,0-1 1,0 1-1,-1-1 1,1 0-1,0-1 1,10 1-1,6-1-3806</inkml:trace>
  <inkml:trace contextRef="#ctx0" brushRef="#br0" timeOffset="19749.93">3407 157 5138,'0'0'11072,"-3"8"-10181,0 0-633,1-5-179,1-1-1,0 1 1,-1 0 0,1 0-1,1 1 1,-1-1 0,0 0-1,1 0 1,-1 0 0,1 0-1,0 0 1,0 5 0,0-7-50,0 0 0,1 0-1,-1 0 1,0 0 0,0 0 0,1 1 0,-1-1 0,0 0 0,1 0 0,-1 0 0,1 0-1,-1 0 1,1-1 0,0 1 0,-1 0 0,1 0 0,0-1 0,0 1 0,-1 0 0,1-1-1,0 1 1,0-1 0,0 1 0,0-1 0,-1 1 0,1-1 0,0 0 0,0 1 0,0-1-1,0 0 1,0 0 0,0 0 0,0 0 0,0 0 0,0 0 0,0 0 0,0 0 0,0 0 0,1-1-1,0 1-3,-1 0 0,1-1 0,-1 1 0,0-1-1,1 1 1,-1-1 0,0 0 0,1 1-1,-1-1 1,0 0 0,0 0 0,0 0 0,0 0-1,1 0 1,-1 0 0,-1 0 0,1-1 0,0 0-1,0 1 1,0-1 0,-1 1 0,1 0-1,0-1 1,-1 1 0,0-1 0,1-2 0,-5-39 216,4 42-230,-1 0 1,1-1-1,0 1 1,-1 0-1,1-1 1,-1 1-1,1 0 1,-1-1-1,0 1 1,0-1-1,1 1 1,-1 0-1,0 0 1,0 0-1,0 0 1,0 0-1,0 0 1,0 1-1,-1-1 1,1 0-1,0 0 1,0 1-1,0-1 1,-1 1-1,1-1 1,0 1-1,-3-1 1,4 2-10,0 0 1,0 0 0,1 0 0,-1 0-1,1 0 1,-1-1 0,0 1 0,1 0-1,0 0 1,-1 0 0,1-1 0,-1 1 0,1 0-1,0-1 1,-1 1 0,1 0 0,0-1-1,0 1 1,0-1 0,-1 0 0,1 1 0,0-1-1,0 2 1,1-2 0,2 0-18,0 0 1,0 0-1,0 0 1,0-2-1,0 2 1,0-1-1,0 0 1,0 0-1,0-1 1,0 1-1,0-1 1,-1 0-1,1 0 1,-1 0-1,1-1 1,-1 1-1,0-1 1,0 0-1,0 1 1,0-2-1,0 0 1,-1 1-1,1 0 1,-1-1-1,0 1 1,0-1-1,0 0 1,1-5-1,1-3 45,0 2 0,0-1-1,-2 0 1,1 0-1,1-23 1,-4 38-43,0 33 159,8 72 0,-6-97-95,0-1 0,1 0 0,0 1 0,1-2 0,0 1 0,1 0 0,0-1 0,0-1 0,1 1 0,12 15 0,-18-25-39,0 0-1,0 0 0,0-1 0,0 1 1,0 0-1,0 0 0,0-1 0,0 1 1,0 0-1,0 0 0,0-1 0,1 1 0,-1 0 1,0 0-1,0-1 0,0 1 0,0 0 1,1 0-1,-1 0 0,0-1 0,0 1 1,0 0-1,1 0 0,-1 0 0,0 0 0,0-1 1,0 1-1,1 0 0,-1 0 0,0 0 1,0 0-1,1 0 0,-1 0 0,0 0 1,1 0-1,-1 0 0,0 0 0,0 0 0,1 0 1,-1 0-1,0 0 0,0 0 0,1 0 1,-1 0-1,0 0 0,0 0 0,1 0 1,-1 0-1,0 1 0,0-1 0,1 0 0,-1-2-7,-1 0 0,1 0 0,-1-1 0,0 1 0,1 0 0,-1 0 0,0 0 0,0-1 0,0 1 0,-1 0 0,1 1 0,-2-3-1,-81-41-846,84 44 847,0 1 0,0 0-1,0-1 1,0 1-1,0-1 1,0 1-1,0 0 1,0-1 0,0 1-1,0-1 1,0 1-1,0 0 1,0-1 0,0 1-1,0-1 1,0 1-1,1 0 1,-1-1-1,0 1 1,0 0 0,0-1-1,1 1 1,-1 0-1,0-1 1,0 1-1,1 0 1,-1-1 0,0 1-1,1 0 1,-1 0-1,0 0 1,1-1 0,-1 1-1,0 0 1,1 0-1,-1 0 1,1 0-1,-1 0 1,0-2 0,1 2-1,-1 0 1,1 0-1,20-9-23,-21 9 25,78-28-216,42-17 367,-45 7-5375</inkml:trace>
  <inkml:trace contextRef="#ctx0" brushRef="#br0" timeOffset="20786.72">2698 806 7860,'0'0'8009,"-2"-8"-7086,0 1-780,1-2 182,-1-1 0,0 1 0,-1 1 0,-5-13 0,8 20-291,0 0 0,-1-1 0,0 1 0,1 0 1,-1-1-1,0 1 0,1 0 0,-1 0 0,0 0 0,0 0 1,0 0-1,0 0 0,0 0 0,0 0 0,0 0 0,-1 0 0,1 1 1,0-1-1,0 0 0,-1 1 0,1-1 0,0 1 0,-1 0 1,1-1-1,0 1 0,-1 0 0,1 0 0,-1 0 0,1 0 0,0 0 1,-1 0-1,1 0 0,-1 0 0,1 0 0,0 1 0,-1-1 0,1 1 1,-2 0-1,1 1-25,1-1 0,-1 1 0,1 0-1,0 0 1,-1 0 0,1 0 0,0 0 0,0 0 0,1 0 0,-1 0 0,0 0 0,1 1 0,-1 0 0,1-1 0,-1 0 0,1 1-1,0-1 1,0 0 0,0 1 0,1-1 0,-1 0 0,1 5 0,0 2 11,1 0 1,-1-1-1,1 1 0,6 15 1,65 86 77,-72-110-97,-1 1 0,0-1 0,0 0 0,0 1 0,0-1 0,1 0 0,-1 1 0,0-1 0,0 0 0,0 1 0,0-1 0,0 0 0,0 1 0,0-1 0,0 0 0,0 1 0,0-1 0,0 1 0,0-1 0,0 0 0,0 1 0,0-1 0,0 0 0,-1 1 0,1-1 0,0 0 0,0 0 0,0 1 0,0-1 0,-1 0 0,1 2-1,0-2 1,0 0 0,-1 0 0,1 1 0,0-1 0,-1 0 0,1 0 0,0 0 0,0 1 0,-1-1 0,1 0 0,-1 0 0,-22 1 95,18-2-82,1 0 0,0 0 0,0-1 0,0 1 0,0-1 0,0 1 0,0-1 1,0 0-1,1 0 0,-5-3 0,8 4-47,-1 1 1,0-1-1,0 0 1,1 0-1,-1 1 1,0-1-1,1 0 0,-1 0 1,1 0-1,-1 0 1,1 0-1,0 0 1,-1 0-1,1 0 1,0 0-1,0 0 1,-1 0-1,1 0 1,0-1-1,0 1 1,0 0-1,0 0 0,1 0 1,-1 0-1,0 0 1,0 0-1,0 0 1,1 0-1,-1 0 1,1 0-1,-1 0 1,1 0-1,-1 0 1,1 0-1,-1 0 1,1 0-1,0 1 0,0-1 1,-1 0-1,1 1 1,0-1-1,0 0 1,0 1-1,-1-1 1,1 1-1,1-1 1,7-4-446,1 1 1,-1-1-1,0 2 1,12-3-1,0-1 388,-8 3-235,0-1 1,-1-2 0,1 1 0,-2-1 0,20-14 0,-27 17 286,0 0 1,0 0-1,0-1 1,0 1-1,-1-1 1,0 0-1,0-1 1,0 1-1,-1 0 1,0-1-1,0 1 1,0-1-1,0 0 1,-1 0-1,0 0 1,1-7-1,-2 8 169,4-42-356,-4 46 309,0-1 0,0 1 0,0-1 1,0 1-1,0 0 0,0-1 0,0 1 0,-1-1 1,1 1-1,0 0 0,-1-1 0,1 1 1,-1 0-1,1-1 0,-1 1 0,0 0 1,1 0-1,-1-2 0,0 2 0,0 0 1,0 0-1,0 0 0,0 0 0,-2-1 1,2 3 16,0 1 1,0 0-1,0-1 1,0 1-1,1 0 1,-1 0-1,0 0 1,1 0 0,-1-1-1,1 1 1,-1 0-1,1 0 1,0 0-1,0 0 1,0-1-1,0 1 1,0 2-1,0 0 174,-2 39 197,1-2 0,2 1 0,2 0-1,2-1 1,1 2 0,3-2 0,14 46 0,-12-65-1579,-11-22 787,0 1 1,1-1-1,-1 1 0,0-1 1,1 0-1,-1 1 1,1-1-1,-1 0 0,0 1 1,1-1-1,-1 0 0,1 0 1,-1 0-1,1 1 0,-1-1 1,1 0-1,-1 0 1,1 0-1,-1 0 0,1 0 1,-1 0-1,1 0 0,-1 0 1,1 0-1,0 0 0</inkml:trace>
  <inkml:trace contextRef="#ctx0" brushRef="#br0" timeOffset="21047.65">2871 873 3730,'-1'-8'2862,"0"3"-2416,-8-66 7462,10 70-7849,-1 0 1,1 0 0,0 0 0,0 0 0,0 0 0,0 1-1,0-1 1,0 0 0,0 1 0,0-1 0,0 1 0,0-1-1,1 1 1,-1-1 0,0 1 0,0 0 0,0 0 0,1-1-1,-1 1 1,0 0 0,0 0 0,0 0 0,1 0 0,-1 1-1,2-1 1,36 6 103,-38-5-133,1-1 0,-1 1 0,0 0 0,1 0 0,-1 0 0,0 0 1,1 0-1,-1 0 0,0 0 0,0 0 0,0 0 0,0 1 0,0-1 1,0 0-1,-1 1 0,1-1 0,0 0 0,-1 1 0,1-1 0,-1 1 1,1-1-1,-1 2 0,1-1 0,-1-1 0,0 3 0,-1-1 84,1 0 0,-1 0 0,0-1 1,0 1-1,0 0 0,-1-1 0,1 1 0,-1-1 0,1 1 0,-1 0 0,0-1 0,0 0 0,-2 2 0,-8 7-569,-1-1 0,0 1 0,-24 12 0</inkml:trace>
  <inkml:trace contextRef="#ctx0" brushRef="#br0" timeOffset="21325.67">2961 819 464,'3'-2'1006,"0"0"0,1 0-1,-1 1 1,1-1 0,0 1 0,-1 0 0,1 0-1,0 0 1,-1 1 0,1 0 0,6 0-1,-6 0-797,-1 1-1,0-1 0,0 1 0,0 0 1,1 0-1,-1 1 0,0-1 0,0 0 0,0 1 1,-1 0-1,1-1 0,0 1 0,0 0 1,-1 0-1,0 1 0,1-1 0,-1 0 1,0 1-1,0 0 0,0-1 0,0 1 1,-1 1-1,1-1 0,-1 0 0,1 0 1,-1 0-1,0 0 0,0 0 0,-1 0 1,1 1-1,-1-1 0,1 0 0,-1 6 1,-1-9-71,-1-1 0,1 1 1,0 0-1,0-1 1,0 1-1,0-1 0,0 1 1,-1-1-1,1 1 1,0-1-1,0 0 0,0-1 1,1 2-1,-1-1 1,-2-2-1,1-1-70,1 1 0,-1-1-1,1 0 1,-1 0 0,1 1 0,0-1 0,0-1 0,1 1-1,-1 0 1,1 0 0,0-1 0,0 1 0,0 0-1,1 0 1,-1-1 0,1 1 0,0 0 0,2-4 0,-2 4-232,0 1 1,1-1 0,0 1 0,-1 0-1,1-1 1,0 1 0,1 0 0,4-5-1,-5 6-365,0 0 0,0 1-1,0-1 1,0 1 0,0-1 0,1 1-1,-1 0 1,0 0 0,1 0-1,-1 0 1,1 1 0,-1-1-1,4-1 1,0 2-4235</inkml:trace>
  <inkml:trace contextRef="#ctx0" brushRef="#br0" timeOffset="22514.02">3167 788 9540,'0'0'7212,"30"-29"-5417,-24 11-1503,-12 12 236,4 7-500,0-1 0,1 0 0,-1 1 0,0 0 0,1-1 0,-1 1 1,0 0-1,1 0 0,-1-1 0,1 2 0,-1 0 0,1-1 0,0 0 0,0 0 0,-1 0 0,-1 3 0,1-1 4,0 0 0,0 0 0,1 0 0,-1 0 0,0 0 1,1 0-1,0 2 0,0-2 0,0 0 0,0 1 0,1-1 0,-1 1 1,1-1-1,0 1 0,0-1 0,0 1 0,1 5 0,-1-7-47,1 0 0,-1 0 0,1-1 0,0 1 0,0 0-1,0 0 1,0 0 0,0-1 0,0 1 0,0 0 0,0-1 0,1 1 0,-1-1-1,0 0 1,1 2 0,0-2 0,-1 0 0,1 0 0,0 0 0,-1 0-1,1 0 1,0 0 0,0-1 0,0 1 0,0-1 0,0 1 0,-1-1 0,1 0-1,0 1 1,4-1 0,0 0-848,1 0-1,-1-1 1,1 1 0,-1-1-1,1-1 1,-1 1-1,0-1 1,1 0 0,-1 0-1,0-2 1,7-3-1,-10 5 456,1 0 0,-1-1 0,-1 1 0,1-1-1,0 1 1,0-1 0,-1 0 0,0 0-1,0-1 1,1 0 0,1-3 0,3-29 1666,-7 36-1089,0-1-1,0 1 1,0-1-1,0 1 1,0-1-1,0 1 1,0-1-1,0 1 1,0 0-1,0-1 1,0 1-1,0-1 1,-1 1-1,1-1 1,0 1-1,0 0 1,0-1-1,-1 1 1,1-1-1,0 1 1,0 0-1,-1-1 1,1 1-1,0 0 1,-1-1-1,1 1 1,-1 0-1,1 0 1,0-1-1,-1 1 1,1 0-1,-1 0 1,1 0-1,0 0 1,-1 0-1,1-1 1,-1 1-1,1 0 1,-1 0-1,1 0 1,-1 0-1,1 0 1,0 0-1,-1 0 1,1 1-1,-1-1 1,1 0-1,-1 0 1,1 0-1,-1 0 1,1 0-1,0 1 1,-1-1-1,1 0 1,0 0-1,-1 1 1,-1 0 53,0 0 1,0 0-1,0 1 1,0-1-1,1 0 1,-1 1-1,0-1 1,1 1-1,-1 0 1,1-1-1,-2 4 1,2-2-119,0 1-1,0-1 1,0 0 0,0 0-1,1 0 1,0 0-1,-1 1 1,1-1 0,0 0-1,0 0 1,1 0 0,0 6-1,-1-8-91,0 0 0,1 0-1,-1-1 1,0 1 0,0 0 0,1-1-1,-1 1 1,0-1 0,1 1-1,-1 0 1,1-1 0,-1 1 0,1-1-1,-1 1 1,1-1 0,-1 1 0,1-1-1,-1 0 1,1 1 0,0-1-1,-1 0 1,2 1 0,-1-1-1,1 0 0,-1 0 0,0 0 0,0 0 0,1 0 1,-1-1-1,0 1 0,0 0 0,0-1 0,1 1 0,-1-1 0,0 1 0,0-1 0,0 0 1,0 1-1,0-1 0,2-2 0,0 1 8,0-1 0,-1 0 0,1-1 0,0 1 0,-1-1 0,0 1 0,0 0 0,0-1 0,0 0 0,0 1 0,-1-1 0,0 0 0,1-1 0,-2 1 0,2-6 376,18 40 53,-16-28-685,1 0-1,0 0 0,0-1 0,0 0 0,0 0 0,-1-1 0,1 1 1,0-1-1,0 0 0,1 0 0,-2-1 0,1 1 0,0-1 1,0 0-1,0-1 0,6-1 0,-8 2 90,-1 0-1,1 0 1,-1 0 0,1 0 0,0 0-1,-1 0 1,0-1 0,1 0-1,-1 1 1,0-1 0,0-1 0,0 1-1,0 0 1,0 0 0,0 0-1,-1 0 1,1-1 0,-1 1 0,1-1-1,-1 1 1,0-1 0,0 1-1,0-1 1,0 0 0,0-1 0,-1 2-1,0-1 1,1 0 0,-1-5-1,0 7 245,0 0-1,0 0 0,0 1 0,-1-1 1,1 0-1,0 0 0,0 0 0,-1 1 1,1-1-1,0 0 0,-1 1 0,1-1 1,0 0-1,-1 1 0,1-1 0,-1 0 1,0 1-1,1-1 0,-1 1 0,1-1 1,-1 1-1,0-2 0,1 2 0,-1-1 1,0 1-1,0 0 0,1-1 0,-1 1 1,0 0-1,0 0 0,0 0 0,1-1 1,-1 1-1,0 0 0,0 0 0,0 0 1,1 0-1,-1 1 0,0-1 0,-1 0 0,1 0 57,0 1-1,-1-1 1,1 1-1,0-1 1,-1 2-1,1-2 1,0 1-1,0 0 0,0-1 1,0 1-1,0 0 1,0 0-1,0 0 1,0 0-1,0 0 0,0 0 1,0 0-1,0 1 1,1-1-1,-1 0 1,0 0-1,1 0 0,-1 2 1,0-1-120,1-1 1,0 1-1,0-1 1,-1 1-1,1-1 0,0 0 1,0 1-1,0-1 1,0 2-1,1-2 1,-1 1-1,0-1 0,1 1 1,0 2-1,-1-4-21,1 1 1,-1-1-1,0 0 0,1 1 0,-1-1 0,1 1 0,-1-1 0,1 0 0,-1 1 0,1-1 0,-1 0 0,1 0 1,-1 1-1,1-1 0,-1 0 0,1 0 0,-1 0 0,1 0 0,0 1 0,-1-1 0,1 0 0,-1 0 0,1 0 1,-1 0-1,2-1 0,0 1 9,1-1 0,-1 0 1,0 0-1,1 0 1,-1 0-1,0 0 0,1 0 1,-1-1-1,0 1 1,0-1-1,0 0 0,0 1 1,0-2-1,2-3 0,1-1-7,-1-1-1,0 1 1,-1-2-1,1 1 0,-2 0 1,1-1-1,-1 0 1,2-14-1,-3 18-8,0-1 0,-1 0 0,0 1 0,0-1 0,0 1 0,0-1 0,-1 0 0,0 1 0,0-1-1,0 1 1,-1 0 0,1 0 0,-1 0 0,-5-9 0,2 14-33,1 12-39,-1 21-58,5-28 120,-5 50-2280,4 80 1,2-63-500,-1-55-3498</inkml:trace>
  <inkml:trace contextRef="#ctx0" brushRef="#br0" timeOffset="22823.68">3780 552 12534,'0'0'5808,"0"10"-4808,-9 58 1052,-18 70-1,-11 82-3030,35-209-2195,-3-4-2784</inkml:trace>
  <inkml:trace contextRef="#ctx0" brushRef="#br0" timeOffset="23934.79">2680 1424 6275,'0'0'7673,"-10"-4"-6926,-30-13-54,38 16-640,1 1 0,-1 0 0,0-1 0,1 1 0,-1 0-1,0 0 1,1 0 0,-1 0 0,0 0 0,1 0-1,-1 1 1,0-1 0,1 0 0,-1 1 0,0-1 0,1 1-1,-1 0 1,1 0 0,-1-1 0,1 1 0,0 0 0,-1 0-1,1 0 1,0 1 0,0-1 0,-1 0 0,1 0 0,0 1-1,0-1 1,0 0 0,1 1 0,-1-1 0,0 1 0,0-1-1,0 3 1,-2 4 117,0 0 0,1 0 0,0-1 0,0 2 0,-1 9 0,3-15-141,-1-1 1,1 1-1,0-1 1,0 2-1,0-1 1,0-1-1,1 1 0,-1-1 1,1 1-1,-1-1 1,1 1-1,0-1 1,0 1-1,0-1 1,2 4-1,-2-5-18,1 0-1,-1 1 1,0 0 0,1-1-1,-1 0 1,1-1-1,-1 1 1,1 0 0,0 0-1,-1-1 1,1 1-1,0-1 1,-1 1-1,1-1 1,0 0 0,-1 0-1,1 0 1,0 0-1,0 0 1,-1 0 0,1 0-1,0 0 1,3-2-1,-3 1-16,0 0 0,0 0 0,0 0 0,0-1 0,0 1 0,-1-2 0,1 2 0,0-1 0,-1 0 0,1 0 0,-1 0 0,0 0 0,1 0-1,-1 0 1,0 0 0,0 0 0,0 0 0,-1 0 0,1-1 0,0 1 0,-1 0 0,1-6 0,5-54-367,-5 22 349,0 17 24,-1-1 0,-6-43 0,7 84 340,0-1 0,-3 32 0,2 43 1455,1-83-1690,1 1 0,0-1 0,0 0 0,1 0 0,0-1 0,0 2 0,1-2-1,-1 0 1,2 0 0,-1 1 0,8 7 0,-10-13-95,0 0 1,-1 0-1,1 0 0,0-1 0,0 1 0,0 0 0,0-1 0,0 0 0,1 2 1,-1-2-1,0 0 0,1 0 0,-1 0 0,0-1 0,1 1 0,-1-1 1,1 1-1,-1-1 0,1 0 0,-1 0 0,1 0 0,0 0 0,-1 0 0,1 0 1,-1-1-1,1 0 0,-1 1 0,0-1 0,1 0 0,-1 0 0,0 0 0,1-1 1,-1 0-1,0 1 0,0-1 0,0 1 0,0-1 0,0 0 0,2-2 1,-1-1-25,1 0 1,-1 0-1,0-1 1,-1 1-1,1 0 1,-1-1-1,0 1 1,0-1-1,-1-1 1,0 1-1,0 1 1,0-1-1,0 0 1,-1-9-1,0 11-17,0 1 0,-1-1 0,1 0 0,-1 0 0,0 1 0,0-1 0,0 1-1,0-2 1,0 2 0,-4-7 0,4 9 20,0-1 0,0 1 0,0-1 1,-1 1-1,1 0 0,-1 0 0,1-1 0,0 1 0,-1 0 0,0 0 0,1 0 0,-1 1 0,0-1 0,1-1 1,-1 2-1,0-1 0,0 1 0,0-1 0,1 1 0,-1 0 0,-4 0 0,5 1 12,0-1 0,-1 1 0,1 1 0,0 0 0,0-1 0,0 0 0,0 0 0,0 0 0,0 1 0,0-1 0,0 0 0,1 1 0,-1-1 0,0 1 0,1-1 0,-1 1 0,1-1 0,0 1 0,-1-1 0,1 1 0,0-1 0,0 1 0,0 0 0,0-1 0,0 1 0,1 2 0,0 48 407,0-47-399,1 0 0,-1 1 0,1-1 0,1-1 0,-1 1 0,1-1 0,0 1 1,0-1-1,0 0 0,0 1 0,1-1 0,-1 0 0,1-1 0,6 5 0,-8-7-275,0 1-1,0-1 1,0 1-1,1-1 1,-1 0 0,1 0-1,-1 0 1,1 0 0,-1 1-1,1-2 1,-1 1 0,1-1-1,2 0 1,-3 0-198,-1 0 1,1 0-1,-1-1 1,1 1 0,-1-2-1,1 2 1,-1-1-1,1 1 1,-1-1-1,0 0 1,1 0-1,-1 0 1,0 0-1,0 0 1,0 0 0,0 0-1,0 0 1,0 0-1,0-1 1,0 1-1,0 0 1,0 0-1,0-3 1,5-12-2840</inkml:trace>
  <inkml:trace contextRef="#ctx0" brushRef="#br0" timeOffset="24199.93">2878 1403 3970,'0'0'10231,"17"-2"-8571,-14 4-1435,-1 1 1,1 0 0,-1-1-1,1 1 1,-1 0 0,0 0-1,0 1 1,0-1 0,2 7-1,16 24 595,7-18-522,-26-16-265,0 0-1,0 0 0,-1 1 0,1-1 0,0-1 1,0 1-1,0 0 0,-1 0 0,1 0 0,0 0 1,0 0-1,-1-1 0,1 1 0,0 0 0,-1-1 1,1 1-1,0 0 0,-1-1 0,1 1 0,0-1 1,-1 1-1,2-2 0,0-3 104,1 1 0,-1-1-1,1-1 1,-1 1 0,-1-1 0,1 1 0,1-11 0,9-26-1184,-12 40 844,1 1 0,-1-1 0,1 1 0,0-1 0,0 1 0,0 0 0,0-1 0,0 1 1,0 0-1,0 0 0,0-1 0,0 1 0,0 0 0,1 0 0,-1 1 0,0-1 1,1 0-1,1-1 0,8-1-2974,0 0-2278</inkml:trace>
  <inkml:trace contextRef="#ctx0" brushRef="#br0" timeOffset="24559.49">3125 1349 4434,'0'0'11909,"1"10"-10641,-1-3-1156,4 53 1036,-4-57-1169,0 0 1,1 0-1,-1 0 1,1 0-1,0 0 0,0-1 1,0 1-1,0-1 1,0 1-1,0 0 0,1-1 1,-1 0-1,1 1 1,0 0-1,0-1 0,0 0 1,0 0-1,0 0 1,3 2-1,-5-4-280,1 0 0,-1 0 0,1 0 0,0 1 0,-1-1 0,1 0 0,-1 0 0,1 0 0,0 0 0,-1 0 0,1 0 0,-1-1 0,1 1 0,-1 0 0,1 0 0,0 0 0,-1 0 0,1-1 0,-1 1 0,1 0 0,-1 0 0,1-1 0,-1 1 0,1-1 0,-1 1 0,1 0 0,-1-1 0,0 1 0,1-2 0,11-22-4373,-2-26 2526,-8 31 2552,3-71 2225,-5 85-1981,0 0 0,-1 0 0,1 0 1,-1 0-1,0 0 0,0-1 0,-1 1 0,1 0 0,-1 1 0,0-1 0,0 1 0,-1-1 0,1 0 1,-4-3-1,5 9-494,0 1 1,0 0 0,0-1 0,1 1-1,-1 0 1,1 0 0,-1 0 0,1 0-1,0 0 1,-1 0 0,1-1 0,0 1-1,0 0 1,1 3 0,-1 42-6708,6-29-47</inkml:trace>
  <inkml:trace contextRef="#ctx0" brushRef="#br0" timeOffset="25407.24">3271 1337 4274,'0'0'11093,"-6"0"-10034,4-1-996,1 1 0,-1 0 0,1 0-1,-1 0 1,1 0 0,-1 1 0,1-1-1,-1 0 1,1 1 0,-1-1 0,1 1 0,-1-1-1,1 1 1,-1 0 0,1-1 0,0 1-1,0 0 1,-1 0 0,1 0 0,0 0 0,0 0-1,0 0 1,0 0 0,0 1 0,0-1 0,-1 2-1,0 2 60,1 2 0,-1-2 0,1 0 0,0 1 0,0-1 0,1 1 0,0 0 0,0 5 0,0-10-114,0-1 0,0 1-1,0-1 1,0 1-1,0-1 1,0 1-1,0-1 1,1 1 0,-1-1-1,0 0 1,0 1-1,0-1 1,0 1-1,1-1 1,-1 0-1,0 1 1,0-1 0,1 1-1,-1-1 1,0 0-1,1 0 1,-1 1-1,0-1 1,1 0-1,-1 1 1,1-1 0,-1 0-1,0 0 1,1 0-1,-1 0 1,1 1-1,-1-1 1,1 0 0,-1 0-1,1 0 1,-1 0-1,0 0 1,1 0-1,-1 0 1,1 0-1,-1 0 1,1 0 0,-1 0-1,1-1 1,-1 1-1,0 0 1,1 0-1,-1 0 1,1 0-1,-1-1 1,0 1 0,1 0-1,-1-1 1,1 1-1,-1 0 1,0 0-1,1-1 1,22-18 106,-21 13-116,1 1 0,-1 0 1,0-1-1,0 1 0,-1-1 1,0 0-1,0 0 0,0 1 0,0-1 1,-1-11-1,0 22 35,1-1 1,0 0-1,0 0 1,0 0-1,1 0 1,-1-1-1,1 1 1,0 0-1,0 0 1,0-1-1,0 1 0,0-1 1,1 0-1,0 0 1,0 0-1,0 0 1,0-1-1,0 1 1,0-1-1,0 1 1,1-1-1,0 0 0,-1 0 1,1-1-1,5 2 1,-5-3-26,-1 0 0,1 0 0,-1 0 0,1-1 0,-1 1 0,1-1 0,-1 0 1,0 0-1,1 0 0,-1-1 0,0 1 0,0-1 0,0-1 0,0 1 0,0 0 0,0 0 0,0 0 0,-1-1 1,1 1-1,-1-1 0,0 0 0,1 0 0,-1 0 0,-1 0 0,1 0 0,0-1 0,-1 1 0,1 0 0,-1-1 1,0 1-1,0-1 0,-1 1 0,1-5 0,3-16-317,-1 0 1,-1 1-1,-1-1 0,-3-27 1,1 17-788,1 34 1068,-3-40-1009,3 39 1034,0 0-1,0 0 1,0 0 0,0 0-1,0 0 1,-1 0 0,1 0-1,0 0 1,-1-1 0,1 1-1,-1 0 1,1 0-1,-1 1 1,0-1 0,1 0-1,-1 0 1,0 0 0,0 0-1,1 0 1,-1 1-1,0-1 1,0 0 0,0 1-1,0-1 1,0 1 0,0-1-1,0 1 1,0-1 0,-2 1-1,2 2 51,0 0 1,0 0-1,1 0 0,-1 0 0,0 0 1,1 0-1,0 1 0,-1-1 0,1 0 1,0 0-1,0 1 0,0-1 0,0 0 1,1 6-1,-1-3 87,0 22 568,7 54-1,-6-73-654,1 0-1,0 1 1,0-1-1,1-1 1,0 1-1,0 0 1,0-1-1,1 0 1,0 0-1,1 0 1,5 8-1,-9-14-37,0 0 0,0 1 0,0-1 0,0 0 0,0 0 0,0 1 0,1-1 0,-1 0-1,0 0 1,1 0 0,-1-1 0,0 1 0,1 0 0,-1 0 0,1-1 0,-1 1 0,1-1 0,0 1 0,-1-1 0,1 0 0,-1 0 0,1 0 0,0 0-1,-1 0 1,1 0 0,-1 0 0,1 0 0,0 0 0,-1-1 0,1 1 0,-1-1 0,1 1 0,-1-1 0,1 0 0,-1 0 0,1 1 0,-1-1 0,2-2-1,0 0-8,-1 1-1,0-1 1,0-1-1,0 1 0,0 0 1,0-1-1,0 0 1,-1 1-1,0-1 1,0 1-1,0-1 0,0 1 1,0-1-1,-1 0 1,1-7-1,-2 1 154,1 13 34,0 26 190,0-23-373,0 1 0,0-1 0,1 2 0,0-2 0,0 0 0,0 0 0,1 1 0,0 0 1,4 7-1</inkml:trace>
  <inkml:trace contextRef="#ctx0" brushRef="#br0" timeOffset="25701.54">3441 1235 7363,'0'0'8631,"-2"-7"-8540,2 4-115,-1 0-37,1 2 0,-1 0 0,1 0 0,-1-1 1,1 1-1,0 0 0,0-1 0,0 1 0,0 0 1,0-1-1,0 1 0,0-1 0,0 1 1,0 0-1,1-1 0,-1 1 0,0 0 0,1 0 1,-1-1-1,1 1 0,0 0 0,-1 0 0,1 0 1,0 0-1,0 0 0,0-2 0,-1 3 1,1-1-1,0 0 0,0 0 0,1 0 0,-1 0 1,0 1-1,0-1 0,0 0 0,0 1 0,1-1 1,-1 1-1,0-1 0,0 1 0,2-1 1,7-2-1776,-1-1 1,1-1 0,-1 1 0,13-12 0,0-10 3200,-16 11 3030,-4-3 4524,-2 53-11563,0-19-866,2 0-3536</inkml:trace>
  <inkml:trace contextRef="#ctx0" brushRef="#br0" timeOffset="26061.22">3639 1212 5042,'0'0'10773,"-5"7"-9666,0 1-719,1-1 0,-1 0-1,1 1 1,1 0-1,-6 16 1,9-23-354,-1 1 0,1-1 0,-1 0 0,1 1 0,0-1 0,-1 0 0,1 1 0,0 0-1,0 0 1,0-1 0,0 0 0,0 1 0,0-1 0,1 1 0,-1-1 0,0 0 0,1 1 0,-1-1 0,1 0 0,0 1 0,-1-1 0,1 0 0,0 0 0,-1 0 0,1 1 0,0-1-1,0 0 1,0 0 0,0 0 0,0-1 0,0 1 0,1 0 0,-1 0 0,0 0 0,0-1 0,1 1 0,-1-1 0,0 1 0,1-1 0,-1 2 0,0-2 0,1 0 0,-1 0-1,0 0 1,1 0 0,-1 0 0,1 0 0,-1 0 0,0 0 0,1 0 0,-1-2 0,3 1 0,-3 1-12,1 0-1,0-1 1,0 1 0,-1-1 0,1 0-1,0 0 1,-1 1 0,1-1 0,0 0 0,-1 0-1,1-1 1,-1 1 0,0 0 0,1 0-1,-1-1 1,0 1 0,0-1 0,0 1-1,0-1 1,0 1 0,0-1 0,0 0-1,0 1 1,0-4 0,1 0 19,-1 0 1,0 1 0,0 0-1,0-1 1,0 1 0,-1-1-1,0 0 1,0 0 0,-1-5-1,1 9-34,0 1 0,0-1 0,0 1-1,0-1 1,0 0 0,-1 1 0,1 0 0,0-1-1,0 1 1,-1-1 0,1 1 0,0-1-1,-1 1 1,1-1 0,0 1 0,-1 0-1,1-1 1,-1 1 0,1 0 0,0-1 0,-1 1-1,1 0 1,-1 0 0,1 0 0,-1-1-1,1 1 1,-1 0 0,1 0 0,-1 0-1,1 0 1,-1 0 0,1 0 0,-1 0 0,0 0-1,1 0 1,-1 0 0,1 0 0,-1 0-1,1 0 1,-1 0 0,1 1 0,-1-1-1,1 0 1,-1 0 0,0 1 0,0 0-49,-1-1-1,1 1 1,0 0 0,-1 0 0,1-1 0,0 1 0,0 0 0,-1 0 0,1 0-1,0 1 1,0-1 0,0 0 0,0 0 0,1 0 0,-2 2 0,-1 15-2252,4-7-3499</inkml:trace>
  <inkml:trace contextRef="#ctx0" brushRef="#br0" timeOffset="26410.48">3727 1222 2289,'0'0'13366,"14"24"-9940,-13-17-3124,0 0 0,1 0 1,0 0-1,0 0 0,1-1 1,4 10-1,-7-15-276,0 0 0,1-1 1,0 1-1,-1 0 0,1 0 0,-1-1 1,1 1-1,0 0 0,-1-1 1,1 1-1,0-1 0,0 1 0,0-1 1,-1 1-1,1-1 0,0 0 1,0 1-1,0-1 0,0 0 0,0 0 1,1 1-1,0-2-10,-1 1-1,1-1 1,0 1 0,-1-1 0,1 1-1,-1-1 1,0 0 0,1 0 0,-1 0-1,0 0 1,1 0 0,-1 0-1,0 0 1,0 0 0,0-1 0,0 1-1,1-2 1,11-16-10,-10 15 34,-1 0 0,1-1-1,1 1 1,-1 0 0,0 0 0,1 0 0,7-5 0,-10 8-25,0 1-1,0 0 1,0-1 0,-1 1 0,1 0 0,0 0 0,0 0 0,0-1 0,-1 1 0,1 0 0,0 0-1,0 0 1,0 0 0,0 1 0,0-1 0,-1 0 0,1 0 0,0 0 0,0 1 0,1 0 0,0 0 22,0 0 0,0 1 0,0-1 0,-1 1 0,1 0 0,0 0 0,-1-1 1,1 1-1,-1 0 0,2 5 0,10 11 17,6 10 10,-14-12-5107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28.8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66 10629,'0'0'10719,"0"-7"-9475,0 0-1050,-1-10 247,0 36-95,22 147 487,-23-165-818,0-1 1,0 0-1,0 0 1,0 0-1,0 0 1,0-1-1,0 1 1,0 0-1,0-1 1,1 0-1,-1 1 1,0-1-1,0 0 0,-3-2 1,5 2-38,-1 0-1,1 0 1,-1 0 0,1-1-1,0 1 1,0 0 0,-1 0 0,1-1-1,0 1 1,0 0 0,0 0-1,0 0 1,1-1 0,-1 1-1,0 0 1,0 0 0,1-1 0,-1 1-1,1 0 1,-1 0 0,1 0-1,0 0 1,-1 0 0,1 0-1,0 0 1,0 0 0,-1 0-1,1 0 1,0 0 0,2-1 0,38-31-1060,-28 23 537,-8 6 283,0-1 0,-1 0 0,1-1 0,-1 1 0,0-1-1,-1 0 1,1 0 0,-1 0 0,2-6 0,-3 8 353,-1 1-1,0-1 0,0 1 0,0-1 0,-1 1 0,1-1 1,-1 0-1,0 1 0,0-1 0,0 0 0,0 1 0,-1-1 1,0 0-1,1 1 0,-1-1 0,0 1 0,-1-1 0,-1-4 0,0 64 1055,3-35-921,2 63 664,-1-79-830,-1 1 1,1-1 0,0 0 0,1 1-1,-1-1 1,1 0 0,0 0 0,1 0 0,-1 0-1,1 0 1,0 0 0,4 4 0,-7-8-54,1-1 0,-1 1 1,1 0-1,0-1 0,-1 1 1,1-1-1,0 1 1,0-1-1,-1 1 0,1-1 1,0 0-1,0 1 0,0-1 1,-1 0-1,1 0 1,0 1-1,0-1 0,0 0 1,0 0-1,0 0 0,0 0 1,-1 0-1,1 0 1,0 0-1,0-1 0,0 1 1,0 0-1,0 0 0,-1-1 1,1 1-1,1-1 1,24-22 110,-1 0-115,-24 23-7,0-1 1,0 1-1,0 0 0,-1-1 1,1 1-1,0 0 0,0-1 1,0 1-1,0 0 0,0 0 1,0 0-1,0 0 0,0 0 1,-1 0-1,1 0 0,0 0 1,0 0-1,0 0 0,0 0 1,0 1-1,0-1 1,0 0-1,-1 1 0,1-1 1,0 0-1,0 1 0,0-1 1,1 2-1,7 6-21,-5-4 33,1 0 0,0 0 0,0-1 0,0 0 0,0 0 0,0 0 0,7 3 0,-10-6-12,0 0 1,0 1-1,0-1 0,0 0 0,0 0 1,0 0-1,0 0 0,0-1 1,-1 1-1,1 0 0,0-1 1,0 1-1,0-1 0,0 0 0,0 0 1,-1 0-1,1 0 0,0 0 1,0 0-1,-1 0 0,1 0 0,-1-1 1,1 1-1,-1 0 0,0-1 1,0 1-1,2-3 0,-1 0-30,1 1-1,-1-1 0,0-1 0,0 1 1,0 0-1,0 0 0,-1-1 1,2-7-1,-3 11 32,1 0 0,-1 0 0,0 0 0,0 1 0,1-1 0,-1 0 0,0 0 0,0 0 0,0 0 0,0 0 0,0 0 0,-1 0 0,1 0 0,0 0 0,0 1 0,0-1 0,-1 0 0,1 0 0,0 0 0,-1 0 0,1 1 0,-1-1 0,1 0 0,-1 0-1,0 1 1,1-1 0,-1 0 0,1 1 0,-1-1 0,0 1 0,0-1 0,1 1 0,-1-1 0,0 1 0,0-1 0,0 1 0,0 0 0,1-1 0,-1 1 0,0 0 0,0 0 0,0 0 0,0 0 0,0 0 0,0 0 0,0 0 0,0 0 0,-1 0 0,1 1 4,0 0 0,-1 0-1,1 0 1,0 1 0,0-1 0,0 0 0,0 1-1,0-1 1,0 1 0,0-1 0,1 1 0,-1-1 0,0 1-1,1 0 1,0-1 0,-1 1 0,1 0 0,0-1-1,0 1 1,-1 0 0,1 0 0,1-1 0,-1 4 0,4 45 0,12-17-1317,0-14-3565,-2-8-2069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0.4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114 235 6963,'0'0'8175,"-7"-4"-5508,1 1-2242,-1 0-1,1 0 0,1 1 0,-1 0 0,-1 0 0,1 1 0,-8 0 0,12 0-374,-1 2-1,2-1 1,-1 0-1,0 0 1,0 1-1,0-1 1,0 1-1,0 0 1,0 0-1,1 0 1,-1 0-1,0 0 1,1 0-1,-1 0 1,0 1-1,1-1 1,-1 1-1,1-1 1,-1 1-1,1 0 1,0-1-1,-1 1 1,1 0-1,0 0 1,1 0-1,-1 0 1,0 1-1,0-1 1,0 0-1,1 0 1,-1 0-1,1 4 1,-1-3-39,1 0 1,-1 0-1,1 0 1,-1 0-1,1 0 1,0 0-1,0 0 1,1 0-1,-1 0 0,0 1 1,1-1-1,0 3 1,0-5-8,-1-1 0,1 1 0,0 0 0,-1 0 0,1 0 0,0-1 0,-1 1 0,1 0 0,-1-1 0,1 1 0,0-1 0,0 1 0,0-1 0,-1 1 1,1-1-1,0 0 0,0 1 0,0-1 0,0 0 0,0 0 0,0 0 0,0 0 0,0 0 0,0 0 0,0 0 0,-1 0 0,1 0 0,0 0 0,0-1 0,0 1 0,0 0 0,-1-1 0,1 1 0,0-1 0,0 1 0,0-1 0,0 1 1,0-2-1,2 0-12,0-1 0,0 0 1,-1 1-1,1-1 1,-1-1-1,1 1 0,-1 0 1,0-1-1,0 1 1,-1-1-1,1 1 0,0-1 1,0 0-1,-2 0 1,2 0-1,-1 0 0,0 0 1,0-6-1,2-8-33,-1-1 1,-1-32-1,-2-50 604,-5 161 258,4-52-794,0 0 1,2 0-1,-1 0 0,0 0 1,1 1-1,0-1 1,1 0-1,0 0 0,-1 0 1,1 0-1,4 13 1,-1-13-59,-1 1 0,0-1 0,2 0 0,-1 0 0,0 0 0,1 0 0,0-1 0,9 9 0,-14-15-126,2 1 0,0-1 0,-1 1 0,0-1 0,1 0-1,0 0 1,-1 0 0,1 0 0,1 0 0,-2 0-1,1 0 1,0-1 0,-1 1 0,2-1 0,-1 0-1,-1 0 1,2 0 0,-2 0 0,1 0 0,0 0 0,0 0-1,0-1 1,0 1 0,-1-1 0,2 1 0,-1-1-1,-1 0 1,1 0 0,0 0 0,-1 0 0,1-1-1,0 1 1,-2 0 0,2-1 0,0 1 0,0-1-1,-2 0 1,2 1 0,0-3 0,1 0 48,0 0 0,-1-1 0,1 1 0,-1-1 0,1 1 0,-2-1 0,1 0 0,0 0-1,-1 0 1,1 0 0,-1-1 0,0 1 0,0 0 0,-1 0 0,1-6 0,-1 10 187,0 1-1,0 0 1,0 0 0,0 0-1,0 0 1,0-1 0,0 1 0,0 0-1,0 0 1,0 0 0,0-1-1,0 1 1,0 0 0,0 0-1,0-1 1,0 1 0,0 0-1,0 0 1,0 0 0,0 0-1,0-1 1,0 1 0,-1 0-1,1 0 1,0 0 0,0 0-1,0-1 1,0 1 0,0 0-1,0 0 1,-1 0 0,1 0-1,0 0 1,0 0 0,0-1-1,-1 1 1,1 0 0,0 0-1,0 0 1,0 0 0,-1 0-1,1 0 1,0 0 0,0 0-1,0 0 1,-1 0 0,1 0-1,0 0 1,-10 8 945,-4 15-636,10 1-34,4-23-353,0-1-1,0 1 1,0-1 0,1 0 0,-1 1 0,0-1 0,0 0 0,0 1 0,0-1 0,0 0 0,0 0 0,0 1 0,1-1 0,-1 0 0,0 0-1,1 1 1,-1-1 0,0 0 0,1 0 0,-1 0 0,0 1 0,1-1 0,-1 0 0,0 0 0,1 0 0,-1 0 0,0 0 0,0 0-1,0 0 1,1 0 0,-1 0 0,1 0 0,2 0-35,-2-1-1,2 0 0,-1 0 1,-1 0-1,2 0 0,-2 0 1,1-1-1,0 1 1,-1-1-1,1 1 0,0-1 1,0 0-1,-1 1 0,3-5 1,8-15-244,-6 13 927,2 19-58,-4-1-607,-2-8 25,-2 0 1,1 0-1,1 0 1,-1 0-1,0 0 1,1 0-1,-1 0 1,1 0-1,-1-1 1,1 1 0,0 0-1,0-1 1,0 0-1,0 0 1,-1 0-1,2 0 1,1 1-1,-2-2 0,-1 0-1,0 1 1,1-1-1,0-1 0,-1 1 1,1 0-1,0 0 1,-1-1-1,0 1 0,1-1 1,0 0-1,-1 1 1,0-1-1,1 0 0,-1 0 1,0 0-1,1 0 1,1-2-1,1-1-8,-1-1-1,1 0 1,0 0-1,-1-1 1,0 1 0,0-1-1,-1 0 1,1 0-1,0 0 1,-2 0-1,4-11 1,-1-16-148,1 1-1,-3 0 1,-1-44-1,-1 77 161,0-1 0,0 0-1,0 0 1,0 0 0,0 0-1,-1 1 1,1-1 0,0 0-1,0 0 1,0 0 0,0 0-1,0 0 1,0 0 0,0 0-1,-1 1 1,1-1 0,0 0-1,0 0 1,0 0-1,0 0 1,0 0 0,0 0-1,0 0 1,0 0 0,0 0-1,0 0 1,0 0 0,-1 0-1,1 0 1,0 0 0,0 0-1,0 0 1,0 0 0,-1 0-1,1 0 1,0 0 0,0 0-1,0 0 1,0 0 0,-1 0-1,1 0 1,0 0 0,0 0-1,0-1 1,0 1 0,0 0-1,-1 0 1,1 0 0,0 0-1,0 0 1,0 0-1,0-1 1,0 1 0,0 0-1,0 0 1,0 0 0,0 0-1,0 0 1,-1-1 0,1 1-1,0 0 1,0 0 0,0 0-1,0 0 1,0-1 0,-6 13-66,2-1 62,1 1 1,0 0-1,2 0 1,-1 1-1,1-1 1,0 0-1,1 14 1,0-16 2,1-1 1,0 0 0,0 1 0,0-1 0,1 0 0,1 0-1,-2 0 1,3 0 0,6 16 0,-9-24-9,0 0 1,-1 0 0,1 0 0,0 0-1,0-1 1,0 1 0,0 0-1,-1 0 1,2-1 0,-1 1-1,0-1 1,0 1 0,0-1 0,0 1-1,1-1 1,-1 0 0,0 0-1,0 0 1,0 1 0,0-1-1,1-1 1,-2 1 0,2 0 0,-1 0-1,0 0 1,0-1 0,0 1-1,0-1 1,1 1 0,-1-1-1,0 1 1,-1-1 0,2 0 0,-1 0-1,0 1 1,0-3 0,43-40-46,-30 27-1,-11 14 29,0-1 0,-1 0 1,1 1-1,1 0 0,-2 0 0,2 0 0,-1 0 0,5-1 0,-7 2 12,1 1-1,-1 0 0,1 0 0,-2 0 0,1 0 1,1 0-1,-1 1 0,0-1 0,0 0 0,0 0 0,0 1 1,0-1-1,0 1 0,0-1 0,0 1 0,0 0 1,0-1-1,1 1 0,-2 0 0,1 0 0,0 0 0,0 0 1,-1 0-1,1 0 0,0 0 0,-1 0 0,1 0 1,-1 0-1,2 2 0,6 6 102,-5-17 251,-3 7-339,0 0 0,0 0 1,-1 0-1,1 0 0,0 0 1,0 0-1,-1-1 0,1 1 0,0 0 1,-1 0-1,1 0 0,0 0 1,0 0-1,-1 0 0,0 0 1,1 0-1,-1 1 0,0-1 0,0 0 1,0 0-1,1 1 0,0-1 1,-1 0-1,-1 0 0,-1 0-2,-1 0-1,2 0 1,-2 0-1,1 0 0,1 1 1,-2-1-1,1 1 1,-1 0-1,2 0 1,-1 1-1,-1-1 1,1 1-1,0 0 0,0 0 1,0 0-1,0 0 1,0 1-1,0-1 1,1 1-1,-2 0 0,2 0 1,-1 0-1,1 0 1,-1 1-1,1-1 1,-4 6-1,3-5 1,2 0 0,-2 0 0,1 1 0,0-1-1,0 1 1,0-1 0,1 1 0,0 0 0,-1 0 0,1 0 0,1 0-1,-1 0 1,0 0 0,0 0 0,1 0 0,0 0 0,0 1 0,0-1 0,0 0-1,1 0 1,-1 0 0,1 0 0,0 0 0,1 5 0,-1-8-7,-1-1 0,0 1 0,1-1 0,-1 0 1,0 1-1,1-1 0,-1 1 0,0-1 0,0 0 0,1 1 1,-1-1-1,1 0 0,-1 0 0,1 1 0,-1-1 0,1 0 1,-1 0-1,1 0 0,-1 0 0,1 0 0,-1 0 0,0 0 1,1 0-1,-1 0 0,1 0 0,-1 0 0,1 0 0,-1 0 1,1 0-1,-1 0 0,1 0 0,-1-1 0,0 1 0,0 0 1,1 0-1,-1-1 0,1 1 0,-1 0 0,1-1 0,-1 1 1,1 0-1,-1-1 0,0 1 0,1-1 0,-1 1 0,0-1 1,16-19 76,-9 10-75,-1 0 0,0 0 0,0-1 0,-1 0 0,-1 0 0,5-14 1,-2 64 60,-5 22 75,0 7-49,-2-68-170,0 0 1,0 0-1,0 0 0,0 0 0,0 0 1,0 0-1,0 0 0,1-1 1,-1 1-1,0 0 0,0 0 0,0 0 1,0 0-1,0 0 0,0 0 1,0 0-1,0 0 0,0 0 1,1 0-1,-1 0 0,0 0 0,0 0 1,0 0-1,0 0 0,0 0 1,0 0-1,0 0 0,1-1 0,-1 2 1,0-1-1,0 0 0,0 0 1,0 0-1,0 0 0,0 0 0,1 0 1,-1 0-1,0 0 0,0 0 1,0 0-1,0 0 0,0 0 0,0 0 1,0 0-1,1 0 0,0-13-6274,-1-4-3890</inkml:trace>
  <inkml:trace contextRef="#ctx0" brushRef="#br0" timeOffset="156.98">313 134 12710,'0'0'8756,"73"-2"-10389,-42 2-6771</inkml:trace>
  <inkml:trace contextRef="#ctx0" brushRef="#br0" timeOffset="312.75">585 204 6531,'0'0'20121,"-12"13"-20121,8-13-320,-2 0-2065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25.2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55 11717,'0'0'7583,"-5"-16"-4281,5 77-3254,-2-17 0,2-1 1,2 1 0,2 0-1,16 78 1,-5-85-65,-4-29-11,-10-9 31,0 1 0,0-1 1,0 1-1,-1-1 0,1 1 0,0-1 0,-1 1 1,1-1-1,0 0 0,-1 0 0,1 1 1,-1-1-1,1 0 0,-1 0 0,1 0 0,-1 1 1,0-1-1,1 0 0,-1 0 0,0-1 0,15-40 83,-2-1-1,-1-1 0,-3 0 0,-1 0 0,-2-1 0,0-65 0,-6 110-147,0 28-2698,7 15-4748,0-22 56</inkml:trace>
  <inkml:trace contextRef="#ctx0" brushRef="#br0" timeOffset="1273.16">263 202 7988,'0'0'9841,"-2"8"-9336,-3 139 831,6-155-1113,1 1 0,0-1 0,0 1 0,1 0 0,4-9-1,0 0-107,-6 13-62,-1 1 1,1 0 0,-1 0-1,1 0 1,0 0 0,0 0-1,0 1 1,0-1 0,0 0 0,1 0-1,-1 1 1,0-1 0,1 0-1,-1 1 1,1 0 0,-1-1-1,1 1 1,0 0 0,2-1-1,-3 2-40,1 0-1,0 1 1,-1-1-1,1 1 1,-1-1-1,0 1 1,1 0-1,-1 0 1,1 0-1,-1 0 1,0 0-1,0 0 1,1 0-1,-1 0 0,0 0 1,0 0-1,0 1 1,0-1-1,-1 1 1,1-1-1,0 1 1,0-1-1,-1 1 1,1-1-1,0 3 1,7 15 85,-4-10-226,0 0 1,1 0-1,0 0 1,0-1-1,0 0 0,8 9 1,-11-15-159,0-1-1,0 1 1,0 0 0,1 0 0,-1-1 0,0 0 0,1 1 0,-1-1-1,1 0 1,0 0 0,-1-1 0,1 1 0,0 0 0,-1-1-1,1 0 1,0 0 0,0 1 0,-1-2 0,1 1 0,0 0-1,-1-1 1,1 1 0,0-1 0,-1 0 0,1 0 0,3-2-1,-2 2-71,-1-1-1,0 0 1,0 0-1,-1 0 1,1 0-1,0-1 1,-1 1-1,1-1 1,-1 1-1,0-1 1,0 0-1,0 0 1,0 0-1,0 0 1,1-5-1,-1 4 687,-1 0-1,1 0 1,-1 0-1,0 0 1,0 0 0,-1 0-1,1-1 1,-1 1-1,0 0 1,0 0 0,0 0-1,-1-1 1,0-4 0,1 8-218,0 1 0,0-1 0,0 1 1,0-1-1,0 1 0,-1-1 0,1 1 1,0-1-1,0 1 0,0-1 0,-1 1 1,1-1-1,0 1 0,0 0 0,-1-1 1,1 1-1,0-1 0,-1 1 0,1 0 1,0-1-1,-1 1 0,1 0 0,-1-1 0,1 1 1,0 0-1,-1 0 0,1-1 0,-1 1 1,1 0-1,-1 0 0,1 0 0,-1 0 1,1 0-1,-1 0 0,1 0 0,-1 0 1,1 0-1,-1 0 0,1 0 0,-1 0 1,1 0-1,-1 0 0,1 0 0,-1 0 1,1 1-1,0-1 0,-1 0 0,1 0 1,-1 1-1,1-1 0,-1 0 0,1 1 1,0-1-1,-1 0 0,1 1 0,0-1 1,-1 1-1,1-1 0,0 0 0,0 1 1,-1 0-1,-17 27 530,15-21-584,1 0-1,1 0 1,-1 1-1,1-1 1,0 0-1,1 1 1,0 13-1,0-19-53,0-1 1,0 0-1,0 1 0,0-1 0,1 0 0,-1 0 0,0 1 1,1-1-1,-1 0 0,1 0 0,0 0 0,-1 0 0,1 1 1,0-1-1,-1 0 0,1 0 0,0 0 0,0 0 0,0-1 1,1 2-1,0-1 5,-1-1-1,1 0 1,0 0 0,-1 1 0,1-1 0,-1 0 0,1-1-1,-1 1 1,1 0 0,0 0 0,-1-1 0,1 1 0,-1-1 0,1 1-1,-1-1 1,0 0 0,1 1 0,-1-1 0,1 0 0,-1 0-1,1-2 1,7-4-7,0 0 0,-1-1-1,0-1 1,0 0-1,-1 0 1,0 0 0,-1-1-1,0 0 1,0 0 0,-1-1-1,0 1 1,-1-1-1,6-22 1,-5 14-85,-1 0-1,-1-1 1,0 1 0,-2 0-1,0-1 1,-1 1-1,-4-35 1,4 52 155,0-1 0,-1 1 0,0-1 0,1 1 0,-1-1 0,0 1 0,0-1 0,0 1 0,0 0 0,-1 0-1,1-1 1,0 1 0,-1 0 0,0 0 0,1 1 0,-1-1 0,-3-3 0,3 7-45,1 0 0,0 0 0,0 0 0,0 0 0,0 1 0,1-1 0,-1 0 0,1 0 0,-1 0 0,1 1 0,0-1 0,-1 0 0,1 5 0,0 12-6,0 0 1,1 1 0,0-1 0,2 1-1,0-1 1,1 0 0,1-1 0,1 1-1,1-1 1,0 0 0,1 0 0,0-1-1,2 0 1,14 19 0,-24-34-14,1-1-1,0 0 1,0 0 0,0 1 0,0-1 0,-1 0-1,1 0 1,0 0 0,1 0 0,-1 0-1,0-1 1,0 1 0,0 0 0,0 0 0,1-1-1,-1 1 1,0-1 0,1 1 0,-1-1 0,0 0-1,1 1 1,-1-1 0,1 0 0,-1 0-1,0 0 1,1 0 0,-1 0 0,3-1 0,-2 0 9,1-1 0,-1 1 0,1-1 0,-1 0 0,0 0 0,1 0 0,-1 0 0,0 0 0,0 0 0,-1 0 0,1-1 0,0 1 0,1-4 0,2-4 10,1 0-1,-2-1 1,1 0-1,-1 0 1,-1 0-1,3-17 0,-5 22-25,0-1 0,0 1 0,-1-1 0,0 1-1,0-1 1,-1 0 0,0 1 0,-1-8 0,1 14-3,1 0 1,0 0-1,-1 0 1,1 0-1,-1 0 1,1 0-1,-1 1 1,1-1 0,0 0-1,-1 0 1,1 0-1,-1 1 1,1-1-1,0 0 1,-1 0-1,1 1 1,0-1-1,-1 0 1,1 1-1,0-1 1,0 0-1,-1 1 1,1-1-1,0 0 1,0 1 0,0-1-1,-1 1 1,1-1-1,0 1 1,0-1-1,0 0 1,0 1-1,0-1 1,0 1-1,0-1 1,0 1-1,0-1 1,0 1-1,0 0 1,-4 20-120,3-12 134,1 1-1,-1-1 1,2 0 0,-1 1-1,1-1 1,3 13-1,-4-20-7,1 0 0,-1 0 0,1 0 0,-1 0 0,1 0 0,0 0 0,-1 0 0,1 0 0,0 0 0,0-1 0,0 1 0,1 0 0,-1-1 0,0 1 0,0-1 0,1 1 0,-1-1 0,1 0 0,-1 0 0,1 1 0,0-1 0,0 0 0,-1-1 0,1 1 0,0 0 0,0 0 0,0-1 0,0 1 0,0-1 0,-1 0 0,1 1-1,0-1 1,0 0 0,0 0 0,0-1 0,2 1 0,-2-1 14,0 0 0,-1 0 1,1 0-1,-1 0 0,0 0 0,1 0 0,-1 0 0,0-1 0,1 1 0,-1 0 0,0-1 0,0 1 0,0-1 0,0 0 0,-1 1 0,2-4 0,15-37 19,-9 21-15,-8 19-31,1 1-1,-1-1 1,1 1-1,-1-1 0,1 1 1,0 0-1,0-1 1,0 1-1,0 0 1,0 0-1,0-1 1,0 1-1,0 0 1,0 0-1,0 0 0,1 0 1,-1 1-1,0-1 1,0 0-1,2 0 1,-2 1 4,0 0 0,0 1 1,0-1-1,0 0 0,0 0 1,0 1-1,0-1 0,0 1 1,0-1-1,0 1 0,-1-1 0,1 1 1,0 0-1,0-1 0,-1 1 1,1 0-1,0 0 0,-1-1 1,1 1-1,-1 0 0,1 0 1,0 2-1,5 9 15,-1 1-1,0-1 1,4 22 0,-4-17 100,-5-16-103,0 0 0,1 0 0,-1 0 0,0 0 0,1-1 0,-1 1 0,1 0 0,-1 0 0,1 0-1,-1 0 1,1-1 0,-1 1 0,1 0 0,0-1 0,-1 1 0,1 0 0,0-1 0,0 1 0,-1-1 0,1 1 0,0-1 0,0 0 0,0 1 0,0-1 0,0 0-1,-1 0 1,1 1 0,0-1 0,0 0 0,0 0 0,0 0 0,0 0 0,0 0 0,0 0 0,0 0 0,0-1 0,-1 1 0,1 0 0,0-1 0,0 1 0,0 0-1,0-1 1,-1 1 0,1-1 0,0 1 0,0-1 0,0 0 0,20-16-2116,-4 0-4530,-16 15 5314,8-8-5197</inkml:trace>
  <inkml:trace contextRef="#ctx0" brushRef="#br0" timeOffset="2651.11">1029 152 10277,'0'0'9308,"-2"5"-9121,0-1-155,1-1 0,0 1 0,0 0 0,0 0 0,1 0 0,-1 0 0,1 0 0,0 0 0,0 0 0,1 0 0,-1 0 0,1 0 0,-1 0 0,1 0 0,0 0 0,1-1 0,-1 1 0,1 0 0,-1-1 0,1 1 0,0-1 0,0 1 0,1-1 0,2 4 0,11 20-5,-15-26-24,-1 0 0,1 0 0,0 0 1,-1 0-1,0 0 0,1 0 0,-1 0 1,0 0-1,1 0 0,-1 0 0,0 0 0,0 0 1,0 0-1,0 0 0,0 0 0,0 0 1,0 1-1,0-1 0,0 0 0,0 0 0,-1 0 1,1 0-1,0 0 0,-1 0 0,1 0 1,-1 0-1,1 0 0,-1 0 0,1-1 1,-1 1-1,1 0 0,-1 0 0,0 0 0,0-1 1,-1 2-1,1-1 5,-1 0 0,0 0 0,0 0 0,0 0 0,0-1 0,-1 1 0,1-1 0,0 1 1,0-1-1,0 0 0,0 0 0,0 0 0,-1 0 0,1 0 0,0-1 0,-3 0 0,4 1-32,0-1 0,0 0 0,0 0 0,1 0 0,-1 0 0,0 0 0,0 0 0,0 0 0,1 0 0,-1 0 0,0 0 0,1-1 0,-1 1 0,1 0 0,-1 0 0,1-1 0,0 1 0,-1 0 0,1-1 0,0 1 0,0 0 0,0-1 0,0 1 0,0 0 0,0-1 0,0 1 0,1 0 0,-1-1 0,0 1 0,1 0 0,-1 0 0,2-2 0,14-43-2193,2 19 1067,-2 3-1677,23-47 0,-22 20 4413,-11-7 6897,-9 126-7830,1-45-451,1-1 1,1 0-1,4 40 0,1 25-2413,-7-88 2166,-1 1 0,1-1 1,0 0-1,1 0 1,-1 0-1,0 0 0,0 0 1,0-1-1,1 1 0,-4-3 1,-1-2-126,-12-14 1209,18 19-1033,0 1 1,-1-1-1,1 1 1,0-1-1,0 1 1,0-1-1,0 1 1,0-1-1,0 1 1,0-1-1,0 1 1,0-1-1,0 1 1,0-1-1,0 1 1,1-1-1,-1 1 1,0-1 0,0 1-1,0-1 1,1 1-1,-1-1 1,0 1-1,0 0 1,1-1-1,-1 1 1,0-1-1,1 1 1,-1 0-1,1-1 1,-1 1-1,0 0 1,1 0-1,-1-1 1,1 1-1,-1 0 1,1 0-1,-1 0 1,1-1-1,-1 1 1,1 0 0,-1 0-1,1 0 1,-1 0-1,1 0 1,-1 0-1,1 0 1,62-9-858,-51 9 312,0-1 1,0-1 0,-1 0 0,1-1-1,0 0 1,-1 0 0,13-8 2578,-25 11-1947,1-1 0,-1 1-1,0 0 1,0 0-1,1-1 1,-1 1 0,0 0-1,1 0 1,-1 0-1,0 0 1,0 0 0,1 0-1,-1 0 1,0 0 0,1 0-1,-1 1 1,0-1-1,0 0 1,1 0 0,-1 1-1,0-1 1,1 0-1,-1 1 1,1-1 0,-1 1-1,0-1 1,1 1-1,-1-1 1,0 2 0,-1 0-42,0 1-1,0 0 1,0 0 0,0 0 0,0 1 0,1-1 0,-1 0 0,1 0-1,0 1 1,0-1 0,0 1 0,1-1 0,-1 1 0,1 0 0,0 6-1,0-9-50,1-1-1,-1 1 0,1-1 1,0 0-1,-1 1 0,1-1 1,0 0-1,-1 1 0,1-1 1,0 0-1,0 0 0,-1 0 1,1 0-1,0 0 0,-1 0 1,1 0-1,0 0 0,0 0 1,-1 0-1,1 0 0,0 0 1,0 0-1,-1-1 0,1 1 1,0 0-1,-1 0 0,1-1 1,0 1-1,-1-1 0,1 1 1,-1-1-1,1 1 0,-1-1 1,1 1-1,-1-1 0,1 0 1,22-18-656,0-1 806,-22 20-116,-1 1-1,1-1 1,0 1-1,0 0 1,0-1-1,0 1 1,-1-1-1,1 1 1,0 0-1,-1 0 1,1-1-1,0 1 0,-1 0 1,1 0-1,-1 0 1,1 0-1,-1 0 1,0 0-1,1 1 1,5 9 125,-6-10-144,1 0 0,-1 0-1,1 0 1,-1 0 0,1 1-1,0-2 1,-1 1 0,1 0 0,0 0-1,0 0 1,-1 0 0,1 0-1,0-1 1,0 1 0,0 0-1,0-1 1,0 1 0,0-1 0,0 1-1,0-1 1,1 0 0,-1 1-1,0-1 1,0 0 0,0 0 0,0 0-1,0 0 1,1 0 0,0 0-1,27-18 242,-13 7-235,-14 10-30,-1 1 1,0 0 0,1 0-1,-1 0 1,1 0-1,-1 0 1,1 0 0,-1 1-1,1-1 1,-1 0-1,0 1 1,1-1 0,-1 1-1,0 0 1,1-1-1,-1 1 1,0 0-1,0 0 1,3 1 0,22 10 67,40-21-1372,-62 9 1131,0-1 0,0-1 1,0 1-1,0 0 1,-1-1-1,1 0 1,-1 0-1,1 0 0,-1 0 1,1-1-1,-1 1 1,0-1-1,0 0 1,3-5-1,-6 8 210,1 0 0,-1 0 0,0-1 0,0 1 0,0 0 0,0-1 0,0 1 0,0 0 0,0-1 0,0 1 0,0 0 0,0-1 0,0 1 0,0-1 0,0 1 0,0 0 0,0-1 0,0 1 0,0 0 0,0-1 0,0 1 0,-1 0 0,1 0 0,0-1 0,0 1 0,0 0 0,0-1 0,-1 1 0,1 0 0,0 0 0,0-1 0,-1 1 0,1 0 0,0 0 0,0 0 0,-1-1 0,1 1 0,0 0 0,-1 0 0,1 0 0,0 0 0,-1 0 0,0 0 0,-22-3 1366,21 3-1367,1 0 1,0 0-1,0 0 0,-1 1 0,1-1 1,0 0-1,0 0 0,0 1 1,-1-1-1,1 1 0,0-1 0,0 1 1,0-1-1,0 1 0,0 0 1,0 0-1,0-1 0,0 1 0,0 0 1,1 0-1,-1 0 0,0 0 0,0 0 1,1 0-1,-1 0 0,0 1 1,1-1-1,-1 0 0,1 0 0,0 0 1,-1 1-1,1-1 0,0 0 1,0 0-1,0 1 0,0-1 0,0 0 1,0 1-1,0-1 0,0 0 1,0 0-1,1 2 0,-1-2-26,1-1 1,-1 1-1,0-1 1,1 1-1,-1-1 0,1 1 1,-1-1-1,1 0 1,-1 1-1,1-1 0,-1 0 1,1 0-1,-1 0 1,1 1-1,-1-1 0,1 0 1,0 0-1,-1 0 1,1 0-1,-1 0 0,1 0 1,0 0-1,-1 0 1,1 0-1,-1 0 0,1 0 1,-1 0-1,1-1 1,0 1-1,-1 0 0,1 0 1,-1-1-1,1 1 1,-1 0-1,1-1 0,-1 1 1,1 0-1,-1-1 1,0 1-1,1-1 1,21-16-33,-18 10-81,1-1 0,-1 1 0,0-1 0,-1 1 0,0-1 1,0-1-1,0 1 0,-1 0 0,0-1 0,1-13 0,-2 4-118,0 1 1,-1 0-1,0 0 0,-4-24 0,2 39 953,0 9-255,-2 23-63,-4 40-109,6 73-889,2-102-2109,0-7-2733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44.3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96 4098,'0'0'3954,"1"-6"-2973,2-5-281,1-5 100,-3-2 12806,21 9-13723,1 0-91,31-11 483,-17 14-2965,-38 16-5498,-5-4 3221</inkml:trace>
  <inkml:trace contextRef="#ctx0" brushRef="#br0" timeOffset="420.22">45 60 8340,'0'0'7078,"-6"8"-5995,4-5-990,-1 1 13,0-1 0,1 0 0,-1 1 0,1-1 0,0 1 0,0 0 0,0 0 1,0 0-1,1 0 0,-1 0 0,1 0 0,0 0 0,0 1 0,0-1 0,1 1 0,0-1 1,-1 0-1,1 1 0,0-1 0,1 5 0,0-7-92,0 0-1,1-1 1,-1 1 0,0-1 0,0 0-1,1 1 1,-1-1 0,0 0 0,1 0-1,-1 0 1,1 0 0,0 0-1,-1 0 1,1-1 0,0 1 0,-1-1-1,1 1 1,3 0 0,38 6-632,-31-6 76,-1 0-46,37 9-1502,-46-10 2046,0 1 0,0-1 0,0 1 0,0 0 0,-1-1 0,1 1 0,0 0 0,-1 0 0,1 1 0,-1-1-1,1 0 1,-1 0 0,1 1 0,-1-1 0,0 1 0,1-1 0,-1 1 0,0 0 0,0 0 0,0-1 0,0 4 0,-1-5 83,0 1 1,0 0-1,-1 0 1,1 0-1,0 0 1,-1 0 0,1 0-1,-1 0 1,1-1-1,-1 1 1,1 0-1,-1 0 1,0-1-1,1 1 1,-1 0-1,0-1 1,1 1-1,-1-1 1,0 1-1,0-1 1,0 1-1,1-1 1,-1 0-1,0 1 1,0-1-1,0 0 1,0 0-1,0 0 1,-1 0-1,-36 8 1329,32-7-925,-49 3 376</inkml:trace>
  <inkml:trace contextRef="#ctx0" brushRef="#br0" timeOffset="605.89">328 74 15015,'0'0'5362,"-9"18"-7203,9-8-2545</inkml:trace>
  <inkml:trace contextRef="#ctx0" brushRef="#br0" timeOffset="946.77">436 2 10661,'0'0'7635,"-1"12"-7405,1 65 545,2-1 1,17 118-1,-19-193-873,1 8 193,-5-5-3275,-4-4-2259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40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100 79 10789,'0'0'3919,"-10"6"-2710,4-1-1002,-1 0 0,1 1 0,-1-1 0,1 1 0,1 1 0,-1-1 0,0 1 0,2 0 0,-1 0 0,1 0 0,0 1 1,0 0-1,1-1 0,0 1 0,0 0 0,1 1 0,0-1 0,0 1 0,1-1 0,-1 11 0,2-16-227,-1-1 0,1 1 0,0 0-1,0-1 1,0 1 0,1 0 0,-1-1-1,1 1 1,-1 0 0,1-1 0,0 1-1,0-1 1,0 1 0,0-1 0,0 0-1,0 0 1,1 1 0,-1-1 0,1 0 0,0 0-1,-1 0 1,1 0 0,0-1 0,0 1-1,0 0 1,0-1 0,0 0 0,1 1-1,-1-1 1,0 0 0,1 0 0,-2 0-1,2-1 1,0 1 0,-1 0 0,1-1-1,0 0 1,-2 0 0,2 0 0,4 0 0,2 1-1092,0-1 0,0-1 1,0 1-1,12-3 1,16-13-6489,-19 1 1322</inkml:trace>
  <inkml:trace contextRef="#ctx0" brushRef="#br0" timeOffset="1054.27">202 0 6819,'0'0'8922,"-1"8"-8042,-2 25 296,2-1 0,5 64 1,-2-84-1403,0 2-1,1-1 1,-1 1 0,2-1 0,0 0-1,1-1 1,-1 1 0,2-1 0,1 0 0,9 16-1,-15-27 3,-1 1-1,1-1 0,0 1 0,0-1 0,0 1 0,1-1 0,-1 0 0,0 0 0,0 0 0,1 1 0,-1-1 0,1 0 0,-1-1 0,0 1 1,0 0-1,1 0 0,0-1 0,-1 1 0,1-1 0,0 1 0,-1-1 0,1 0 0,-1 1 0,1-1 0,-1 0 0,1 0 0,0 0 0,0-1 1,0 1-1,-1 0 0,1-1 0,0 1 0,-2-1 0,2 1 0,0-1 0,-1 0 0,1 0 0,-1 0 0,1 0 0,-1 0 0,0 0 0,1 0 1,-1 0-1,-1 0 0,1-1 0,0 1 0,2-3 0,1-1 119,-1 0 0,1-1 0,-2 0 0,1 1-1,-1-1 1,1 0 0,-1-1 0,-1 1 0,1 0 0,-2 0 0,2-12 0,-7-27 2398,5 44-2177,0 1-1,0-1 1,-1 0 0,1 0-1,0 0 1,-1 0 0,1 1 0,-1-1-1,1 0 1,-1 0 0,1 1-1,-1-1 1,1 0 0,-1 1 0,0-1-1,0 1 1,1-1 0,-1 1-1,0-1 1,0 1 0,1-1 0,-1 1-1,1 0 1,-1-1 0,0 1-1,0 0 1,0 0 0,0 0 0,1 0-1,-1 0 1,0 0 0,0 0-1,0 0 1,0 0 0,0 0 0,0 0-1,0 0 1,1 1 0,-1-1-1,0 0 1,0 1 0,1-1 0,-1 0-1,1 1 1,-1-1 0,0 1-1,0 0 1,0 0 0,-1 1-50,0 0 0,0 1 1,0-1-1,0 0 0,2 1 0,-2-1 1,1 1-1,0-1 0,0 1 0,0 0 0,0 0 1,0-1-1,0 1 0,1 0 0,-1 0 1,1 0-1,0 0 0,0 0 0,0-1 1,0 1-1,1 0 0,-1 0 0,1 0 1,0 0-1,1 4 0,-1-6-80,-1 1-1,1-1 1,-1 0 0,1 1-1,0-1 1,-1 1 0,1-1-1,-1 0 1,1 0 0,0 0-1,0 1 1,0-1 0,0 0 0,0 0-1,1 0 1,-1-1 0,0 1-1,1 0 1,1 1 0,-2-2-31,1 0 1,0 0 0,-1 0 0,1 0-1,-1 0 1,1-1 0,0 1 0,-1 0-1,1-1 1,-2 0 0,2 1 0,-1-1 0,1 0-1,-1 1 1,0-1 0,1 0 0,-1 0-1,0 0 1,0 0 0,1-1 0,-1 1-1,-1 0 1,2-3 0,1 1 49,0-1 1,0 0-1,0 0 0,-1 0 1,-1 0-1,1 0 0,0 0 0,0-1 1,0 1-1,-1-1 0,0 0 1,1-8-1,-2 13 175,6 31 501,-5-28-642,0 0 1,0 1-1,0-1 0,0 0 0,1 0 0,-1-1 1,1 1-1,0 0 0,-1 0 0,1-1 1,0 1-1,0-1 0,1 0 0,-1 1 1,3 1-1,-4-4-30,0 1 1,1-1 0,-1 1-1,0-1 1,0 0-1,1 0 1,-1 1 0,0-1-1,1 0 1,-1 0-1,-1 0 1,2-1-1,-1 1 1,0 0 0,1 0-1,-1-1 1,0 1-1,1-1 1,-1 1 0,0-1-1,0 1 1,0-1-1,0 0 1,-1 0-1,1 1 1,0-1 0,0 0-1,0 0 1,0 0-1,0 0 1,0 0 0,0 0-1,-1-1 1,1 1-1,-1 0 1,1 0-1,-1 0 1,1-1 0,0 0-1,8-26-59,-7 19 182,1 1 0,0 0 0,-1 1 0,1-1 0,6-8 0,-8 15-122,0 0 1,-1 0-1,1 0 0,0 0 0,-1 1 0,1 0 1,0-1-1,0 0 0,0 1 0,0-1 0,0 0 0,0 1 1,0-1-1,0 1 0,0-1 0,0 1 0,0 0 0,0 0 1,1-1-1,-2 1 0,1 0 0,0 0 0,0 0 1,1 0-1,-1 0 0,0 0 0,0 1 0,0-1 0,1 0 1,-1 0-1,0 1 0,0-1 0,0 1 0,0-1 0,-1 1 1,1 0-1,0-1 0,0 1 0,0 0 0,0-1 1,1 2-1,1 1-13,0 0 0,-1 0 0,0 0 0,1 0 0,-1 1 0,0-1 0,0 1 0,0 0 0,0-1 0,-1 1 0,0 0 0,0 0 0,0 0 0,0 0 0,0 5 0,-1-7 16,0-1 0,1 1-1,-1 0 1,0-1-1,0 1 1,-1-1 0,1 1-1,0-1 1,0 1 0,-1 0-1,1-1 1,-1 1-1,1-1 1,-1 0 0,0 1-1,0-1 1,1 1 0,0-1-1,-1 0 1,0 0 0,-1 0-1,1 1 1,0-1-1,0 0 1,0 0 0,-1-1-1,1 1 1,0 0 0,-1 0-1,1-1 1,0 1 0,0 0-1,-1-1 1,1 1-1,-1-1 1,1 0 0,-1 0-1,0 0 1,1 1 0,-3-2-1,4 1-11,-1-1 0,1 1 0,0-1 1,-1 1-1,1-1 0,0 1 0,-1-1 0,1 1 0,0-1 0,0 0 0,0 1 0,-1-1 0,1 1 0,0-1 0,0 0 0,0 1 1,0-1-1,0 1 0,0-1 0,0 0 0,0 1 0,1-1 0,-1 0 0,0 1 0,0-1 0,0 1 0,1-1 0,-1 1 0,0-1 0,1 1 1,-1-1-1,0 1 0,1-1 0,-1 1 0,1-1 0,11-23-758,-6 16 424,0 0-1,-1-1 1,0 1 0,0-1-1,-1 0 1,-1 0 0,1 1-1,0-2 1,-1 1-1,-1-1 1,2-19 1955,-5 32-1591,1 0 1,-1 1-1,0-1 0,0 0 0,1 1 0,-1-1 0,1 1 1,0-1-1,0 1 0,0-1 0,1 1 0,0 3 0,1 0 40,0-1 0,0 0 0,1 0 0,0 0 0,0 0 0,0 0 0,1-1 0,0 1 0,0-1 0,0 0 0,6 5 0,1 2 518,-12-11-509,1 0 0,-1-1 1,1 1-1,0 0 0,-1-1 0,1 1 1,-1-1-1,0 1 0,1-1 1,-1 1-1,1-1 0,-1 0 1,1 1-1,0-1 0,-1 0 0,0 1 1,1-1-1,-1 0 0,0 0 1,0 0-1,1 0 0,-1 1 0,0-1 1,0 0-1,1 0 0,-1 0 1,0-1-1,0 1 0,0 0 0,-27 2-544,24-2-50,1 0-500,0 0-2447</inkml:trace>
  <inkml:trace contextRef="#ctx0" brushRef="#br0" timeOffset="1337.35">779 79 2161,'0'0'13732,"2"10"-12198,4 37-713,-1 1 1,-3 68 0,-2-116-1082,1 1 0,-1-1 0,0 0 0,1 1 0,-1-1 1,1 0-1,-1 0 0,1 1 0,-1-1 0,0 0 0,0 0 0,1 0 0,-1 1 1,1-1-1,-1 0 0,1 0 0,-1 0 0,1 0 0,0 0 0,-1 0 1,1 0-1,-1 0 0,1 0 0,-1-1 0,1 1 0,-1 0 0,1 0 0,-1 0 1,1-1-1,-1 1 0,1 0 0,12-9-5297</inkml:trace>
  <inkml:trace contextRef="#ctx0" brushRef="#br0" timeOffset="1523.98">904 53 4530,'0'0'14039,"9"53"-13431,-7-26-352,3 0-144,-2-4-32,2-1-80,-1-5-80,-1 0-993,-1-6-1440,-2-5-1745</inkml:trace>
  <inkml:trace contextRef="#ctx0" brushRef="#br0" timeOffset="2035.35">1094 113 12310,'0'0'4324,"0"9"-3201,-2 40 186,-8 54 0,20-128-1232,0 0 0,25-43 0,-15 28-124,-20 40 51,0-1-1,0 1 1,0 0 0,0-1 0,0 1 0,0 0 0,0 0 0,0-1-1,0 1 1,0 0 0,0-1 0,1 1 0,-1 0 0,0-1 0,0 1-1,0 0 1,0 0 0,1-1 0,-1 1 0,0 0 0,0 0 0,1 0-1,-1-1 1,0 1 0,0 0 0,1 0 0,-1 0 0,0 0 0,1 0-1,-1-1 1,0 1 0,1 0 0,-1 0 0,0 0 0,1 0 0,-1 0-1,0 0 1,1 0 0,-1 0 0,0 0 0,1 0 0,-1 0 0,0 0-1,0 1 1,1-1 0,-1 0 0,0 0 0,1 0 0,-1 1 0,7 19 187,-1 29 214,-4-22-390,0 5-484,-3 45 0,-5-62-2848,-3-10-2135</inkml:trace>
  <inkml:trace contextRef="#ctx0" brushRef="#br0" timeOffset="2198.67">1097 257 11269,'0'0'7027,"54"-39"-7091,-28 33-1392,2-4-1378,0 1-5089</inkml:trace>
  <inkml:trace contextRef="#ctx0" brushRef="#br0" timeOffset="2424.85">1495 167 14359,'0'0'4690,"67"-3"-4626,-43-2-64,2 1-753,-3-1-1712,2 0-1216,-10-1-2818</inkml:trace>
  <inkml:trace contextRef="#ctx0" brushRef="#br0" timeOffset="2597.3">1601 200 9076,'0'0'7780,"28"13"-7780,-2-14-1329,0-9-1392,-4 0-6083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7.6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91 9780,'0'0'8052,"0"-5"-7003,1-10-701,0 18-29,5 34 216,0 6-153,-3-19-305,0 1 0,-2-1-1,-1 25 1,0-21 9,0-28-80,0 0 1,0 0 0,0 0-1,0-1 1,0 1-1,0 0 1,0 0 0,0 0-1,0 0 1,0-1 0,-1 1-1,1 0 1,0 0 0,0 0-1,0 0 1,0 0 0,0 0-1,0-1 1,0 1 0,0 0-1,-1 0 1,1 0 0,0 0-1,0 0 1,0 0 0,0 0-1,0 0 1,-1 0 0,1 0-1,0-1 1,0 1 0,0 0-1,0 0 1,-1 0 0,1 0-1,0 0 1,0 0-1,0 0 1,0 0 0,-1 0-1,1 1 1,0-1 0,0 0-1,0 0 1,0 0 0,-1 0-1,1 0 1,0 0 0,0 0-1,0 0 1,0 0 0,0 0-1,0 0 1,-1 1 0,1-1-1,0 0 1,0 0 0,0 0-1,0 0 1,0 0 0,0 1-1,0-1 1,0 0 0,0 0-1,0 0 1,-1 0 0,1 1-1,-8-17 136,9 10-315,0 0-1,0-1 1,0 1-1,1 0 0,0 0 1,0 0-1,0 0 0,1 1 1,0-1-1,0 0 1,1 1-1,-1 0 0,1 0 1,0 0-1,1 0 0,7-6 1,25-37-1710,-32 40 1638,-1-1-1,0 0 0,-1 0 0,0 0 1,0 0-1,2-18 0,-2-11 4021,-3 45-3221,-1 33-291,3 68 920,-1-96-1097,0-1 1,1 0 0,1 0 0,0 0 0,0 0-1,1 0 1,6 12 0,-9-22-84,-1 0 0,1 1 1,-1-1-1,1 0 0,-1 0 0,1 0 0,0 0 1,0 0-1,0 0 0,0 0 0,-1 0 0,1-1 1,0 1-1,0 0 0,1-1 0,-1 1 0,0 0 0,0-1 1,0 1-1,0-1 0,0 0 0,1 1 0,-1-1 1,0 0-1,2 0 0,-1 0-18,0 0 0,0-1 0,0 0 0,0 1 0,0-1 0,-1 0 0,1 0 0,0 0 1,-1 0-1,1-1 0,-1 1 0,1 0 0,-1-1 0,3-2 0,0-1-52,1-1 0,-1 0 0,0-1 0,-1 1 0,1-1 0,-1 1 0,4-13-1,-6 13 15,1-1-88,-1 0 1,1 1 0,-1-1 0,-1 0 0,1 0 0,-1 0 0,0 0-1,-2-9 1,2 16 143,0 0 0,0 0 1,0 0-1,0 0 0,0-1 0,0 1 0,-1 0 0,1 0 0,0 0 1,0 0-1,0-1 0,0 1 0,0 0 0,0 0 0,-1 0 0,1 0 0,0 0 1,0 0-1,0-1 0,-1 1 0,1 0 0,0 0 0,0 0 0,0 0 0,0 0 1,-1 0-1,1 0 0,0 0 0,0 0 0,0 0 0,-1 0 0,1 0 1,0 0-1,0 0 0,0 0 0,-1 0 0,1 0 0,0 0 0,0 0 0,0 0 1,-1 1-1,1-1 0,0 0 0,0 0 0,0 0 0,0 0 0,-1 0 0,1 0 1,0 1-1,0-1 0,0 0 0,0 0 0,0 0 0,0 0 0,0 1 1,-1-1-1,1 0 0,0 0 0,0 0 0,0 1 0,0-1 0,0 0 0,0 0 1,0 0-1,0 1 0,0-1 0,-7 13 30,5-4 61,0 0 0,0 0 0,1 1-1,0-1 1,1 0 0,0 1 0,0-1 0,1 1 0,0-1-1,3 11 1,-3-17-125,0 1 1,0-1-1,0 0 0,1 1 0,0-1 0,-1 0 0,1 0 0,0 0 1,1-1-1,-1 1 0,0 0 0,1-1 0,-1 1 0,1-1 0,0 0 1,0 0-1,0 0 0,0 0 0,0-1 0,0 1 0,0-1 0,1 0 1,-1 0-1,1 0 0,-1 0 0,1-1 0,-1 1 0,1-1 1,4 0-1,0 1-904,0-1 1,1 0-1,-1 0 1,0-1 0,0 0-1,1 0 1,-1-1-1,0 0 1,0-1-1,0 0 1,13-6 0,-4-5-2887</inkml:trace>
  <inkml:trace contextRef="#ctx0" brushRef="#br0" timeOffset="312.89">400 173 4290,'0'0'6344,"-1"10"735,-1 37-4871,2-20-1708,0 32 289,5-21-3812</inkml:trace>
  <inkml:trace contextRef="#ctx0" brushRef="#br0" timeOffset="469.09">432 104 12278,'0'0'5138,"14"13"-11365,0-2 32</inkml:trace>
  <inkml:trace contextRef="#ctx0" brushRef="#br0" timeOffset="1479.6">572 161 8404,'0'0'6275,"-9"10"-5592,-26 31-206,34-39-478,-1-1-1,1 1 1,0-1-1,0 1 1,0 0-1,0-1 1,0 1-1,0 0 1,0 0-1,1-1 1,-1 1-1,1 0 1,-1 0-1,1 0 1,0 0-1,0 0 1,0 0-1,0 0 1,0 0-1,0-1 1,0 1-1,1 0 1,-1 0-1,1 0 1,-1 0-1,1 0 1,0-1-1,-1 1 1,1 0-1,0-1 1,0 1-1,1 0 1,-1-1-1,0 1 1,0-1-1,1 0 1,-1 1-1,1-1 1,-1 0-1,1 0 1,-1 0-1,1 0 1,0 0-1,0 0 1,-1-1-1,1 1 1,2 0-1,-3-1-33,1-1 0,-1 0 0,0 0 0,1 0 1,-1 0-1,0 0 0,0 0 0,0 0 0,0 0 0,0 0 0,0-1 0,0 1 0,0 0 0,-1 0 0,1-1 0,0 1 0,-1-1 0,1 1 0,-1-1 0,1 1 1,-1-1-1,0 1 0,0-1 0,0 1 0,0-1 0,0 1 0,0-3 0,8-22 61,-7 26-24,-1 1 0,1-1 0,0 0 1,-1 1-1,1-1 0,-1 1 0,1-1 0,-1 1 1,1-1-1,-1 1 0,1 0 0,-1-1 0,1 1 1,-1-1-1,0 1 0,0 0 0,1-1 0,-1 1 0,0 0 1,0 0-1,0-1 0,1 1 0,-1 0 0,0-1 1,0 1-1,0 0 0,0 0 0,0-1 0,-1 2 1,6 28 51,-2-2 45,0-6 10,-1 0-1,-1 33 0,0-51-28,-1-1 0,-1 1 0,1 0-1,-1-1 1,1 1 0,-1-1 0,0 1 0,0-1-1,0 1 1,-1-1 0,1 1 0,-1-1-1,0 0 1,0 0 0,0 0 0,0 0 0,-1 0-1,1-1 1,-1 1 0,1-1 0,-7 5 0,8-6 21,1-1 0,-1 0 0,0 1 0,1-1 0,-1 1 0,0-1 1,0 0-1,1 1 0,-1-1 0,0 0 0,0 0 0,0 0 1,1 0-1,-1 1 0,0-1 0,0 0 0,0 0 0,1-1 1,-1 1-1,0 0 0,0 0 0,0 0 0,1 0 0,-1-1 1,0 1-1,0 0 0,1-1 0,-1 1 0,-1-1 0,1-1-46,1 1 0,-1 0 0,1-1-1,-1 1 1,1 0 0,-1-1 0,1 1-1,0-1 1,0 1 0,0 0 0,-1-1 0,1 1-1,1-1 1,-1 1 0,0-2 0,1-5-121,1-1 0,0 1 1,0 0-1,6-13 0,26-46-711,41-89-2006,-66 133 2721,-1 0-1,-1-1 0,-1 1 0,6-49 1,-14 88 2426,-2 20-1349,1 46 0,3-72-1025,0-1 0,1 0 0,0 1 0,0-1 0,1 0 0,0 0 0,1 0 0,0 0 0,0 0 0,1 0 0,8 14 0,-11-22-6,-1-1 0,1 1 1,-1-1-1,1 1 1,-1 0-1,1-1 1,0 0-1,-1 1 0,1-1 1,0 1-1,-1-1 1,1 0-1,0 1 1,-1-1-1,1 0 0,0 0 1,0 1-1,-1-1 1,1 0-1,0 0 0,0 0 1,-1 0-1,1 0 1,0 0-1,0 0 1,0 0-1,-1 0 0,2-1 1,20-16-427,9-29-585,-31 46 990,0-1 1,1 1 0,-1 0 0,0 0-1,0-1 1,1 1 0,-1 0-1,0 0 1,1 0 0,-1-1-1,0 1 1,0 0 0,1 0 0,-1 0-1,0 0 1,1 0 0,-1 0-1,0 0 1,1 0 0,-1 0-1,1 0 1,-1 0 0,0 0 0,1 0-1,-1 0 1,0 0 0,1 0-1,-1 0 1,0 0 0,1 0-1,-1 0 1,0 0 0,1 1 0,-1-1-1,1 0 1,19 12-116,-17-9 172,0-1-1,1 0 0,0 1 1,-1-2-1,1 1 1,0 0-1,0-1 0,0 1 1,6 0-1,-6-2-16,0 0-1,0 0 1,0 0 0,0-1-1,0 0 1,0 1 0,-1-1-1,1-1 1,0 1 0,-1 0-1,1-1 1,-1 0 0,1 0-1,-1 0 1,0 0-1,0-1 1,0 1 0,0-1-1,5-5 1,-5 3 14,0 0 0,0-1 0,-1 1 0,1 0 0,-1-1 0,0 0 1,-1 0-1,0 1 0,1-1 0,-2 0 0,1 0 0,-1-11 0,1-10 42,-1 14 25,1 0 0,-2 0 0,0 0 0,0 0 0,-5-19 0,6 32-44,0 0 1,0 0-1,0 0 0,0 0 1,0 1-1,0-1 0,0 0 1,0 0-1,0 0 0,0 0 1,0 0-1,0 0 0,0 0 1,0 0-1,0 0 0,-1 0 1,1 1-1,0-1 0,0 0 1,0 0-1,0 0 1,0 0-1,0 0 0,0 0 1,0 0-1,0 0 0,0 0 1,0 0-1,0 0 0,0 0 1,-1 0-1,1 0 0,0 0 1,0 0-1,0 0 0,0 0 1,0 0-1,0 0 0,0 0 1,0 0-1,0 0 0,-1 0 1,1 0-1,0 0 1,0 0-1,0 0 0,0 0 1,-2 19 261,0 23-473,8 77 501,-2-68-3122,-3-31 121,0-8-2145</inkml:trace>
  <inkml:trace contextRef="#ctx0" brushRef="#br0" timeOffset="1638.12">937 158 4578,'0'0'12694,"44"-25"-14103,-18 23-1552,2 0-3714</inkml:trace>
  <inkml:trace contextRef="#ctx0" brushRef="#br0" timeOffset="2419.81">1349 133 12870,'0'0'702,"-5"8"122,0 4-15,0 0 1,0 1-1,-4 24 0,8-35-701,1 1 0,-1-1 0,1 0 0,0 0 1,0 1-1,0-1 0,0 0 0,0 1 0,0-1 0,1 0 0,-1 0 0,1 0 0,0 1 0,-1-1 0,3 4 0,-1-5-92,-1 0 0,0 0-1,1-1 1,-1 1 0,0 0-1,1-1 1,-1 1 0,1-1-1,-1 1 1,1-1 0,-1 1-1,1-1 1,0 0 0,-1 0-1,1 0 1,-1 0 0,1 0-1,0 0 1,-1-1 0,1 1-1,-1 0 1,1-1 0,-1 1-1,1-1 1,-1 0 0,0 1-1,3-2 1,-2 1-20,-1 0 0,1 0-1,-1-1 1,1 1 0,-1 0 0,1-1 0,-1 1-1,1-1 1,-1 1 0,0-1 0,0 1-1,0-1 1,0 0 0,0 0 0,0 1 0,-1-1-1,1 0 1,-1 0 0,1 0 0,-1 0-1,1 0 1,-1 0 0,0 0 0,0 0 0,0 0-1,0 0 1,-1 0 0,1 0 0,0 0-1,-2-3 1,2 3 0,-1 0 0,1 0-1,-1-1 1,1 1 0,-1 0-1,0 0 1,0 0 0,0 0-1,0 1 1,0-1 0,0 0-1,0 0 1,-1 1 0,1-1-1,-1 0 1,1 1 0,-1 0 0,0-1-1,0 1 1,1 0 0,-1 0-1,0 0 1,0 0 0,0 0-1,0 0 1,0 1 0,0-1-1,-3 0 1,7 16-100,1-14-52,0 0 0,1 1 0,-1-1 0,1 0 0,-1-1 0,1 1 0,-1 0 0,1-1 0,0 0 0,-1 0-1,1 0 1,-1 0 0,1-1 0,-1 0 0,6-1 0,-2 0-10,0 1 1,0-2-1,-1 1 0,1-1 0,-1 0 0,1-1 1,5-3-1,-8 3 122,-1-1 1,1 1 0,-1 0-1,0-1 1,0 1-1,0-1 1,0 0-1,-1 0 1,0 0 0,0-1-1,0 1 1,-1 0-1,2-8 1,3-40 3628,-6 53-3139,-5 124-402,1-71 153,3 0 0,5 56 0,13-62-156,-2-31 25,-15-16-60,1-1 0,-1 1 0,1 0 0,0 0 0,-1 0-1,1 0 1,-1 0 0,1-1 0,-1 1 0,1 0 0,0-1 0,-1 1-1,1 0 1,-1-1 0,0 1 0,1-1 0,-1 1 0,1 0 0,-1-1-1,0 1 1,1-1 0,-1 1 0,0-1 0,1 1 0,-1-1 0,0 0-1,0 1 1,1-1 0,-1 1 0,0-1 0,0 0 0,0 1 0,0-2-1,1-1-13,0 0 0,0-1 0,-1 1 0,1 0 0,-1-1 0,0 1 0,1-1 0,-2 1-1,1 0 1,0-1 0,-1 1 0,1 0 0,-1-1 0,0 1 0,0 0 0,-1 0 0,1 0-1,0 0 1,-1 0 0,-4-6 0,-1 1-51,-1-1 1,0 1-1,0 0 0,-17-11 1,21 16 156,3 2-72,1 1 0,0-1 1,0 1-1,0-1 0,0 1 0,0-1 0,0 1 0,0-1 1,1 1-1,-1-1 0,0 1 0,0 0 0,0-1 1,0 1-1,1-1 0,-1 1 0,0-1 0,0 1 1,1 0-1,-1-1 0,0 1 0,0 0 0,1-1 1,-1 1-1,1 0 0,-1-1 0,0 1 0,1 0 0,-1 0 1,1 0-1,-1-1 0,0 1 0,1 0 0,-1 0 1,1 0-1,-1 0 0,1 0 0,0 0 0,22-11-125,-22 10 153,45-16-535,33-15-1102,-33 5-4775,-28 12-2644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4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47 1008,'0'0'16165,"-1"-7"-14919,-3-32 2289,3 44-3399,-132 426 155,132-427-326,4-35-105,1 1-1,2 0 0,1 0 1,1 1-1,15-35 0,-8 19-181,-7 19 231,-6 17 88,0 1 1,1-1 0,-1 1-1,2 0 1,-1 0 0,1 0 0,0 0-1,1 1 1,6-9 0,-10 16 5,-1 0 1,1 0 0,0 0 0,-1 0 0,1 0-1,-1 0 1,1 0 0,-1 0 0,0 1 0,1-1-1,-1 0 1,1 0 0,-1 0 0,1 1 0,-1-1-1,1 0 1,-1 1 0,0-1 0,1 0 0,-1 1-1,0-1 1,1 0 0,-1 1 0,0-1 0,1 1-1,-1-1 1,0 1 0,0-1 0,1 1 0,-1-1-1,0 1 1,0-1 0,0 1 0,0-1 0,0 1-1,0-1 1,0 1 0,0 0 0,9 25 84,-9-25-63,93 350 1064,-91-344-1385,5 30-966,-10-15-5064,-2-17 1030</inkml:trace>
  <inkml:trace contextRef="#ctx0" brushRef="#br0" timeOffset="183.66">3 399 2801,'0'0'11638,"51"-53"-11478,-21 40-160,2 1-160,2 1-945,-2 0-1200,-7 5-2673</inkml:trace>
  <inkml:trace contextRef="#ctx0" brushRef="#br0" timeOffset="481.44">269 306 7139,'0'0'3591,"0"9"-2313,-1-1-894,0 6 134,1 0 1,0 1 0,4 25-1,-3-38-424,0 1 1,-1 0-1,1 0 0,0-1 0,0 1 0,0 0 1,1-1-1,-1 1 0,1-1 0,-1 0 0,5 5 1,-5-6-51,0 0 1,0 0-1,1-1 1,-1 1-1,0 0 1,1-1-1,-1 1 1,1-1-1,-1 1 1,1-1-1,-1 0 1,1 1-1,-1-1 1,1 0-1,-1 0 1,1 0-1,-1 0 1,1 0-1,-1-1 0,1 1 1,-1 0-1,1-1 1,-1 1-1,2-2 1,-1 1 83,-1 0 1,1 0-1,0 0 1,0-1-1,-1 1 0,1-1 1,-1 1-1,0-1 0,1 1 1,-1-1-1,0 0 1,0 0-1,0 0 0,0 1 1,0-1-1,0 0 1,-1 0-1,1-1 0,0 1 1,-1 0-1,0 0 1,0 0-1,1-2 0,-1-60 1216,-1 42-1372,1 15-76,2-21-2874,5 12-4057</inkml:trace>
  <inkml:trace contextRef="#ctx0" brushRef="#br0" timeOffset="1844.39">398 331 6051,'0'0'8476,"2"5"-7657,-2-5-756,0 1 1,1 0-1,-1-1 1,0 1 0,1 0-1,-1-1 1,0 1-1,1 0 1,-1-1 0,1 1-1,-1-1 1,1 1-1,-1-1 1,1 1 0,-1-1-1,1 1 1,0-1-1,-1 1 1,1-1 0,0 0-1,-1 0 1,1 1-1,0-1 1,-1 0-1,1 0 1,0 0 0,0 1-1,-1-1 1,1 0-1,0 0 1,-1 0 0,1 0-1,0 0 1,0-1-1,-1 1 1,1 0 0,1-1-1,0 0 8,0-1-1,-1 1 1,1-1-1,-1 0 1,1 0-1,-1 0 1,0 0-1,0 0 1,1 0-1,-1 0 1,-1 0-1,1 0 1,0 0-1,0-1 1,-1 1-1,1-3 1,-1 4-85,1 0 1,-1 0 0,0 0-1,1 0 1,-1 0 0,0 0-1,0 0 1,0 0 0,0 0-1,0 0 1,0 0 0,0 0-1,0 0 1,0 0-1,0 0 1,0 0 0,-1 0-1,1 0 1,0 0 0,-1 0-1,1 0 1,-1 0 0,1 0-1,-1 0 1,0 0 0,1 0-1,-1 1 1,-1-2 0,1 2-6,0 0 1,0 0-1,0 1 1,1-1 0,-1 0-1,0 1 1,0-1-1,0 1 1,1-1-1,-1 1 1,0-1 0,0 1-1,1-1 1,-1 1-1,0 0 1,1-1 0,-1 1-1,1 0 1,-1 0-1,1 0 1,-1-1-1,1 1 1,0 0 0,-1 0-1,1 0 1,0 0-1,0 0 1,-1 0 0,1-1-1,0 1 1,0 2-1,-2 8 23,0 0 1,1 0-1,0 0 0,1 0 0,0 0 1,0 0-1,3 11 0,-3-19-3,1 0 0,0 0 0,-1 0 0,1 0 0,1-1 0,-1 1 0,0 0 0,0 0 0,1-1 0,0 1 0,-1-1 0,1 1 0,3 2 0,-3-4-7,-1 0 1,1 0-1,0 0 0,0 0 1,-1-1-1,1 1 0,0 0 1,0-1-1,0 1 0,0-1 1,0 0-1,0 0 0,0 0 1,0 0-1,0 0 0,-1 0 1,1 0-1,0-1 0,0 1 1,0-1-1,0 1 0,3-2 1,-3 1-19,1 0 1,-1 0 0,0 0 0,0 0-1,0-1 1,0 1 0,0-1 0,-1 1-1,1-1 1,0 1 0,-1-1 0,1 0-1,-1 0 1,1 0 0,-1 0 0,0 0 0,0 0-1,0 0 1,0 0 0,0-1 0,0 1-1,0-3 1,0-3-64,0-1-1,0 0 1,-1 0 0,-1-14-1,0-1-811,2 23 761,0 1 1,1-1-1,-1 0 0,0 0 0,0 0 0,1 1 0,-1-1 0,0 1 0,1-1 0,-1 1 1,0-1-1,1 1 0,-1 0 0,1 0 0,-1 0 0,0 0 0,1 0 0,-1 0 0,3 0 0,31 1-73,-32 0 224,0 1 0,-1-1 0,1 0 0,0 1 0,-1 0 0,1-1 0,-1 1 0,0 0-1,1 1 1,-1-1 0,0 0 0,0 0 0,-1 1 0,1 0 0,0-1 0,-1 1 0,1 0 0,-1-1 0,0 1 0,0 0 0,0 0 0,-1 0 0,2 6 0,-1-5 97,0 0 1,0 0 0,0 0 0,1-1 0,0 1 0,0 0 0,0-1-1,0 1 1,0-1 0,1 1 0,4 3 0,-5-6-103,0 0 1,0-1 0,0 1 0,0 0-1,0-1 1,1 0 0,-1 1 0,0-1-1,0 0 1,1 0 0,-1 0 0,0-1-1,0 1 1,1 0 0,-1-1 0,0 0-1,0 1 1,0-1 0,0 0 0,0 0-1,0 0 1,0 0 0,0-1 0,2-1-1,43-36-482,-44 36 443,0 0 1,0 0-1,0 0 1,0 0-1,-1-1 1,1 1 0,-1-1-1,0 0 1,0 1-1,-1-1 1,1 0-1,-1 0 1,1 0-1,-1 0 1,0 0 0,-1-1-1,1 1 1,-1 0-1,0 0 1,0-1-1,-1-4 1,1 9 62,0-1 1,0 0-1,0 1 0,0-1 0,0 0 1,-1 1-1,1-1 0,0 1 1,0-1-1,-1 0 0,1 1 1,-1-1-1,1 1 0,0-1 0,-1 1 1,1-1-1,-1 1 0,1 0 1,-1-1-1,1 1 0,-1 0 1,1-1-1,-1 1 0,0 0 0,1-1 1,-1 1-1,1 0 0,-1 0 1,0 0-1,1 0 0,-1 0 0,0 0 1,1 0-1,-1 0 0,0 0 1,1 0-1,-1 0 0,1 0 1,-1 0-1,0 0 0,1 0 0,-1 1 1,0-1-1,1 0 0,-1 0 1,1 1-1,-1-1 0,1 1 1,-1-1-1,1 0 0,-1 1 0,0 0 1,-1 1 18,-1 0 1,1 0-1,0 0 1,0 0-1,0 1 1,0-1-1,0 0 1,1 1-1,-1 0 1,-1 4-1,2-3-46,0 1-1,0 0 1,1 0-1,0 0 1,0 0-1,0 0 1,1 0-1,1 10 1,-2-14-68,1 0 1,-1 0 0,0 0-1,0 0 1,1-1 0,-1 1 0,1 0-1,-1 0 1,1 0 0,-1 0 0,1 0-1,0-1 1,-1 1 0,1 0-1,0 0 1,0-1 0,-1 1 0,1 0-1,2 0 1,-2-1-61,0 0-1,0 0 0,0 0 1,0 0-1,0 0 1,0 0-1,0-1 1,0 1-1,0 0 0,0-1 1,1 1-1,-1-1 1,0 1-1,-1-1 1,1 1-1,0-1 1,0 0-1,0 1 0,0-1 1,0 0-1,-1 0 1,2-1-1,1-1-216,-1 0 0,1 0 0,-1-1 0,0 1 0,0 0 0,0-1-1,-1 0 1,3-4 0,-4 6 528,1 0 0,-1 1 0,0-1 0,1 0 0,-1 1 0,0-1 0,0 0 0,0 0 0,0 1 0,0-1 0,-1 0 0,1 1 0,-1-4 0,-5 3 3014,1 11-2458,0 13-777,5-20 25,0 0 0,0-1 0,0 1 0,1 0 0,-1 0 0,0-1 0,1 1 0,-1 0 0,1-1 0,0 1-1,-1 0 1,1-1 0,0 1 0,0-1 0,0 1 0,0-1 0,0 0 0,0 1 0,1-1 0,-1 0 0,0 0 0,1 0-1,-1 0 1,2 1 0,1 0-203,-1-1-1,1 0 0,-1 0 1,1 0-1,0 0 0,-1 0 1,1-1-1,0 0 0,-1 0 1,1 0-1,5 0 0,-5-1 49,1 1 0,0-1-1,-1 0 1,1 0 0,-1 0-1,1 0 1,-1-1 0,0 0 0,0 0-1,0 0 1,0 0 0,0-1-1,0 0 1,0 1 0,-1-1 0,1-1-1,-1 1 1,0 0 0,5-8-1,3-8 3886,-12 43-555,-1 8-3439,6 13 408,-1-23-96,-1 0 0,-2 24 1,0-41 40,0 0 0,-1-1 0,1 1 0,-1-1 0,0 1 1,-1-1-1,1 1 0,-1-1 0,1 0 0,-1 0 0,-1 1 0,1-2 1,-1 1-1,1 0 0,-6 6 0,7-9-3,0-1 0,0 1 1,0 0-1,0 0 0,0 0 0,0-1 0,0 1 0,0-1 0,0 1 1,0-1-1,-1 1 0,1-1 0,0 0 0,0 1 0,-3-1 1,4 0-34,-1 0-1,1 0 1,-1 0 0,1 0 0,-1-1 0,1 1 0,-1 0 0,1 0 0,-1-1 0,1 1 0,0 0 0,-1-1 0,1 1 0,-1 0 0,1-1 0,0 1 0,-1-1 0,1 1 0,0 0-1,-1-1 1,1 1 0,0-1 0,0 1 0,-1-2 0,0 0-22,1 0 0,0 0-1,-1 0 1,1-1 0,0 1-1,0 0 1,0 0 0,0-1-1,0 1 1,1 0 0,-1 0 0,1 0-1,-1 0 1,1-1 0,2-3-1,8-12-568,2 0 0,0 0-1,1 1 1,20-19-1,-13 14-832,26-35 0,-42 51 1275,0-1 1,-1 0-1,0 0 0,0 0 1,0 0-1,-1-1 0,0 1 1,-1-1-1,0 0 0,0 0 1,0 0-1,0-11 1,-2 19 136,0-1 0,0 1 0,0 0 0,0-1 0,0 1 0,0-1 0,0 1 0,0 0 0,-1-1 1,1 1-1,0-1 0,0 1 0,0 0 0,0-1 0,-1 1 0,1 0 0,0-1 0,0 1 0,-1 0 1,1 0-1,0-1 0,-1 1 0,1 0 0,0 0 0,-1-1 0,1 1 0,0 0 0,-1 0 0,1 0 1,0-1-1,-1 1 0,1 0 0,0 0 0,-1 0 0,1 0 0,-1 0 0,1 0 0,0 0 0,-1 0 1,1 0-1,-1 0 0,1 0 0,0 0 0,-1 0 0,1 1 0,-1-1 0,1 0 0,0 0 0,-1 0 1,1 0-1,0 1 0,-1-1 0,1 0 0,0 0 0,-1 1 0,1-1 0,-21 18 687,18-11-547,0 0 0,1 0 0,0 0 0,0 0 0,0 1 1,1-1-1,0 0 0,0 1 0,1-1 0,0 0 0,0 1 0,1-1 0,2 13 0,-2-17-207,0 1-1,0-1 0,0 1 1,0-1-1,0 1 0,1-1 1,-1 0-1,1 0 1,0 0-1,0 0 0,0 0 1,1 0-1,-1 0 1,0-1-1,1 1 0,0-1 1,0 0-1,-1 0 0,1 0 1,1 0-1,-1 0 1,0-1-1,0 1 0,1-1 1,-1 0-1,0 0 1,1 0-1,-1 0 0,6 0 1,22-3-4945,-20-4-2082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02.9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10 288 6643,'0'0'11421,"0"-6"-10290,-2-19-85,2 19 280,0 50-1598,2-22 322,1 0-1,1 0 1,8 26-1,3-1-7792,-14-42 3101</inkml:trace>
  <inkml:trace contextRef="#ctx0" brushRef="#br0" timeOffset="386.46">55 24 2353,'0'0'11157,"0"-23"-10629,2 23-111,-2 7-4659,0-1-224</inkml:trace>
  <inkml:trace contextRef="#ctx0" brushRef="#br0" timeOffset="899.05">129 34 8676,'0'0'8310,"-2"-6"-7378,-6-17-263,8 23-664,0 0 0,0 0-1,-1-1 1,1 1 0,0 0-1,0 0 1,0 0 0,-1 0-1,1-1 1,0 1 0,0 0-1,-1 0 1,1 0-1,0 0 1,0 0 0,-1 0-1,1 0 1,0-1 0,0 1-1,-1 0 1,1 0 0,0 0-1,-1 0 1,1 0 0,0 0-1,0 0 1,-1 1 0,1-1-1,0 0 1,-1 0 0,1 0-1,0 0 1,0 0 0,-1 0-1,1 0 1,0 1 0,0-1-1,0 0 1,-1 0 0,1 0-1,0 0 1,0 1 0,0-1-1,-1 0 1,1 0 0,0 1-1,0-1 1,0 0 0,0 0-1,0 1 1,-1-1 0,1 0-1,0 0 1,0 1 0,0-1-1,0 0 1,0 0 0,0 1-1,-9 15-7,2 3 38,0 1-1,1 0 1,1 0 0,1 0-1,1 1 1,0-1 0,2 1-1,1 25 1,4 22 11,16 77 0,-17-126-36,-3-17-136,4 31-1441,-9-18-5707,-3-14 1034</inkml:trace>
  <inkml:trace contextRef="#ctx0" brushRef="#br0" timeOffset="1656.66">1 376 8004,'0'0'8377,"5"-5"-8236,3 0-234,0 1 1,-1 0-1,2 0 0,-1 0 0,0 1 0,1 0 0,-1 1 0,1 0 1,0 0-1,14 0 0,-10 0-196,0 0 1,-1 0-1,1-1 1,-1-1-1,0 0 0,15-7 1,-28 23 4774,-3 40-3739,3-50-735,1 0 0,0 0 0,0 0 1,0 0-1,0-1 0,1 1 0,-1 0 0,0 0 0,1 0 0,-1 0 0,1 0 1,0-1-1,-1 1 0,1 0 0,0-1 0,0 1 0,0 0 0,0-1 0,1 1 1,1 1-1,-3-2-8,1-1 0,-1 0 1,1 1-1,-1-1 0,1 1 1,-1-1-1,1 0 0,0 1 1,-1-1-1,1 0 1,0 0-1,-1 0 0,1 1 1,0-1-1,-1 0 0,1 0 1,0 0-1,-1 0 0,1 0 1,0 0-1,-1 0 0,1 0 1,0 0-1,-1-1 0,1 1 1,0 0-1,-1 0 0,1-1 1,0 1-1,-1 0 1,1-1-1,-1 1 0,1 0 1,-1-1-1,1 1 0,-1-1 1,1 1-1,-1-1 0,1 1 1,-1-1-1,1 1 0,-1-1 1,0 0-1,0 1 0,1-1 1,-1 1-1,0-1 0,0 0 1,1 1-1,-1-1 1,0 0-1,0 1 0,0-1 1,0 0-1,0-1 0,0 0-12,-1 0-1,1 0 0,0 0 1,-1-1-1,1 1 0,-1 0 1,0 0-1,0 0 0,0 0 1,0 0-1,0 0 1,0 1-1,0-1 0,-1 0 1,1 0-1,-1 1 0,-1-3 1,-33-10-88,28 12 21,7 1 11,34-7-2705,-1-3 2270,-24 8 720,0 0 0,0 1 0,0 0 0,1 0 0,12-1 0,-19 39 750,-1-35-958,-1 0 0,0 0-1,1 0 1,-1-1 0,0 1 0,1 0 0,-1-1 0,1 1 0,-1 0 0,1-1-1,0 1 1,-1 0 0,1-1 0,0 1 0,-1-1 0,1 1 0,0-1-1,-1 0 1,1 1 0,0-1 0,0 0 0,0 1 0,-1-1 0,1 0 0,0 0-1,0 0 1,0 0 0,0 0 0,0 0 0,-1 0 0,1 0 0,0 0 0,0 0-1,0 0 1,0 0 0,-1-1 0,1 1 0,0 0 0,0-1 0,0 1-1,-1 0 1,1-1 0,0 1 0,-1-1 0,1 1 0,1-2 0,-1 0 80,1 0 1,0 0-1,-1 0 0,0 0 1,1-1-1,-1 1 1,0 0-1,0-1 1,-1 1-1,1-1 0,0 1 1,-1-1-1,1 1 1,-1-4-1,0-5 637</inkml:trace>
  <inkml:trace contextRef="#ctx0" brushRef="#br0" timeOffset="1910">495 114 7892,'0'0'7811,"0"53"-6914,0-21-337,0-2-128,0 0-112,0-5-224,0-1-80,7 0-16,-5-4-736,3-3-1089,0-5-1136,-3-5-1729</inkml:trace>
  <inkml:trace contextRef="#ctx0" brushRef="#br0" timeOffset="2065.41">508 289 2993,'0'0'10293,"-14"-46"-8180,14 40-176,0 2-833,17-1-863,4 0-241,12-1-16,2 0-289,2 1-1615,-2 1-338,-4 0-1423,-10 2-3154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26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0 214 4194,'0'0'8615,"16"12"-5411,456-34-745,-291-3-2379,306-48 257,278-14-297,3 75-5,-750 12-36,284-7-243,339 17 3,-599-6 240,949 75 12,-180-79 88,211-58-54,-807 42-47,-149 11-84,-111-6-10276,32 11 5942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29.7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 8084,'0'0'12349,"1"22"-12287,0-12-369,8 68 1266,5-28-6000,-12-45 1381</inkml:trace>
  <inkml:trace contextRef="#ctx0" brushRef="#br0" timeOffset="542.97">183 45 3762,'0'0'8676,"0"-4"-7614,-2-9 1600,-3 12-1061,-10 22-543,10-12-901,1 0-1,1 0 1,-1 1-1,-2 18 1,6-27-149,0-1 1,0 1 0,0 0 0,0 0-1,0 0 1,0 0 0,0-1 0,0 1-1,0 0 1,1 0 0,-1 0 0,0-1-1,1 1 1,-1 0 0,1-1 0,-1 1-1,1 0 1,-1-1 0,1 1 0,-1 0-1,1-1 1,0 1 0,0-1 0,-1 1-1,1-1 1,0 1 0,0-1 0,-1 1-1,2-1 1,1 1 6,-1-1-1,0 0 0,1 0 1,-1 0-1,0 0 1,0 0-1,1 0 1,-1 0-1,0-1 0,1 1 1,2-2-1,2 0 13,-1 0-1,0-1 1,0 0 0,0 0-1,0 0 1,-1 0-1,10-8 1,-12 7-4,0 1 1,-1-1-1,1 0 1,-1 0-1,0 0 1,0 0-1,-1 0 0,1 0 1,-1-1-1,0 1 1,-1 0-1,1-9 1,0 12-26,-1-1 0,0 1 0,0-1 0,0 1 0,0-1 0,-1 1 0,1-1 0,0 1 0,-1-1 0,1 1 0,-1 0 1,1-1-1,-1 1 0,0-1 0,0 1 0,0 0 0,0 0 0,0-1 0,0 1 0,0 0 0,0 0 0,0 0 0,0 0 0,-1 0 0,1 0 1,-1 0-1,1 1 0,-1-1 0,1 0 0,-1 1 0,1-1 0,-1 1 0,1-1 0,-1 1 0,0 0 0,1-1 0,-1 1 0,-2 0 0,2 0-61,1 1 0,0-1-1,-1 0 1,1 1 0,0-1-1,-1 1 1,1-1 0,0 1-1,0-1 1,-1 1 0,1 0-1,0-1 1,0 1 0,0 0-1,0 0 1,0 0 0,0 0-1,0 0 1,-1 2 0,-6 13-4791,7-10-191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33.2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136 409 2817,'0'0'8185,"-2"-16"-3326,2 65-4712,-2-3-12,3-2 1,2 2-1,11 63 0,-9-82-76,-2 0 0,1 27 0,5 42 87,-1-49 37,-3 0 0,-1 1 0,-2 0 0,-5 56 0,-15 100 2103,11 5-495,7-153-4315,0-50 1360,0-26-3998</inkml:trace>
  <inkml:trace contextRef="#ctx0" brushRef="#br0" timeOffset="880.09">1 59 5026,'0'0'7345,"35"-12"-4861,-15 5-2559,1-1 0,-1-1 1,20-14-1,-57 28-9503,6 2 6745</inkml:trace>
  <inkml:trace contextRef="#ctx0" brushRef="#br0" timeOffset="1207.54">52 55 880,'0'0'4877,"-7"8"-3628,4-4-1208,-26 35 1710,27-37-1571,1 0-1,-1 1 1,1 0-1,0 0 1,0-1-1,0 1 1,0 0-1,0-1 1,1 1-1,-1 0 1,1-1-1,-1 1 1,1 0-1,0 0 1,0 1-1,1-2 1,0 5 0,-1-5-155,1-1 1,0 0-1,-1 0 1,1 1 0,0-1-1,0 0 1,0 0-1,0 0 1,0 0 0,0 0-1,0 0 1,0 0-1,1 0 1,-1 0 0,0 0-1,1-1 1,-1 1-1,0-1 1,1 1 0,-1-1-1,1 1 1,1-1-1,40 4 175,-4-1 159,-39-2-350,0-1 0,0 0 0,1 0 0,-1 0 0,0 1 0,0-1 0,0 0 0,0 0 0,0 1 0,0-1 0,0 0 0,0 1 0,1-1 0,-1 0 0,0 0 0,0 1 0,0-1 0,0 0 0,0 1 1,-1-1-1,1 0 0,0 0 0,0 1 0,0-1 0,0 0 0,0 1 0,0-1 0,0 0 0,0 0 0,-1 1 0,1-1 0,0 0 0,0 0 0,0 0 0,-1 1 0,1-1 0,0 0 0,0 0 0,0 0 0,-1 0 0,1 1 0,0-1 0,0 0 1,-1 0-1,1 0 0,0 0 0,-1 0 0,1 0 0,-1 0 0,-13 11 187,13-10-164,-27 19 231,19-8-4384</inkml:trace>
  <inkml:trace contextRef="#ctx0" brushRef="#br0" timeOffset="1420.24">201 114 7780,'0'0'7523,"0"-8"-7523</inkml:trace>
  <inkml:trace contextRef="#ctx0" brushRef="#br0" timeOffset="1746.07">290 30 5587,'0'0'7398,"6"76"-5544,9 14-19,-4-30-3846,-10-53-1794</inkml:trace>
  <inkml:trace contextRef="#ctx0" brushRef="#br0" timeOffset="3215.82">421 503 3057,'0'0'5862,"0"53"-1796,-5 653 1299,-2-538-4820,2-95 255,6 103 0,15-83 686,-16-93-1227,0-17-2561,0-3-3550,0 11 1488,-2-2-3373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41.0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 52 96,'0'0'6011,"0"-39"1332,0 27-7486,-7 663 4935,-1-198-3109,-1-281-928,9-159-677,-3 0-1,1 2 0,-7 18 0,4-19 42,2-1-1,0 1 0,-1 20 0,-5 81 933,9-115-899,0-9-8094,0-6-2172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05.6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123 24 4946,'0'0'8519,"-3"-3"-7452,1 1-754,0 1-202,1 0-1,0 0 1,0 0-1,0 0 1,0 0-1,0-1 1,1 1-1,-1 0 1,0 0-1,1 0 1,-1 0 0,0-2 655,-41 6-979,-21 9 645,109-12 142,-26 1-489,141-9 165,-25 0-17,194 5 122,-561 12-234,-15 1-845,167-10 782,49 0-64,27 0-64,13 0-67,453-13 745,-460 13-659,31-1-2372,-33 1 2253,0 0 0,0 0 0,0 0 0,0 0 0,0 0 0,0 0 0,0 0 0,0 0 0,0 0 0,-1 0 0,1 1 0,0-1 0,0 0 0,0 0 0,0 0 0,0 1 0,0-1 0,-1 0 0,1 1 0,0-1 0,0 0 0,-1 1 0,1-1 0,0 1 0,-1-1 0,2 1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34.7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1 135 6515,'0'-1'11955,"10"201"-11553,-3-72 143,0-18-219,1 106 1151,-5-156-970,-3-60-643,2-10-7020,-2 6 5292,2-11-6129</inkml:trace>
  <inkml:trace contextRef="#ctx0" brushRef="#br0" timeOffset="682.88">204 88 5234,'0'0'7113,"-12"-9"-4693,9 20-1843,1-2 0,0 2 1,1-1-1,0 19 0,1-23-494,0-1-1,0 0 1,0 0-1,0 0 1,0 1-1,1-1 1,0 0-1,0-1 1,1 2-1,0-1 1,3 5-1,-4-9-74,0 1-1,0-1 1,0 0-1,1 0 0,-1 0 1,0 1-1,0-1 1,0 0-1,1 0 1,-1-1-1,1 1 0,0 0 1,-1-1-1,1 1 1,0-1-1,-1 0 1,1 1-1,0-1 0,0 0 1,-1 0-1,0 0 1,1 0-1,-1-1 1,1 1-1,0 0 0,-1-1 1,1 1-1,0-1 1,-1 1-1,1-1 1,-1 0-1,1 0 1,-1 0-1,2-2 0,1 0 12,0 1 0,-1-1-1,0 0 1,1 0-1,-1 0 1,-1 0-1,1-2 1,-1 2-1,1-1 1,-1 0 0,1 1-1,1-8 1,4-30 1,-6 32-81,1 39 144,-3-26-460,1 11 858,0 2-1,2-1 1,3 19-1,-5-31-668,0-1 1,0 1-1,1-1 0,-1 0 0,1 0 0,0 0 1,0 0-1,0 0 0,3 4 0,-4-6-280,0 0 0,0 0 0,0 0-1,0 0 1,0-1 0,1 1 0,-1 0 0,0-1-1,1 1 1,-1-1 0,0 1 0,1-1-1,-1 0 1,1 0 0,-1 0 0,1 0-1,-1 0 1,-1 0 0,2 0 0,-1 0 0,1 0-1,-1-1 1,2 1 0,4-4-4524</inkml:trace>
  <inkml:trace contextRef="#ctx0" brushRef="#br0" timeOffset="874.25">412 159 7571,'0'0'11110,"0"-12"-11030</inkml:trace>
  <inkml:trace contextRef="#ctx0" brushRef="#br0" timeOffset="1403.38">511 56 8628,'0'0'6598,"6"-6"-5835,-4 3-744,29-30 950,-30 30-919,0 2-1,1 0 0,0 0 1,-1 0-1,1 0 1,0 0-1,-1 0 0,1 0 1,0 1-1,0-1 1,-1 1-1,1-1 0,0 1 1,0 0-1,-1-1 1,1 1-1,0 0 0,0 0 1,0 1-1,0-1 1,0 0-1,-1 1 1,1-1-1,0 1 0,2 0 1,-3 1-1,0-1 0,-1 1 0,1-1 0,0 2 0,-1-2 0,1 1 0,-1 0 0,0-1 0,1 1 0,-1 0 0,0-1 0,0 1 0,0 0 0,0-1 0,0 1 0,-1 4 0,-6 29 836,7-33-879,0 0 1,0 0-1,0 0 0,0 0 1,0 1-1,0-1 1,0 0-1,1 0 0,-1 1 1,1-1-1,0-1 1,-1 1-1,1 0 1,0 0-1,0 0 0,0 1 1,0-1-1,1-1 1,-1 1-1,0 0 0,1-1 1,-1 1-1,0-1 1,1 0-1,-1 0 0,3 2 1,-2-2 1,0 0 0,-1 0 0,1 0 0,0 2 0,-1-2 0,1 0 0,-1 1 0,0-1 0,0 1 0,0 0 0,0-1 0,0 1 0,0 0 0,0 0 0,0-1 0,-1 1 0,1 0 0,-1 1 0,1-1 0,-1 0 0,1 0 0,-1 0 0,0 0 0,0 0 0,0 0 0,0 0 0,-1 0 0,1 0 0,0 1 0,-1-1 0,0 2 0,-2-1 20,1 1 0,0-1 0,-1 0 0,0 1 0,0-1 0,0 0 0,0-1 0,-1 1 0,2-1 0,-2 0 0,-5 3 0,-43 20-1431,49-24 1152,-17 5-6079,8-5-204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37.6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636 25 1105,'0'0'7005,"-18"-25"-1013,15 32-5979,1 1 0,-1 0 0,1-1 0,1 1 0,-1 0-1,1 0 1,1 0 0,-1 10 0,0 8 66,-11 134 240,11 205 0,12-184-203,0 35 72,-10-121-90,0 21 404,-16 146 0,1-12 1880,14-247-3100,-2 13 2173,1-12-4231</inkml:trace>
  <inkml:trace contextRef="#ctx0" brushRef="#br0" timeOffset="953">28 42 4002,'0'0'9028,"-5"0"-8497,-17 0-94,60-9 284,-31 7-678,-1-1-1,1 1 1,0 1 0,0 0-1,0-1 1,0 2 0,12-1-1,-18 2-38,0 0 0,0 0 0,0 0 0,-1-1 0,1 1 0,0 0 0,-1 0 0,1 0 0,0 0 0,-1 0 0,0 0 0,1 0 0,-1 1 0,1-1 0,-1 0 0,0 0 0,0 0 0,0 0 0,0 0 0,0 1-1,0-1 1,0 2 0,0 39 346,-1-33-236,-5 66 395,-1-8-823,9-24-3421,0-37-1489</inkml:trace>
  <inkml:trace contextRef="#ctx0" brushRef="#br0" timeOffset="1138.59">177 171 6435,'0'0'7379,"0"-7"-7379,3 6-1056,1 1-2082,1-3-1472</inkml:trace>
  <inkml:trace contextRef="#ctx0" brushRef="#br0" timeOffset="1649.99">305 46 816,'0'0'11173,"3"-4"-10695,0 1-431,0-1 0,0 1-1,0 0 1,1 0 0,-1 1 0,1-1-1,-1 1 1,1 0 0,0-2 0,0 3-1,0-1 1,0 0 0,0 1 0,0 0 0,1 0-1,4-1 1,-8 2-44,-1 0 0,0 1-1,0-1 1,1 0 0,-1 0-1,0 0 1,1 0 0,-1 0 0,0 1-1,0-1 1,1 0 0,-1 0 0,0 0-1,0 1 1,1-1 0,-1 0 0,0 0-1,0 1 1,0-1 0,0 0-1,0 1 1,1-1 0,-1 0 0,0 0-1,0 1 1,0-1 0,0 0 0,0 1-1,0-1 1,0 0 0,0 1 0,0-1-1,0 0 1,0 1 0,0-1-1,0 0 1,0 0 0,0 1 0,0-1-1,-1 0 1,1 1 0,0-1 0,0 0-1,0 0 1,-1 1 0,-3 13 52,-13 12 128,-8 14-100,24-38-83,0-1 0,1 1 1,-1 0-1,0 0 0,1 0 0,-1 0 0,1 0 1,-1 0-1,1-1 0,0 2 0,0-1 0,0 0 1,0 0-1,0 0 0,1 0 0,-1 0 0,1 0 1,-1 0-1,1 2 0,23 13 20,3 1-38,-26-18 24,-1 1-1,0 0 0,1 0 1,-1-1-1,0 1 0,1 0 1,-1 0-1,0-1 1,0 1-1,0 0 0,0 0 1,0 1-1,0-2 0,0 1 1,0 0-1,0 0 0,0 0 1,0-1-1,0 1 0,-1 0 1,1 0-1,0-1 0,0 1 1,-1 0-1,1 0 0,-1-1 1,1 1-1,-1 0 0,1-1 1,-1 1-1,1-1 0,-1 1 1,1-1-1,-1 1 0,0-1 1,1 1-1,-2 0 0,-17 13-399,-1 1 0,0-2-1,-1 0 1,-23 9 0,13-6-5278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47.4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87 7043,'0'0'6278,"-2"-16"-4403,3 31-1730,0 0-1,1 0 0,0 1 1,2-1-1,0 0 1,0-1-1,1 1 0,14 25 1,-15-31-94,2 0 1,-1-1 0,1 1 0,0-1-1,0 0 1,1-1 0,1 0 0,-1 0-1,1 0 1,0-1 0,0 0 0,1 0-1,0-1 1,12 5 0,-8-5-66,1-2 0,0 0-1,0 0 1,0-1 0,0-1 0,1-1 0,-1 0-1,0 0 1,23-5 0,12-4-545,65-22 0,-90 24 325,29-8-68,-1-2 0,-1-3-1,56-30 1,-89 42 632,-11 11 934,-14 27 580,3-17-2272,1-3 489,0 0 1,-1 0-1,0-1 0,-1 1 1,-6 9-1,10-17-41,-1 1 0,0-1-1,0 1 1,-1-1-1,1 0 1,0 0 0,-1 0-1,1 0 1,-1 0 0,0 0-1,0-1 1,0 0-1,0 1 1,1-1 0,-2 0-1,1 0 1,0-1 0,0 1-1,0 0 1,0-1-1,-4 0 1,6-2-19,1-1 0,0 1 0,-1-1 0,1 0 0,0 1 0,0-1 1,0 1-1,0-1 0,1 1 0,-1-1 0,1 1 0,-1-1 0,1 1 0,1-4 0,2 1-15,1 0 1,0 0-1,-1 1 0,1-1 1,1 1-1,-1 0 0,1 0 0,0 1 1,-1-1-1,2 1 0,-1 1 1,0-1-1,0 1 0,1 0 0,11-2 1,4 0-37,1 0 0,1 2 0,27-1 0,144 17 35,2 0-4,-30-10 12,-67 1 49,113-11 0,-202 5-19,0-1-1,0 1 1,0-2-1,0 0 1,0 0-1,-1-1 1,1 0 0,-1-1-1,18-11 1,-25 14-70,0-1 0,0 1 0,-1 0 0,1-1 0,-1 0 0,1 0 0,-1 0 0,0 0 0,0 0 0,0 0 0,-1 0 0,1-1 0,-1 1 0,0-1 0,0 1 0,0-1 0,0 1 0,0-1 0,-1 0 0,0 1 0,1-1 0,-2 0 0,1 1 0,0-1 0,-1 0 0,1 1 0,-1-1 1,0 1-1,0-1 0,-1 1 0,1-1 0,-1 1 0,-2-4 0,0-1-783,0 0-1,0 1 1,-1-1 0,0 1 0,-1 0 0,0 1 0,0-1 0,0 1 0,-1 0 0,0 1 0,0-1-1,0 1 1,-15-7 0,-1 4-1987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48.1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50 7892,'0'0'7283,"16"-15"-6125,3 7-922,1 1 1,37-9-1,-35 14-3641,-1 0-3440</inkml:trace>
  <inkml:trace contextRef="#ctx0" brushRef="#br0" timeOffset="429.51">63 81 5026,'0'0'6505,"-8"7"-5486,0 0-767,5-5-183,0 0-1,0 0 1,0 0 0,0 1-1,1-1 1,-1 1 0,1 0 0,0 0-1,-1 0 1,1 0 0,0 0-1,1 0 1,-3 5 0,3-6-9,0 0 0,0 0 0,0 1 0,0-1 0,0 0 0,1 0 0,-1 1 0,1-1 0,0 0 0,-1 0 0,1 1 0,0-1 0,0 1-1,0-1 1,1 0 0,-1 1 0,0-1 0,1 0 0,-1 0 0,1 1 0,0-1 0,0 0 0,0 0 0,0 0 0,0 0 0,0 0 0,1 0 0,-1 0 0,0 0 0,1-1 0,0 1 0,-1-1 0,1 1 0,0-1 0,0 1 0,0-1 0,0 0 0,0 0 0,2 1 0,8 2-68,1-1-1,-1 0 0,1-1 0,-1-1 1,24 0-1,-1 1 244,-32 2-67,-10 2-69,-9 4-59,-102 43 256,113-49-2769</inkml:trace>
  <inkml:trace contextRef="#ctx0" brushRef="#br0" timeOffset="619.76">261 166 10213,'0'0'2097,"-27"24"-5187</inkml:trace>
  <inkml:trace contextRef="#ctx0" brushRef="#br0" timeOffset="882">426 61 9556,'0'0'7062,"-1"8"-6707,11 43 188,1 19-109,-10-49-651,1 73 696,-5-33-5280,-1-42-2463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5:38.5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57 8100,'0'0'6363,"-8"-4"-5310,-27-18 836,39 64 843,72 221-2588,-75-262-398,-1 0-1,1-1 1,0 1 0,-1 0-1,0-1 1,1 1-1,0-1 1,0 1-1,0-1 1,0 1-1,0-1 1,0 0 0,0 1-1,0-1 1,0 0-1,0 0 1,0 0-1,0 0 1,0 0-1,0 0 1,0 0 0,0 0-1,0 0 1,0 0-1,0-1 1,0 1-1,0 0 1,0-1 0,-1 1-1,0-1 1,1 1-1,0-1 1,0 1-1,1-2 1,13-13-3935</inkml:trace>
  <inkml:trace contextRef="#ctx0" brushRef="#br0" timeOffset="271.52">268 156 5939,'0'0'5880,"-3"4"-5483,2-4-389,1 0 0,-1 0 0,1 1 0,-1-1 0,1 0 0,-1 1 0,1-1 0,-1 1 0,1-1 0,0 1 0,-1-1 0,1 1 0,0-1 0,-1 1 0,1-1 0,0 1 0,-1-1 0,1 2 0,0-1 0,0-1 0,0 1 0,0 0 0,0-1 0,0 1 0,0-1 0,0 1 0,0 0 0,0-1 0,0 1 0,0 0 0,0-1 0,0 1 0,0-1 0,0 1 0,1 0 0,-1-1 0,0 1 0,1-1 0,-1 1 0,0-1 0,1 1 0,-1-1 0,0 1 0,1-1 0,-1 1 0,1-1 0,-1 0-1,1 1 1,-1-1 0,1 0 0,-1 1 0,1-1 0,0 0 0,44 9 388,-28-8-775,59-2 1219,-71 0-1711,0-1-1,0 1 0,1-1 0,-1 1 0,0-1 0,9-5 0,-10 3-3472</inkml:trace>
  <inkml:trace contextRef="#ctx0" brushRef="#br0" timeOffset="527.66">374 128 5106,'0'0'7305,"-2"6"-7001,-1 11-106,0 1-1,1-2 1,0 2 0,1 0-1,1-2 1,0 2 0,1 0-1,1-2 1,0 2 0,1-2-1,9 30 1,-11-43-285,0-1 1,0 2-1,0-2 1,1 1-1,-1-1 1,0 0-1,0 0 1,1 1-1,0-1 1,0 0-1,3 2 1,18 5-5428,-7-9 100</inkml:trace>
  <inkml:trace contextRef="#ctx0" brushRef="#br0" timeOffset="884.07">535 157 6211,'0'0'6840,"10"-9"-6274,27-29-209,-36 37-344,-1 0 1,1 0-1,-1 1 0,1-1 0,0 0 0,-1 0 0,1 1 0,0-1 0,0 1 0,0-1 0,-1 1 1,1-1-1,0 1 0,0-1 0,0 1 0,0 0 0,0-1 0,-1 1 0,1 0 0,0 0 0,0 0 1,0 0-1,0 0 0,0 0 0,-1 0 0,1 0 0,0 0 0,0 0 0,0 1 0,0-1 0,0 0 1,-1 1-1,1-1 0,0 0 0,0 1 0,0-1 0,0 1 0,-1 0 0,1-1 0,0 1 0,-1 0 1,1-1-1,0 1 0,-1 0 0,1 0 0,-1-1 0,1 1 0,-1 0 0,1 0 0,-1 0 0,0 0 1,1 0-1,-1 1 0,0-1 0,0 0 0,0 1 0,2 8 34,-1-1 1,0 2-1,-1-2 0,0 14 1,-1-17 30,1 2-64,-1-2 0,0 1-1,0 0 1,-1 0 0,0 0-1,0-1 1,-1 0 0,-3 9 0,3-10 87,2 1 0,-2 1 1,1-1-1,0 1 0,1-1 0,-1 1 1,1 0-1,0 7 0,3-12-79,0-1-1,0 0 0,0-1 0,1 1 0,-2 0 0,1-1 1,1 1-1,-1-1 0,0 0 0,1 0 0,-1 0 1,0 0-1,4-1 0,-2 1 27,20-1-512,-1-1 1,1-1-1,32-9 1,25-16-7525,-54 15 1830</inkml:trace>
  <inkml:trace contextRef="#ctx0" brushRef="#br0" timeOffset="1082.71">915 215 6051,'0'0'6355,"3"0"-6355,14-3 224,3-3-224,4-1-673,-8 1-1664,1 1-928,-3 1 31</inkml:trace>
  <inkml:trace contextRef="#ctx0" brushRef="#br0" timeOffset="1301.98">1001 157 160,'0'0'14807,"-6"-2"-14583,6 9-176,-3 10 16,3 3 48,-3 4 80,3-3-112,0 5-80,0-2-112,12-2-1553,-1-6-1392,1-7-3282</inkml:trace>
  <inkml:trace contextRef="#ctx0" brushRef="#br0" timeOffset="1756.03">1135 132 1169,'0'0'13315,"2"-10"-12563,9-32-397,-11 42-348,0-1 0,0 1-1,0-1 1,0 1 0,0-1 0,0 0-1,0 1 1,0-1 0,1 1 0,-1-1 0,0 1-1,0-1 1,1 1 0,-1 0 0,0-1-1,0 1 1,1-1 0,-1 1 0,1-1-1,-1 1 1,0 0 0,1-1 0,-1 1-1,1 0 1,-1 0 0,1-1 0,-1 1 0,1 0-1,-1 0 1,1 0 0,-1-1 0,1 1-1,-1 0 1,1 0 0,-1 0 0,1 0-1,-1 0 1,1 0 0,-1 0 0,1 0-1,-1 0 1,1 1 0,-1-1 0,1 0 0,-1 0-1,1 0 1,-1 1 0,1-1 0,-1 0-1,1 0 1,-1 1 0,1-1 0,-1 1-1,12 23 101,-12-19-45,0 1 0,0-1-1,-1 1 1,0-1 0,0 0-1,0 1 1,0-1 0,-1 1 0,0-1-1,0-1 1,1 1 0,-1 0-1,-1-1 1,-4 8 0,-11 25 205,18-37-268,1 1 1,-1 0-1,0 0 1,1-1-1,-1 2 0,0-1 1,1 0-1,-1-1 1,1 1-1,-1 0 0,1-1 1,-1 1-1,1-1 1,-1 1-1,0-1 0,1 1 1,-1-1-1,1 1 1,0-1-1,0 0 0,-1 1 1,1-1-1,0 0 1,0 1-1,-1-1 0,1 0 1,0 0-1,0 0 1,1 0-1,33 9-25,-26-8 22,-7 0-1,0 0 0,0-1 0,1 1 0,-1 0 0,0 1 1,0-1-1,-1 0 0,1 0 0,0 1 0,0-1 0,0 1 0,2 2 0,-3-3-1,0 0 0,-1-1 0,1 1 0,-1 0 0,0 0 0,1 0 0,-1 0 0,0 0 0,1 0 0,-1 0 0,0 0 0,0 0 0,0 1 0,0-1 0,0 0 0,0 0 0,0 0 0,0 0 0,0 0 0,0 0 0,-1 1 0,-1 2-4,0-1 1,0 1-1,0-1 1,0 2-1,-1-2 1,1 0-1,0 0 0,-1 0 1,0-1-1,0 1 1,0-1-1,-6 6 1,-15 5 187,-5 4-445,14-5-4324</inkml:trace>
  <inkml:trace contextRef="#ctx0" brushRef="#br0" timeOffset="2001.39">1358 187 896,'0'0'14247,"21"-11"-14135,-10 8 0,1 1-64,1-3 48,1 4-80,1-1-16,2-2-368,0 2-1345,0 1-1072,-9 1-2337</inkml:trace>
  <inkml:trace contextRef="#ctx0" brushRef="#br0" timeOffset="2185.34">1425 245 3650,'0'0'8452,"-20"16"-8212,29-16-176,10-3 304,10-10-368,3-5-224,7 0-3362,1-6-2080</inkml:trace>
  <inkml:trace contextRef="#ctx0" brushRef="#br0" timeOffset="3561.63">2027 37 2577,'0'0'7289,"0"-3"-6896,0 1 1,-1-1 0,1 1-1,-1 0 1,0-1 0,0 1-1,0 0 1,0-1 0,0 0-1,-1-1 1,-4 2-346,-1 0 1,0 1-1,1 0 1,-1 0-1,0 0 1,0 1-1,1 0 1,-1 1-1,0 0 1,1 0-1,0 0 1,-10 4-1,11-3-38,1 1 0,0-1-1,0 0 1,0 1 0,1 0 0,-1-1-1,1 2 1,-1-1 0,1 0-1,0 2 1,0-2 0,0 1-1,1 0 1,0 0 0,-1 0-1,1 0 1,0 2 0,0-2 0,-2 8-1,-2 12 123,2 1-1,-6 40 1,9-57-121,1 0 1,-1 0 0,1 0 0,1 0 0,0 1 0,0-1-1,0 0 1,1 0 0,0 0 0,0-1 0,5 15-1,-5-19-27,0-1-1,1 1 1,-1 0-1,1-1 0,0 1 1,-1-1-1,1 1 1,-1-1-1,1-1 0,0 1 1,1-1-1,-1 1 0,0-1 1,1 0-1,-1 0 1,-1 0-1,2-1 0,-1 1 1,1-1-1,-1 0 1,1 0-1,-1 0 0,0 0 1,0-1-1,1 1 0,-1-1 1,1 0-1,3-2 1,-3 2-4,-1 0 0,1 0 0,-1-1 0,1 1 0,-1-1 0,0 0 0,-1 0 0,1-1 0,0 1 1,0-1-1,0 1 0,0-1 0,0 0 0,-1 1 0,-1-1 0,2-1 0,-1 0 0,0 1 1,-1 0-1,1-1 0,0 1 0,-1-1 0,0 0 0,0 1 0,0-2 0,1-4 0,-3 6 23,1 1-1,0 0 1,-1 0 0,0 0-1,1-1 1,-1 1-1,0 0 1,0 0 0,0 0-1,0 0 1,0 1-1,-1-1 1,1 0 0,0 1-1,-1-1 1,1 1-1,-1-1 1,1 1-1,0 0 1,-1 0 0,0-1-1,0 1 1,0 0-1,1 0 1,-1 0 0,0 0-1,0 1 1,0-1-1,-1 1 1,2 0-1,-1 0 1,0-1 0,0 1-1,-3 1 1,3-2-15,-1 1 1,0 0-1,0 0 0,1 0 1,0 1-1,-1-1 1,0 1-1,0-1 1,1 1-1,-1 0 0,0 0 1,1 0-1,0 2 1,0-2-1,-1 1 0,1-1 1,0 1-1,-1 0 1,1 0-1,0 0 0,0 0 1,0 0-1,1 0 1,-1 1-1,-1 5 1,-6 29-4226,9-20-1371</inkml:trace>
  <inkml:trace contextRef="#ctx0" brushRef="#br0" timeOffset="5090.08">1791 487 3265,'0'0'7935,"-4"0"-6719,47 0 3964,168-2-4490,-187 1-607,1-1 0,0-3 1,38-9-1,-100 23-6611,14 1 1256</inkml:trace>
  <inkml:trace contextRef="#ctx0" brushRef="#br0" timeOffset="5958.62">1942 737 2353,'0'0'11082,"-2"-4"-9804,2 2-1165,-1 1-1,0-1 0,0 1 0,1-1 0,-1 1 0,1-1 0,-1 1 0,1-1 0,0 0 1,0 1-1,0-1 0,-1-1 0,1 2 0,1-1 0,-1 0 0,0 1 0,0-1 1,1 1-1,-1-1 0,1 0 0,0-1 0,0 1-85,1 0-1,0 0 1,0 0 0,-1 0 0,0 0 0,1 0-1,1 1 1,-1-1 0,0 1 0,0 0-1,0 0 1,1 0 0,-1 0 0,1 0-1,2-1 1,-4 2-26,1-1 0,-1 1 1,1-1-1,-1 1 0,1-1 0,-1 1 0,1 0 0,0 0 0,-1-1 1,1 1-1,-1 0 0,1 1 0,-2-1 0,2 0 0,0 0 1,-1 1-1,1-1 0,-1 1 0,0-1 0,1 1 0,-1 0 0,1 0 1,-1-1-1,0 1 0,2 2 0,-2-1 3,0 0 0,0 0 0,0 0 1,0 1-1,-1-1 0,0 0 0,0 0 0,1 0 0,-1 1 0,0-1 0,0 0 1,0 0-1,0 0 0,0 1 0,-1 4 0,-1 8 15,-2 1 1,0-1-1,-1 1 0,-6 14 0,9-25-18,-1 1-5,1-1 0,0 0 1,0 0-1,0 1 1,1 0-1,-1 0 0,1-1 1,0 10-1,45-13-1757,-44-2 1741,33 3-448,-33-3 463,1 0 1,0 0-1,0 0 0,0 0 0,0 0 0,0 0 0,0 1 0,0-1 0,0 0 0,-1 1 0,1-1 1,0 1-1,0-1 0,0 1 0,-1-1 0,1 1 0,-1-1 0,0 1 0,1 0 0,0 0 0,-1-1 1,1 1-1,-1 0 0,1 0 0,-1 0 0,1-1 0,-1 1 0,0 0 0,1 3 0,-2-3 17,0 0 0,-1 1-1,1-1 1,0 0 0,0 0 0,0 0-1,-1 0 1,1 0 0,-1 0-1,1-1 1,-1 1 0,0 0 0,1-1-1,-1 1 1,0-1 0,1 0-1,-1 1 1,-2-1 0,0 0 5,-37 8 264,0-1-1,-74-1 0,114-7-520,0-1 0,0 1 0,1 0-1,-1 0 1,1 0 0,-1-1 0,1 1 0,0 0 0,-1-1 0,1 0 0,0 1 0,0 0-1,0-1 1,0 1 0,0 0 0,0-1 0,0 1 0,0 0 0,0-1 0,1 1 0,-1 0-1,1-2 1,7-20-6624</inkml:trace>
  <inkml:trace contextRef="#ctx0" brushRef="#br0" timeOffset="6250.29">2403 430 7860,'0'0'7699,"6"-5"-7683,8 5 96,6 0 64,2-1-176,2-3-32,1-1-288,1 1-624,-1 1-273,-7 1-1120,-7 2-2465</inkml:trace>
  <inkml:trace contextRef="#ctx0" brushRef="#br0" timeOffset="6421.18">2453 529 4402,'0'0'5362,"6"15"-4945,17-16-417,5-8-2465,-2-1-417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5:47.0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195 54 4194,'0'0'7129,"-6"-13"-2205,4 14-4909,0-1-1,0 1 0,0 0 1,0-1-1,1 1 1,-1 0-1,0 0 0,1 0 1,-1 0-1,0 1 0,1-1 1,-1 0-1,1 1 0,0-1 1,-1 1-1,1-1 0,0 1 1,0 0-1,0 0 0,0-1 1,0 1-1,0 0 1,1 0-1,-1 0 0,1 0 1,-1 0-1,1 0 0,-1 3 1,-6 59 243,7-47-194,-1-10-24,1 0 0,0 0 0,1 1 0,-1-1-1,1 0 1,1 0 0,1 8 0,-2-13-25,0 0-1,1 0 0,-1 0 1,0 0-1,0-1 1,1 1-1,-1 0 1,1-1-1,0 1 1,-1-1-1,1 0 0,0 1 1,0-1-1,0 0 1,0 0-1,0 0 1,0 0-1,0-1 0,0 1 1,0-1-1,0 1 1,0-1-1,0 0 1,0 1-1,1-1 1,-1 0-1,3-1 0,-1 1 27,1 0-1,-1 0 0,0-1 0,1 1 0,-1-1 0,1 0 1,-1 0-1,0-1 0,0 0 0,0 1 0,0-1 0,6-4 1,-8 4-25,0 0 1,0 0-1,0 0 1,0-1-1,0 1 1,-1 0 0,1-1-1,-1 0 1,1 1-1,-1-1 1,0 0-1,0 0 1,0 1-1,0-1 1,-1 0-1,1 0 1,-1 0 0,1 0-1,-1 0 1,0-5-1,0 3-8,0-6 30,0-1 0,-1 1 1,0-1-1,-3-15 0,2 22-15,1 1-1,-1 0 1,0-1-1,0 1 1,-1 0-1,1 0 1,-1 0 0,0 0-1,0 1 1,0-1-1,0 1 1,-1 0-1,-4-4 1,7 6-56,0 0 1,-1 0-1,1 0 1,0 0-1,-1 0 0,1 0 1,0 1-1,-1-1 1,1 0-1,-1 1 0,1 0 1,-1-1-1,1 1 1,-1 0-1,1 0 0,-1 0 1,1 0-1,-1 0 1,1 0-1,-1 0 0,1 0 1,-1 1-1,1-1 1,-1 1-1,1-1 1,0 1-1,-1-1 0,1 1 1,-1 0-1,1 0 1,0 0-1,-2 1 0,-5 14-3217,8 6-3280,2-15 1237</inkml:trace>
  <inkml:trace contextRef="#ctx0" brushRef="#br0" timeOffset="2510.67">84 96 3954,'0'0'8465,"-2"-3"-7518,1 1-838,0 0 1,0 0-1,0 1 0,0-1 0,0 0 0,0 0 1,0 0-1,0 0 0,1 0 0,-1 0 0,1 0 1,0-1-1,-1 1 0,1 0 0,0 0 0,0 0 1,0 0-1,1-1 0,-1 1 0,0 0 0,1 0 1,-1 0-1,1 0 0,0 0 0,-1 0 0,1 0 1,0 0-1,0 0 0,0 1 0,1-1 0,-1 0 1,0 0-1,1 1 0,-1-1 0,1 1 1,-1 0-1,1-1 0,-1 1 0,1 0 0,0 0 1,0 0-1,0 0 0,0 0 0,2 0 0,-1-1-86,1 0-1,0 0 1,0 1 0,0 0-1,0 0 1,1 0-1,-1 0 1,0 0-1,0 1 1,0 0-1,5 0 1,-7 1-18,0 0 1,0 0-1,0 0 1,0 0-1,0 0 0,0 0 1,0 1-1,-1-1 1,1 1-1,-1-1 0,1 1 1,-1-1-1,1 1 1,-1 0-1,0 0 0,0 0 1,1 0-1,-2 0 1,1 0-1,0 0 0,0 0 1,0 1-1,0 1 1,2 7 24,0 0 1,-1 1 0,0-1 0,0 1 0,-1-1 0,-1 1 0,0-1 0,0 1 0,-1-1 0,0 1-1,-1-1 1,0 1 0,-1-1 0,0 0 0,-1 0 0,0 0 0,-1-1 0,0 1 0,0-1 0,-1-1 0,0 1-1,-1-1 1,-9 10 0,7-7 102,0 0-18,0-1 1,0 0 0,-1-1 0,0 0-1,-19 13 1,29-23 292,26-2-329,0-2 0,0-1 0,0-1 0,0-1 0,26-12 0,15-3-62,86-27 207,-199 48-2717,8-1-2532,18 2 263</inkml:trace>
  <inkml:trace contextRef="#ctx0" brushRef="#br0" timeOffset="3361.56">48 117 5314,'0'0'8676,"-2"-5"-7310,2 2-1273,0 0-1,0 0 1,0 0-1,0 0 0,0 0 1,0 0-1,1 0 1,-1 0-1,1 1 0,0-1 1,0 0-1,0 0 1,0 1-1,1-1 1,-1 1-1,0-1 0,1 1 1,0-1-1,0 1 1,-1 0-1,1 0 0,0 0 1,1 0-1,-1 0 1,0 1-1,0-1 1,1 1-1,-1-1 0,1 1 1,-1 0-1,1 0 1,0 0-1,-1 0 0,1 1 1,4-1-1,-5 0-60,1 0 0,0 1 0,-1 0 0,1 0-1,0 0 1,0 0 0,-1 0 0,1 0 0,0 1-1,-1-1 1,1 1 0,-1 0 0,1 0 0,-1 0 0,1 0-1,-1 1 1,1-1 0,-1 0 0,0 1 0,3 2 0,-2 0-6,1 0 1,-1 0 0,0 0 0,0 0 0,-1 0 0,1 1-1,-1-1 1,0 1 0,0 0 0,2 9 0,-2-7 22,0 0 0,-1 0 1,0 0-1,0 0 0,0 0 0,-1 1 1,0-1-1,-1 0 0,1 1 0,-1-1 1,-1 0-1,1 0 0,-1 0 0,0 0 1,-1 0-1,-4 9 0,-9 7 52,-1-2-1,0 0 1,-2-1 0,0-1-1,-1-1 1,-37 25-1,57-42-87,-1-1-1,1 0 1,0 1-1,-1-1 1,1 0 0,0 0-1,-1 1 1,1-1-1,0 0 1,-1 0-1,1 0 1,-1 0-1,1 0 1,0 0-1,-1 1 1,1-1-1,-1 0 1,1 0-1,0 0 1,-1 0-1,1 0 1,-1-1-1,1 1 1,0 0-1,-1 0 1,1 0-1,-1 0 1,1 0 0,0 0-1,-1-1 1,1 1-1,0 0 1,-1 0-1,1-1 1,-2-15 46,15-21-87,-8 32 25,0 0 0,0 0 0,0 1 1,0 0-1,1 0 0,0 0 0,0 1 0,0 0 0,0 0 0,0 0 1,1 1-1,-1 0 0,1 1 0,8-2 0,13-1-2,0 2 1,30 1-1,-42 2 9,-6 0 6,0 2 0,-1 0 1,1 0-1,-1 1 0,0 0 1,0 0-1,0 1 0,-1 1 1,0-1-1,10 10 0,18 9 226,-20-22-1614,6-11-7902,-13-1 1666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5"/>
  <sheetViews>
    <sheetView topLeftCell="A37" zoomScale="160" zoomScaleNormal="160" workbookViewId="0">
      <selection activeCell="D9" sqref="D9"/>
    </sheetView>
  </sheetViews>
  <sheetFormatPr defaultRowHeight="15"/>
  <cols>
    <col min="2" max="2" width="5.28515625" bestFit="1" customWidth="1"/>
    <col min="3" max="3" width="61.140625" bestFit="1" customWidth="1"/>
    <col min="4" max="4" width="26.42578125" bestFit="1" customWidth="1"/>
  </cols>
  <sheetData>
    <row r="2" spans="2:3" s="1" customFormat="1">
      <c r="B2" s="1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3</v>
      </c>
    </row>
    <row r="8" spans="2:3">
      <c r="C8" t="s">
        <v>4</v>
      </c>
    </row>
    <row r="9" spans="2:3">
      <c r="C9" t="s">
        <v>5</v>
      </c>
    </row>
    <row r="10" spans="2:3">
      <c r="C10" t="s">
        <v>6</v>
      </c>
    </row>
    <row r="11" spans="2:3">
      <c r="C11" t="s">
        <v>7</v>
      </c>
    </row>
    <row r="12" spans="2:3">
      <c r="C12" t="s">
        <v>8</v>
      </c>
    </row>
    <row r="14" spans="2:3">
      <c r="C14" t="s">
        <v>9</v>
      </c>
    </row>
    <row r="16" spans="2:3">
      <c r="C16" t="s">
        <v>10</v>
      </c>
    </row>
    <row r="17" spans="3:4">
      <c r="D17" t="s">
        <v>11</v>
      </c>
    </row>
    <row r="18" spans="3:4">
      <c r="D18" t="s">
        <v>12</v>
      </c>
    </row>
    <row r="19" spans="3:4">
      <c r="D19" t="s">
        <v>13</v>
      </c>
    </row>
    <row r="20" spans="3:4">
      <c r="D20" t="s">
        <v>14</v>
      </c>
    </row>
    <row r="21" spans="3:4">
      <c r="D21" t="s">
        <v>15</v>
      </c>
    </row>
    <row r="22" spans="3:4">
      <c r="D22" t="s">
        <v>16</v>
      </c>
    </row>
    <row r="23" spans="3:4">
      <c r="C23" t="s">
        <v>17</v>
      </c>
    </row>
    <row r="24" spans="3:4">
      <c r="C24" s="2">
        <f ca="1">TODAY()</f>
        <v>45764</v>
      </c>
    </row>
    <row r="25" spans="3:4">
      <c r="C25" t="s">
        <v>18</v>
      </c>
      <c r="D25" t="s">
        <v>19</v>
      </c>
    </row>
    <row r="26" spans="3:4">
      <c r="C26" t="s">
        <v>20</v>
      </c>
      <c r="D26" t="s">
        <v>21</v>
      </c>
    </row>
    <row r="27" spans="3:4">
      <c r="D27" t="s">
        <v>22</v>
      </c>
    </row>
    <row r="28" spans="3:4">
      <c r="D28" t="s">
        <v>23</v>
      </c>
    </row>
    <row r="29" spans="3:4">
      <c r="D29" t="s">
        <v>24</v>
      </c>
    </row>
    <row r="30" spans="3:4">
      <c r="D30" t="s">
        <v>25</v>
      </c>
    </row>
    <row r="31" spans="3:4">
      <c r="D31" t="s">
        <v>26</v>
      </c>
    </row>
    <row r="32" spans="3:4">
      <c r="D32" t="s">
        <v>27</v>
      </c>
    </row>
    <row r="33" spans="2:4">
      <c r="D33" t="s">
        <v>28</v>
      </c>
    </row>
    <row r="34" spans="2:4">
      <c r="D34" t="s">
        <v>29</v>
      </c>
    </row>
    <row r="35" spans="2:4">
      <c r="D35" t="s">
        <v>30</v>
      </c>
    </row>
    <row r="38" spans="2:4" s="1" customFormat="1">
      <c r="B38" s="1" t="s">
        <v>31</v>
      </c>
    </row>
    <row r="40" spans="2:4">
      <c r="C40" t="s">
        <v>32</v>
      </c>
    </row>
    <row r="41" spans="2:4">
      <c r="C41" t="s">
        <v>33</v>
      </c>
    </row>
    <row r="42" spans="2:4">
      <c r="C42" t="s">
        <v>34</v>
      </c>
    </row>
    <row r="44" spans="2:4">
      <c r="C44" t="s">
        <v>35</v>
      </c>
    </row>
    <row r="45" spans="2:4">
      <c r="C45" t="s">
        <v>36</v>
      </c>
    </row>
    <row r="46" spans="2:4">
      <c r="C46" t="s">
        <v>37</v>
      </c>
    </row>
    <row r="47" spans="2:4">
      <c r="C47" t="s">
        <v>38</v>
      </c>
    </row>
    <row r="48" spans="2:4">
      <c r="C48" t="s">
        <v>39</v>
      </c>
    </row>
    <row r="50" spans="3:3">
      <c r="C50" t="s">
        <v>40</v>
      </c>
    </row>
    <row r="51" spans="3:3">
      <c r="C51" t="s">
        <v>41</v>
      </c>
    </row>
    <row r="52" spans="3:3">
      <c r="C52" t="s">
        <v>42</v>
      </c>
    </row>
    <row r="53" spans="3:3">
      <c r="C53" t="s">
        <v>43</v>
      </c>
    </row>
    <row r="54" spans="3:3">
      <c r="C54" t="s">
        <v>44</v>
      </c>
    </row>
    <row r="55" spans="3:3">
      <c r="C55" t="s">
        <v>45</v>
      </c>
    </row>
    <row r="57" spans="3:3">
      <c r="C57" t="s">
        <v>46</v>
      </c>
    </row>
    <row r="58" spans="3:3">
      <c r="C58" t="s">
        <v>47</v>
      </c>
    </row>
    <row r="59" spans="3:3">
      <c r="C59" t="s">
        <v>48</v>
      </c>
    </row>
    <row r="61" spans="3:3">
      <c r="C61" t="s">
        <v>49</v>
      </c>
    </row>
    <row r="62" spans="3:3">
      <c r="C62" t="s">
        <v>50</v>
      </c>
    </row>
    <row r="63" spans="3:3">
      <c r="C63" t="s">
        <v>51</v>
      </c>
    </row>
    <row r="64" spans="3:3">
      <c r="C64" t="s">
        <v>52</v>
      </c>
    </row>
    <row r="65" spans="3:3">
      <c r="C6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B20"/>
  <sheetViews>
    <sheetView zoomScale="145" zoomScaleNormal="145" workbookViewId="0">
      <selection activeCell="B20" sqref="B20"/>
    </sheetView>
  </sheetViews>
  <sheetFormatPr defaultRowHeight="15"/>
  <cols>
    <col min="2" max="2" width="84.5703125" bestFit="1" customWidth="1"/>
  </cols>
  <sheetData>
    <row r="2" spans="2:2" s="1" customFormat="1">
      <c r="B2" s="1" t="s">
        <v>69</v>
      </c>
    </row>
    <row r="4" spans="2:2">
      <c r="B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  <row r="8" spans="2:2">
      <c r="B8" t="s">
        <v>58</v>
      </c>
    </row>
    <row r="10" spans="2:2">
      <c r="B10" t="s">
        <v>59</v>
      </c>
    </row>
    <row r="11" spans="2:2">
      <c r="B11" t="s">
        <v>60</v>
      </c>
    </row>
    <row r="12" spans="2:2">
      <c r="B12" t="s">
        <v>61</v>
      </c>
    </row>
    <row r="13" spans="2:2">
      <c r="B13" t="s">
        <v>62</v>
      </c>
    </row>
    <row r="14" spans="2:2">
      <c r="B14" t="s">
        <v>63</v>
      </c>
    </row>
    <row r="15" spans="2:2">
      <c r="B15" t="s">
        <v>64</v>
      </c>
    </row>
    <row r="16" spans="2:2">
      <c r="B16" t="s">
        <v>65</v>
      </c>
    </row>
    <row r="17" spans="2:2">
      <c r="B17" t="s">
        <v>66</v>
      </c>
    </row>
    <row r="18" spans="2:2">
      <c r="B18" t="s">
        <v>67</v>
      </c>
    </row>
    <row r="20" spans="2:2">
      <c r="B20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AB501"/>
  <sheetViews>
    <sheetView topLeftCell="W1" zoomScaleNormal="100" workbookViewId="0">
      <selection activeCell="Z12" sqref="Z12"/>
    </sheetView>
  </sheetViews>
  <sheetFormatPr defaultRowHeight="15"/>
  <cols>
    <col min="1" max="1" width="7.5703125" bestFit="1" customWidth="1"/>
    <col min="2" max="2" width="16.85546875" bestFit="1" customWidth="1"/>
    <col min="3" max="3" width="10" bestFit="1" customWidth="1"/>
    <col min="4" max="4" width="15.7109375" bestFit="1" customWidth="1"/>
    <col min="5" max="5" width="12.28515625" bestFit="1" customWidth="1"/>
    <col min="6" max="6" width="14.28515625" bestFit="1" customWidth="1"/>
    <col min="7" max="7" width="21.140625" bestFit="1" customWidth="1"/>
    <col min="8" max="8" width="13.5703125" bestFit="1" customWidth="1"/>
    <col min="9" max="9" width="6.5703125" bestFit="1" customWidth="1"/>
    <col min="10" max="10" width="8.7109375" bestFit="1" customWidth="1"/>
    <col min="11" max="11" width="21.42578125" bestFit="1" customWidth="1"/>
    <col min="12" max="12" width="22.7109375" bestFit="1" customWidth="1"/>
    <col min="13" max="13" width="21" bestFit="1" customWidth="1"/>
    <col min="14" max="14" width="21.28515625" bestFit="1" customWidth="1"/>
    <col min="15" max="15" width="23.140625" bestFit="1" customWidth="1"/>
    <col min="16" max="16" width="16.85546875" bestFit="1" customWidth="1"/>
    <col min="17" max="17" width="20" bestFit="1" customWidth="1"/>
    <col min="18" max="18" width="30.85546875" bestFit="1" customWidth="1"/>
    <col min="19" max="19" width="10.5703125" bestFit="1" customWidth="1"/>
    <col min="20" max="20" width="17.85546875" bestFit="1" customWidth="1"/>
    <col min="21" max="21" width="15.85546875" bestFit="1" customWidth="1"/>
    <col min="22" max="22" width="21.5703125" bestFit="1" customWidth="1"/>
    <col min="23" max="23" width="19" bestFit="1" customWidth="1"/>
    <col min="24" max="24" width="16.85546875" bestFit="1" customWidth="1"/>
    <col min="25" max="25" width="28.5703125" bestFit="1" customWidth="1"/>
    <col min="26" max="26" width="17.85546875" bestFit="1" customWidth="1"/>
    <col min="27" max="27" width="14.7109375" bestFit="1" customWidth="1"/>
    <col min="28" max="28" width="14.5703125" bestFit="1" customWidth="1"/>
  </cols>
  <sheetData>
    <row r="1" spans="1:28">
      <c r="A1" s="6" t="s">
        <v>364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22" t="s">
        <v>377</v>
      </c>
      <c r="Q1" s="22" t="s">
        <v>378</v>
      </c>
      <c r="R1" s="22" t="s">
        <v>381</v>
      </c>
      <c r="S1" s="22" t="s">
        <v>386</v>
      </c>
      <c r="T1" s="22" t="s">
        <v>387</v>
      </c>
      <c r="U1" s="22" t="s">
        <v>388</v>
      </c>
      <c r="V1" s="22" t="s">
        <v>392</v>
      </c>
      <c r="W1" s="22" t="s">
        <v>394</v>
      </c>
      <c r="X1" s="22" t="s">
        <v>395</v>
      </c>
      <c r="Y1" s="22" t="s">
        <v>398</v>
      </c>
      <c r="Z1" s="22" t="s">
        <v>400</v>
      </c>
      <c r="AA1" s="22" t="s">
        <v>402</v>
      </c>
      <c r="AB1" s="22" t="s">
        <v>404</v>
      </c>
    </row>
    <row r="2" spans="1:28">
      <c r="A2">
        <v>1</v>
      </c>
      <c r="B2" s="7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  <c r="P2" cm="1">
        <f t="array" ref="P2">_xlfn.IFS(C2="Male", 1, C2="Female", 2, C2="Other", 3)</f>
        <v>3</v>
      </c>
      <c r="Q2" cm="1">
        <f t="array" ref="Q2">_xlfn.IFS(D2="Married",1, D2="Single",2,D2="Divorced",3,D2="Widowed",4)</f>
        <v>4</v>
      </c>
      <c r="R2">
        <f>IF(AND(G2="Contract", J2&lt;&gt;""), 1, )</f>
        <v>0</v>
      </c>
      <c r="S2">
        <f>MOD(Dataset!J2,2)</f>
        <v>1</v>
      </c>
      <c r="T2">
        <f>MOD(O2,10)</f>
        <v>1</v>
      </c>
      <c r="U2">
        <f>MOD(I2, 7)</f>
        <v>5</v>
      </c>
      <c r="V2">
        <f>MOD(K2, 4)</f>
        <v>2</v>
      </c>
      <c r="W2">
        <f>MOD(M2, 3)</f>
        <v>2</v>
      </c>
      <c r="X2">
        <f>MOD(J2, 5)</f>
        <v>2</v>
      </c>
      <c r="Y2">
        <f>MOD(N2, 3)</f>
        <v>1</v>
      </c>
      <c r="Z2">
        <f>MOD(O2, 8)</f>
        <v>7</v>
      </c>
      <c r="AA2">
        <f>MOD(K2, 7)</f>
        <v>3</v>
      </c>
      <c r="AB2">
        <f>MOD(M2, 4)</f>
        <v>2</v>
      </c>
    </row>
    <row r="3" spans="1:28">
      <c r="A3">
        <v>2</v>
      </c>
      <c r="B3" s="4" t="s">
        <v>98</v>
      </c>
      <c r="C3" s="4" t="s">
        <v>99</v>
      </c>
      <c r="D3" s="4" t="s">
        <v>100</v>
      </c>
      <c r="E3" s="4" t="s">
        <v>94</v>
      </c>
      <c r="F3" s="4" t="s">
        <v>101</v>
      </c>
      <c r="G3" s="4" t="s">
        <v>102</v>
      </c>
      <c r="H3" s="4" t="s">
        <v>103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  <c r="P3" cm="1">
        <f t="array" ref="P3">_xlfn.IFS(C3="Male", 1, C3="Female", 2, C3="Other", 3)</f>
        <v>2</v>
      </c>
      <c r="Q3" cm="1">
        <f t="array" ref="Q3">_xlfn.IFS(D3="Married",1, D3="Single",2,D3="Divorced",3,D3="Widowed",4)</f>
        <v>3</v>
      </c>
      <c r="R3">
        <f t="shared" ref="R3:R66" si="0">IF(AND(G3="Contract", J3&lt;&gt;""), 1, )</f>
        <v>0</v>
      </c>
      <c r="S3">
        <f t="shared" ref="S3:S66" si="1">MOD(J3,2)</f>
        <v>0</v>
      </c>
      <c r="T3">
        <f t="shared" ref="T3:T66" si="2">MOD(O3,10)</f>
        <v>4</v>
      </c>
      <c r="U3">
        <f>MOD(I3, 7)</f>
        <v>3</v>
      </c>
      <c r="V3">
        <f t="shared" ref="V3:V66" si="3">MOD(K3, 4)</f>
        <v>3</v>
      </c>
      <c r="W3">
        <f t="shared" ref="W3:W66" si="4">MOD(M3, 3)</f>
        <v>2</v>
      </c>
      <c r="X3">
        <f t="shared" ref="X3:X66" si="5">MOD(J3, 5)</f>
        <v>3</v>
      </c>
      <c r="Y3">
        <f t="shared" ref="Y3:Y66" si="6">MOD(N3, 3)</f>
        <v>1</v>
      </c>
      <c r="Z3">
        <f t="shared" ref="Z3:Z66" si="7">MOD(O3, 8)</f>
        <v>4</v>
      </c>
      <c r="AA3">
        <f t="shared" ref="AA3:AA66" si="8">MOD(K3, 7)</f>
        <v>6</v>
      </c>
      <c r="AB3">
        <f t="shared" ref="AB3:AB66" si="9">MOD(M3, 4)</f>
        <v>3</v>
      </c>
    </row>
    <row r="4" spans="1:28">
      <c r="A4">
        <v>3</v>
      </c>
      <c r="B4" s="3" t="s">
        <v>104</v>
      </c>
      <c r="C4" s="3" t="s">
        <v>92</v>
      </c>
      <c r="D4" s="3" t="s">
        <v>100</v>
      </c>
      <c r="E4" s="3" t="s">
        <v>105</v>
      </c>
      <c r="F4" s="3" t="s">
        <v>106</v>
      </c>
      <c r="G4" s="3" t="s">
        <v>102</v>
      </c>
      <c r="H4" s="3" t="s">
        <v>107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  <c r="P4" cm="1">
        <f t="array" ref="P4">_xlfn.IFS(C4="Male", 1, C4="Female", 2, C4="Other", 3)</f>
        <v>3</v>
      </c>
      <c r="Q4" cm="1">
        <f t="array" ref="Q4">_xlfn.IFS(D4="Married",1, D4="Single",2,D4="Divorced",3,D4="Widowed",4)</f>
        <v>3</v>
      </c>
      <c r="R4">
        <f t="shared" si="0"/>
        <v>0</v>
      </c>
      <c r="S4">
        <f t="shared" si="1"/>
        <v>1</v>
      </c>
      <c r="T4">
        <f t="shared" si="2"/>
        <v>6</v>
      </c>
      <c r="U4">
        <f t="shared" ref="U4:U66" si="10">MOD(I4, 7)</f>
        <v>2</v>
      </c>
      <c r="V4">
        <f t="shared" si="3"/>
        <v>2</v>
      </c>
      <c r="W4">
        <f t="shared" si="4"/>
        <v>1</v>
      </c>
      <c r="X4">
        <f t="shared" si="5"/>
        <v>0</v>
      </c>
      <c r="Y4">
        <f t="shared" si="6"/>
        <v>2</v>
      </c>
      <c r="Z4">
        <f t="shared" si="7"/>
        <v>4</v>
      </c>
      <c r="AA4">
        <f t="shared" si="8"/>
        <v>6</v>
      </c>
      <c r="AB4">
        <f t="shared" si="9"/>
        <v>1</v>
      </c>
    </row>
    <row r="5" spans="1:28">
      <c r="A5">
        <v>4</v>
      </c>
      <c r="B5" s="4" t="s">
        <v>91</v>
      </c>
      <c r="C5" s="4" t="s">
        <v>108</v>
      </c>
      <c r="D5" s="4" t="s">
        <v>100</v>
      </c>
      <c r="E5" s="4" t="s">
        <v>94</v>
      </c>
      <c r="F5" s="4" t="s">
        <v>109</v>
      </c>
      <c r="G5" s="4" t="s">
        <v>110</v>
      </c>
      <c r="H5" s="4" t="s">
        <v>107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  <c r="P5" cm="1">
        <f t="array" ref="P5">_xlfn.IFS(C5="Male", 1, C5="Female", 2, C5="Other", 3)</f>
        <v>1</v>
      </c>
      <c r="Q5" cm="1">
        <f t="array" ref="Q5">_xlfn.IFS(D5="Married",1, D5="Single",2,D5="Divorced",3,D5="Widowed",4)</f>
        <v>3</v>
      </c>
      <c r="R5">
        <f t="shared" si="0"/>
        <v>1</v>
      </c>
      <c r="S5">
        <f t="shared" si="1"/>
        <v>0</v>
      </c>
      <c r="T5">
        <f t="shared" si="2"/>
        <v>5</v>
      </c>
      <c r="U5">
        <f t="shared" si="10"/>
        <v>5</v>
      </c>
      <c r="V5">
        <f t="shared" si="3"/>
        <v>3</v>
      </c>
      <c r="W5">
        <f t="shared" si="4"/>
        <v>1</v>
      </c>
      <c r="X5">
        <f t="shared" si="5"/>
        <v>4</v>
      </c>
      <c r="Y5">
        <f t="shared" si="6"/>
        <v>1</v>
      </c>
      <c r="Z5">
        <f t="shared" si="7"/>
        <v>5</v>
      </c>
      <c r="AA5">
        <f t="shared" si="8"/>
        <v>1</v>
      </c>
      <c r="AB5">
        <f t="shared" si="9"/>
        <v>3</v>
      </c>
    </row>
    <row r="6" spans="1:28">
      <c r="A6">
        <v>5</v>
      </c>
      <c r="B6" s="3" t="s">
        <v>111</v>
      </c>
      <c r="C6" s="3" t="s">
        <v>108</v>
      </c>
      <c r="D6" s="3" t="s">
        <v>93</v>
      </c>
      <c r="E6" s="3" t="s">
        <v>94</v>
      </c>
      <c r="F6" s="3" t="s">
        <v>106</v>
      </c>
      <c r="G6" s="3" t="s">
        <v>102</v>
      </c>
      <c r="H6" s="3" t="s">
        <v>112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  <c r="P6" cm="1">
        <f t="array" ref="P6">_xlfn.IFS(C6="Male", 1, C6="Female", 2, C6="Other", 3)</f>
        <v>1</v>
      </c>
      <c r="Q6" cm="1">
        <f t="array" ref="Q6">_xlfn.IFS(D6="Married",1, D6="Single",2,D6="Divorced",3,D6="Widowed",4)</f>
        <v>4</v>
      </c>
      <c r="R6">
        <f t="shared" si="0"/>
        <v>0</v>
      </c>
      <c r="S6">
        <f t="shared" si="1"/>
        <v>0</v>
      </c>
      <c r="T6">
        <f t="shared" si="2"/>
        <v>3</v>
      </c>
      <c r="U6">
        <f t="shared" si="10"/>
        <v>2</v>
      </c>
      <c r="V6">
        <f t="shared" si="3"/>
        <v>0</v>
      </c>
      <c r="W6">
        <f t="shared" si="4"/>
        <v>2</v>
      </c>
      <c r="X6">
        <f t="shared" si="5"/>
        <v>0</v>
      </c>
      <c r="Y6">
        <f t="shared" si="6"/>
        <v>0</v>
      </c>
      <c r="Z6">
        <f t="shared" si="7"/>
        <v>1</v>
      </c>
      <c r="AA6">
        <f t="shared" si="8"/>
        <v>4</v>
      </c>
      <c r="AB6">
        <f t="shared" si="9"/>
        <v>2</v>
      </c>
    </row>
    <row r="7" spans="1:28">
      <c r="A7">
        <v>6</v>
      </c>
      <c r="B7" s="4" t="s">
        <v>104</v>
      </c>
      <c r="C7" s="4" t="s">
        <v>108</v>
      </c>
      <c r="D7" s="4" t="s">
        <v>113</v>
      </c>
      <c r="E7" s="4" t="s">
        <v>114</v>
      </c>
      <c r="F7" s="4" t="s">
        <v>101</v>
      </c>
      <c r="G7" s="4" t="s">
        <v>96</v>
      </c>
      <c r="H7" s="4" t="s">
        <v>115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  <c r="P7" cm="1">
        <f t="array" ref="P7">_xlfn.IFS(C7="Male", 1, C7="Female", 2, C7="Other", 3)</f>
        <v>1</v>
      </c>
      <c r="Q7" cm="1">
        <f t="array" ref="Q7">_xlfn.IFS(D7="Married",1, D7="Single",2,D7="Divorced",3,D7="Widowed",4)</f>
        <v>1</v>
      </c>
      <c r="R7">
        <f t="shared" si="0"/>
        <v>0</v>
      </c>
      <c r="S7">
        <f t="shared" si="1"/>
        <v>1</v>
      </c>
      <c r="T7">
        <f t="shared" si="2"/>
        <v>5</v>
      </c>
      <c r="U7">
        <f t="shared" si="10"/>
        <v>3</v>
      </c>
      <c r="V7">
        <f t="shared" si="3"/>
        <v>1</v>
      </c>
      <c r="W7">
        <f t="shared" si="4"/>
        <v>2</v>
      </c>
      <c r="X7">
        <f t="shared" si="5"/>
        <v>2</v>
      </c>
      <c r="Y7">
        <f t="shared" si="6"/>
        <v>0</v>
      </c>
      <c r="Z7">
        <f t="shared" si="7"/>
        <v>7</v>
      </c>
      <c r="AA7">
        <f t="shared" si="8"/>
        <v>0</v>
      </c>
      <c r="AB7">
        <f t="shared" si="9"/>
        <v>0</v>
      </c>
    </row>
    <row r="8" spans="1:28">
      <c r="A8">
        <v>7</v>
      </c>
      <c r="B8" s="3" t="s">
        <v>104</v>
      </c>
      <c r="C8" s="3" t="s">
        <v>108</v>
      </c>
      <c r="D8" s="3" t="s">
        <v>113</v>
      </c>
      <c r="E8" s="3" t="s">
        <v>116</v>
      </c>
      <c r="F8" s="3" t="s">
        <v>117</v>
      </c>
      <c r="G8" s="3" t="s">
        <v>110</v>
      </c>
      <c r="H8" s="3" t="s">
        <v>115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  <c r="P8" cm="1">
        <f t="array" ref="P8">_xlfn.IFS(C8="Male", 1, C8="Female", 2, C8="Other", 3)</f>
        <v>1</v>
      </c>
      <c r="Q8" cm="1">
        <f t="array" ref="Q8">_xlfn.IFS(D8="Married",1, D8="Single",2,D8="Divorced",3,D8="Widowed",4)</f>
        <v>1</v>
      </c>
      <c r="R8">
        <f t="shared" si="0"/>
        <v>1</v>
      </c>
      <c r="S8">
        <f t="shared" si="1"/>
        <v>1</v>
      </c>
      <c r="T8">
        <f t="shared" si="2"/>
        <v>2</v>
      </c>
      <c r="U8">
        <f t="shared" si="10"/>
        <v>5</v>
      </c>
      <c r="V8">
        <f t="shared" si="3"/>
        <v>1</v>
      </c>
      <c r="W8">
        <f t="shared" si="4"/>
        <v>2</v>
      </c>
      <c r="X8">
        <f t="shared" si="5"/>
        <v>4</v>
      </c>
      <c r="Y8">
        <f t="shared" si="6"/>
        <v>1</v>
      </c>
      <c r="Z8">
        <f t="shared" si="7"/>
        <v>2</v>
      </c>
      <c r="AA8">
        <f t="shared" si="8"/>
        <v>5</v>
      </c>
      <c r="AB8">
        <f t="shared" si="9"/>
        <v>0</v>
      </c>
    </row>
    <row r="9" spans="1:28">
      <c r="A9">
        <v>8</v>
      </c>
      <c r="B9" s="4" t="s">
        <v>91</v>
      </c>
      <c r="C9" s="4" t="s">
        <v>92</v>
      </c>
      <c r="D9" s="4" t="s">
        <v>113</v>
      </c>
      <c r="E9" s="4" t="s">
        <v>105</v>
      </c>
      <c r="F9" s="4" t="s">
        <v>101</v>
      </c>
      <c r="G9" s="4" t="s">
        <v>110</v>
      </c>
      <c r="H9" s="4" t="s">
        <v>107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  <c r="P9" cm="1">
        <f t="array" ref="P9">_xlfn.IFS(C9="Male", 1, C9="Female", 2, C9="Other", 3)</f>
        <v>3</v>
      </c>
      <c r="Q9" cm="1">
        <f t="array" ref="Q9">_xlfn.IFS(D9="Married",1, D9="Single",2,D9="Divorced",3,D9="Widowed",4)</f>
        <v>1</v>
      </c>
      <c r="R9">
        <f t="shared" si="0"/>
        <v>1</v>
      </c>
      <c r="S9">
        <f t="shared" si="1"/>
        <v>1</v>
      </c>
      <c r="T9">
        <f t="shared" si="2"/>
        <v>5</v>
      </c>
      <c r="U9">
        <f t="shared" si="10"/>
        <v>4</v>
      </c>
      <c r="V9">
        <f t="shared" si="3"/>
        <v>2</v>
      </c>
      <c r="W9">
        <f t="shared" si="4"/>
        <v>2</v>
      </c>
      <c r="X9">
        <f t="shared" si="5"/>
        <v>4</v>
      </c>
      <c r="Y9">
        <f t="shared" si="6"/>
        <v>0</v>
      </c>
      <c r="Z9">
        <f t="shared" si="7"/>
        <v>1</v>
      </c>
      <c r="AA9">
        <f t="shared" si="8"/>
        <v>6</v>
      </c>
      <c r="AB9">
        <f t="shared" si="9"/>
        <v>3</v>
      </c>
    </row>
    <row r="10" spans="1:28">
      <c r="A10">
        <v>9</v>
      </c>
      <c r="B10" s="3" t="s">
        <v>118</v>
      </c>
      <c r="C10" s="3" t="s">
        <v>99</v>
      </c>
      <c r="D10" s="3" t="s">
        <v>93</v>
      </c>
      <c r="E10" s="3" t="s">
        <v>105</v>
      </c>
      <c r="F10" s="3" t="s">
        <v>119</v>
      </c>
      <c r="G10" s="3" t="s">
        <v>110</v>
      </c>
      <c r="H10" s="3" t="s">
        <v>115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  <c r="P10" cm="1">
        <f t="array" ref="P10">_xlfn.IFS(C10="Male", 1, C10="Female", 2, C10="Other", 3)</f>
        <v>2</v>
      </c>
      <c r="Q10" cm="1">
        <f t="array" ref="Q10">_xlfn.IFS(D10="Married",1, D10="Single",2,D10="Divorced",3,D10="Widowed",4)</f>
        <v>4</v>
      </c>
      <c r="R10">
        <f t="shared" si="0"/>
        <v>1</v>
      </c>
      <c r="S10">
        <f t="shared" si="1"/>
        <v>1</v>
      </c>
      <c r="T10">
        <f t="shared" si="2"/>
        <v>4</v>
      </c>
      <c r="U10">
        <f t="shared" si="10"/>
        <v>0</v>
      </c>
      <c r="V10">
        <f t="shared" si="3"/>
        <v>2</v>
      </c>
      <c r="W10">
        <f t="shared" si="4"/>
        <v>1</v>
      </c>
      <c r="X10">
        <f t="shared" si="5"/>
        <v>4</v>
      </c>
      <c r="Y10">
        <f t="shared" si="6"/>
        <v>2</v>
      </c>
      <c r="Z10">
        <f t="shared" si="7"/>
        <v>0</v>
      </c>
      <c r="AA10">
        <f t="shared" si="8"/>
        <v>3</v>
      </c>
      <c r="AB10">
        <f t="shared" si="9"/>
        <v>2</v>
      </c>
    </row>
    <row r="11" spans="1:28">
      <c r="A11">
        <v>10</v>
      </c>
      <c r="B11" s="4" t="s">
        <v>111</v>
      </c>
      <c r="C11" s="4" t="s">
        <v>108</v>
      </c>
      <c r="D11" s="4" t="s">
        <v>100</v>
      </c>
      <c r="E11" s="4" t="s">
        <v>114</v>
      </c>
      <c r="F11" s="4" t="s">
        <v>95</v>
      </c>
      <c r="G11" s="4" t="s">
        <v>96</v>
      </c>
      <c r="H11" s="4" t="s">
        <v>107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  <c r="P11" cm="1">
        <f t="array" ref="P11">_xlfn.IFS(C11="Male", 1, C11="Female", 2, C11="Other", 3)</f>
        <v>1</v>
      </c>
      <c r="Q11" cm="1">
        <f t="array" ref="Q11">_xlfn.IFS(D11="Married",1, D11="Single",2,D11="Divorced",3,D11="Widowed",4)</f>
        <v>3</v>
      </c>
      <c r="R11">
        <f t="shared" si="0"/>
        <v>0</v>
      </c>
      <c r="S11">
        <f t="shared" si="1"/>
        <v>0</v>
      </c>
      <c r="T11">
        <f t="shared" si="2"/>
        <v>4</v>
      </c>
      <c r="U11">
        <f t="shared" si="10"/>
        <v>5</v>
      </c>
      <c r="V11">
        <f t="shared" si="3"/>
        <v>2</v>
      </c>
      <c r="W11">
        <f t="shared" si="4"/>
        <v>2</v>
      </c>
      <c r="X11">
        <f t="shared" si="5"/>
        <v>3</v>
      </c>
      <c r="Y11">
        <f t="shared" si="6"/>
        <v>1</v>
      </c>
      <c r="Z11">
        <f t="shared" si="7"/>
        <v>4</v>
      </c>
      <c r="AA11">
        <f t="shared" si="8"/>
        <v>1</v>
      </c>
      <c r="AB11">
        <f t="shared" si="9"/>
        <v>3</v>
      </c>
    </row>
    <row r="12" spans="1:28">
      <c r="A12">
        <v>11</v>
      </c>
      <c r="B12" s="3" t="s">
        <v>91</v>
      </c>
      <c r="C12" s="3" t="s">
        <v>99</v>
      </c>
      <c r="D12" s="3" t="s">
        <v>113</v>
      </c>
      <c r="E12" s="3" t="s">
        <v>114</v>
      </c>
      <c r="F12" s="3" t="s">
        <v>95</v>
      </c>
      <c r="G12" s="3" t="s">
        <v>102</v>
      </c>
      <c r="H12" s="3" t="s">
        <v>112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  <c r="P12" cm="1">
        <f t="array" ref="P12">_xlfn.IFS(C12="Male", 1, C12="Female", 2, C12="Other", 3)</f>
        <v>2</v>
      </c>
      <c r="Q12" cm="1">
        <f t="array" ref="Q12">_xlfn.IFS(D12="Married",1, D12="Single",2,D12="Divorced",3,D12="Widowed",4)</f>
        <v>1</v>
      </c>
      <c r="R12">
        <f t="shared" si="0"/>
        <v>0</v>
      </c>
      <c r="S12">
        <f t="shared" si="1"/>
        <v>1</v>
      </c>
      <c r="T12">
        <f t="shared" si="2"/>
        <v>7</v>
      </c>
      <c r="U12">
        <f t="shared" si="10"/>
        <v>6</v>
      </c>
      <c r="V12">
        <f t="shared" si="3"/>
        <v>2</v>
      </c>
      <c r="W12">
        <f t="shared" si="4"/>
        <v>1</v>
      </c>
      <c r="X12">
        <f t="shared" si="5"/>
        <v>4</v>
      </c>
      <c r="Y12">
        <f t="shared" si="6"/>
        <v>1</v>
      </c>
      <c r="Z12">
        <f t="shared" si="7"/>
        <v>5</v>
      </c>
      <c r="AA12">
        <f t="shared" si="8"/>
        <v>4</v>
      </c>
      <c r="AB12">
        <f t="shared" si="9"/>
        <v>1</v>
      </c>
    </row>
    <row r="13" spans="1:28">
      <c r="A13">
        <v>12</v>
      </c>
      <c r="B13" s="4" t="s">
        <v>111</v>
      </c>
      <c r="C13" s="4" t="s">
        <v>92</v>
      </c>
      <c r="D13" s="4" t="s">
        <v>93</v>
      </c>
      <c r="E13" s="4" t="s">
        <v>94</v>
      </c>
      <c r="F13" s="4" t="s">
        <v>106</v>
      </c>
      <c r="G13" s="4" t="s">
        <v>96</v>
      </c>
      <c r="H13" s="4" t="s">
        <v>120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  <c r="P13" cm="1">
        <f t="array" ref="P13">_xlfn.IFS(C13="Male", 1, C13="Female", 2, C13="Other", 3)</f>
        <v>3</v>
      </c>
      <c r="Q13" cm="1">
        <f t="array" ref="Q13">_xlfn.IFS(D13="Married",1, D13="Single",2,D13="Divorced",3,D13="Widowed",4)</f>
        <v>4</v>
      </c>
      <c r="R13">
        <f t="shared" si="0"/>
        <v>0</v>
      </c>
      <c r="S13">
        <f t="shared" si="1"/>
        <v>1</v>
      </c>
      <c r="T13">
        <f t="shared" si="2"/>
        <v>2</v>
      </c>
      <c r="U13">
        <f t="shared" si="10"/>
        <v>5</v>
      </c>
      <c r="V13">
        <f t="shared" si="3"/>
        <v>2</v>
      </c>
      <c r="W13">
        <f t="shared" si="4"/>
        <v>1</v>
      </c>
      <c r="X13">
        <f t="shared" si="5"/>
        <v>2</v>
      </c>
      <c r="Y13">
        <f t="shared" si="6"/>
        <v>0</v>
      </c>
      <c r="Z13">
        <f t="shared" si="7"/>
        <v>0</v>
      </c>
      <c r="AA13">
        <f t="shared" si="8"/>
        <v>0</v>
      </c>
      <c r="AB13">
        <f t="shared" si="9"/>
        <v>3</v>
      </c>
    </row>
    <row r="14" spans="1:28">
      <c r="A14">
        <v>13</v>
      </c>
      <c r="B14" s="3" t="s">
        <v>111</v>
      </c>
      <c r="C14" s="3" t="s">
        <v>92</v>
      </c>
      <c r="D14" s="3" t="s">
        <v>113</v>
      </c>
      <c r="E14" s="3" t="s">
        <v>105</v>
      </c>
      <c r="F14" s="3" t="s">
        <v>109</v>
      </c>
      <c r="G14" s="3" t="s">
        <v>110</v>
      </c>
      <c r="H14" s="3" t="s">
        <v>107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  <c r="P14" cm="1">
        <f t="array" ref="P14">_xlfn.IFS(C14="Male", 1, C14="Female", 2, C14="Other", 3)</f>
        <v>3</v>
      </c>
      <c r="Q14" cm="1">
        <f t="array" ref="Q14">_xlfn.IFS(D14="Married",1, D14="Single",2,D14="Divorced",3,D14="Widowed",4)</f>
        <v>1</v>
      </c>
      <c r="R14">
        <f t="shared" si="0"/>
        <v>1</v>
      </c>
      <c r="S14">
        <f t="shared" si="1"/>
        <v>1</v>
      </c>
      <c r="T14">
        <f t="shared" si="2"/>
        <v>3</v>
      </c>
      <c r="U14">
        <f t="shared" si="10"/>
        <v>4</v>
      </c>
      <c r="V14">
        <f t="shared" si="3"/>
        <v>2</v>
      </c>
      <c r="W14">
        <f t="shared" si="4"/>
        <v>2</v>
      </c>
      <c r="X14">
        <f t="shared" si="5"/>
        <v>3</v>
      </c>
      <c r="Y14">
        <f t="shared" si="6"/>
        <v>2</v>
      </c>
      <c r="Z14">
        <f t="shared" si="7"/>
        <v>1</v>
      </c>
      <c r="AA14">
        <f t="shared" si="8"/>
        <v>3</v>
      </c>
      <c r="AB14">
        <f t="shared" si="9"/>
        <v>1</v>
      </c>
    </row>
    <row r="15" spans="1:28">
      <c r="A15">
        <v>14</v>
      </c>
      <c r="B15" s="4" t="s">
        <v>104</v>
      </c>
      <c r="C15" s="4" t="s">
        <v>92</v>
      </c>
      <c r="D15" s="4" t="s">
        <v>121</v>
      </c>
      <c r="E15" s="4" t="s">
        <v>116</v>
      </c>
      <c r="F15" s="4" t="s">
        <v>117</v>
      </c>
      <c r="G15" s="4" t="s">
        <v>96</v>
      </c>
      <c r="H15" s="4" t="s">
        <v>97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  <c r="P15" cm="1">
        <f t="array" ref="P15">_xlfn.IFS(C15="Male", 1, C15="Female", 2, C15="Other", 3)</f>
        <v>3</v>
      </c>
      <c r="Q15" cm="1">
        <f t="array" ref="Q15">_xlfn.IFS(D15="Married",1, D15="Single",2,D15="Divorced",3,D15="Widowed",4)</f>
        <v>2</v>
      </c>
      <c r="R15">
        <f t="shared" si="0"/>
        <v>0</v>
      </c>
      <c r="S15">
        <f t="shared" si="1"/>
        <v>0</v>
      </c>
      <c r="T15">
        <f t="shared" si="2"/>
        <v>7</v>
      </c>
      <c r="U15">
        <f t="shared" si="10"/>
        <v>0</v>
      </c>
      <c r="V15">
        <f t="shared" si="3"/>
        <v>1</v>
      </c>
      <c r="W15">
        <f t="shared" si="4"/>
        <v>1</v>
      </c>
      <c r="X15">
        <f t="shared" si="5"/>
        <v>1</v>
      </c>
      <c r="Y15">
        <f t="shared" si="6"/>
        <v>2</v>
      </c>
      <c r="Z15">
        <f t="shared" si="7"/>
        <v>7</v>
      </c>
      <c r="AA15">
        <f t="shared" si="8"/>
        <v>6</v>
      </c>
      <c r="AB15">
        <f t="shared" si="9"/>
        <v>1</v>
      </c>
    </row>
    <row r="16" spans="1:28">
      <c r="A16">
        <v>15</v>
      </c>
      <c r="B16" s="3" t="s">
        <v>98</v>
      </c>
      <c r="C16" s="3" t="s">
        <v>108</v>
      </c>
      <c r="D16" s="3" t="s">
        <v>113</v>
      </c>
      <c r="E16" s="3" t="s">
        <v>114</v>
      </c>
      <c r="F16" s="3" t="s">
        <v>122</v>
      </c>
      <c r="G16" s="3" t="s">
        <v>96</v>
      </c>
      <c r="H16" s="3" t="s">
        <v>115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  <c r="P16" cm="1">
        <f t="array" ref="P16">_xlfn.IFS(C16="Male", 1, C16="Female", 2, C16="Other", 3)</f>
        <v>1</v>
      </c>
      <c r="Q16" cm="1">
        <f t="array" ref="Q16">_xlfn.IFS(D16="Married",1, D16="Single",2,D16="Divorced",3,D16="Widowed",4)</f>
        <v>1</v>
      </c>
      <c r="R16">
        <f t="shared" si="0"/>
        <v>0</v>
      </c>
      <c r="S16">
        <f t="shared" si="1"/>
        <v>1</v>
      </c>
      <c r="T16">
        <f t="shared" si="2"/>
        <v>7</v>
      </c>
      <c r="U16">
        <f t="shared" si="10"/>
        <v>0</v>
      </c>
      <c r="V16">
        <f t="shared" si="3"/>
        <v>3</v>
      </c>
      <c r="W16">
        <f t="shared" si="4"/>
        <v>0</v>
      </c>
      <c r="X16">
        <f t="shared" si="5"/>
        <v>2</v>
      </c>
      <c r="Y16">
        <f t="shared" si="6"/>
        <v>0</v>
      </c>
      <c r="Z16">
        <f t="shared" si="7"/>
        <v>5</v>
      </c>
      <c r="AA16">
        <f t="shared" si="8"/>
        <v>3</v>
      </c>
      <c r="AB16">
        <f t="shared" si="9"/>
        <v>0</v>
      </c>
    </row>
    <row r="17" spans="1:28">
      <c r="A17">
        <v>16</v>
      </c>
      <c r="B17" s="4" t="s">
        <v>111</v>
      </c>
      <c r="C17" s="4" t="s">
        <v>99</v>
      </c>
      <c r="D17" s="4" t="s">
        <v>113</v>
      </c>
      <c r="E17" s="4" t="s">
        <v>116</v>
      </c>
      <c r="F17" s="4" t="s">
        <v>95</v>
      </c>
      <c r="G17" s="4" t="s">
        <v>102</v>
      </c>
      <c r="H17" s="4" t="s">
        <v>107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  <c r="P17" cm="1">
        <f t="array" ref="P17">_xlfn.IFS(C17="Male", 1, C17="Female", 2, C17="Other", 3)</f>
        <v>2</v>
      </c>
      <c r="Q17" cm="1">
        <f t="array" ref="Q17">_xlfn.IFS(D17="Married",1, D17="Single",2,D17="Divorced",3,D17="Widowed",4)</f>
        <v>1</v>
      </c>
      <c r="R17">
        <f t="shared" si="0"/>
        <v>0</v>
      </c>
      <c r="S17">
        <f t="shared" si="1"/>
        <v>0</v>
      </c>
      <c r="T17">
        <f t="shared" si="2"/>
        <v>7</v>
      </c>
      <c r="U17">
        <f t="shared" si="10"/>
        <v>1</v>
      </c>
      <c r="V17">
        <f t="shared" si="3"/>
        <v>2</v>
      </c>
      <c r="W17">
        <f t="shared" si="4"/>
        <v>0</v>
      </c>
      <c r="X17">
        <f t="shared" si="5"/>
        <v>2</v>
      </c>
      <c r="Y17">
        <f t="shared" si="6"/>
        <v>0</v>
      </c>
      <c r="Z17">
        <f t="shared" si="7"/>
        <v>7</v>
      </c>
      <c r="AA17">
        <f t="shared" si="8"/>
        <v>2</v>
      </c>
      <c r="AB17">
        <f t="shared" si="9"/>
        <v>1</v>
      </c>
    </row>
    <row r="18" spans="1:28">
      <c r="A18">
        <v>17</v>
      </c>
      <c r="B18" s="3" t="s">
        <v>123</v>
      </c>
      <c r="C18" s="3" t="s">
        <v>99</v>
      </c>
      <c r="D18" s="3" t="s">
        <v>100</v>
      </c>
      <c r="E18" s="3" t="s">
        <v>116</v>
      </c>
      <c r="F18" s="3" t="s">
        <v>119</v>
      </c>
      <c r="G18" s="3" t="s">
        <v>102</v>
      </c>
      <c r="H18" s="3" t="s">
        <v>107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  <c r="P18" cm="1">
        <f t="array" ref="P18">_xlfn.IFS(C18="Male", 1, C18="Female", 2, C18="Other", 3)</f>
        <v>2</v>
      </c>
      <c r="Q18" cm="1">
        <f t="array" ref="Q18">_xlfn.IFS(D18="Married",1, D18="Single",2,D18="Divorced",3,D18="Widowed",4)</f>
        <v>3</v>
      </c>
      <c r="R18">
        <f t="shared" si="0"/>
        <v>0</v>
      </c>
      <c r="S18">
        <f t="shared" si="1"/>
        <v>1</v>
      </c>
      <c r="T18">
        <f t="shared" si="2"/>
        <v>6</v>
      </c>
      <c r="U18">
        <f t="shared" si="10"/>
        <v>5</v>
      </c>
      <c r="V18">
        <f t="shared" si="3"/>
        <v>3</v>
      </c>
      <c r="W18">
        <f t="shared" si="4"/>
        <v>1</v>
      </c>
      <c r="X18">
        <f t="shared" si="5"/>
        <v>2</v>
      </c>
      <c r="Y18">
        <f t="shared" si="6"/>
        <v>1</v>
      </c>
      <c r="Z18">
        <f t="shared" si="7"/>
        <v>6</v>
      </c>
      <c r="AA18">
        <f t="shared" si="8"/>
        <v>3</v>
      </c>
      <c r="AB18">
        <f t="shared" si="9"/>
        <v>1</v>
      </c>
    </row>
    <row r="19" spans="1:28">
      <c r="A19">
        <v>18</v>
      </c>
      <c r="B19" s="4" t="s">
        <v>104</v>
      </c>
      <c r="C19" s="4" t="s">
        <v>99</v>
      </c>
      <c r="D19" s="4" t="s">
        <v>93</v>
      </c>
      <c r="E19" s="4" t="s">
        <v>105</v>
      </c>
      <c r="F19" s="4" t="s">
        <v>106</v>
      </c>
      <c r="G19" s="4" t="s">
        <v>110</v>
      </c>
      <c r="H19" s="4" t="s">
        <v>112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  <c r="P19" cm="1">
        <f t="array" ref="P19">_xlfn.IFS(C19="Male", 1, C19="Female", 2, C19="Other", 3)</f>
        <v>2</v>
      </c>
      <c r="Q19" cm="1">
        <f t="array" ref="Q19">_xlfn.IFS(D19="Married",1, D19="Single",2,D19="Divorced",3,D19="Widowed",4)</f>
        <v>4</v>
      </c>
      <c r="R19">
        <f t="shared" si="0"/>
        <v>1</v>
      </c>
      <c r="S19">
        <f t="shared" si="1"/>
        <v>1</v>
      </c>
      <c r="T19">
        <f t="shared" si="2"/>
        <v>1</v>
      </c>
      <c r="U19">
        <f t="shared" si="10"/>
        <v>3</v>
      </c>
      <c r="V19">
        <f t="shared" si="3"/>
        <v>2</v>
      </c>
      <c r="W19">
        <f t="shared" si="4"/>
        <v>1</v>
      </c>
      <c r="X19">
        <f t="shared" si="5"/>
        <v>3</v>
      </c>
      <c r="Y19">
        <f t="shared" si="6"/>
        <v>0</v>
      </c>
      <c r="Z19">
        <f t="shared" si="7"/>
        <v>3</v>
      </c>
      <c r="AA19">
        <f t="shared" si="8"/>
        <v>2</v>
      </c>
      <c r="AB19">
        <f t="shared" si="9"/>
        <v>3</v>
      </c>
    </row>
    <row r="20" spans="1:28">
      <c r="A20">
        <v>19</v>
      </c>
      <c r="B20" s="3" t="s">
        <v>118</v>
      </c>
      <c r="C20" s="3" t="s">
        <v>92</v>
      </c>
      <c r="D20" s="3" t="s">
        <v>100</v>
      </c>
      <c r="E20" s="3" t="s">
        <v>105</v>
      </c>
      <c r="F20" s="3" t="s">
        <v>106</v>
      </c>
      <c r="G20" s="3" t="s">
        <v>96</v>
      </c>
      <c r="H20" s="3" t="s">
        <v>115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  <c r="P20" cm="1">
        <f t="array" ref="P20">_xlfn.IFS(C20="Male", 1, C20="Female", 2, C20="Other", 3)</f>
        <v>3</v>
      </c>
      <c r="Q20" cm="1">
        <f t="array" ref="Q20">_xlfn.IFS(D20="Married",1, D20="Single",2,D20="Divorced",3,D20="Widowed",4)</f>
        <v>3</v>
      </c>
      <c r="R20">
        <f t="shared" si="0"/>
        <v>0</v>
      </c>
      <c r="S20">
        <f t="shared" si="1"/>
        <v>0</v>
      </c>
      <c r="T20">
        <f t="shared" si="2"/>
        <v>8</v>
      </c>
      <c r="U20">
        <f t="shared" si="10"/>
        <v>3</v>
      </c>
      <c r="V20">
        <f t="shared" si="3"/>
        <v>2</v>
      </c>
      <c r="W20">
        <f t="shared" si="4"/>
        <v>2</v>
      </c>
      <c r="X20">
        <f t="shared" si="5"/>
        <v>4</v>
      </c>
      <c r="Y20">
        <f t="shared" si="6"/>
        <v>0</v>
      </c>
      <c r="Z20">
        <f t="shared" si="7"/>
        <v>4</v>
      </c>
      <c r="AA20">
        <f t="shared" si="8"/>
        <v>6</v>
      </c>
      <c r="AB20">
        <f t="shared" si="9"/>
        <v>2</v>
      </c>
    </row>
    <row r="21" spans="1:28">
      <c r="A21">
        <v>20</v>
      </c>
      <c r="B21" s="4" t="s">
        <v>98</v>
      </c>
      <c r="C21" s="4" t="s">
        <v>108</v>
      </c>
      <c r="D21" s="4" t="s">
        <v>100</v>
      </c>
      <c r="E21" s="4" t="s">
        <v>114</v>
      </c>
      <c r="F21" s="4" t="s">
        <v>122</v>
      </c>
      <c r="G21" s="4" t="s">
        <v>96</v>
      </c>
      <c r="H21" s="4" t="s">
        <v>120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  <c r="P21" cm="1">
        <f t="array" ref="P21">_xlfn.IFS(C21="Male", 1, C21="Female", 2, C21="Other", 3)</f>
        <v>1</v>
      </c>
      <c r="Q21" cm="1">
        <f t="array" ref="Q21">_xlfn.IFS(D21="Married",1, D21="Single",2,D21="Divorced",3,D21="Widowed",4)</f>
        <v>3</v>
      </c>
      <c r="R21">
        <f t="shared" si="0"/>
        <v>0</v>
      </c>
      <c r="S21">
        <f t="shared" si="1"/>
        <v>1</v>
      </c>
      <c r="T21">
        <f t="shared" si="2"/>
        <v>9</v>
      </c>
      <c r="U21">
        <f t="shared" si="10"/>
        <v>6</v>
      </c>
      <c r="V21">
        <f t="shared" si="3"/>
        <v>1</v>
      </c>
      <c r="W21">
        <f t="shared" si="4"/>
        <v>0</v>
      </c>
      <c r="X21">
        <f t="shared" si="5"/>
        <v>1</v>
      </c>
      <c r="Y21">
        <f t="shared" si="6"/>
        <v>0</v>
      </c>
      <c r="Z21">
        <f t="shared" si="7"/>
        <v>3</v>
      </c>
      <c r="AA21">
        <f t="shared" si="8"/>
        <v>1</v>
      </c>
      <c r="AB21">
        <f t="shared" si="9"/>
        <v>2</v>
      </c>
    </row>
    <row r="22" spans="1:28">
      <c r="A22">
        <v>21</v>
      </c>
      <c r="B22" s="3" t="s">
        <v>123</v>
      </c>
      <c r="C22" s="3" t="s">
        <v>92</v>
      </c>
      <c r="D22" s="3" t="s">
        <v>100</v>
      </c>
      <c r="E22" s="3" t="s">
        <v>105</v>
      </c>
      <c r="F22" s="3" t="s">
        <v>119</v>
      </c>
      <c r="G22" s="3" t="s">
        <v>102</v>
      </c>
      <c r="H22" s="3" t="s">
        <v>112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  <c r="P22" cm="1">
        <f t="array" ref="P22">_xlfn.IFS(C22="Male", 1, C22="Female", 2, C22="Other", 3)</f>
        <v>3</v>
      </c>
      <c r="Q22" cm="1">
        <f t="array" ref="Q22">_xlfn.IFS(D22="Married",1, D22="Single",2,D22="Divorced",3,D22="Widowed",4)</f>
        <v>3</v>
      </c>
      <c r="R22">
        <f t="shared" si="0"/>
        <v>0</v>
      </c>
      <c r="S22">
        <f t="shared" si="1"/>
        <v>1</v>
      </c>
      <c r="T22">
        <f t="shared" si="2"/>
        <v>1</v>
      </c>
      <c r="U22">
        <f t="shared" si="10"/>
        <v>0</v>
      </c>
      <c r="V22">
        <f t="shared" si="3"/>
        <v>0</v>
      </c>
      <c r="W22">
        <f t="shared" si="4"/>
        <v>2</v>
      </c>
      <c r="X22">
        <f t="shared" si="5"/>
        <v>4</v>
      </c>
      <c r="Y22">
        <f t="shared" si="6"/>
        <v>1</v>
      </c>
      <c r="Z22">
        <f t="shared" si="7"/>
        <v>3</v>
      </c>
      <c r="AA22">
        <f t="shared" si="8"/>
        <v>1</v>
      </c>
      <c r="AB22">
        <f t="shared" si="9"/>
        <v>2</v>
      </c>
    </row>
    <row r="23" spans="1:28">
      <c r="A23">
        <v>22</v>
      </c>
      <c r="B23" s="4" t="s">
        <v>123</v>
      </c>
      <c r="C23" s="4" t="s">
        <v>92</v>
      </c>
      <c r="D23" s="4" t="s">
        <v>100</v>
      </c>
      <c r="E23" s="4" t="s">
        <v>105</v>
      </c>
      <c r="F23" s="4" t="s">
        <v>109</v>
      </c>
      <c r="G23" s="4" t="s">
        <v>96</v>
      </c>
      <c r="H23" s="4" t="s">
        <v>120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  <c r="P23" cm="1">
        <f t="array" ref="P23">_xlfn.IFS(C23="Male", 1, C23="Female", 2, C23="Other", 3)</f>
        <v>3</v>
      </c>
      <c r="Q23" cm="1">
        <f t="array" ref="Q23">_xlfn.IFS(D23="Married",1, D23="Single",2,D23="Divorced",3,D23="Widowed",4)</f>
        <v>3</v>
      </c>
      <c r="R23">
        <f t="shared" si="0"/>
        <v>0</v>
      </c>
      <c r="S23">
        <f t="shared" si="1"/>
        <v>0</v>
      </c>
      <c r="T23">
        <f t="shared" si="2"/>
        <v>9</v>
      </c>
      <c r="U23">
        <f t="shared" si="10"/>
        <v>1</v>
      </c>
      <c r="V23">
        <f t="shared" si="3"/>
        <v>1</v>
      </c>
      <c r="W23">
        <f t="shared" si="4"/>
        <v>1</v>
      </c>
      <c r="X23">
        <f t="shared" si="5"/>
        <v>2</v>
      </c>
      <c r="Y23">
        <f t="shared" si="6"/>
        <v>2</v>
      </c>
      <c r="Z23">
        <f t="shared" si="7"/>
        <v>7</v>
      </c>
      <c r="AA23">
        <f t="shared" si="8"/>
        <v>5</v>
      </c>
      <c r="AB23">
        <f t="shared" si="9"/>
        <v>1</v>
      </c>
    </row>
    <row r="24" spans="1:28">
      <c r="A24">
        <v>23</v>
      </c>
      <c r="B24" s="3" t="s">
        <v>118</v>
      </c>
      <c r="C24" s="3" t="s">
        <v>99</v>
      </c>
      <c r="D24" s="3" t="s">
        <v>100</v>
      </c>
      <c r="E24" s="3" t="s">
        <v>105</v>
      </c>
      <c r="F24" s="3" t="s">
        <v>119</v>
      </c>
      <c r="G24" s="3" t="s">
        <v>96</v>
      </c>
      <c r="H24" s="3" t="s">
        <v>112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  <c r="P24" cm="1">
        <f t="array" ref="P24">_xlfn.IFS(C24="Male", 1, C24="Female", 2, C24="Other", 3)</f>
        <v>2</v>
      </c>
      <c r="Q24" cm="1">
        <f t="array" ref="Q24">_xlfn.IFS(D24="Married",1, D24="Single",2,D24="Divorced",3,D24="Widowed",4)</f>
        <v>3</v>
      </c>
      <c r="R24">
        <f t="shared" si="0"/>
        <v>0</v>
      </c>
      <c r="S24">
        <f t="shared" si="1"/>
        <v>0</v>
      </c>
      <c r="T24">
        <f t="shared" si="2"/>
        <v>7</v>
      </c>
      <c r="U24">
        <f t="shared" si="10"/>
        <v>6</v>
      </c>
      <c r="V24">
        <f t="shared" si="3"/>
        <v>1</v>
      </c>
      <c r="W24">
        <f t="shared" si="4"/>
        <v>2</v>
      </c>
      <c r="X24">
        <f t="shared" si="5"/>
        <v>2</v>
      </c>
      <c r="Y24">
        <f t="shared" si="6"/>
        <v>0</v>
      </c>
      <c r="Z24">
        <f t="shared" si="7"/>
        <v>7</v>
      </c>
      <c r="AA24">
        <f t="shared" si="8"/>
        <v>3</v>
      </c>
      <c r="AB24">
        <f t="shared" si="9"/>
        <v>2</v>
      </c>
    </row>
    <row r="25" spans="1:28">
      <c r="A25">
        <v>24</v>
      </c>
      <c r="B25" s="4" t="s">
        <v>98</v>
      </c>
      <c r="C25" s="4" t="s">
        <v>92</v>
      </c>
      <c r="D25" s="4" t="s">
        <v>113</v>
      </c>
      <c r="E25" s="4" t="s">
        <v>116</v>
      </c>
      <c r="F25" s="4" t="s">
        <v>109</v>
      </c>
      <c r="G25" s="4" t="s">
        <v>96</v>
      </c>
      <c r="H25" s="4" t="s">
        <v>115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  <c r="P25" cm="1">
        <f t="array" ref="P25">_xlfn.IFS(C25="Male", 1, C25="Female", 2, C25="Other", 3)</f>
        <v>3</v>
      </c>
      <c r="Q25" cm="1">
        <f t="array" ref="Q25">_xlfn.IFS(D25="Married",1, D25="Single",2,D25="Divorced",3,D25="Widowed",4)</f>
        <v>1</v>
      </c>
      <c r="R25">
        <f t="shared" si="0"/>
        <v>0</v>
      </c>
      <c r="S25">
        <f t="shared" si="1"/>
        <v>1</v>
      </c>
      <c r="T25">
        <f t="shared" si="2"/>
        <v>2</v>
      </c>
      <c r="U25">
        <f t="shared" si="10"/>
        <v>4</v>
      </c>
      <c r="V25">
        <f t="shared" si="3"/>
        <v>3</v>
      </c>
      <c r="W25">
        <f t="shared" si="4"/>
        <v>1</v>
      </c>
      <c r="X25">
        <f t="shared" si="5"/>
        <v>4</v>
      </c>
      <c r="Y25">
        <f t="shared" si="6"/>
        <v>2</v>
      </c>
      <c r="Z25">
        <f t="shared" si="7"/>
        <v>4</v>
      </c>
      <c r="AA25">
        <f t="shared" si="8"/>
        <v>4</v>
      </c>
      <c r="AB25">
        <f t="shared" si="9"/>
        <v>3</v>
      </c>
    </row>
    <row r="26" spans="1:28">
      <c r="A26">
        <v>25</v>
      </c>
      <c r="B26" s="3" t="s">
        <v>104</v>
      </c>
      <c r="C26" s="3" t="s">
        <v>99</v>
      </c>
      <c r="D26" s="3" t="s">
        <v>100</v>
      </c>
      <c r="E26" s="3" t="s">
        <v>114</v>
      </c>
      <c r="F26" s="3" t="s">
        <v>119</v>
      </c>
      <c r="G26" s="3" t="s">
        <v>102</v>
      </c>
      <c r="H26" s="3" t="s">
        <v>124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  <c r="P26" cm="1">
        <f t="array" ref="P26">_xlfn.IFS(C26="Male", 1, C26="Female", 2, C26="Other", 3)</f>
        <v>2</v>
      </c>
      <c r="Q26" cm="1">
        <f t="array" ref="Q26">_xlfn.IFS(D26="Married",1, D26="Single",2,D26="Divorced",3,D26="Widowed",4)</f>
        <v>3</v>
      </c>
      <c r="R26">
        <f t="shared" si="0"/>
        <v>0</v>
      </c>
      <c r="S26">
        <f t="shared" si="1"/>
        <v>1</v>
      </c>
      <c r="T26">
        <f t="shared" si="2"/>
        <v>3</v>
      </c>
      <c r="U26">
        <f t="shared" si="10"/>
        <v>1</v>
      </c>
      <c r="V26">
        <f t="shared" si="3"/>
        <v>1</v>
      </c>
      <c r="W26">
        <f t="shared" si="4"/>
        <v>1</v>
      </c>
      <c r="X26">
        <f t="shared" si="5"/>
        <v>1</v>
      </c>
      <c r="Y26">
        <f t="shared" si="6"/>
        <v>2</v>
      </c>
      <c r="Z26">
        <f t="shared" si="7"/>
        <v>7</v>
      </c>
      <c r="AA26">
        <f t="shared" si="8"/>
        <v>6</v>
      </c>
      <c r="AB26">
        <f t="shared" si="9"/>
        <v>1</v>
      </c>
    </row>
    <row r="27" spans="1:28">
      <c r="A27">
        <v>26</v>
      </c>
      <c r="B27" s="4" t="s">
        <v>125</v>
      </c>
      <c r="C27" s="4" t="s">
        <v>108</v>
      </c>
      <c r="D27" s="4" t="s">
        <v>100</v>
      </c>
      <c r="E27" s="4" t="s">
        <v>94</v>
      </c>
      <c r="F27" s="4" t="s">
        <v>119</v>
      </c>
      <c r="G27" s="4" t="s">
        <v>110</v>
      </c>
      <c r="H27" s="4" t="s">
        <v>115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  <c r="P27" cm="1">
        <f t="array" ref="P27">_xlfn.IFS(C27="Male", 1, C27="Female", 2, C27="Other", 3)</f>
        <v>1</v>
      </c>
      <c r="Q27" cm="1">
        <f t="array" ref="Q27">_xlfn.IFS(D27="Married",1, D27="Single",2,D27="Divorced",3,D27="Widowed",4)</f>
        <v>3</v>
      </c>
      <c r="R27">
        <f t="shared" si="0"/>
        <v>1</v>
      </c>
      <c r="S27">
        <f t="shared" si="1"/>
        <v>0</v>
      </c>
      <c r="T27">
        <f t="shared" si="2"/>
        <v>3</v>
      </c>
      <c r="U27">
        <f t="shared" si="10"/>
        <v>3</v>
      </c>
      <c r="V27">
        <f t="shared" si="3"/>
        <v>3</v>
      </c>
      <c r="W27">
        <f t="shared" si="4"/>
        <v>2</v>
      </c>
      <c r="X27">
        <f t="shared" si="5"/>
        <v>1</v>
      </c>
      <c r="Y27">
        <f t="shared" si="6"/>
        <v>0</v>
      </c>
      <c r="Z27">
        <f t="shared" si="7"/>
        <v>5</v>
      </c>
      <c r="AA27">
        <f t="shared" si="8"/>
        <v>4</v>
      </c>
      <c r="AB27">
        <f t="shared" si="9"/>
        <v>2</v>
      </c>
    </row>
    <row r="28" spans="1:28">
      <c r="A28">
        <v>27</v>
      </c>
      <c r="B28" s="3" t="s">
        <v>98</v>
      </c>
      <c r="C28" s="3" t="s">
        <v>99</v>
      </c>
      <c r="D28" s="3" t="s">
        <v>93</v>
      </c>
      <c r="E28" s="3" t="s">
        <v>116</v>
      </c>
      <c r="F28" s="3" t="s">
        <v>101</v>
      </c>
      <c r="G28" s="3" t="s">
        <v>110</v>
      </c>
      <c r="H28" s="3" t="s">
        <v>115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  <c r="P28" cm="1">
        <f t="array" ref="P28">_xlfn.IFS(C28="Male", 1, C28="Female", 2, C28="Other", 3)</f>
        <v>2</v>
      </c>
      <c r="Q28" cm="1">
        <f t="array" ref="Q28">_xlfn.IFS(D28="Married",1, D28="Single",2,D28="Divorced",3,D28="Widowed",4)</f>
        <v>4</v>
      </c>
      <c r="R28">
        <f t="shared" si="0"/>
        <v>1</v>
      </c>
      <c r="S28">
        <f t="shared" si="1"/>
        <v>0</v>
      </c>
      <c r="T28">
        <f t="shared" si="2"/>
        <v>2</v>
      </c>
      <c r="U28">
        <f t="shared" si="10"/>
        <v>6</v>
      </c>
      <c r="V28">
        <f t="shared" si="3"/>
        <v>3</v>
      </c>
      <c r="W28">
        <f t="shared" si="4"/>
        <v>1</v>
      </c>
      <c r="X28">
        <f t="shared" si="5"/>
        <v>3</v>
      </c>
      <c r="Y28">
        <f t="shared" si="6"/>
        <v>1</v>
      </c>
      <c r="Z28">
        <f t="shared" si="7"/>
        <v>6</v>
      </c>
      <c r="AA28">
        <f t="shared" si="8"/>
        <v>3</v>
      </c>
      <c r="AB28">
        <f t="shared" si="9"/>
        <v>1</v>
      </c>
    </row>
    <row r="29" spans="1:28">
      <c r="A29">
        <v>28</v>
      </c>
      <c r="B29" s="4" t="s">
        <v>118</v>
      </c>
      <c r="C29" s="4" t="s">
        <v>108</v>
      </c>
      <c r="D29" s="4" t="s">
        <v>121</v>
      </c>
      <c r="E29" s="4" t="s">
        <v>105</v>
      </c>
      <c r="F29" s="4" t="s">
        <v>106</v>
      </c>
      <c r="G29" s="4" t="s">
        <v>96</v>
      </c>
      <c r="H29" s="4" t="s">
        <v>120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  <c r="P29" cm="1">
        <f t="array" ref="P29">_xlfn.IFS(C29="Male", 1, C29="Female", 2, C29="Other", 3)</f>
        <v>1</v>
      </c>
      <c r="Q29" cm="1">
        <f t="array" ref="Q29">_xlfn.IFS(D29="Married",1, D29="Single",2,D29="Divorced",3,D29="Widowed",4)</f>
        <v>2</v>
      </c>
      <c r="R29">
        <f t="shared" si="0"/>
        <v>0</v>
      </c>
      <c r="S29">
        <f t="shared" si="1"/>
        <v>0</v>
      </c>
      <c r="T29">
        <f t="shared" si="2"/>
        <v>5</v>
      </c>
      <c r="U29">
        <f t="shared" si="10"/>
        <v>6</v>
      </c>
      <c r="V29">
        <f t="shared" si="3"/>
        <v>0</v>
      </c>
      <c r="W29">
        <f t="shared" si="4"/>
        <v>2</v>
      </c>
      <c r="X29">
        <f t="shared" si="5"/>
        <v>4</v>
      </c>
      <c r="Y29">
        <f t="shared" si="6"/>
        <v>1</v>
      </c>
      <c r="Z29">
        <f t="shared" si="7"/>
        <v>5</v>
      </c>
      <c r="AA29">
        <f t="shared" si="8"/>
        <v>0</v>
      </c>
      <c r="AB29">
        <f t="shared" si="9"/>
        <v>2</v>
      </c>
    </row>
    <row r="30" spans="1:28">
      <c r="A30">
        <v>29</v>
      </c>
      <c r="B30" s="3" t="s">
        <v>123</v>
      </c>
      <c r="C30" s="3" t="s">
        <v>99</v>
      </c>
      <c r="D30" s="3" t="s">
        <v>113</v>
      </c>
      <c r="E30" s="3" t="s">
        <v>116</v>
      </c>
      <c r="F30" s="3" t="s">
        <v>119</v>
      </c>
      <c r="G30" s="3" t="s">
        <v>110</v>
      </c>
      <c r="H30" s="3" t="s">
        <v>120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  <c r="P30" cm="1">
        <f t="array" ref="P30">_xlfn.IFS(C30="Male", 1, C30="Female", 2, C30="Other", 3)</f>
        <v>2</v>
      </c>
      <c r="Q30" cm="1">
        <f t="array" ref="Q30">_xlfn.IFS(D30="Married",1, D30="Single",2,D30="Divorced",3,D30="Widowed",4)</f>
        <v>1</v>
      </c>
      <c r="R30">
        <f t="shared" si="0"/>
        <v>1</v>
      </c>
      <c r="S30">
        <f t="shared" si="1"/>
        <v>1</v>
      </c>
      <c r="T30">
        <f t="shared" si="2"/>
        <v>7</v>
      </c>
      <c r="U30">
        <f t="shared" si="10"/>
        <v>6</v>
      </c>
      <c r="V30">
        <f t="shared" si="3"/>
        <v>2</v>
      </c>
      <c r="W30">
        <f t="shared" si="4"/>
        <v>2</v>
      </c>
      <c r="X30">
        <f t="shared" si="5"/>
        <v>3</v>
      </c>
      <c r="Y30">
        <f t="shared" si="6"/>
        <v>1</v>
      </c>
      <c r="Z30">
        <f t="shared" si="7"/>
        <v>3</v>
      </c>
      <c r="AA30">
        <f t="shared" si="8"/>
        <v>6</v>
      </c>
      <c r="AB30">
        <f t="shared" si="9"/>
        <v>2</v>
      </c>
    </row>
    <row r="31" spans="1:28">
      <c r="A31">
        <v>30</v>
      </c>
      <c r="B31" s="4" t="s">
        <v>104</v>
      </c>
      <c r="C31" s="4" t="s">
        <v>92</v>
      </c>
      <c r="D31" s="4" t="s">
        <v>113</v>
      </c>
      <c r="E31" s="4" t="s">
        <v>105</v>
      </c>
      <c r="F31" s="4" t="s">
        <v>122</v>
      </c>
      <c r="G31" s="4" t="s">
        <v>102</v>
      </c>
      <c r="H31" s="4" t="s">
        <v>115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  <c r="P31" cm="1">
        <f t="array" ref="P31">_xlfn.IFS(C31="Male", 1, C31="Female", 2, C31="Other", 3)</f>
        <v>3</v>
      </c>
      <c r="Q31" cm="1">
        <f t="array" ref="Q31">_xlfn.IFS(D31="Married",1, D31="Single",2,D31="Divorced",3,D31="Widowed",4)</f>
        <v>1</v>
      </c>
      <c r="R31">
        <f t="shared" si="0"/>
        <v>0</v>
      </c>
      <c r="S31">
        <f t="shared" si="1"/>
        <v>1</v>
      </c>
      <c r="T31">
        <f t="shared" si="2"/>
        <v>5</v>
      </c>
      <c r="U31">
        <f t="shared" si="10"/>
        <v>6</v>
      </c>
      <c r="V31">
        <f t="shared" si="3"/>
        <v>0</v>
      </c>
      <c r="W31">
        <f t="shared" si="4"/>
        <v>2</v>
      </c>
      <c r="X31">
        <f t="shared" si="5"/>
        <v>3</v>
      </c>
      <c r="Y31">
        <f t="shared" si="6"/>
        <v>2</v>
      </c>
      <c r="Z31">
        <f t="shared" si="7"/>
        <v>1</v>
      </c>
      <c r="AA31">
        <f t="shared" si="8"/>
        <v>2</v>
      </c>
      <c r="AB31">
        <f t="shared" si="9"/>
        <v>2</v>
      </c>
    </row>
    <row r="32" spans="1:28">
      <c r="A32">
        <v>31</v>
      </c>
      <c r="B32" s="3" t="s">
        <v>98</v>
      </c>
      <c r="C32" s="3" t="s">
        <v>92</v>
      </c>
      <c r="D32" s="3" t="s">
        <v>113</v>
      </c>
      <c r="E32" s="3" t="s">
        <v>105</v>
      </c>
      <c r="F32" s="3" t="s">
        <v>119</v>
      </c>
      <c r="G32" s="3" t="s">
        <v>102</v>
      </c>
      <c r="H32" s="3" t="s">
        <v>115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  <c r="P32" cm="1">
        <f t="array" ref="P32">_xlfn.IFS(C32="Male", 1, C32="Female", 2, C32="Other", 3)</f>
        <v>3</v>
      </c>
      <c r="Q32" cm="1">
        <f t="array" ref="Q32">_xlfn.IFS(D32="Married",1, D32="Single",2,D32="Divorced",3,D32="Widowed",4)</f>
        <v>1</v>
      </c>
      <c r="R32">
        <f t="shared" si="0"/>
        <v>0</v>
      </c>
      <c r="S32">
        <f t="shared" si="1"/>
        <v>1</v>
      </c>
      <c r="T32">
        <f t="shared" si="2"/>
        <v>5</v>
      </c>
      <c r="U32">
        <f t="shared" si="10"/>
        <v>1</v>
      </c>
      <c r="V32">
        <f t="shared" si="3"/>
        <v>0</v>
      </c>
      <c r="W32">
        <f t="shared" si="4"/>
        <v>1</v>
      </c>
      <c r="X32">
        <f t="shared" si="5"/>
        <v>1</v>
      </c>
      <c r="Y32">
        <f t="shared" si="6"/>
        <v>0</v>
      </c>
      <c r="Z32">
        <f t="shared" si="7"/>
        <v>3</v>
      </c>
      <c r="AA32">
        <f t="shared" si="8"/>
        <v>4</v>
      </c>
      <c r="AB32">
        <f t="shared" si="9"/>
        <v>1</v>
      </c>
    </row>
    <row r="33" spans="1:28">
      <c r="A33">
        <v>32</v>
      </c>
      <c r="B33" s="4" t="s">
        <v>125</v>
      </c>
      <c r="C33" s="4" t="s">
        <v>108</v>
      </c>
      <c r="D33" s="4" t="s">
        <v>100</v>
      </c>
      <c r="E33" s="4" t="s">
        <v>116</v>
      </c>
      <c r="F33" s="4" t="s">
        <v>95</v>
      </c>
      <c r="G33" s="4" t="s">
        <v>110</v>
      </c>
      <c r="H33" s="4" t="s">
        <v>115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  <c r="P33" cm="1">
        <f t="array" ref="P33">_xlfn.IFS(C33="Male", 1, C33="Female", 2, C33="Other", 3)</f>
        <v>1</v>
      </c>
      <c r="Q33" cm="1">
        <f t="array" ref="Q33">_xlfn.IFS(D33="Married",1, D33="Single",2,D33="Divorced",3,D33="Widowed",4)</f>
        <v>3</v>
      </c>
      <c r="R33">
        <f t="shared" si="0"/>
        <v>1</v>
      </c>
      <c r="S33">
        <f t="shared" si="1"/>
        <v>1</v>
      </c>
      <c r="T33">
        <f t="shared" si="2"/>
        <v>3</v>
      </c>
      <c r="U33">
        <f t="shared" si="10"/>
        <v>3</v>
      </c>
      <c r="V33">
        <f t="shared" si="3"/>
        <v>3</v>
      </c>
      <c r="W33">
        <f t="shared" si="4"/>
        <v>2</v>
      </c>
      <c r="X33">
        <f t="shared" si="5"/>
        <v>0</v>
      </c>
      <c r="Y33">
        <f t="shared" si="6"/>
        <v>2</v>
      </c>
      <c r="Z33">
        <f t="shared" si="7"/>
        <v>3</v>
      </c>
      <c r="AA33">
        <f t="shared" si="8"/>
        <v>0</v>
      </c>
      <c r="AB33">
        <f t="shared" si="9"/>
        <v>3</v>
      </c>
    </row>
    <row r="34" spans="1:28">
      <c r="A34">
        <v>33</v>
      </c>
      <c r="B34" s="3" t="s">
        <v>125</v>
      </c>
      <c r="C34" s="3" t="s">
        <v>108</v>
      </c>
      <c r="D34" s="3" t="s">
        <v>100</v>
      </c>
      <c r="E34" s="3" t="s">
        <v>114</v>
      </c>
      <c r="F34" s="3" t="s">
        <v>106</v>
      </c>
      <c r="G34" s="3" t="s">
        <v>110</v>
      </c>
      <c r="H34" s="3" t="s">
        <v>120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  <c r="P34" cm="1">
        <f t="array" ref="P34">_xlfn.IFS(C34="Male", 1, C34="Female", 2, C34="Other", 3)</f>
        <v>1</v>
      </c>
      <c r="Q34" cm="1">
        <f t="array" ref="Q34">_xlfn.IFS(D34="Married",1, D34="Single",2,D34="Divorced",3,D34="Widowed",4)</f>
        <v>3</v>
      </c>
      <c r="R34">
        <f t="shared" si="0"/>
        <v>1</v>
      </c>
      <c r="S34">
        <f t="shared" si="1"/>
        <v>0</v>
      </c>
      <c r="T34">
        <f t="shared" si="2"/>
        <v>8</v>
      </c>
      <c r="U34">
        <f t="shared" si="10"/>
        <v>0</v>
      </c>
      <c r="V34">
        <f t="shared" si="3"/>
        <v>2</v>
      </c>
      <c r="W34">
        <f t="shared" si="4"/>
        <v>2</v>
      </c>
      <c r="X34">
        <f t="shared" si="5"/>
        <v>4</v>
      </c>
      <c r="Y34">
        <f t="shared" si="6"/>
        <v>0</v>
      </c>
      <c r="Z34">
        <f t="shared" si="7"/>
        <v>2</v>
      </c>
      <c r="AA34">
        <f t="shared" si="8"/>
        <v>5</v>
      </c>
      <c r="AB34">
        <f t="shared" si="9"/>
        <v>1</v>
      </c>
    </row>
    <row r="35" spans="1:28">
      <c r="A35">
        <v>34</v>
      </c>
      <c r="B35" s="4" t="s">
        <v>111</v>
      </c>
      <c r="C35" s="4" t="s">
        <v>108</v>
      </c>
      <c r="D35" s="4" t="s">
        <v>100</v>
      </c>
      <c r="E35" s="4" t="s">
        <v>105</v>
      </c>
      <c r="F35" s="4" t="s">
        <v>95</v>
      </c>
      <c r="G35" s="4" t="s">
        <v>96</v>
      </c>
      <c r="H35" s="4" t="s">
        <v>115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  <c r="P35" cm="1">
        <f t="array" ref="P35">_xlfn.IFS(C35="Male", 1, C35="Female", 2, C35="Other", 3)</f>
        <v>1</v>
      </c>
      <c r="Q35" cm="1">
        <f t="array" ref="Q35">_xlfn.IFS(D35="Married",1, D35="Single",2,D35="Divorced",3,D35="Widowed",4)</f>
        <v>3</v>
      </c>
      <c r="R35">
        <f t="shared" si="0"/>
        <v>0</v>
      </c>
      <c r="S35">
        <f t="shared" si="1"/>
        <v>0</v>
      </c>
      <c r="T35">
        <f t="shared" si="2"/>
        <v>9</v>
      </c>
      <c r="U35">
        <f t="shared" si="10"/>
        <v>5</v>
      </c>
      <c r="V35">
        <f t="shared" si="3"/>
        <v>0</v>
      </c>
      <c r="W35">
        <f t="shared" si="4"/>
        <v>2</v>
      </c>
      <c r="X35">
        <f t="shared" si="5"/>
        <v>0</v>
      </c>
      <c r="Y35">
        <f t="shared" si="6"/>
        <v>1</v>
      </c>
      <c r="Z35">
        <f t="shared" si="7"/>
        <v>1</v>
      </c>
      <c r="AA35">
        <f t="shared" si="8"/>
        <v>5</v>
      </c>
      <c r="AB35">
        <f t="shared" si="9"/>
        <v>2</v>
      </c>
    </row>
    <row r="36" spans="1:28">
      <c r="A36">
        <v>35</v>
      </c>
      <c r="B36" s="3" t="s">
        <v>111</v>
      </c>
      <c r="C36" s="3" t="s">
        <v>99</v>
      </c>
      <c r="D36" s="3" t="s">
        <v>93</v>
      </c>
      <c r="E36" s="3" t="s">
        <v>114</v>
      </c>
      <c r="F36" s="3" t="s">
        <v>106</v>
      </c>
      <c r="G36" s="3" t="s">
        <v>110</v>
      </c>
      <c r="H36" s="3" t="s">
        <v>115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  <c r="P36" cm="1">
        <f t="array" ref="P36">_xlfn.IFS(C36="Male", 1, C36="Female", 2, C36="Other", 3)</f>
        <v>2</v>
      </c>
      <c r="Q36" cm="1">
        <f t="array" ref="Q36">_xlfn.IFS(D36="Married",1, D36="Single",2,D36="Divorced",3,D36="Widowed",4)</f>
        <v>4</v>
      </c>
      <c r="R36">
        <f t="shared" si="0"/>
        <v>1</v>
      </c>
      <c r="S36">
        <f t="shared" si="1"/>
        <v>0</v>
      </c>
      <c r="T36">
        <f t="shared" si="2"/>
        <v>2</v>
      </c>
      <c r="U36">
        <f t="shared" si="10"/>
        <v>2</v>
      </c>
      <c r="V36">
        <f t="shared" si="3"/>
        <v>3</v>
      </c>
      <c r="W36">
        <f t="shared" si="4"/>
        <v>2</v>
      </c>
      <c r="X36">
        <f t="shared" si="5"/>
        <v>2</v>
      </c>
      <c r="Y36">
        <f t="shared" si="6"/>
        <v>0</v>
      </c>
      <c r="Z36">
        <f t="shared" si="7"/>
        <v>0</v>
      </c>
      <c r="AA36">
        <f t="shared" si="8"/>
        <v>4</v>
      </c>
      <c r="AB36">
        <f t="shared" si="9"/>
        <v>1</v>
      </c>
    </row>
    <row r="37" spans="1:28">
      <c r="A37">
        <v>36</v>
      </c>
      <c r="B37" s="4" t="s">
        <v>91</v>
      </c>
      <c r="C37" s="4" t="s">
        <v>99</v>
      </c>
      <c r="D37" s="4" t="s">
        <v>121</v>
      </c>
      <c r="E37" s="4" t="s">
        <v>94</v>
      </c>
      <c r="F37" s="4" t="s">
        <v>95</v>
      </c>
      <c r="G37" s="4" t="s">
        <v>96</v>
      </c>
      <c r="H37" s="4" t="s">
        <v>103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  <c r="P37" cm="1">
        <f t="array" ref="P37">_xlfn.IFS(C37="Male", 1, C37="Female", 2, C37="Other", 3)</f>
        <v>2</v>
      </c>
      <c r="Q37" cm="1">
        <f t="array" ref="Q37">_xlfn.IFS(D37="Married",1, D37="Single",2,D37="Divorced",3,D37="Widowed",4)</f>
        <v>2</v>
      </c>
      <c r="R37">
        <f t="shared" si="0"/>
        <v>0</v>
      </c>
      <c r="S37">
        <f t="shared" si="1"/>
        <v>0</v>
      </c>
      <c r="T37">
        <f t="shared" si="2"/>
        <v>4</v>
      </c>
      <c r="U37">
        <f t="shared" si="10"/>
        <v>1</v>
      </c>
      <c r="V37">
        <f t="shared" si="3"/>
        <v>1</v>
      </c>
      <c r="W37">
        <f t="shared" si="4"/>
        <v>1</v>
      </c>
      <c r="X37">
        <f t="shared" si="5"/>
        <v>1</v>
      </c>
      <c r="Y37">
        <f t="shared" si="6"/>
        <v>2</v>
      </c>
      <c r="Z37">
        <f t="shared" si="7"/>
        <v>0</v>
      </c>
      <c r="AA37">
        <f t="shared" si="8"/>
        <v>2</v>
      </c>
      <c r="AB37">
        <f t="shared" si="9"/>
        <v>3</v>
      </c>
    </row>
    <row r="38" spans="1:28">
      <c r="A38">
        <v>37</v>
      </c>
      <c r="B38" s="3" t="s">
        <v>118</v>
      </c>
      <c r="C38" s="3" t="s">
        <v>108</v>
      </c>
      <c r="D38" s="3" t="s">
        <v>100</v>
      </c>
      <c r="E38" s="3" t="s">
        <v>105</v>
      </c>
      <c r="F38" s="3" t="s">
        <v>119</v>
      </c>
      <c r="G38" s="3" t="s">
        <v>96</v>
      </c>
      <c r="H38" s="3" t="s">
        <v>124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  <c r="P38" cm="1">
        <f t="array" ref="P38">_xlfn.IFS(C38="Male", 1, C38="Female", 2, C38="Other", 3)</f>
        <v>1</v>
      </c>
      <c r="Q38" cm="1">
        <f t="array" ref="Q38">_xlfn.IFS(D38="Married",1, D38="Single",2,D38="Divorced",3,D38="Widowed",4)</f>
        <v>3</v>
      </c>
      <c r="R38">
        <f t="shared" si="0"/>
        <v>0</v>
      </c>
      <c r="S38">
        <f t="shared" si="1"/>
        <v>0</v>
      </c>
      <c r="T38">
        <f t="shared" si="2"/>
        <v>4</v>
      </c>
      <c r="U38">
        <f t="shared" si="10"/>
        <v>2</v>
      </c>
      <c r="V38">
        <f t="shared" si="3"/>
        <v>1</v>
      </c>
      <c r="W38">
        <f t="shared" si="4"/>
        <v>1</v>
      </c>
      <c r="X38">
        <f t="shared" si="5"/>
        <v>3</v>
      </c>
      <c r="Y38">
        <f t="shared" si="6"/>
        <v>0</v>
      </c>
      <c r="Z38">
        <f t="shared" si="7"/>
        <v>4</v>
      </c>
      <c r="AA38">
        <f t="shared" si="8"/>
        <v>4</v>
      </c>
      <c r="AB38">
        <f t="shared" si="9"/>
        <v>1</v>
      </c>
    </row>
    <row r="39" spans="1:28">
      <c r="A39">
        <v>38</v>
      </c>
      <c r="B39" s="4" t="s">
        <v>98</v>
      </c>
      <c r="C39" s="4" t="s">
        <v>92</v>
      </c>
      <c r="D39" s="4" t="s">
        <v>121</v>
      </c>
      <c r="E39" s="4" t="s">
        <v>114</v>
      </c>
      <c r="F39" s="4" t="s">
        <v>119</v>
      </c>
      <c r="G39" s="4" t="s">
        <v>102</v>
      </c>
      <c r="H39" s="4" t="s">
        <v>97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  <c r="P39" cm="1">
        <f t="array" ref="P39">_xlfn.IFS(C39="Male", 1, C39="Female", 2, C39="Other", 3)</f>
        <v>3</v>
      </c>
      <c r="Q39" cm="1">
        <f t="array" ref="Q39">_xlfn.IFS(D39="Married",1, D39="Single",2,D39="Divorced",3,D39="Widowed",4)</f>
        <v>2</v>
      </c>
      <c r="R39">
        <f t="shared" si="0"/>
        <v>0</v>
      </c>
      <c r="S39">
        <f t="shared" si="1"/>
        <v>0</v>
      </c>
      <c r="T39">
        <f t="shared" si="2"/>
        <v>9</v>
      </c>
      <c r="U39">
        <f t="shared" si="10"/>
        <v>3</v>
      </c>
      <c r="V39">
        <f t="shared" si="3"/>
        <v>2</v>
      </c>
      <c r="W39">
        <f t="shared" si="4"/>
        <v>2</v>
      </c>
      <c r="X39">
        <f t="shared" si="5"/>
        <v>3</v>
      </c>
      <c r="Y39">
        <f t="shared" si="6"/>
        <v>2</v>
      </c>
      <c r="Z39">
        <f t="shared" si="7"/>
        <v>7</v>
      </c>
      <c r="AA39">
        <f t="shared" si="8"/>
        <v>4</v>
      </c>
      <c r="AB39">
        <f t="shared" si="9"/>
        <v>0</v>
      </c>
    </row>
    <row r="40" spans="1:28">
      <c r="A40">
        <v>39</v>
      </c>
      <c r="B40" s="3" t="s">
        <v>98</v>
      </c>
      <c r="C40" s="3" t="s">
        <v>99</v>
      </c>
      <c r="D40" s="3" t="s">
        <v>93</v>
      </c>
      <c r="E40" s="3" t="s">
        <v>114</v>
      </c>
      <c r="F40" s="3" t="s">
        <v>101</v>
      </c>
      <c r="G40" s="3" t="s">
        <v>102</v>
      </c>
      <c r="H40" s="3" t="s">
        <v>124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  <c r="P40" cm="1">
        <f t="array" ref="P40">_xlfn.IFS(C40="Male", 1, C40="Female", 2, C40="Other", 3)</f>
        <v>2</v>
      </c>
      <c r="Q40" cm="1">
        <f t="array" ref="Q40">_xlfn.IFS(D40="Married",1, D40="Single",2,D40="Divorced",3,D40="Widowed",4)</f>
        <v>4</v>
      </c>
      <c r="R40">
        <f t="shared" si="0"/>
        <v>0</v>
      </c>
      <c r="S40">
        <f t="shared" si="1"/>
        <v>1</v>
      </c>
      <c r="T40">
        <f t="shared" si="2"/>
        <v>7</v>
      </c>
      <c r="U40">
        <f t="shared" si="10"/>
        <v>6</v>
      </c>
      <c r="V40">
        <f t="shared" si="3"/>
        <v>3</v>
      </c>
      <c r="W40">
        <f t="shared" si="4"/>
        <v>0</v>
      </c>
      <c r="X40">
        <f t="shared" si="5"/>
        <v>3</v>
      </c>
      <c r="Y40">
        <f t="shared" si="6"/>
        <v>0</v>
      </c>
      <c r="Z40">
        <f t="shared" si="7"/>
        <v>5</v>
      </c>
      <c r="AA40">
        <f t="shared" si="8"/>
        <v>5</v>
      </c>
      <c r="AB40">
        <f t="shared" si="9"/>
        <v>3</v>
      </c>
    </row>
    <row r="41" spans="1:28">
      <c r="A41">
        <v>40</v>
      </c>
      <c r="B41" s="4" t="s">
        <v>91</v>
      </c>
      <c r="C41" s="4" t="s">
        <v>99</v>
      </c>
      <c r="D41" s="4" t="s">
        <v>113</v>
      </c>
      <c r="E41" s="4" t="s">
        <v>94</v>
      </c>
      <c r="F41" s="4" t="s">
        <v>122</v>
      </c>
      <c r="G41" s="4" t="s">
        <v>102</v>
      </c>
      <c r="H41" s="4" t="s">
        <v>103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  <c r="P41" cm="1">
        <f t="array" ref="P41">_xlfn.IFS(C41="Male", 1, C41="Female", 2, C41="Other", 3)</f>
        <v>2</v>
      </c>
      <c r="Q41" cm="1">
        <f t="array" ref="Q41">_xlfn.IFS(D41="Married",1, D41="Single",2,D41="Divorced",3,D41="Widowed",4)</f>
        <v>1</v>
      </c>
      <c r="R41">
        <f t="shared" si="0"/>
        <v>0</v>
      </c>
      <c r="S41">
        <f t="shared" si="1"/>
        <v>1</v>
      </c>
      <c r="T41">
        <f t="shared" si="2"/>
        <v>7</v>
      </c>
      <c r="U41">
        <f t="shared" si="10"/>
        <v>2</v>
      </c>
      <c r="V41">
        <f t="shared" si="3"/>
        <v>3</v>
      </c>
      <c r="W41">
        <f t="shared" si="4"/>
        <v>1</v>
      </c>
      <c r="X41">
        <f t="shared" si="5"/>
        <v>0</v>
      </c>
      <c r="Y41">
        <f t="shared" si="6"/>
        <v>0</v>
      </c>
      <c r="Z41">
        <f t="shared" si="7"/>
        <v>5</v>
      </c>
      <c r="AA41">
        <f t="shared" si="8"/>
        <v>2</v>
      </c>
      <c r="AB41">
        <f t="shared" si="9"/>
        <v>0</v>
      </c>
    </row>
    <row r="42" spans="1:28">
      <c r="A42">
        <v>41</v>
      </c>
      <c r="B42" s="3" t="s">
        <v>123</v>
      </c>
      <c r="C42" s="3" t="s">
        <v>99</v>
      </c>
      <c r="D42" s="3" t="s">
        <v>100</v>
      </c>
      <c r="E42" s="3" t="s">
        <v>114</v>
      </c>
      <c r="F42" s="3" t="s">
        <v>95</v>
      </c>
      <c r="G42" s="3" t="s">
        <v>102</v>
      </c>
      <c r="H42" s="3" t="s">
        <v>97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  <c r="P42" cm="1">
        <f t="array" ref="P42">_xlfn.IFS(C42="Male", 1, C42="Female", 2, C42="Other", 3)</f>
        <v>2</v>
      </c>
      <c r="Q42" cm="1">
        <f t="array" ref="Q42">_xlfn.IFS(D42="Married",1, D42="Single",2,D42="Divorced",3,D42="Widowed",4)</f>
        <v>3</v>
      </c>
      <c r="R42">
        <f t="shared" si="0"/>
        <v>0</v>
      </c>
      <c r="S42">
        <f t="shared" si="1"/>
        <v>0</v>
      </c>
      <c r="T42">
        <f t="shared" si="2"/>
        <v>1</v>
      </c>
      <c r="U42">
        <f t="shared" si="10"/>
        <v>4</v>
      </c>
      <c r="V42">
        <f t="shared" si="3"/>
        <v>2</v>
      </c>
      <c r="W42">
        <f t="shared" si="4"/>
        <v>0</v>
      </c>
      <c r="X42">
        <f t="shared" si="5"/>
        <v>0</v>
      </c>
      <c r="Y42">
        <f t="shared" si="6"/>
        <v>1</v>
      </c>
      <c r="Z42">
        <f t="shared" si="7"/>
        <v>5</v>
      </c>
      <c r="AA42">
        <f t="shared" si="8"/>
        <v>3</v>
      </c>
      <c r="AB42">
        <f t="shared" si="9"/>
        <v>1</v>
      </c>
    </row>
    <row r="43" spans="1:28">
      <c r="A43">
        <v>42</v>
      </c>
      <c r="B43" s="4" t="s">
        <v>123</v>
      </c>
      <c r="C43" s="4" t="s">
        <v>108</v>
      </c>
      <c r="D43" s="4" t="s">
        <v>121</v>
      </c>
      <c r="E43" s="4" t="s">
        <v>114</v>
      </c>
      <c r="F43" s="4" t="s">
        <v>109</v>
      </c>
      <c r="G43" s="4" t="s">
        <v>110</v>
      </c>
      <c r="H43" s="4" t="s">
        <v>112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  <c r="P43" cm="1">
        <f t="array" ref="P43">_xlfn.IFS(C43="Male", 1, C43="Female", 2, C43="Other", 3)</f>
        <v>1</v>
      </c>
      <c r="Q43" cm="1">
        <f t="array" ref="Q43">_xlfn.IFS(D43="Married",1, D43="Single",2,D43="Divorced",3,D43="Widowed",4)</f>
        <v>2</v>
      </c>
      <c r="R43">
        <f t="shared" si="0"/>
        <v>1</v>
      </c>
      <c r="S43">
        <f t="shared" si="1"/>
        <v>1</v>
      </c>
      <c r="T43">
        <f t="shared" si="2"/>
        <v>9</v>
      </c>
      <c r="U43">
        <f t="shared" si="10"/>
        <v>1</v>
      </c>
      <c r="V43">
        <f t="shared" si="3"/>
        <v>2</v>
      </c>
      <c r="W43">
        <f t="shared" si="4"/>
        <v>1</v>
      </c>
      <c r="X43">
        <f t="shared" si="5"/>
        <v>0</v>
      </c>
      <c r="Y43">
        <f t="shared" si="6"/>
        <v>1</v>
      </c>
      <c r="Z43">
        <f t="shared" si="7"/>
        <v>5</v>
      </c>
      <c r="AA43">
        <f t="shared" si="8"/>
        <v>4</v>
      </c>
      <c r="AB43">
        <f t="shared" si="9"/>
        <v>0</v>
      </c>
    </row>
    <row r="44" spans="1:28">
      <c r="A44">
        <v>43</v>
      </c>
      <c r="B44" s="3" t="s">
        <v>91</v>
      </c>
      <c r="C44" s="3" t="s">
        <v>108</v>
      </c>
      <c r="D44" s="3" t="s">
        <v>121</v>
      </c>
      <c r="E44" s="3" t="s">
        <v>94</v>
      </c>
      <c r="F44" s="3" t="s">
        <v>101</v>
      </c>
      <c r="G44" s="3" t="s">
        <v>102</v>
      </c>
      <c r="H44" s="3" t="s">
        <v>115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  <c r="P44" cm="1">
        <f t="array" ref="P44">_xlfn.IFS(C44="Male", 1, C44="Female", 2, C44="Other", 3)</f>
        <v>1</v>
      </c>
      <c r="Q44" cm="1">
        <f t="array" ref="Q44">_xlfn.IFS(D44="Married",1, D44="Single",2,D44="Divorced",3,D44="Widowed",4)</f>
        <v>2</v>
      </c>
      <c r="R44">
        <f t="shared" si="0"/>
        <v>0</v>
      </c>
      <c r="S44">
        <f t="shared" si="1"/>
        <v>1</v>
      </c>
      <c r="T44">
        <f t="shared" si="2"/>
        <v>1</v>
      </c>
      <c r="U44">
        <f t="shared" si="10"/>
        <v>5</v>
      </c>
      <c r="V44">
        <f t="shared" si="3"/>
        <v>2</v>
      </c>
      <c r="W44">
        <f t="shared" si="4"/>
        <v>1</v>
      </c>
      <c r="X44">
        <f t="shared" si="5"/>
        <v>1</v>
      </c>
      <c r="Y44">
        <f t="shared" si="6"/>
        <v>0</v>
      </c>
      <c r="Z44">
        <f t="shared" si="7"/>
        <v>7</v>
      </c>
      <c r="AA44">
        <f t="shared" si="8"/>
        <v>5</v>
      </c>
      <c r="AB44">
        <f t="shared" si="9"/>
        <v>2</v>
      </c>
    </row>
    <row r="45" spans="1:28">
      <c r="A45">
        <v>44</v>
      </c>
      <c r="B45" s="4" t="s">
        <v>123</v>
      </c>
      <c r="C45" s="4" t="s">
        <v>108</v>
      </c>
      <c r="D45" s="4" t="s">
        <v>100</v>
      </c>
      <c r="E45" s="4" t="s">
        <v>105</v>
      </c>
      <c r="F45" s="4" t="s">
        <v>95</v>
      </c>
      <c r="G45" s="4" t="s">
        <v>110</v>
      </c>
      <c r="H45" s="4" t="s">
        <v>103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  <c r="P45" cm="1">
        <f t="array" ref="P45">_xlfn.IFS(C45="Male", 1, C45="Female", 2, C45="Other", 3)</f>
        <v>1</v>
      </c>
      <c r="Q45" cm="1">
        <f t="array" ref="Q45">_xlfn.IFS(D45="Married",1, D45="Single",2,D45="Divorced",3,D45="Widowed",4)</f>
        <v>3</v>
      </c>
      <c r="R45">
        <f t="shared" si="0"/>
        <v>1</v>
      </c>
      <c r="S45">
        <f t="shared" si="1"/>
        <v>0</v>
      </c>
      <c r="T45">
        <f t="shared" si="2"/>
        <v>2</v>
      </c>
      <c r="U45">
        <f t="shared" si="10"/>
        <v>3</v>
      </c>
      <c r="V45">
        <f t="shared" si="3"/>
        <v>2</v>
      </c>
      <c r="W45">
        <f t="shared" si="4"/>
        <v>0</v>
      </c>
      <c r="X45">
        <f t="shared" si="5"/>
        <v>1</v>
      </c>
      <c r="Y45">
        <f t="shared" si="6"/>
        <v>2</v>
      </c>
      <c r="Z45">
        <f t="shared" si="7"/>
        <v>0</v>
      </c>
      <c r="AA45">
        <f t="shared" si="8"/>
        <v>6</v>
      </c>
      <c r="AB45">
        <f t="shared" si="9"/>
        <v>0</v>
      </c>
    </row>
    <row r="46" spans="1:28">
      <c r="A46">
        <v>45</v>
      </c>
      <c r="B46" s="3" t="s">
        <v>111</v>
      </c>
      <c r="C46" s="3" t="s">
        <v>108</v>
      </c>
      <c r="D46" s="3" t="s">
        <v>113</v>
      </c>
      <c r="E46" s="3" t="s">
        <v>114</v>
      </c>
      <c r="F46" s="3" t="s">
        <v>95</v>
      </c>
      <c r="G46" s="3" t="s">
        <v>102</v>
      </c>
      <c r="H46" s="3" t="s">
        <v>112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  <c r="P46" cm="1">
        <f t="array" ref="P46">_xlfn.IFS(C46="Male", 1, C46="Female", 2, C46="Other", 3)</f>
        <v>1</v>
      </c>
      <c r="Q46" cm="1">
        <f t="array" ref="Q46">_xlfn.IFS(D46="Married",1, D46="Single",2,D46="Divorced",3,D46="Widowed",4)</f>
        <v>1</v>
      </c>
      <c r="R46">
        <f t="shared" si="0"/>
        <v>0</v>
      </c>
      <c r="S46">
        <f t="shared" si="1"/>
        <v>0</v>
      </c>
      <c r="T46">
        <f t="shared" si="2"/>
        <v>0</v>
      </c>
      <c r="U46">
        <f t="shared" si="10"/>
        <v>5</v>
      </c>
      <c r="V46">
        <f t="shared" si="3"/>
        <v>0</v>
      </c>
      <c r="W46">
        <f t="shared" si="4"/>
        <v>2</v>
      </c>
      <c r="X46">
        <f t="shared" si="5"/>
        <v>1</v>
      </c>
      <c r="Y46">
        <f t="shared" si="6"/>
        <v>2</v>
      </c>
      <c r="Z46">
        <f t="shared" si="7"/>
        <v>6</v>
      </c>
      <c r="AA46">
        <f t="shared" si="8"/>
        <v>4</v>
      </c>
      <c r="AB46">
        <f t="shared" si="9"/>
        <v>1</v>
      </c>
    </row>
    <row r="47" spans="1:28">
      <c r="A47">
        <v>46</v>
      </c>
      <c r="B47" s="4" t="s">
        <v>98</v>
      </c>
      <c r="C47" s="4" t="s">
        <v>108</v>
      </c>
      <c r="D47" s="4" t="s">
        <v>113</v>
      </c>
      <c r="E47" s="4" t="s">
        <v>114</v>
      </c>
      <c r="F47" s="4" t="s">
        <v>101</v>
      </c>
      <c r="G47" s="4" t="s">
        <v>110</v>
      </c>
      <c r="H47" s="4" t="s">
        <v>115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  <c r="P47" cm="1">
        <f t="array" ref="P47">_xlfn.IFS(C47="Male", 1, C47="Female", 2, C47="Other", 3)</f>
        <v>1</v>
      </c>
      <c r="Q47" cm="1">
        <f t="array" ref="Q47">_xlfn.IFS(D47="Married",1, D47="Single",2,D47="Divorced",3,D47="Widowed",4)</f>
        <v>1</v>
      </c>
      <c r="R47">
        <f t="shared" si="0"/>
        <v>1</v>
      </c>
      <c r="S47">
        <f t="shared" si="1"/>
        <v>0</v>
      </c>
      <c r="T47">
        <f t="shared" si="2"/>
        <v>8</v>
      </c>
      <c r="U47">
        <f t="shared" si="10"/>
        <v>3</v>
      </c>
      <c r="V47">
        <f t="shared" si="3"/>
        <v>1</v>
      </c>
      <c r="W47">
        <f t="shared" si="4"/>
        <v>1</v>
      </c>
      <c r="X47">
        <f t="shared" si="5"/>
        <v>3</v>
      </c>
      <c r="Y47">
        <f t="shared" si="6"/>
        <v>1</v>
      </c>
      <c r="Z47">
        <f t="shared" si="7"/>
        <v>6</v>
      </c>
      <c r="AA47">
        <f t="shared" si="8"/>
        <v>1</v>
      </c>
      <c r="AB47">
        <f t="shared" si="9"/>
        <v>3</v>
      </c>
    </row>
    <row r="48" spans="1:28">
      <c r="A48">
        <v>47</v>
      </c>
      <c r="B48" s="3" t="s">
        <v>91</v>
      </c>
      <c r="C48" s="3" t="s">
        <v>92</v>
      </c>
      <c r="D48" s="3" t="s">
        <v>113</v>
      </c>
      <c r="E48" s="3" t="s">
        <v>114</v>
      </c>
      <c r="F48" s="3" t="s">
        <v>119</v>
      </c>
      <c r="G48" s="3" t="s">
        <v>96</v>
      </c>
      <c r="H48" s="3" t="s">
        <v>120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  <c r="P48" cm="1">
        <f t="array" ref="P48">_xlfn.IFS(C48="Male", 1, C48="Female", 2, C48="Other", 3)</f>
        <v>3</v>
      </c>
      <c r="Q48" cm="1">
        <f t="array" ref="Q48">_xlfn.IFS(D48="Married",1, D48="Single",2,D48="Divorced",3,D48="Widowed",4)</f>
        <v>1</v>
      </c>
      <c r="R48">
        <f t="shared" si="0"/>
        <v>0</v>
      </c>
      <c r="S48">
        <f t="shared" si="1"/>
        <v>0</v>
      </c>
      <c r="T48">
        <f t="shared" si="2"/>
        <v>4</v>
      </c>
      <c r="U48">
        <f t="shared" si="10"/>
        <v>3</v>
      </c>
      <c r="V48">
        <f t="shared" si="3"/>
        <v>2</v>
      </c>
      <c r="W48">
        <f t="shared" si="4"/>
        <v>1</v>
      </c>
      <c r="X48">
        <f t="shared" si="5"/>
        <v>2</v>
      </c>
      <c r="Y48">
        <f t="shared" si="6"/>
        <v>1</v>
      </c>
      <c r="Z48">
        <f t="shared" si="7"/>
        <v>6</v>
      </c>
      <c r="AA48">
        <f t="shared" si="8"/>
        <v>6</v>
      </c>
      <c r="AB48">
        <f t="shared" si="9"/>
        <v>0</v>
      </c>
    </row>
    <row r="49" spans="1:28">
      <c r="A49">
        <v>48</v>
      </c>
      <c r="B49" s="4" t="s">
        <v>98</v>
      </c>
      <c r="C49" s="4" t="s">
        <v>92</v>
      </c>
      <c r="D49" s="4" t="s">
        <v>93</v>
      </c>
      <c r="E49" s="4" t="s">
        <v>116</v>
      </c>
      <c r="F49" s="4" t="s">
        <v>95</v>
      </c>
      <c r="G49" s="4" t="s">
        <v>110</v>
      </c>
      <c r="H49" s="4" t="s">
        <v>107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  <c r="P49" cm="1">
        <f t="array" ref="P49">_xlfn.IFS(C49="Male", 1, C49="Female", 2, C49="Other", 3)</f>
        <v>3</v>
      </c>
      <c r="Q49" cm="1">
        <f t="array" ref="Q49">_xlfn.IFS(D49="Married",1, D49="Single",2,D49="Divorced",3,D49="Widowed",4)</f>
        <v>4</v>
      </c>
      <c r="R49">
        <f t="shared" si="0"/>
        <v>1</v>
      </c>
      <c r="S49">
        <f t="shared" si="1"/>
        <v>0</v>
      </c>
      <c r="T49">
        <f t="shared" si="2"/>
        <v>8</v>
      </c>
      <c r="U49">
        <f t="shared" si="10"/>
        <v>0</v>
      </c>
      <c r="V49">
        <f t="shared" si="3"/>
        <v>1</v>
      </c>
      <c r="W49">
        <f t="shared" si="4"/>
        <v>2</v>
      </c>
      <c r="X49">
        <f t="shared" si="5"/>
        <v>2</v>
      </c>
      <c r="Y49">
        <f t="shared" si="6"/>
        <v>2</v>
      </c>
      <c r="Z49">
        <f t="shared" si="7"/>
        <v>2</v>
      </c>
      <c r="AA49">
        <f t="shared" si="8"/>
        <v>3</v>
      </c>
      <c r="AB49">
        <f t="shared" si="9"/>
        <v>2</v>
      </c>
    </row>
    <row r="50" spans="1:28">
      <c r="A50">
        <v>49</v>
      </c>
      <c r="B50" s="3" t="s">
        <v>125</v>
      </c>
      <c r="C50" s="3" t="s">
        <v>108</v>
      </c>
      <c r="D50" s="3" t="s">
        <v>121</v>
      </c>
      <c r="E50" s="3" t="s">
        <v>94</v>
      </c>
      <c r="F50" s="3" t="s">
        <v>119</v>
      </c>
      <c r="G50" s="3" t="s">
        <v>110</v>
      </c>
      <c r="H50" s="3" t="s">
        <v>103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  <c r="P50" cm="1">
        <f t="array" ref="P50">_xlfn.IFS(C50="Male", 1, C50="Female", 2, C50="Other", 3)</f>
        <v>1</v>
      </c>
      <c r="Q50" cm="1">
        <f t="array" ref="Q50">_xlfn.IFS(D50="Married",1, D50="Single",2,D50="Divorced",3,D50="Widowed",4)</f>
        <v>2</v>
      </c>
      <c r="R50">
        <f t="shared" si="0"/>
        <v>1</v>
      </c>
      <c r="S50">
        <f t="shared" si="1"/>
        <v>1</v>
      </c>
      <c r="T50">
        <f t="shared" si="2"/>
        <v>5</v>
      </c>
      <c r="U50">
        <f t="shared" si="10"/>
        <v>4</v>
      </c>
      <c r="V50">
        <f t="shared" si="3"/>
        <v>0</v>
      </c>
      <c r="W50">
        <f t="shared" si="4"/>
        <v>1</v>
      </c>
      <c r="X50">
        <f t="shared" si="5"/>
        <v>4</v>
      </c>
      <c r="Y50">
        <f t="shared" si="6"/>
        <v>1</v>
      </c>
      <c r="Z50">
        <f t="shared" si="7"/>
        <v>5</v>
      </c>
      <c r="AA50">
        <f t="shared" si="8"/>
        <v>2</v>
      </c>
      <c r="AB50">
        <f t="shared" si="9"/>
        <v>1</v>
      </c>
    </row>
    <row r="51" spans="1:28">
      <c r="A51">
        <v>50</v>
      </c>
      <c r="B51" s="4" t="s">
        <v>111</v>
      </c>
      <c r="C51" s="4" t="s">
        <v>99</v>
      </c>
      <c r="D51" s="4" t="s">
        <v>121</v>
      </c>
      <c r="E51" s="4" t="s">
        <v>116</v>
      </c>
      <c r="F51" s="4" t="s">
        <v>101</v>
      </c>
      <c r="G51" s="4" t="s">
        <v>102</v>
      </c>
      <c r="H51" s="4" t="s">
        <v>120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  <c r="P51" cm="1">
        <f t="array" ref="P51">_xlfn.IFS(C51="Male", 1, C51="Female", 2, C51="Other", 3)</f>
        <v>2</v>
      </c>
      <c r="Q51" cm="1">
        <f t="array" ref="Q51">_xlfn.IFS(D51="Married",1, D51="Single",2,D51="Divorced",3,D51="Widowed",4)</f>
        <v>2</v>
      </c>
      <c r="R51">
        <f t="shared" si="0"/>
        <v>0</v>
      </c>
      <c r="S51">
        <f t="shared" si="1"/>
        <v>0</v>
      </c>
      <c r="T51">
        <f t="shared" si="2"/>
        <v>3</v>
      </c>
      <c r="U51">
        <f t="shared" si="10"/>
        <v>0</v>
      </c>
      <c r="V51">
        <f t="shared" si="3"/>
        <v>2</v>
      </c>
      <c r="W51">
        <f t="shared" si="4"/>
        <v>0</v>
      </c>
      <c r="X51">
        <f t="shared" si="5"/>
        <v>1</v>
      </c>
      <c r="Y51">
        <f t="shared" si="6"/>
        <v>1</v>
      </c>
      <c r="Z51">
        <f t="shared" si="7"/>
        <v>1</v>
      </c>
      <c r="AA51">
        <f t="shared" si="8"/>
        <v>2</v>
      </c>
      <c r="AB51">
        <f t="shared" si="9"/>
        <v>1</v>
      </c>
    </row>
    <row r="52" spans="1:28">
      <c r="A52">
        <v>51</v>
      </c>
      <c r="B52" s="3" t="s">
        <v>104</v>
      </c>
      <c r="C52" s="3" t="s">
        <v>108</v>
      </c>
      <c r="D52" s="3" t="s">
        <v>121</v>
      </c>
      <c r="E52" s="3" t="s">
        <v>94</v>
      </c>
      <c r="F52" s="3" t="s">
        <v>119</v>
      </c>
      <c r="G52" s="3" t="s">
        <v>110</v>
      </c>
      <c r="H52" s="3" t="s">
        <v>103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  <c r="P52" cm="1">
        <f t="array" ref="P52">_xlfn.IFS(C52="Male", 1, C52="Female", 2, C52="Other", 3)</f>
        <v>1</v>
      </c>
      <c r="Q52" cm="1">
        <f t="array" ref="Q52">_xlfn.IFS(D52="Married",1, D52="Single",2,D52="Divorced",3,D52="Widowed",4)</f>
        <v>2</v>
      </c>
      <c r="R52">
        <f t="shared" si="0"/>
        <v>1</v>
      </c>
      <c r="S52">
        <f t="shared" si="1"/>
        <v>0</v>
      </c>
      <c r="T52">
        <f t="shared" si="2"/>
        <v>3</v>
      </c>
      <c r="U52">
        <f t="shared" si="10"/>
        <v>0</v>
      </c>
      <c r="V52">
        <f t="shared" si="3"/>
        <v>2</v>
      </c>
      <c r="W52">
        <f t="shared" si="4"/>
        <v>1</v>
      </c>
      <c r="X52">
        <f t="shared" si="5"/>
        <v>1</v>
      </c>
      <c r="Y52">
        <f t="shared" si="6"/>
        <v>2</v>
      </c>
      <c r="Z52">
        <f t="shared" si="7"/>
        <v>3</v>
      </c>
      <c r="AA52">
        <f t="shared" si="8"/>
        <v>6</v>
      </c>
      <c r="AB52">
        <f t="shared" si="9"/>
        <v>0</v>
      </c>
    </row>
    <row r="53" spans="1:28">
      <c r="A53">
        <v>52</v>
      </c>
      <c r="B53" s="4" t="s">
        <v>111</v>
      </c>
      <c r="C53" s="4" t="s">
        <v>92</v>
      </c>
      <c r="D53" s="4" t="s">
        <v>93</v>
      </c>
      <c r="E53" s="4" t="s">
        <v>105</v>
      </c>
      <c r="F53" s="4" t="s">
        <v>106</v>
      </c>
      <c r="G53" s="4" t="s">
        <v>96</v>
      </c>
      <c r="H53" s="4" t="s">
        <v>103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  <c r="P53" cm="1">
        <f t="array" ref="P53">_xlfn.IFS(C53="Male", 1, C53="Female", 2, C53="Other", 3)</f>
        <v>3</v>
      </c>
      <c r="Q53" cm="1">
        <f t="array" ref="Q53">_xlfn.IFS(D53="Married",1, D53="Single",2,D53="Divorced",3,D53="Widowed",4)</f>
        <v>4</v>
      </c>
      <c r="R53">
        <f t="shared" si="0"/>
        <v>0</v>
      </c>
      <c r="S53">
        <f t="shared" si="1"/>
        <v>0</v>
      </c>
      <c r="T53">
        <f t="shared" si="2"/>
        <v>0</v>
      </c>
      <c r="U53">
        <f t="shared" si="10"/>
        <v>6</v>
      </c>
      <c r="V53">
        <f t="shared" si="3"/>
        <v>0</v>
      </c>
      <c r="W53">
        <f t="shared" si="4"/>
        <v>0</v>
      </c>
      <c r="X53">
        <f t="shared" si="5"/>
        <v>3</v>
      </c>
      <c r="Y53">
        <f t="shared" si="6"/>
        <v>1</v>
      </c>
      <c r="Z53">
        <f t="shared" si="7"/>
        <v>4</v>
      </c>
      <c r="AA53">
        <f t="shared" si="8"/>
        <v>1</v>
      </c>
      <c r="AB53">
        <f t="shared" si="9"/>
        <v>1</v>
      </c>
    </row>
    <row r="54" spans="1:28">
      <c r="A54">
        <v>53</v>
      </c>
      <c r="B54" s="3" t="s">
        <v>91</v>
      </c>
      <c r="C54" s="3" t="s">
        <v>92</v>
      </c>
      <c r="D54" s="3" t="s">
        <v>121</v>
      </c>
      <c r="E54" s="3" t="s">
        <v>105</v>
      </c>
      <c r="F54" s="3" t="s">
        <v>109</v>
      </c>
      <c r="G54" s="3" t="s">
        <v>96</v>
      </c>
      <c r="H54" s="3" t="s">
        <v>120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  <c r="P54" cm="1">
        <f t="array" ref="P54">_xlfn.IFS(C54="Male", 1, C54="Female", 2, C54="Other", 3)</f>
        <v>3</v>
      </c>
      <c r="Q54" cm="1">
        <f t="array" ref="Q54">_xlfn.IFS(D54="Married",1, D54="Single",2,D54="Divorced",3,D54="Widowed",4)</f>
        <v>2</v>
      </c>
      <c r="R54">
        <f t="shared" si="0"/>
        <v>0</v>
      </c>
      <c r="S54">
        <f t="shared" si="1"/>
        <v>0</v>
      </c>
      <c r="T54">
        <f t="shared" si="2"/>
        <v>1</v>
      </c>
      <c r="U54">
        <f t="shared" si="10"/>
        <v>5</v>
      </c>
      <c r="V54">
        <f t="shared" si="3"/>
        <v>1</v>
      </c>
      <c r="W54">
        <f t="shared" si="4"/>
        <v>0</v>
      </c>
      <c r="X54">
        <f t="shared" si="5"/>
        <v>3</v>
      </c>
      <c r="Y54">
        <f t="shared" si="6"/>
        <v>2</v>
      </c>
      <c r="Z54">
        <f t="shared" si="7"/>
        <v>1</v>
      </c>
      <c r="AA54">
        <f t="shared" si="8"/>
        <v>6</v>
      </c>
      <c r="AB54">
        <f t="shared" si="9"/>
        <v>2</v>
      </c>
    </row>
    <row r="55" spans="1:28">
      <c r="A55">
        <v>54</v>
      </c>
      <c r="B55" s="4" t="s">
        <v>104</v>
      </c>
      <c r="C55" s="4" t="s">
        <v>99</v>
      </c>
      <c r="D55" s="4" t="s">
        <v>93</v>
      </c>
      <c r="E55" s="4" t="s">
        <v>114</v>
      </c>
      <c r="F55" s="4" t="s">
        <v>117</v>
      </c>
      <c r="G55" s="4" t="s">
        <v>102</v>
      </c>
      <c r="H55" s="4" t="s">
        <v>97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  <c r="P55" cm="1">
        <f t="array" ref="P55">_xlfn.IFS(C55="Male", 1, C55="Female", 2, C55="Other", 3)</f>
        <v>2</v>
      </c>
      <c r="Q55" cm="1">
        <f t="array" ref="Q55">_xlfn.IFS(D55="Married",1, D55="Single",2,D55="Divorced",3,D55="Widowed",4)</f>
        <v>4</v>
      </c>
      <c r="R55">
        <f t="shared" si="0"/>
        <v>0</v>
      </c>
      <c r="S55">
        <f t="shared" si="1"/>
        <v>0</v>
      </c>
      <c r="T55">
        <f t="shared" si="2"/>
        <v>2</v>
      </c>
      <c r="U55">
        <f t="shared" si="10"/>
        <v>4</v>
      </c>
      <c r="V55">
        <f t="shared" si="3"/>
        <v>0</v>
      </c>
      <c r="W55">
        <f t="shared" si="4"/>
        <v>1</v>
      </c>
      <c r="X55">
        <f t="shared" si="5"/>
        <v>3</v>
      </c>
      <c r="Y55">
        <f t="shared" si="6"/>
        <v>2</v>
      </c>
      <c r="Z55">
        <f t="shared" si="7"/>
        <v>2</v>
      </c>
      <c r="AA55">
        <f t="shared" si="8"/>
        <v>1</v>
      </c>
      <c r="AB55">
        <f t="shared" si="9"/>
        <v>1</v>
      </c>
    </row>
    <row r="56" spans="1:28">
      <c r="A56">
        <v>55</v>
      </c>
      <c r="B56" s="3" t="s">
        <v>125</v>
      </c>
      <c r="C56" s="3" t="s">
        <v>92</v>
      </c>
      <c r="D56" s="3" t="s">
        <v>113</v>
      </c>
      <c r="E56" s="3" t="s">
        <v>94</v>
      </c>
      <c r="F56" s="3" t="s">
        <v>95</v>
      </c>
      <c r="G56" s="3" t="s">
        <v>96</v>
      </c>
      <c r="H56" s="3" t="s">
        <v>124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  <c r="P56" cm="1">
        <f t="array" ref="P56">_xlfn.IFS(C56="Male", 1, C56="Female", 2, C56="Other", 3)</f>
        <v>3</v>
      </c>
      <c r="Q56" cm="1">
        <f t="array" ref="Q56">_xlfn.IFS(D56="Married",1, D56="Single",2,D56="Divorced",3,D56="Widowed",4)</f>
        <v>1</v>
      </c>
      <c r="R56">
        <f t="shared" si="0"/>
        <v>0</v>
      </c>
      <c r="S56">
        <f t="shared" si="1"/>
        <v>0</v>
      </c>
      <c r="T56">
        <f t="shared" si="2"/>
        <v>8</v>
      </c>
      <c r="U56">
        <f t="shared" si="10"/>
        <v>1</v>
      </c>
      <c r="V56">
        <f t="shared" si="3"/>
        <v>2</v>
      </c>
      <c r="W56">
        <f t="shared" si="4"/>
        <v>0</v>
      </c>
      <c r="X56">
        <f t="shared" si="5"/>
        <v>1</v>
      </c>
      <c r="Y56">
        <f t="shared" si="6"/>
        <v>2</v>
      </c>
      <c r="Z56">
        <f t="shared" si="7"/>
        <v>6</v>
      </c>
      <c r="AA56">
        <f t="shared" si="8"/>
        <v>2</v>
      </c>
      <c r="AB56">
        <f t="shared" si="9"/>
        <v>0</v>
      </c>
    </row>
    <row r="57" spans="1:28">
      <c r="A57">
        <v>56</v>
      </c>
      <c r="B57" s="4" t="s">
        <v>91</v>
      </c>
      <c r="C57" s="4" t="s">
        <v>108</v>
      </c>
      <c r="D57" s="4" t="s">
        <v>100</v>
      </c>
      <c r="E57" s="4" t="s">
        <v>105</v>
      </c>
      <c r="F57" s="4" t="s">
        <v>122</v>
      </c>
      <c r="G57" s="4" t="s">
        <v>110</v>
      </c>
      <c r="H57" s="4" t="s">
        <v>115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  <c r="P57" cm="1">
        <f t="array" ref="P57">_xlfn.IFS(C57="Male", 1, C57="Female", 2, C57="Other", 3)</f>
        <v>1</v>
      </c>
      <c r="Q57" cm="1">
        <f t="array" ref="Q57">_xlfn.IFS(D57="Married",1, D57="Single",2,D57="Divorced",3,D57="Widowed",4)</f>
        <v>3</v>
      </c>
      <c r="R57">
        <f t="shared" si="0"/>
        <v>1</v>
      </c>
      <c r="S57">
        <f t="shared" si="1"/>
        <v>1</v>
      </c>
      <c r="T57">
        <f t="shared" si="2"/>
        <v>7</v>
      </c>
      <c r="U57">
        <f t="shared" si="10"/>
        <v>1</v>
      </c>
      <c r="V57">
        <f t="shared" si="3"/>
        <v>0</v>
      </c>
      <c r="W57">
        <f t="shared" si="4"/>
        <v>0</v>
      </c>
      <c r="X57">
        <f t="shared" si="5"/>
        <v>4</v>
      </c>
      <c r="Y57">
        <f t="shared" si="6"/>
        <v>1</v>
      </c>
      <c r="Z57">
        <f t="shared" si="7"/>
        <v>5</v>
      </c>
      <c r="AA57">
        <f t="shared" si="8"/>
        <v>4</v>
      </c>
      <c r="AB57">
        <f t="shared" si="9"/>
        <v>3</v>
      </c>
    </row>
    <row r="58" spans="1:28">
      <c r="A58">
        <v>57</v>
      </c>
      <c r="B58" s="3" t="s">
        <v>118</v>
      </c>
      <c r="C58" s="3" t="s">
        <v>99</v>
      </c>
      <c r="D58" s="3" t="s">
        <v>121</v>
      </c>
      <c r="E58" s="3" t="s">
        <v>94</v>
      </c>
      <c r="F58" s="3" t="s">
        <v>109</v>
      </c>
      <c r="G58" s="3" t="s">
        <v>96</v>
      </c>
      <c r="H58" s="3" t="s">
        <v>103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  <c r="P58" cm="1">
        <f t="array" ref="P58">_xlfn.IFS(C58="Male", 1, C58="Female", 2, C58="Other", 3)</f>
        <v>2</v>
      </c>
      <c r="Q58" cm="1">
        <f t="array" ref="Q58">_xlfn.IFS(D58="Married",1, D58="Single",2,D58="Divorced",3,D58="Widowed",4)</f>
        <v>2</v>
      </c>
      <c r="R58">
        <f t="shared" si="0"/>
        <v>0</v>
      </c>
      <c r="S58">
        <f t="shared" si="1"/>
        <v>0</v>
      </c>
      <c r="T58">
        <f t="shared" si="2"/>
        <v>1</v>
      </c>
      <c r="U58">
        <f t="shared" si="10"/>
        <v>5</v>
      </c>
      <c r="V58">
        <f t="shared" si="3"/>
        <v>0</v>
      </c>
      <c r="W58">
        <f t="shared" si="4"/>
        <v>2</v>
      </c>
      <c r="X58">
        <f t="shared" si="5"/>
        <v>2</v>
      </c>
      <c r="Y58">
        <f t="shared" si="6"/>
        <v>0</v>
      </c>
      <c r="Z58">
        <f t="shared" si="7"/>
        <v>7</v>
      </c>
      <c r="AA58">
        <f t="shared" si="8"/>
        <v>1</v>
      </c>
      <c r="AB58">
        <f t="shared" si="9"/>
        <v>3</v>
      </c>
    </row>
    <row r="59" spans="1:28">
      <c r="A59">
        <v>58</v>
      </c>
      <c r="B59" s="4" t="s">
        <v>98</v>
      </c>
      <c r="C59" s="4" t="s">
        <v>108</v>
      </c>
      <c r="D59" s="4" t="s">
        <v>121</v>
      </c>
      <c r="E59" s="4" t="s">
        <v>105</v>
      </c>
      <c r="F59" s="4" t="s">
        <v>117</v>
      </c>
      <c r="G59" s="4" t="s">
        <v>102</v>
      </c>
      <c r="H59" s="4" t="s">
        <v>115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  <c r="P59" cm="1">
        <f t="array" ref="P59">_xlfn.IFS(C59="Male", 1, C59="Female", 2, C59="Other", 3)</f>
        <v>1</v>
      </c>
      <c r="Q59" cm="1">
        <f t="array" ref="Q59">_xlfn.IFS(D59="Married",1, D59="Single",2,D59="Divorced",3,D59="Widowed",4)</f>
        <v>2</v>
      </c>
      <c r="R59">
        <f t="shared" si="0"/>
        <v>0</v>
      </c>
      <c r="S59">
        <f t="shared" si="1"/>
        <v>1</v>
      </c>
      <c r="T59">
        <f t="shared" si="2"/>
        <v>7</v>
      </c>
      <c r="U59">
        <f t="shared" si="10"/>
        <v>0</v>
      </c>
      <c r="V59">
        <f t="shared" si="3"/>
        <v>2</v>
      </c>
      <c r="W59">
        <f t="shared" si="4"/>
        <v>2</v>
      </c>
      <c r="X59">
        <f t="shared" si="5"/>
        <v>3</v>
      </c>
      <c r="Y59">
        <f t="shared" si="6"/>
        <v>2</v>
      </c>
      <c r="Z59">
        <f t="shared" si="7"/>
        <v>7</v>
      </c>
      <c r="AA59">
        <f t="shared" si="8"/>
        <v>2</v>
      </c>
      <c r="AB59">
        <f t="shared" si="9"/>
        <v>2</v>
      </c>
    </row>
    <row r="60" spans="1:28">
      <c r="A60">
        <v>59</v>
      </c>
      <c r="B60" s="3" t="s">
        <v>125</v>
      </c>
      <c r="C60" s="3" t="s">
        <v>108</v>
      </c>
      <c r="D60" s="3" t="s">
        <v>113</v>
      </c>
      <c r="E60" s="3" t="s">
        <v>116</v>
      </c>
      <c r="F60" s="3" t="s">
        <v>119</v>
      </c>
      <c r="G60" s="3" t="s">
        <v>110</v>
      </c>
      <c r="H60" s="3" t="s">
        <v>107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  <c r="P60" cm="1">
        <f t="array" ref="P60">_xlfn.IFS(C60="Male", 1, C60="Female", 2, C60="Other", 3)</f>
        <v>1</v>
      </c>
      <c r="Q60" cm="1">
        <f t="array" ref="Q60">_xlfn.IFS(D60="Married",1, D60="Single",2,D60="Divorced",3,D60="Widowed",4)</f>
        <v>1</v>
      </c>
      <c r="R60">
        <f t="shared" si="0"/>
        <v>1</v>
      </c>
      <c r="S60">
        <f t="shared" si="1"/>
        <v>0</v>
      </c>
      <c r="T60">
        <f t="shared" si="2"/>
        <v>7</v>
      </c>
      <c r="U60">
        <f t="shared" si="10"/>
        <v>1</v>
      </c>
      <c r="V60">
        <f t="shared" si="3"/>
        <v>1</v>
      </c>
      <c r="W60">
        <f t="shared" si="4"/>
        <v>0</v>
      </c>
      <c r="X60">
        <f t="shared" si="5"/>
        <v>0</v>
      </c>
      <c r="Y60">
        <f t="shared" si="6"/>
        <v>1</v>
      </c>
      <c r="Z60">
        <f t="shared" si="7"/>
        <v>7</v>
      </c>
      <c r="AA60">
        <f t="shared" si="8"/>
        <v>1</v>
      </c>
      <c r="AB60">
        <f t="shared" si="9"/>
        <v>1</v>
      </c>
    </row>
    <row r="61" spans="1:28">
      <c r="A61">
        <v>60</v>
      </c>
      <c r="B61" s="4" t="s">
        <v>98</v>
      </c>
      <c r="C61" s="4" t="s">
        <v>99</v>
      </c>
      <c r="D61" s="4" t="s">
        <v>100</v>
      </c>
      <c r="E61" s="4" t="s">
        <v>105</v>
      </c>
      <c r="F61" s="4" t="s">
        <v>95</v>
      </c>
      <c r="G61" s="4" t="s">
        <v>102</v>
      </c>
      <c r="H61" s="4" t="s">
        <v>120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  <c r="P61" cm="1">
        <f t="array" ref="P61">_xlfn.IFS(C61="Male", 1, C61="Female", 2, C61="Other", 3)</f>
        <v>2</v>
      </c>
      <c r="Q61" cm="1">
        <f t="array" ref="Q61">_xlfn.IFS(D61="Married",1, D61="Single",2,D61="Divorced",3,D61="Widowed",4)</f>
        <v>3</v>
      </c>
      <c r="R61">
        <f t="shared" si="0"/>
        <v>0</v>
      </c>
      <c r="S61">
        <f t="shared" si="1"/>
        <v>1</v>
      </c>
      <c r="T61">
        <f t="shared" si="2"/>
        <v>2</v>
      </c>
      <c r="U61">
        <f t="shared" si="10"/>
        <v>1</v>
      </c>
      <c r="V61">
        <f t="shared" si="3"/>
        <v>3</v>
      </c>
      <c r="W61">
        <f t="shared" si="4"/>
        <v>0</v>
      </c>
      <c r="X61">
        <f t="shared" si="5"/>
        <v>4</v>
      </c>
      <c r="Y61">
        <f t="shared" si="6"/>
        <v>1</v>
      </c>
      <c r="Z61">
        <f t="shared" si="7"/>
        <v>4</v>
      </c>
      <c r="AA61">
        <f t="shared" si="8"/>
        <v>4</v>
      </c>
      <c r="AB61">
        <f t="shared" si="9"/>
        <v>0</v>
      </c>
    </row>
    <row r="62" spans="1:28">
      <c r="A62">
        <v>61</v>
      </c>
      <c r="B62" s="3" t="s">
        <v>123</v>
      </c>
      <c r="C62" s="3" t="s">
        <v>108</v>
      </c>
      <c r="D62" s="3" t="s">
        <v>93</v>
      </c>
      <c r="E62" s="3" t="s">
        <v>116</v>
      </c>
      <c r="F62" s="3" t="s">
        <v>119</v>
      </c>
      <c r="G62" s="3" t="s">
        <v>110</v>
      </c>
      <c r="H62" s="3" t="s">
        <v>115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  <c r="P62" cm="1">
        <f t="array" ref="P62">_xlfn.IFS(C62="Male", 1, C62="Female", 2, C62="Other", 3)</f>
        <v>1</v>
      </c>
      <c r="Q62" cm="1">
        <f t="array" ref="Q62">_xlfn.IFS(D62="Married",1, D62="Single",2,D62="Divorced",3,D62="Widowed",4)</f>
        <v>4</v>
      </c>
      <c r="R62">
        <f t="shared" si="0"/>
        <v>1</v>
      </c>
      <c r="S62">
        <f t="shared" si="1"/>
        <v>0</v>
      </c>
      <c r="T62">
        <f t="shared" si="2"/>
        <v>8</v>
      </c>
      <c r="U62">
        <f t="shared" si="10"/>
        <v>0</v>
      </c>
      <c r="V62">
        <f t="shared" si="3"/>
        <v>1</v>
      </c>
      <c r="W62">
        <f t="shared" si="4"/>
        <v>1</v>
      </c>
      <c r="X62">
        <f t="shared" si="5"/>
        <v>2</v>
      </c>
      <c r="Y62">
        <f t="shared" si="6"/>
        <v>1</v>
      </c>
      <c r="Z62">
        <f t="shared" si="7"/>
        <v>6</v>
      </c>
      <c r="AA62">
        <f t="shared" si="8"/>
        <v>3</v>
      </c>
      <c r="AB62">
        <f t="shared" si="9"/>
        <v>1</v>
      </c>
    </row>
    <row r="63" spans="1:28">
      <c r="A63">
        <v>62</v>
      </c>
      <c r="B63" s="4" t="s">
        <v>118</v>
      </c>
      <c r="C63" s="4" t="s">
        <v>92</v>
      </c>
      <c r="D63" s="4" t="s">
        <v>100</v>
      </c>
      <c r="E63" s="4" t="s">
        <v>105</v>
      </c>
      <c r="F63" s="4" t="s">
        <v>106</v>
      </c>
      <c r="G63" s="4" t="s">
        <v>96</v>
      </c>
      <c r="H63" s="4" t="s">
        <v>120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  <c r="P63" cm="1">
        <f t="array" ref="P63">_xlfn.IFS(C63="Male", 1, C63="Female", 2, C63="Other", 3)</f>
        <v>3</v>
      </c>
      <c r="Q63" cm="1">
        <f t="array" ref="Q63">_xlfn.IFS(D63="Married",1, D63="Single",2,D63="Divorced",3,D63="Widowed",4)</f>
        <v>3</v>
      </c>
      <c r="R63">
        <f t="shared" si="0"/>
        <v>0</v>
      </c>
      <c r="S63">
        <f t="shared" si="1"/>
        <v>1</v>
      </c>
      <c r="T63">
        <f t="shared" si="2"/>
        <v>7</v>
      </c>
      <c r="U63">
        <f t="shared" si="10"/>
        <v>0</v>
      </c>
      <c r="V63">
        <f t="shared" si="3"/>
        <v>0</v>
      </c>
      <c r="W63">
        <f t="shared" si="4"/>
        <v>1</v>
      </c>
      <c r="X63">
        <f t="shared" si="5"/>
        <v>3</v>
      </c>
      <c r="Y63">
        <f t="shared" si="6"/>
        <v>2</v>
      </c>
      <c r="Z63">
        <f t="shared" si="7"/>
        <v>7</v>
      </c>
      <c r="AA63">
        <f t="shared" si="8"/>
        <v>6</v>
      </c>
      <c r="AB63">
        <f t="shared" si="9"/>
        <v>1</v>
      </c>
    </row>
    <row r="64" spans="1:28">
      <c r="A64">
        <v>63</v>
      </c>
      <c r="B64" s="3" t="s">
        <v>118</v>
      </c>
      <c r="C64" s="3" t="s">
        <v>108</v>
      </c>
      <c r="D64" s="3" t="s">
        <v>113</v>
      </c>
      <c r="E64" s="3" t="s">
        <v>114</v>
      </c>
      <c r="F64" s="3" t="s">
        <v>101</v>
      </c>
      <c r="G64" s="3" t="s">
        <v>102</v>
      </c>
      <c r="H64" s="3" t="s">
        <v>115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  <c r="P64" cm="1">
        <f t="array" ref="P64">_xlfn.IFS(C64="Male", 1, C64="Female", 2, C64="Other", 3)</f>
        <v>1</v>
      </c>
      <c r="Q64" cm="1">
        <f t="array" ref="Q64">_xlfn.IFS(D64="Married",1, D64="Single",2,D64="Divorced",3,D64="Widowed",4)</f>
        <v>1</v>
      </c>
      <c r="R64">
        <f t="shared" si="0"/>
        <v>0</v>
      </c>
      <c r="S64">
        <f t="shared" si="1"/>
        <v>1</v>
      </c>
      <c r="T64">
        <f t="shared" si="2"/>
        <v>6</v>
      </c>
      <c r="U64">
        <f t="shared" si="10"/>
        <v>6</v>
      </c>
      <c r="V64">
        <f t="shared" si="3"/>
        <v>0</v>
      </c>
      <c r="W64">
        <f t="shared" si="4"/>
        <v>2</v>
      </c>
      <c r="X64">
        <f t="shared" si="5"/>
        <v>2</v>
      </c>
      <c r="Y64">
        <f t="shared" si="6"/>
        <v>0</v>
      </c>
      <c r="Z64">
        <f t="shared" si="7"/>
        <v>0</v>
      </c>
      <c r="AA64">
        <f t="shared" si="8"/>
        <v>3</v>
      </c>
      <c r="AB64">
        <f t="shared" si="9"/>
        <v>2</v>
      </c>
    </row>
    <row r="65" spans="1:28">
      <c r="A65">
        <v>64</v>
      </c>
      <c r="B65" s="4" t="s">
        <v>125</v>
      </c>
      <c r="C65" s="4" t="s">
        <v>99</v>
      </c>
      <c r="D65" s="4" t="s">
        <v>113</v>
      </c>
      <c r="E65" s="4" t="s">
        <v>116</v>
      </c>
      <c r="F65" s="4" t="s">
        <v>95</v>
      </c>
      <c r="G65" s="4" t="s">
        <v>102</v>
      </c>
      <c r="H65" s="4" t="s">
        <v>124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  <c r="P65" cm="1">
        <f t="array" ref="P65">_xlfn.IFS(C65="Male", 1, C65="Female", 2, C65="Other", 3)</f>
        <v>2</v>
      </c>
      <c r="Q65" cm="1">
        <f t="array" ref="Q65">_xlfn.IFS(D65="Married",1, D65="Single",2,D65="Divorced",3,D65="Widowed",4)</f>
        <v>1</v>
      </c>
      <c r="R65">
        <f t="shared" si="0"/>
        <v>0</v>
      </c>
      <c r="S65">
        <f t="shared" si="1"/>
        <v>0</v>
      </c>
      <c r="T65">
        <f t="shared" si="2"/>
        <v>5</v>
      </c>
      <c r="U65">
        <f t="shared" si="10"/>
        <v>6</v>
      </c>
      <c r="V65">
        <f t="shared" si="3"/>
        <v>2</v>
      </c>
      <c r="W65">
        <f t="shared" si="4"/>
        <v>0</v>
      </c>
      <c r="X65">
        <f t="shared" si="5"/>
        <v>3</v>
      </c>
      <c r="Y65">
        <f t="shared" si="6"/>
        <v>1</v>
      </c>
      <c r="Z65">
        <f t="shared" si="7"/>
        <v>5</v>
      </c>
      <c r="AA65">
        <f t="shared" si="8"/>
        <v>1</v>
      </c>
      <c r="AB65">
        <f t="shared" si="9"/>
        <v>1</v>
      </c>
    </row>
    <row r="66" spans="1:28">
      <c r="A66">
        <v>65</v>
      </c>
      <c r="B66" s="3" t="s">
        <v>118</v>
      </c>
      <c r="C66" s="3" t="s">
        <v>99</v>
      </c>
      <c r="D66" s="3" t="s">
        <v>100</v>
      </c>
      <c r="E66" s="3" t="s">
        <v>105</v>
      </c>
      <c r="F66" s="3" t="s">
        <v>117</v>
      </c>
      <c r="G66" s="3" t="s">
        <v>110</v>
      </c>
      <c r="H66" s="3" t="s">
        <v>124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  <c r="P66" cm="1">
        <f t="array" ref="P66">_xlfn.IFS(C66="Male", 1, C66="Female", 2, C66="Other", 3)</f>
        <v>2</v>
      </c>
      <c r="Q66" cm="1">
        <f t="array" ref="Q66">_xlfn.IFS(D66="Married",1, D66="Single",2,D66="Divorced",3,D66="Widowed",4)</f>
        <v>3</v>
      </c>
      <c r="R66">
        <f t="shared" si="0"/>
        <v>1</v>
      </c>
      <c r="S66">
        <f t="shared" si="1"/>
        <v>0</v>
      </c>
      <c r="T66">
        <f t="shared" si="2"/>
        <v>4</v>
      </c>
      <c r="U66">
        <f t="shared" si="10"/>
        <v>5</v>
      </c>
      <c r="V66">
        <f t="shared" si="3"/>
        <v>1</v>
      </c>
      <c r="W66">
        <f t="shared" si="4"/>
        <v>0</v>
      </c>
      <c r="X66">
        <f t="shared" si="5"/>
        <v>3</v>
      </c>
      <c r="Y66">
        <f t="shared" si="6"/>
        <v>1</v>
      </c>
      <c r="Z66">
        <f t="shared" si="7"/>
        <v>6</v>
      </c>
      <c r="AA66">
        <f t="shared" si="8"/>
        <v>1</v>
      </c>
      <c r="AB66">
        <f t="shared" si="9"/>
        <v>1</v>
      </c>
    </row>
    <row r="67" spans="1:28">
      <c r="A67">
        <v>66</v>
      </c>
      <c r="B67" s="4" t="s">
        <v>104</v>
      </c>
      <c r="C67" s="4" t="s">
        <v>99</v>
      </c>
      <c r="D67" s="4" t="s">
        <v>93</v>
      </c>
      <c r="E67" s="4" t="s">
        <v>114</v>
      </c>
      <c r="F67" s="4" t="s">
        <v>117</v>
      </c>
      <c r="G67" s="4" t="s">
        <v>102</v>
      </c>
      <c r="H67" s="4" t="s">
        <v>124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  <c r="P67" cm="1">
        <f t="array" ref="P67">_xlfn.IFS(C67="Male", 1, C67="Female", 2, C67="Other", 3)</f>
        <v>2</v>
      </c>
      <c r="Q67" cm="1">
        <f t="array" ref="Q67">_xlfn.IFS(D67="Married",1, D67="Single",2,D67="Divorced",3,D67="Widowed",4)</f>
        <v>4</v>
      </c>
      <c r="R67">
        <f t="shared" ref="R67:R130" si="11">IF(AND(G67="Contract", J67&lt;&gt;""), 1, )</f>
        <v>0</v>
      </c>
      <c r="S67">
        <f t="shared" ref="S67:S130" si="12">MOD(J67,2)</f>
        <v>0</v>
      </c>
      <c r="T67">
        <f t="shared" ref="T67:T130" si="13">MOD(O67,10)</f>
        <v>3</v>
      </c>
      <c r="U67">
        <f t="shared" ref="U67:U130" si="14">MOD(I67, 7)</f>
        <v>0</v>
      </c>
      <c r="V67">
        <f t="shared" ref="V67:V130" si="15">MOD(K67, 4)</f>
        <v>2</v>
      </c>
      <c r="W67">
        <f t="shared" ref="W67:W130" si="16">MOD(M67, 3)</f>
        <v>2</v>
      </c>
      <c r="X67">
        <f t="shared" ref="X67:X130" si="17">MOD(J67, 5)</f>
        <v>0</v>
      </c>
      <c r="Y67">
        <f t="shared" ref="Y67:Y130" si="18">MOD(N67, 3)</f>
        <v>0</v>
      </c>
      <c r="Z67">
        <f t="shared" ref="Z67:Z130" si="19">MOD(O67, 8)</f>
        <v>5</v>
      </c>
      <c r="AA67">
        <f t="shared" ref="AA67:AA130" si="20">MOD(K67, 7)</f>
        <v>1</v>
      </c>
      <c r="AB67">
        <f t="shared" ref="AB67:AB130" si="21">MOD(M67, 4)</f>
        <v>0</v>
      </c>
    </row>
    <row r="68" spans="1:28">
      <c r="A68">
        <v>67</v>
      </c>
      <c r="B68" s="3" t="s">
        <v>118</v>
      </c>
      <c r="C68" s="3" t="s">
        <v>108</v>
      </c>
      <c r="D68" s="3" t="s">
        <v>93</v>
      </c>
      <c r="E68" s="3" t="s">
        <v>116</v>
      </c>
      <c r="F68" s="3" t="s">
        <v>106</v>
      </c>
      <c r="G68" s="3" t="s">
        <v>110</v>
      </c>
      <c r="H68" s="3" t="s">
        <v>124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  <c r="P68" cm="1">
        <f t="array" ref="P68">_xlfn.IFS(C68="Male", 1, C68="Female", 2, C68="Other", 3)</f>
        <v>1</v>
      </c>
      <c r="Q68" cm="1">
        <f t="array" ref="Q68">_xlfn.IFS(D68="Married",1, D68="Single",2,D68="Divorced",3,D68="Widowed",4)</f>
        <v>4</v>
      </c>
      <c r="R68">
        <f t="shared" si="11"/>
        <v>1</v>
      </c>
      <c r="S68">
        <f t="shared" si="12"/>
        <v>0</v>
      </c>
      <c r="T68">
        <f t="shared" si="13"/>
        <v>4</v>
      </c>
      <c r="U68">
        <f t="shared" si="14"/>
        <v>5</v>
      </c>
      <c r="V68">
        <f t="shared" si="15"/>
        <v>1</v>
      </c>
      <c r="W68">
        <f t="shared" si="16"/>
        <v>2</v>
      </c>
      <c r="X68">
        <f t="shared" si="17"/>
        <v>1</v>
      </c>
      <c r="Y68">
        <f t="shared" si="18"/>
        <v>2</v>
      </c>
      <c r="Z68">
        <f t="shared" si="19"/>
        <v>6</v>
      </c>
      <c r="AA68">
        <f t="shared" si="20"/>
        <v>2</v>
      </c>
      <c r="AB68">
        <f t="shared" si="21"/>
        <v>0</v>
      </c>
    </row>
    <row r="69" spans="1:28">
      <c r="A69">
        <v>68</v>
      </c>
      <c r="B69" s="4" t="s">
        <v>98</v>
      </c>
      <c r="C69" s="4" t="s">
        <v>99</v>
      </c>
      <c r="D69" s="4" t="s">
        <v>121</v>
      </c>
      <c r="E69" s="4" t="s">
        <v>114</v>
      </c>
      <c r="F69" s="4" t="s">
        <v>106</v>
      </c>
      <c r="G69" s="4" t="s">
        <v>110</v>
      </c>
      <c r="H69" s="4" t="s">
        <v>124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  <c r="P69" cm="1">
        <f t="array" ref="P69">_xlfn.IFS(C69="Male", 1, C69="Female", 2, C69="Other", 3)</f>
        <v>2</v>
      </c>
      <c r="Q69" cm="1">
        <f t="array" ref="Q69">_xlfn.IFS(D69="Married",1, D69="Single",2,D69="Divorced",3,D69="Widowed",4)</f>
        <v>2</v>
      </c>
      <c r="R69">
        <f t="shared" si="11"/>
        <v>1</v>
      </c>
      <c r="S69">
        <f t="shared" si="12"/>
        <v>0</v>
      </c>
      <c r="T69">
        <f t="shared" si="13"/>
        <v>9</v>
      </c>
      <c r="U69">
        <f t="shared" si="14"/>
        <v>2</v>
      </c>
      <c r="V69">
        <f t="shared" si="15"/>
        <v>1</v>
      </c>
      <c r="W69">
        <f t="shared" si="16"/>
        <v>2</v>
      </c>
      <c r="X69">
        <f t="shared" si="17"/>
        <v>4</v>
      </c>
      <c r="Y69">
        <f t="shared" si="18"/>
        <v>2</v>
      </c>
      <c r="Z69">
        <f t="shared" si="19"/>
        <v>3</v>
      </c>
      <c r="AA69">
        <f t="shared" si="20"/>
        <v>2</v>
      </c>
      <c r="AB69">
        <f t="shared" si="21"/>
        <v>3</v>
      </c>
    </row>
    <row r="70" spans="1:28">
      <c r="A70">
        <v>69</v>
      </c>
      <c r="B70" s="3" t="s">
        <v>98</v>
      </c>
      <c r="C70" s="3" t="s">
        <v>99</v>
      </c>
      <c r="D70" s="3" t="s">
        <v>93</v>
      </c>
      <c r="E70" s="3" t="s">
        <v>94</v>
      </c>
      <c r="F70" s="3" t="s">
        <v>95</v>
      </c>
      <c r="G70" s="3" t="s">
        <v>110</v>
      </c>
      <c r="H70" s="3" t="s">
        <v>124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  <c r="P70" cm="1">
        <f t="array" ref="P70">_xlfn.IFS(C70="Male", 1, C70="Female", 2, C70="Other", 3)</f>
        <v>2</v>
      </c>
      <c r="Q70" cm="1">
        <f t="array" ref="Q70">_xlfn.IFS(D70="Married",1, D70="Single",2,D70="Divorced",3,D70="Widowed",4)</f>
        <v>4</v>
      </c>
      <c r="R70">
        <f t="shared" si="11"/>
        <v>1</v>
      </c>
      <c r="S70">
        <f t="shared" si="12"/>
        <v>1</v>
      </c>
      <c r="T70">
        <f t="shared" si="13"/>
        <v>5</v>
      </c>
      <c r="U70">
        <f t="shared" si="14"/>
        <v>4</v>
      </c>
      <c r="V70">
        <f t="shared" si="15"/>
        <v>2</v>
      </c>
      <c r="W70">
        <f t="shared" si="16"/>
        <v>2</v>
      </c>
      <c r="X70">
        <f t="shared" si="17"/>
        <v>4</v>
      </c>
      <c r="Y70">
        <f t="shared" si="18"/>
        <v>1</v>
      </c>
      <c r="Z70">
        <f t="shared" si="19"/>
        <v>3</v>
      </c>
      <c r="AA70">
        <f t="shared" si="20"/>
        <v>3</v>
      </c>
      <c r="AB70">
        <f t="shared" si="21"/>
        <v>2</v>
      </c>
    </row>
    <row r="71" spans="1:28">
      <c r="A71">
        <v>70</v>
      </c>
      <c r="B71" s="4" t="s">
        <v>91</v>
      </c>
      <c r="C71" s="4" t="s">
        <v>108</v>
      </c>
      <c r="D71" s="4" t="s">
        <v>100</v>
      </c>
      <c r="E71" s="4" t="s">
        <v>94</v>
      </c>
      <c r="F71" s="4" t="s">
        <v>119</v>
      </c>
      <c r="G71" s="4" t="s">
        <v>110</v>
      </c>
      <c r="H71" s="4" t="s">
        <v>120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  <c r="P71" cm="1">
        <f t="array" ref="P71">_xlfn.IFS(C71="Male", 1, C71="Female", 2, C71="Other", 3)</f>
        <v>1</v>
      </c>
      <c r="Q71" cm="1">
        <f t="array" ref="Q71">_xlfn.IFS(D71="Married",1, D71="Single",2,D71="Divorced",3,D71="Widowed",4)</f>
        <v>3</v>
      </c>
      <c r="R71">
        <f t="shared" si="11"/>
        <v>1</v>
      </c>
      <c r="S71">
        <f t="shared" si="12"/>
        <v>0</v>
      </c>
      <c r="T71">
        <f t="shared" si="13"/>
        <v>7</v>
      </c>
      <c r="U71">
        <f t="shared" si="14"/>
        <v>3</v>
      </c>
      <c r="V71">
        <f t="shared" si="15"/>
        <v>0</v>
      </c>
      <c r="W71">
        <f t="shared" si="16"/>
        <v>0</v>
      </c>
      <c r="X71">
        <f t="shared" si="17"/>
        <v>2</v>
      </c>
      <c r="Y71">
        <f t="shared" si="18"/>
        <v>1</v>
      </c>
      <c r="Z71">
        <f t="shared" si="19"/>
        <v>1</v>
      </c>
      <c r="AA71">
        <f t="shared" si="20"/>
        <v>1</v>
      </c>
      <c r="AB71">
        <f t="shared" si="21"/>
        <v>0</v>
      </c>
    </row>
    <row r="72" spans="1:28">
      <c r="A72">
        <v>71</v>
      </c>
      <c r="B72" s="3" t="s">
        <v>98</v>
      </c>
      <c r="C72" s="3" t="s">
        <v>92</v>
      </c>
      <c r="D72" s="3" t="s">
        <v>113</v>
      </c>
      <c r="E72" s="3" t="s">
        <v>116</v>
      </c>
      <c r="F72" s="3" t="s">
        <v>122</v>
      </c>
      <c r="G72" s="3" t="s">
        <v>96</v>
      </c>
      <c r="H72" s="3" t="s">
        <v>103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  <c r="P72" cm="1">
        <f t="array" ref="P72">_xlfn.IFS(C72="Male", 1, C72="Female", 2, C72="Other", 3)</f>
        <v>3</v>
      </c>
      <c r="Q72" cm="1">
        <f t="array" ref="Q72">_xlfn.IFS(D72="Married",1, D72="Single",2,D72="Divorced",3,D72="Widowed",4)</f>
        <v>1</v>
      </c>
      <c r="R72">
        <f t="shared" si="11"/>
        <v>0</v>
      </c>
      <c r="S72">
        <f t="shared" si="12"/>
        <v>0</v>
      </c>
      <c r="T72">
        <f t="shared" si="13"/>
        <v>2</v>
      </c>
      <c r="U72">
        <f t="shared" si="14"/>
        <v>1</v>
      </c>
      <c r="V72">
        <f t="shared" si="15"/>
        <v>1</v>
      </c>
      <c r="W72">
        <f t="shared" si="16"/>
        <v>1</v>
      </c>
      <c r="X72">
        <f t="shared" si="17"/>
        <v>3</v>
      </c>
      <c r="Y72">
        <f t="shared" si="18"/>
        <v>1</v>
      </c>
      <c r="Z72">
        <f t="shared" si="19"/>
        <v>0</v>
      </c>
      <c r="AA72">
        <f t="shared" si="20"/>
        <v>2</v>
      </c>
      <c r="AB72">
        <f t="shared" si="21"/>
        <v>1</v>
      </c>
    </row>
    <row r="73" spans="1:28">
      <c r="A73">
        <v>72</v>
      </c>
      <c r="B73" s="4" t="s">
        <v>91</v>
      </c>
      <c r="C73" s="4" t="s">
        <v>108</v>
      </c>
      <c r="D73" s="4" t="s">
        <v>121</v>
      </c>
      <c r="E73" s="4" t="s">
        <v>105</v>
      </c>
      <c r="F73" s="4" t="s">
        <v>117</v>
      </c>
      <c r="G73" s="4" t="s">
        <v>110</v>
      </c>
      <c r="H73" s="4" t="s">
        <v>115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  <c r="P73" cm="1">
        <f t="array" ref="P73">_xlfn.IFS(C73="Male", 1, C73="Female", 2, C73="Other", 3)</f>
        <v>1</v>
      </c>
      <c r="Q73" cm="1">
        <f t="array" ref="Q73">_xlfn.IFS(D73="Married",1, D73="Single",2,D73="Divorced",3,D73="Widowed",4)</f>
        <v>2</v>
      </c>
      <c r="R73">
        <f t="shared" si="11"/>
        <v>1</v>
      </c>
      <c r="S73">
        <f t="shared" si="12"/>
        <v>0</v>
      </c>
      <c r="T73">
        <f t="shared" si="13"/>
        <v>2</v>
      </c>
      <c r="U73">
        <f t="shared" si="14"/>
        <v>5</v>
      </c>
      <c r="V73">
        <f t="shared" si="15"/>
        <v>0</v>
      </c>
      <c r="W73">
        <f t="shared" si="16"/>
        <v>2</v>
      </c>
      <c r="X73">
        <f t="shared" si="17"/>
        <v>2</v>
      </c>
      <c r="Y73">
        <f t="shared" si="18"/>
        <v>0</v>
      </c>
      <c r="Z73">
        <f t="shared" si="19"/>
        <v>2</v>
      </c>
      <c r="AA73">
        <f t="shared" si="20"/>
        <v>0</v>
      </c>
      <c r="AB73">
        <f t="shared" si="21"/>
        <v>3</v>
      </c>
    </row>
    <row r="74" spans="1:28">
      <c r="A74">
        <v>73</v>
      </c>
      <c r="B74" s="3" t="s">
        <v>98</v>
      </c>
      <c r="C74" s="3" t="s">
        <v>99</v>
      </c>
      <c r="D74" s="3" t="s">
        <v>121</v>
      </c>
      <c r="E74" s="3" t="s">
        <v>116</v>
      </c>
      <c r="F74" s="3" t="s">
        <v>117</v>
      </c>
      <c r="G74" s="3" t="s">
        <v>102</v>
      </c>
      <c r="H74" s="3" t="s">
        <v>124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  <c r="P74" cm="1">
        <f t="array" ref="P74">_xlfn.IFS(C74="Male", 1, C74="Female", 2, C74="Other", 3)</f>
        <v>2</v>
      </c>
      <c r="Q74" cm="1">
        <f t="array" ref="Q74">_xlfn.IFS(D74="Married",1, D74="Single",2,D74="Divorced",3,D74="Widowed",4)</f>
        <v>2</v>
      </c>
      <c r="R74">
        <f t="shared" si="11"/>
        <v>0</v>
      </c>
      <c r="S74">
        <f t="shared" si="12"/>
        <v>0</v>
      </c>
      <c r="T74">
        <f t="shared" si="13"/>
        <v>1</v>
      </c>
      <c r="U74">
        <f t="shared" si="14"/>
        <v>0</v>
      </c>
      <c r="V74">
        <f t="shared" si="15"/>
        <v>0</v>
      </c>
      <c r="W74">
        <f t="shared" si="16"/>
        <v>2</v>
      </c>
      <c r="X74">
        <f t="shared" si="17"/>
        <v>3</v>
      </c>
      <c r="Y74">
        <f t="shared" si="18"/>
        <v>0</v>
      </c>
      <c r="Z74">
        <f t="shared" si="19"/>
        <v>1</v>
      </c>
      <c r="AA74">
        <f t="shared" si="20"/>
        <v>0</v>
      </c>
      <c r="AB74">
        <f t="shared" si="21"/>
        <v>0</v>
      </c>
    </row>
    <row r="75" spans="1:28">
      <c r="A75">
        <v>74</v>
      </c>
      <c r="B75" s="4" t="s">
        <v>104</v>
      </c>
      <c r="C75" s="4" t="s">
        <v>99</v>
      </c>
      <c r="D75" s="4" t="s">
        <v>113</v>
      </c>
      <c r="E75" s="4" t="s">
        <v>114</v>
      </c>
      <c r="F75" s="4" t="s">
        <v>106</v>
      </c>
      <c r="G75" s="4" t="s">
        <v>96</v>
      </c>
      <c r="H75" s="4" t="s">
        <v>120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  <c r="P75" cm="1">
        <f t="array" ref="P75">_xlfn.IFS(C75="Male", 1, C75="Female", 2, C75="Other", 3)</f>
        <v>2</v>
      </c>
      <c r="Q75" cm="1">
        <f t="array" ref="Q75">_xlfn.IFS(D75="Married",1, D75="Single",2,D75="Divorced",3,D75="Widowed",4)</f>
        <v>1</v>
      </c>
      <c r="R75">
        <f t="shared" si="11"/>
        <v>0</v>
      </c>
      <c r="S75">
        <f t="shared" si="12"/>
        <v>1</v>
      </c>
      <c r="T75">
        <f t="shared" si="13"/>
        <v>5</v>
      </c>
      <c r="U75">
        <f t="shared" si="14"/>
        <v>0</v>
      </c>
      <c r="V75">
        <f t="shared" si="15"/>
        <v>1</v>
      </c>
      <c r="W75">
        <f t="shared" si="16"/>
        <v>1</v>
      </c>
      <c r="X75">
        <f t="shared" si="17"/>
        <v>3</v>
      </c>
      <c r="Y75">
        <f t="shared" si="18"/>
        <v>1</v>
      </c>
      <c r="Z75">
        <f t="shared" si="19"/>
        <v>3</v>
      </c>
      <c r="AA75">
        <f t="shared" si="20"/>
        <v>0</v>
      </c>
      <c r="AB75">
        <f t="shared" si="21"/>
        <v>2</v>
      </c>
    </row>
    <row r="76" spans="1:28">
      <c r="A76">
        <v>75</v>
      </c>
      <c r="B76" s="3" t="s">
        <v>91</v>
      </c>
      <c r="C76" s="3" t="s">
        <v>108</v>
      </c>
      <c r="D76" s="3" t="s">
        <v>93</v>
      </c>
      <c r="E76" s="3" t="s">
        <v>105</v>
      </c>
      <c r="F76" s="3" t="s">
        <v>109</v>
      </c>
      <c r="G76" s="3" t="s">
        <v>102</v>
      </c>
      <c r="H76" s="3" t="s">
        <v>120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  <c r="P76" cm="1">
        <f t="array" ref="P76">_xlfn.IFS(C76="Male", 1, C76="Female", 2, C76="Other", 3)</f>
        <v>1</v>
      </c>
      <c r="Q76" cm="1">
        <f t="array" ref="Q76">_xlfn.IFS(D76="Married",1, D76="Single",2,D76="Divorced",3,D76="Widowed",4)</f>
        <v>4</v>
      </c>
      <c r="R76">
        <f t="shared" si="11"/>
        <v>0</v>
      </c>
      <c r="S76">
        <f t="shared" si="12"/>
        <v>0</v>
      </c>
      <c r="T76">
        <f t="shared" si="13"/>
        <v>7</v>
      </c>
      <c r="U76">
        <f t="shared" si="14"/>
        <v>6</v>
      </c>
      <c r="V76">
        <f t="shared" si="15"/>
        <v>0</v>
      </c>
      <c r="W76">
        <f t="shared" si="16"/>
        <v>2</v>
      </c>
      <c r="X76">
        <f t="shared" si="17"/>
        <v>2</v>
      </c>
      <c r="Y76">
        <f t="shared" si="18"/>
        <v>2</v>
      </c>
      <c r="Z76">
        <f t="shared" si="19"/>
        <v>7</v>
      </c>
      <c r="AA76">
        <f t="shared" si="20"/>
        <v>3</v>
      </c>
      <c r="AB76">
        <f t="shared" si="21"/>
        <v>2</v>
      </c>
    </row>
    <row r="77" spans="1:28">
      <c r="A77">
        <v>76</v>
      </c>
      <c r="B77" s="4" t="s">
        <v>111</v>
      </c>
      <c r="C77" s="4" t="s">
        <v>92</v>
      </c>
      <c r="D77" s="4" t="s">
        <v>113</v>
      </c>
      <c r="E77" s="4" t="s">
        <v>94</v>
      </c>
      <c r="F77" s="4" t="s">
        <v>106</v>
      </c>
      <c r="G77" s="4" t="s">
        <v>96</v>
      </c>
      <c r="H77" s="4" t="s">
        <v>120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  <c r="P77" cm="1">
        <f t="array" ref="P77">_xlfn.IFS(C77="Male", 1, C77="Female", 2, C77="Other", 3)</f>
        <v>3</v>
      </c>
      <c r="Q77" cm="1">
        <f t="array" ref="Q77">_xlfn.IFS(D77="Married",1, D77="Single",2,D77="Divorced",3,D77="Widowed",4)</f>
        <v>1</v>
      </c>
      <c r="R77">
        <f t="shared" si="11"/>
        <v>0</v>
      </c>
      <c r="S77">
        <f t="shared" si="12"/>
        <v>1</v>
      </c>
      <c r="T77">
        <f t="shared" si="13"/>
        <v>4</v>
      </c>
      <c r="U77">
        <f t="shared" si="14"/>
        <v>4</v>
      </c>
      <c r="V77">
        <f t="shared" si="15"/>
        <v>2</v>
      </c>
      <c r="W77">
        <f t="shared" si="16"/>
        <v>0</v>
      </c>
      <c r="X77">
        <f t="shared" si="17"/>
        <v>3</v>
      </c>
      <c r="Y77">
        <f t="shared" si="18"/>
        <v>0</v>
      </c>
      <c r="Z77">
        <f t="shared" si="19"/>
        <v>6</v>
      </c>
      <c r="AA77">
        <f t="shared" si="20"/>
        <v>2</v>
      </c>
      <c r="AB77">
        <f t="shared" si="21"/>
        <v>3</v>
      </c>
    </row>
    <row r="78" spans="1:28">
      <c r="A78">
        <v>77</v>
      </c>
      <c r="B78" s="3" t="s">
        <v>123</v>
      </c>
      <c r="C78" s="3" t="s">
        <v>99</v>
      </c>
      <c r="D78" s="3" t="s">
        <v>93</v>
      </c>
      <c r="E78" s="3" t="s">
        <v>105</v>
      </c>
      <c r="F78" s="3" t="s">
        <v>122</v>
      </c>
      <c r="G78" s="3" t="s">
        <v>110</v>
      </c>
      <c r="H78" s="3" t="s">
        <v>103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  <c r="P78" cm="1">
        <f t="array" ref="P78">_xlfn.IFS(C78="Male", 1, C78="Female", 2, C78="Other", 3)</f>
        <v>2</v>
      </c>
      <c r="Q78" cm="1">
        <f t="array" ref="Q78">_xlfn.IFS(D78="Married",1, D78="Single",2,D78="Divorced",3,D78="Widowed",4)</f>
        <v>4</v>
      </c>
      <c r="R78">
        <f t="shared" si="11"/>
        <v>1</v>
      </c>
      <c r="S78">
        <f t="shared" si="12"/>
        <v>0</v>
      </c>
      <c r="T78">
        <f t="shared" si="13"/>
        <v>7</v>
      </c>
      <c r="U78">
        <f t="shared" si="14"/>
        <v>2</v>
      </c>
      <c r="V78">
        <f t="shared" si="15"/>
        <v>0</v>
      </c>
      <c r="W78">
        <f t="shared" si="16"/>
        <v>2</v>
      </c>
      <c r="X78">
        <f t="shared" si="17"/>
        <v>2</v>
      </c>
      <c r="Y78">
        <f t="shared" si="18"/>
        <v>2</v>
      </c>
      <c r="Z78">
        <f t="shared" si="19"/>
        <v>3</v>
      </c>
      <c r="AA78">
        <f t="shared" si="20"/>
        <v>1</v>
      </c>
      <c r="AB78">
        <f t="shared" si="21"/>
        <v>3</v>
      </c>
    </row>
    <row r="79" spans="1:28">
      <c r="A79">
        <v>78</v>
      </c>
      <c r="B79" s="4" t="s">
        <v>125</v>
      </c>
      <c r="C79" s="4" t="s">
        <v>99</v>
      </c>
      <c r="D79" s="4" t="s">
        <v>113</v>
      </c>
      <c r="E79" s="4" t="s">
        <v>94</v>
      </c>
      <c r="F79" s="4" t="s">
        <v>119</v>
      </c>
      <c r="G79" s="4" t="s">
        <v>96</v>
      </c>
      <c r="H79" s="4" t="s">
        <v>115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  <c r="P79" cm="1">
        <f t="array" ref="P79">_xlfn.IFS(C79="Male", 1, C79="Female", 2, C79="Other", 3)</f>
        <v>2</v>
      </c>
      <c r="Q79" cm="1">
        <f t="array" ref="Q79">_xlfn.IFS(D79="Married",1, D79="Single",2,D79="Divorced",3,D79="Widowed",4)</f>
        <v>1</v>
      </c>
      <c r="R79">
        <f t="shared" si="11"/>
        <v>0</v>
      </c>
      <c r="S79">
        <f t="shared" si="12"/>
        <v>0</v>
      </c>
      <c r="T79">
        <f t="shared" si="13"/>
        <v>1</v>
      </c>
      <c r="U79">
        <f t="shared" si="14"/>
        <v>4</v>
      </c>
      <c r="V79">
        <f t="shared" si="15"/>
        <v>3</v>
      </c>
      <c r="W79">
        <f t="shared" si="16"/>
        <v>1</v>
      </c>
      <c r="X79">
        <f t="shared" si="17"/>
        <v>0</v>
      </c>
      <c r="Y79">
        <f t="shared" si="18"/>
        <v>2</v>
      </c>
      <c r="Z79">
        <f t="shared" si="19"/>
        <v>1</v>
      </c>
      <c r="AA79">
        <f t="shared" si="20"/>
        <v>6</v>
      </c>
      <c r="AB79">
        <f t="shared" si="21"/>
        <v>3</v>
      </c>
    </row>
    <row r="80" spans="1:28">
      <c r="A80">
        <v>79</v>
      </c>
      <c r="B80" s="3" t="s">
        <v>98</v>
      </c>
      <c r="C80" s="3" t="s">
        <v>99</v>
      </c>
      <c r="D80" s="3" t="s">
        <v>100</v>
      </c>
      <c r="E80" s="3" t="s">
        <v>105</v>
      </c>
      <c r="F80" s="3" t="s">
        <v>119</v>
      </c>
      <c r="G80" s="3" t="s">
        <v>96</v>
      </c>
      <c r="H80" s="3" t="s">
        <v>103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  <c r="P80" cm="1">
        <f t="array" ref="P80">_xlfn.IFS(C80="Male", 1, C80="Female", 2, C80="Other", 3)</f>
        <v>2</v>
      </c>
      <c r="Q80" cm="1">
        <f t="array" ref="Q80">_xlfn.IFS(D80="Married",1, D80="Single",2,D80="Divorced",3,D80="Widowed",4)</f>
        <v>3</v>
      </c>
      <c r="R80">
        <f t="shared" si="11"/>
        <v>0</v>
      </c>
      <c r="S80">
        <f t="shared" si="12"/>
        <v>0</v>
      </c>
      <c r="T80">
        <f t="shared" si="13"/>
        <v>0</v>
      </c>
      <c r="U80">
        <f t="shared" si="14"/>
        <v>1</v>
      </c>
      <c r="V80">
        <f t="shared" si="15"/>
        <v>2</v>
      </c>
      <c r="W80">
        <f t="shared" si="16"/>
        <v>2</v>
      </c>
      <c r="X80">
        <f t="shared" si="17"/>
        <v>3</v>
      </c>
      <c r="Y80">
        <f t="shared" si="18"/>
        <v>0</v>
      </c>
      <c r="Z80">
        <f t="shared" si="19"/>
        <v>0</v>
      </c>
      <c r="AA80">
        <f t="shared" si="20"/>
        <v>1</v>
      </c>
      <c r="AB80">
        <f t="shared" si="21"/>
        <v>3</v>
      </c>
    </row>
    <row r="81" spans="1:28">
      <c r="A81">
        <v>80</v>
      </c>
      <c r="B81" s="4" t="s">
        <v>118</v>
      </c>
      <c r="C81" s="4" t="s">
        <v>108</v>
      </c>
      <c r="D81" s="4" t="s">
        <v>93</v>
      </c>
      <c r="E81" s="4" t="s">
        <v>105</v>
      </c>
      <c r="F81" s="4" t="s">
        <v>109</v>
      </c>
      <c r="G81" s="4" t="s">
        <v>102</v>
      </c>
      <c r="H81" s="4" t="s">
        <v>97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  <c r="P81" cm="1">
        <f t="array" ref="P81">_xlfn.IFS(C81="Male", 1, C81="Female", 2, C81="Other", 3)</f>
        <v>1</v>
      </c>
      <c r="Q81" cm="1">
        <f t="array" ref="Q81">_xlfn.IFS(D81="Married",1, D81="Single",2,D81="Divorced",3,D81="Widowed",4)</f>
        <v>4</v>
      </c>
      <c r="R81">
        <f t="shared" si="11"/>
        <v>0</v>
      </c>
      <c r="S81">
        <f t="shared" si="12"/>
        <v>0</v>
      </c>
      <c r="T81">
        <f t="shared" si="13"/>
        <v>5</v>
      </c>
      <c r="U81">
        <f t="shared" si="14"/>
        <v>5</v>
      </c>
      <c r="V81">
        <f t="shared" si="15"/>
        <v>1</v>
      </c>
      <c r="W81">
        <f t="shared" si="16"/>
        <v>1</v>
      </c>
      <c r="X81">
        <f t="shared" si="17"/>
        <v>0</v>
      </c>
      <c r="Y81">
        <f t="shared" si="18"/>
        <v>1</v>
      </c>
      <c r="Z81">
        <f t="shared" si="19"/>
        <v>5</v>
      </c>
      <c r="AA81">
        <f t="shared" si="20"/>
        <v>2</v>
      </c>
      <c r="AB81">
        <f t="shared" si="21"/>
        <v>1</v>
      </c>
    </row>
    <row r="82" spans="1:28">
      <c r="A82">
        <v>81</v>
      </c>
      <c r="B82" s="3" t="s">
        <v>98</v>
      </c>
      <c r="C82" s="3" t="s">
        <v>99</v>
      </c>
      <c r="D82" s="3" t="s">
        <v>100</v>
      </c>
      <c r="E82" s="3" t="s">
        <v>105</v>
      </c>
      <c r="F82" s="3" t="s">
        <v>117</v>
      </c>
      <c r="G82" s="3" t="s">
        <v>102</v>
      </c>
      <c r="H82" s="3" t="s">
        <v>112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  <c r="P82" cm="1">
        <f t="array" ref="P82">_xlfn.IFS(C82="Male", 1, C82="Female", 2, C82="Other", 3)</f>
        <v>2</v>
      </c>
      <c r="Q82" cm="1">
        <f t="array" ref="Q82">_xlfn.IFS(D82="Married",1, D82="Single",2,D82="Divorced",3,D82="Widowed",4)</f>
        <v>3</v>
      </c>
      <c r="R82">
        <f t="shared" si="11"/>
        <v>0</v>
      </c>
      <c r="S82">
        <f t="shared" si="12"/>
        <v>1</v>
      </c>
      <c r="T82">
        <f t="shared" si="13"/>
        <v>9</v>
      </c>
      <c r="U82">
        <f t="shared" si="14"/>
        <v>5</v>
      </c>
      <c r="V82">
        <f t="shared" si="15"/>
        <v>3</v>
      </c>
      <c r="W82">
        <f t="shared" si="16"/>
        <v>1</v>
      </c>
      <c r="X82">
        <f t="shared" si="17"/>
        <v>4</v>
      </c>
      <c r="Y82">
        <f t="shared" si="18"/>
        <v>0</v>
      </c>
      <c r="Z82">
        <f t="shared" si="19"/>
        <v>3</v>
      </c>
      <c r="AA82">
        <f t="shared" si="20"/>
        <v>6</v>
      </c>
      <c r="AB82">
        <f t="shared" si="21"/>
        <v>1</v>
      </c>
    </row>
    <row r="83" spans="1:28">
      <c r="A83">
        <v>82</v>
      </c>
      <c r="B83" s="4" t="s">
        <v>118</v>
      </c>
      <c r="C83" s="4" t="s">
        <v>92</v>
      </c>
      <c r="D83" s="4" t="s">
        <v>121</v>
      </c>
      <c r="E83" s="4" t="s">
        <v>114</v>
      </c>
      <c r="F83" s="4" t="s">
        <v>106</v>
      </c>
      <c r="G83" s="4" t="s">
        <v>110</v>
      </c>
      <c r="H83" s="4" t="s">
        <v>120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  <c r="P83" cm="1">
        <f t="array" ref="P83">_xlfn.IFS(C83="Male", 1, C83="Female", 2, C83="Other", 3)</f>
        <v>3</v>
      </c>
      <c r="Q83" cm="1">
        <f t="array" ref="Q83">_xlfn.IFS(D83="Married",1, D83="Single",2,D83="Divorced",3,D83="Widowed",4)</f>
        <v>2</v>
      </c>
      <c r="R83">
        <f t="shared" si="11"/>
        <v>1</v>
      </c>
      <c r="S83">
        <f t="shared" si="12"/>
        <v>1</v>
      </c>
      <c r="T83">
        <f t="shared" si="13"/>
        <v>0</v>
      </c>
      <c r="U83">
        <f t="shared" si="14"/>
        <v>4</v>
      </c>
      <c r="V83">
        <f t="shared" si="15"/>
        <v>1</v>
      </c>
      <c r="W83">
        <f t="shared" si="16"/>
        <v>1</v>
      </c>
      <c r="X83">
        <f t="shared" si="17"/>
        <v>4</v>
      </c>
      <c r="Y83">
        <f t="shared" si="18"/>
        <v>1</v>
      </c>
      <c r="Z83">
        <f t="shared" si="19"/>
        <v>0</v>
      </c>
      <c r="AA83">
        <f t="shared" si="20"/>
        <v>1</v>
      </c>
      <c r="AB83">
        <f t="shared" si="21"/>
        <v>2</v>
      </c>
    </row>
    <row r="84" spans="1:28">
      <c r="A84">
        <v>83</v>
      </c>
      <c r="B84" s="3" t="s">
        <v>123</v>
      </c>
      <c r="C84" s="3" t="s">
        <v>99</v>
      </c>
      <c r="D84" s="3" t="s">
        <v>113</v>
      </c>
      <c r="E84" s="3" t="s">
        <v>114</v>
      </c>
      <c r="F84" s="3" t="s">
        <v>119</v>
      </c>
      <c r="G84" s="3" t="s">
        <v>96</v>
      </c>
      <c r="H84" s="3" t="s">
        <v>97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  <c r="P84" cm="1">
        <f t="array" ref="P84">_xlfn.IFS(C84="Male", 1, C84="Female", 2, C84="Other", 3)</f>
        <v>2</v>
      </c>
      <c r="Q84" cm="1">
        <f t="array" ref="Q84">_xlfn.IFS(D84="Married",1, D84="Single",2,D84="Divorced",3,D84="Widowed",4)</f>
        <v>1</v>
      </c>
      <c r="R84">
        <f t="shared" si="11"/>
        <v>0</v>
      </c>
      <c r="S84">
        <f t="shared" si="12"/>
        <v>1</v>
      </c>
      <c r="T84">
        <f t="shared" si="13"/>
        <v>4</v>
      </c>
      <c r="U84">
        <f t="shared" si="14"/>
        <v>5</v>
      </c>
      <c r="V84">
        <f t="shared" si="15"/>
        <v>3</v>
      </c>
      <c r="W84">
        <f t="shared" si="16"/>
        <v>1</v>
      </c>
      <c r="X84">
        <f t="shared" si="17"/>
        <v>0</v>
      </c>
      <c r="Y84">
        <f t="shared" si="18"/>
        <v>2</v>
      </c>
      <c r="Z84">
        <f t="shared" si="19"/>
        <v>4</v>
      </c>
      <c r="AA84">
        <f t="shared" si="20"/>
        <v>3</v>
      </c>
      <c r="AB84">
        <f t="shared" si="21"/>
        <v>1</v>
      </c>
    </row>
    <row r="85" spans="1:28">
      <c r="A85">
        <v>84</v>
      </c>
      <c r="B85" s="4" t="s">
        <v>123</v>
      </c>
      <c r="C85" s="4" t="s">
        <v>99</v>
      </c>
      <c r="D85" s="4" t="s">
        <v>121</v>
      </c>
      <c r="E85" s="4" t="s">
        <v>116</v>
      </c>
      <c r="F85" s="4" t="s">
        <v>122</v>
      </c>
      <c r="G85" s="4" t="s">
        <v>96</v>
      </c>
      <c r="H85" s="4" t="s">
        <v>107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  <c r="P85" cm="1">
        <f t="array" ref="P85">_xlfn.IFS(C85="Male", 1, C85="Female", 2, C85="Other", 3)</f>
        <v>2</v>
      </c>
      <c r="Q85" cm="1">
        <f t="array" ref="Q85">_xlfn.IFS(D85="Married",1, D85="Single",2,D85="Divorced",3,D85="Widowed",4)</f>
        <v>2</v>
      </c>
      <c r="R85">
        <f t="shared" si="11"/>
        <v>0</v>
      </c>
      <c r="S85">
        <f t="shared" si="12"/>
        <v>0</v>
      </c>
      <c r="T85">
        <f t="shared" si="13"/>
        <v>0</v>
      </c>
      <c r="U85">
        <f t="shared" si="14"/>
        <v>3</v>
      </c>
      <c r="V85">
        <f t="shared" si="15"/>
        <v>1</v>
      </c>
      <c r="W85">
        <f t="shared" si="16"/>
        <v>2</v>
      </c>
      <c r="X85">
        <f t="shared" si="17"/>
        <v>0</v>
      </c>
      <c r="Y85">
        <f t="shared" si="18"/>
        <v>0</v>
      </c>
      <c r="Z85">
        <f t="shared" si="19"/>
        <v>4</v>
      </c>
      <c r="AA85">
        <f t="shared" si="20"/>
        <v>6</v>
      </c>
      <c r="AB85">
        <f t="shared" si="21"/>
        <v>1</v>
      </c>
    </row>
    <row r="86" spans="1:28">
      <c r="A86">
        <v>85</v>
      </c>
      <c r="B86" s="3" t="s">
        <v>123</v>
      </c>
      <c r="C86" s="3" t="s">
        <v>92</v>
      </c>
      <c r="D86" s="3" t="s">
        <v>121</v>
      </c>
      <c r="E86" s="3" t="s">
        <v>116</v>
      </c>
      <c r="F86" s="3" t="s">
        <v>95</v>
      </c>
      <c r="G86" s="3" t="s">
        <v>96</v>
      </c>
      <c r="H86" s="3" t="s">
        <v>124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  <c r="P86" cm="1">
        <f t="array" ref="P86">_xlfn.IFS(C86="Male", 1, C86="Female", 2, C86="Other", 3)</f>
        <v>3</v>
      </c>
      <c r="Q86" cm="1">
        <f t="array" ref="Q86">_xlfn.IFS(D86="Married",1, D86="Single",2,D86="Divorced",3,D86="Widowed",4)</f>
        <v>2</v>
      </c>
      <c r="R86">
        <f t="shared" si="11"/>
        <v>0</v>
      </c>
      <c r="S86">
        <f t="shared" si="12"/>
        <v>1</v>
      </c>
      <c r="T86">
        <f t="shared" si="13"/>
        <v>5</v>
      </c>
      <c r="U86">
        <f t="shared" si="14"/>
        <v>1</v>
      </c>
      <c r="V86">
        <f t="shared" si="15"/>
        <v>2</v>
      </c>
      <c r="W86">
        <f t="shared" si="16"/>
        <v>2</v>
      </c>
      <c r="X86">
        <f t="shared" si="17"/>
        <v>0</v>
      </c>
      <c r="Y86">
        <f t="shared" si="18"/>
        <v>1</v>
      </c>
      <c r="Z86">
        <f t="shared" si="19"/>
        <v>1</v>
      </c>
      <c r="AA86">
        <f t="shared" si="20"/>
        <v>3</v>
      </c>
      <c r="AB86">
        <f t="shared" si="21"/>
        <v>1</v>
      </c>
    </row>
    <row r="87" spans="1:28">
      <c r="A87">
        <v>86</v>
      </c>
      <c r="B87" s="4" t="s">
        <v>118</v>
      </c>
      <c r="C87" s="4" t="s">
        <v>99</v>
      </c>
      <c r="D87" s="4" t="s">
        <v>121</v>
      </c>
      <c r="E87" s="4" t="s">
        <v>94</v>
      </c>
      <c r="F87" s="4" t="s">
        <v>101</v>
      </c>
      <c r="G87" s="4" t="s">
        <v>110</v>
      </c>
      <c r="H87" s="4" t="s">
        <v>112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  <c r="P87" cm="1">
        <f t="array" ref="P87">_xlfn.IFS(C87="Male", 1, C87="Female", 2, C87="Other", 3)</f>
        <v>2</v>
      </c>
      <c r="Q87" cm="1">
        <f t="array" ref="Q87">_xlfn.IFS(D87="Married",1, D87="Single",2,D87="Divorced",3,D87="Widowed",4)</f>
        <v>2</v>
      </c>
      <c r="R87">
        <f t="shared" si="11"/>
        <v>1</v>
      </c>
      <c r="S87">
        <f t="shared" si="12"/>
        <v>0</v>
      </c>
      <c r="T87">
        <f t="shared" si="13"/>
        <v>2</v>
      </c>
      <c r="U87">
        <f t="shared" si="14"/>
        <v>3</v>
      </c>
      <c r="V87">
        <f t="shared" si="15"/>
        <v>0</v>
      </c>
      <c r="W87">
        <f t="shared" si="16"/>
        <v>2</v>
      </c>
      <c r="X87">
        <f t="shared" si="17"/>
        <v>4</v>
      </c>
      <c r="Y87">
        <f t="shared" si="18"/>
        <v>0</v>
      </c>
      <c r="Z87">
        <f t="shared" si="19"/>
        <v>2</v>
      </c>
      <c r="AA87">
        <f t="shared" si="20"/>
        <v>1</v>
      </c>
      <c r="AB87">
        <f t="shared" si="21"/>
        <v>0</v>
      </c>
    </row>
    <row r="88" spans="1:28">
      <c r="A88">
        <v>87</v>
      </c>
      <c r="B88" s="3" t="s">
        <v>98</v>
      </c>
      <c r="C88" s="3" t="s">
        <v>108</v>
      </c>
      <c r="D88" s="3" t="s">
        <v>121</v>
      </c>
      <c r="E88" s="3" t="s">
        <v>114</v>
      </c>
      <c r="F88" s="3" t="s">
        <v>101</v>
      </c>
      <c r="G88" s="3" t="s">
        <v>110</v>
      </c>
      <c r="H88" s="3" t="s">
        <v>124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  <c r="P88" cm="1">
        <f t="array" ref="P88">_xlfn.IFS(C88="Male", 1, C88="Female", 2, C88="Other", 3)</f>
        <v>1</v>
      </c>
      <c r="Q88" cm="1">
        <f t="array" ref="Q88">_xlfn.IFS(D88="Married",1, D88="Single",2,D88="Divorced",3,D88="Widowed",4)</f>
        <v>2</v>
      </c>
      <c r="R88">
        <f t="shared" si="11"/>
        <v>1</v>
      </c>
      <c r="S88">
        <f t="shared" si="12"/>
        <v>0</v>
      </c>
      <c r="T88">
        <f t="shared" si="13"/>
        <v>2</v>
      </c>
      <c r="U88">
        <f t="shared" si="14"/>
        <v>0</v>
      </c>
      <c r="V88">
        <f t="shared" si="15"/>
        <v>1</v>
      </c>
      <c r="W88">
        <f t="shared" si="16"/>
        <v>1</v>
      </c>
      <c r="X88">
        <f t="shared" si="17"/>
        <v>3</v>
      </c>
      <c r="Y88">
        <f t="shared" si="18"/>
        <v>1</v>
      </c>
      <c r="Z88">
        <f t="shared" si="19"/>
        <v>2</v>
      </c>
      <c r="AA88">
        <f t="shared" si="20"/>
        <v>2</v>
      </c>
      <c r="AB88">
        <f t="shared" si="21"/>
        <v>3</v>
      </c>
    </row>
    <row r="89" spans="1:28">
      <c r="A89">
        <v>88</v>
      </c>
      <c r="B89" s="4" t="s">
        <v>123</v>
      </c>
      <c r="C89" s="4" t="s">
        <v>108</v>
      </c>
      <c r="D89" s="4" t="s">
        <v>113</v>
      </c>
      <c r="E89" s="4" t="s">
        <v>94</v>
      </c>
      <c r="F89" s="4" t="s">
        <v>101</v>
      </c>
      <c r="G89" s="4" t="s">
        <v>110</v>
      </c>
      <c r="H89" s="4" t="s">
        <v>103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  <c r="P89" cm="1">
        <f t="array" ref="P89">_xlfn.IFS(C89="Male", 1, C89="Female", 2, C89="Other", 3)</f>
        <v>1</v>
      </c>
      <c r="Q89" cm="1">
        <f t="array" ref="Q89">_xlfn.IFS(D89="Married",1, D89="Single",2,D89="Divorced",3,D89="Widowed",4)</f>
        <v>1</v>
      </c>
      <c r="R89">
        <f t="shared" si="11"/>
        <v>1</v>
      </c>
      <c r="S89">
        <f t="shared" si="12"/>
        <v>0</v>
      </c>
      <c r="T89">
        <f t="shared" si="13"/>
        <v>2</v>
      </c>
      <c r="U89">
        <f t="shared" si="14"/>
        <v>6</v>
      </c>
      <c r="V89">
        <f t="shared" si="15"/>
        <v>3</v>
      </c>
      <c r="W89">
        <f t="shared" si="16"/>
        <v>2</v>
      </c>
      <c r="X89">
        <f t="shared" si="17"/>
        <v>2</v>
      </c>
      <c r="Y89">
        <f t="shared" si="18"/>
        <v>1</v>
      </c>
      <c r="Z89">
        <f t="shared" si="19"/>
        <v>2</v>
      </c>
      <c r="AA89">
        <f t="shared" si="20"/>
        <v>6</v>
      </c>
      <c r="AB89">
        <f t="shared" si="21"/>
        <v>0</v>
      </c>
    </row>
    <row r="90" spans="1:28">
      <c r="A90">
        <v>89</v>
      </c>
      <c r="B90" s="3" t="s">
        <v>104</v>
      </c>
      <c r="C90" s="3" t="s">
        <v>108</v>
      </c>
      <c r="D90" s="3" t="s">
        <v>121</v>
      </c>
      <c r="E90" s="3" t="s">
        <v>116</v>
      </c>
      <c r="F90" s="3" t="s">
        <v>117</v>
      </c>
      <c r="G90" s="3" t="s">
        <v>110</v>
      </c>
      <c r="H90" s="3" t="s">
        <v>112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  <c r="P90" cm="1">
        <f t="array" ref="P90">_xlfn.IFS(C90="Male", 1, C90="Female", 2, C90="Other", 3)</f>
        <v>1</v>
      </c>
      <c r="Q90" cm="1">
        <f t="array" ref="Q90">_xlfn.IFS(D90="Married",1, D90="Single",2,D90="Divorced",3,D90="Widowed",4)</f>
        <v>2</v>
      </c>
      <c r="R90">
        <f t="shared" si="11"/>
        <v>1</v>
      </c>
      <c r="S90">
        <f t="shared" si="12"/>
        <v>1</v>
      </c>
      <c r="T90">
        <f t="shared" si="13"/>
        <v>1</v>
      </c>
      <c r="U90">
        <f t="shared" si="14"/>
        <v>1</v>
      </c>
      <c r="V90">
        <f t="shared" si="15"/>
        <v>2</v>
      </c>
      <c r="W90">
        <f t="shared" si="16"/>
        <v>0</v>
      </c>
      <c r="X90">
        <f t="shared" si="17"/>
        <v>1</v>
      </c>
      <c r="Y90">
        <f t="shared" si="18"/>
        <v>1</v>
      </c>
      <c r="Z90">
        <f t="shared" si="19"/>
        <v>3</v>
      </c>
      <c r="AA90">
        <f t="shared" si="20"/>
        <v>6</v>
      </c>
      <c r="AB90">
        <f t="shared" si="21"/>
        <v>2</v>
      </c>
    </row>
    <row r="91" spans="1:28">
      <c r="A91">
        <v>90</v>
      </c>
      <c r="B91" s="4" t="s">
        <v>91</v>
      </c>
      <c r="C91" s="4" t="s">
        <v>92</v>
      </c>
      <c r="D91" s="4" t="s">
        <v>113</v>
      </c>
      <c r="E91" s="4" t="s">
        <v>94</v>
      </c>
      <c r="F91" s="4" t="s">
        <v>106</v>
      </c>
      <c r="G91" s="4" t="s">
        <v>110</v>
      </c>
      <c r="H91" s="4" t="s">
        <v>115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  <c r="P91" cm="1">
        <f t="array" ref="P91">_xlfn.IFS(C91="Male", 1, C91="Female", 2, C91="Other", 3)</f>
        <v>3</v>
      </c>
      <c r="Q91" cm="1">
        <f t="array" ref="Q91">_xlfn.IFS(D91="Married",1, D91="Single",2,D91="Divorced",3,D91="Widowed",4)</f>
        <v>1</v>
      </c>
      <c r="R91">
        <f t="shared" si="11"/>
        <v>1</v>
      </c>
      <c r="S91">
        <f t="shared" si="12"/>
        <v>1</v>
      </c>
      <c r="T91">
        <f t="shared" si="13"/>
        <v>9</v>
      </c>
      <c r="U91">
        <f t="shared" si="14"/>
        <v>2</v>
      </c>
      <c r="V91">
        <f t="shared" si="15"/>
        <v>1</v>
      </c>
      <c r="W91">
        <f t="shared" si="16"/>
        <v>0</v>
      </c>
      <c r="X91">
        <f t="shared" si="17"/>
        <v>2</v>
      </c>
      <c r="Y91">
        <f t="shared" si="18"/>
        <v>0</v>
      </c>
      <c r="Z91">
        <f t="shared" si="19"/>
        <v>1</v>
      </c>
      <c r="AA91">
        <f t="shared" si="20"/>
        <v>1</v>
      </c>
      <c r="AB91">
        <f t="shared" si="21"/>
        <v>2</v>
      </c>
    </row>
    <row r="92" spans="1:28">
      <c r="A92">
        <v>91</v>
      </c>
      <c r="B92" s="3" t="s">
        <v>118</v>
      </c>
      <c r="C92" s="3" t="s">
        <v>99</v>
      </c>
      <c r="D92" s="3" t="s">
        <v>113</v>
      </c>
      <c r="E92" s="3" t="s">
        <v>116</v>
      </c>
      <c r="F92" s="3" t="s">
        <v>109</v>
      </c>
      <c r="G92" s="3" t="s">
        <v>102</v>
      </c>
      <c r="H92" s="3" t="s">
        <v>97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  <c r="P92" cm="1">
        <f t="array" ref="P92">_xlfn.IFS(C92="Male", 1, C92="Female", 2, C92="Other", 3)</f>
        <v>2</v>
      </c>
      <c r="Q92" cm="1">
        <f t="array" ref="Q92">_xlfn.IFS(D92="Married",1, D92="Single",2,D92="Divorced",3,D92="Widowed",4)</f>
        <v>1</v>
      </c>
      <c r="R92">
        <f t="shared" si="11"/>
        <v>0</v>
      </c>
      <c r="S92">
        <f t="shared" si="12"/>
        <v>0</v>
      </c>
      <c r="T92">
        <f t="shared" si="13"/>
        <v>2</v>
      </c>
      <c r="U92">
        <f t="shared" si="14"/>
        <v>0</v>
      </c>
      <c r="V92">
        <f t="shared" si="15"/>
        <v>0</v>
      </c>
      <c r="W92">
        <f t="shared" si="16"/>
        <v>2</v>
      </c>
      <c r="X92">
        <f t="shared" si="17"/>
        <v>3</v>
      </c>
      <c r="Y92">
        <f t="shared" si="18"/>
        <v>1</v>
      </c>
      <c r="Z92">
        <f t="shared" si="19"/>
        <v>0</v>
      </c>
      <c r="AA92">
        <f t="shared" si="20"/>
        <v>4</v>
      </c>
      <c r="AB92">
        <f t="shared" si="21"/>
        <v>2</v>
      </c>
    </row>
    <row r="93" spans="1:28">
      <c r="A93">
        <v>92</v>
      </c>
      <c r="B93" s="4" t="s">
        <v>118</v>
      </c>
      <c r="C93" s="4" t="s">
        <v>108</v>
      </c>
      <c r="D93" s="4" t="s">
        <v>100</v>
      </c>
      <c r="E93" s="4" t="s">
        <v>114</v>
      </c>
      <c r="F93" s="4" t="s">
        <v>119</v>
      </c>
      <c r="G93" s="4" t="s">
        <v>96</v>
      </c>
      <c r="H93" s="4" t="s">
        <v>115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  <c r="P93" cm="1">
        <f t="array" ref="P93">_xlfn.IFS(C93="Male", 1, C93="Female", 2, C93="Other", 3)</f>
        <v>1</v>
      </c>
      <c r="Q93" cm="1">
        <f t="array" ref="Q93">_xlfn.IFS(D93="Married",1, D93="Single",2,D93="Divorced",3,D93="Widowed",4)</f>
        <v>3</v>
      </c>
      <c r="R93">
        <f t="shared" si="11"/>
        <v>0</v>
      </c>
      <c r="S93">
        <f t="shared" si="12"/>
        <v>0</v>
      </c>
      <c r="T93">
        <f t="shared" si="13"/>
        <v>7</v>
      </c>
      <c r="U93">
        <f t="shared" si="14"/>
        <v>1</v>
      </c>
      <c r="V93">
        <f t="shared" si="15"/>
        <v>1</v>
      </c>
      <c r="W93">
        <f t="shared" si="16"/>
        <v>0</v>
      </c>
      <c r="X93">
        <f t="shared" si="17"/>
        <v>3</v>
      </c>
      <c r="Y93">
        <f t="shared" si="18"/>
        <v>0</v>
      </c>
      <c r="Z93">
        <f t="shared" si="19"/>
        <v>5</v>
      </c>
      <c r="AA93">
        <f t="shared" si="20"/>
        <v>4</v>
      </c>
      <c r="AB93">
        <f t="shared" si="21"/>
        <v>2</v>
      </c>
    </row>
    <row r="94" spans="1:28">
      <c r="A94">
        <v>93</v>
      </c>
      <c r="B94" s="3" t="s">
        <v>98</v>
      </c>
      <c r="C94" s="3" t="s">
        <v>92</v>
      </c>
      <c r="D94" s="3" t="s">
        <v>93</v>
      </c>
      <c r="E94" s="3" t="s">
        <v>105</v>
      </c>
      <c r="F94" s="3" t="s">
        <v>95</v>
      </c>
      <c r="G94" s="3" t="s">
        <v>96</v>
      </c>
      <c r="H94" s="3" t="s">
        <v>103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  <c r="P94" cm="1">
        <f t="array" ref="P94">_xlfn.IFS(C94="Male", 1, C94="Female", 2, C94="Other", 3)</f>
        <v>3</v>
      </c>
      <c r="Q94" cm="1">
        <f t="array" ref="Q94">_xlfn.IFS(D94="Married",1, D94="Single",2,D94="Divorced",3,D94="Widowed",4)</f>
        <v>4</v>
      </c>
      <c r="R94">
        <f t="shared" si="11"/>
        <v>0</v>
      </c>
      <c r="S94">
        <f t="shared" si="12"/>
        <v>0</v>
      </c>
      <c r="T94">
        <f t="shared" si="13"/>
        <v>2</v>
      </c>
      <c r="U94">
        <f t="shared" si="14"/>
        <v>2</v>
      </c>
      <c r="V94">
        <f t="shared" si="15"/>
        <v>1</v>
      </c>
      <c r="W94">
        <f t="shared" si="16"/>
        <v>2</v>
      </c>
      <c r="X94">
        <f t="shared" si="17"/>
        <v>4</v>
      </c>
      <c r="Y94">
        <f t="shared" si="18"/>
        <v>0</v>
      </c>
      <c r="Z94">
        <f t="shared" si="19"/>
        <v>2</v>
      </c>
      <c r="AA94">
        <f t="shared" si="20"/>
        <v>1</v>
      </c>
      <c r="AB94">
        <f t="shared" si="21"/>
        <v>1</v>
      </c>
    </row>
    <row r="95" spans="1:28">
      <c r="A95">
        <v>94</v>
      </c>
      <c r="B95" s="4" t="s">
        <v>118</v>
      </c>
      <c r="C95" s="4" t="s">
        <v>99</v>
      </c>
      <c r="D95" s="4" t="s">
        <v>93</v>
      </c>
      <c r="E95" s="4" t="s">
        <v>114</v>
      </c>
      <c r="F95" s="4" t="s">
        <v>122</v>
      </c>
      <c r="G95" s="4" t="s">
        <v>96</v>
      </c>
      <c r="H95" s="4" t="s">
        <v>124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  <c r="P95" cm="1">
        <f t="array" ref="P95">_xlfn.IFS(C95="Male", 1, C95="Female", 2, C95="Other", 3)</f>
        <v>2</v>
      </c>
      <c r="Q95" cm="1">
        <f t="array" ref="Q95">_xlfn.IFS(D95="Married",1, D95="Single",2,D95="Divorced",3,D95="Widowed",4)</f>
        <v>4</v>
      </c>
      <c r="R95">
        <f t="shared" si="11"/>
        <v>0</v>
      </c>
      <c r="S95">
        <f t="shared" si="12"/>
        <v>1</v>
      </c>
      <c r="T95">
        <f t="shared" si="13"/>
        <v>4</v>
      </c>
      <c r="U95">
        <f t="shared" si="14"/>
        <v>1</v>
      </c>
      <c r="V95">
        <f t="shared" si="15"/>
        <v>3</v>
      </c>
      <c r="W95">
        <f t="shared" si="16"/>
        <v>1</v>
      </c>
      <c r="X95">
        <f t="shared" si="17"/>
        <v>0</v>
      </c>
      <c r="Y95">
        <f t="shared" si="18"/>
        <v>0</v>
      </c>
      <c r="Z95">
        <f t="shared" si="19"/>
        <v>2</v>
      </c>
      <c r="AA95">
        <f t="shared" si="20"/>
        <v>0</v>
      </c>
      <c r="AB95">
        <f t="shared" si="21"/>
        <v>1</v>
      </c>
    </row>
    <row r="96" spans="1:28">
      <c r="A96">
        <v>95</v>
      </c>
      <c r="B96" s="3" t="s">
        <v>118</v>
      </c>
      <c r="C96" s="3" t="s">
        <v>92</v>
      </c>
      <c r="D96" s="3" t="s">
        <v>113</v>
      </c>
      <c r="E96" s="3" t="s">
        <v>94</v>
      </c>
      <c r="F96" s="3" t="s">
        <v>95</v>
      </c>
      <c r="G96" s="3" t="s">
        <v>96</v>
      </c>
      <c r="H96" s="3" t="s">
        <v>112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  <c r="P96" cm="1">
        <f t="array" ref="P96">_xlfn.IFS(C96="Male", 1, C96="Female", 2, C96="Other", 3)</f>
        <v>3</v>
      </c>
      <c r="Q96" cm="1">
        <f t="array" ref="Q96">_xlfn.IFS(D96="Married",1, D96="Single",2,D96="Divorced",3,D96="Widowed",4)</f>
        <v>1</v>
      </c>
      <c r="R96">
        <f t="shared" si="11"/>
        <v>0</v>
      </c>
      <c r="S96">
        <f t="shared" si="12"/>
        <v>0</v>
      </c>
      <c r="T96">
        <f t="shared" si="13"/>
        <v>2</v>
      </c>
      <c r="U96">
        <f t="shared" si="14"/>
        <v>5</v>
      </c>
      <c r="V96">
        <f t="shared" si="15"/>
        <v>3</v>
      </c>
      <c r="W96">
        <f t="shared" si="16"/>
        <v>0</v>
      </c>
      <c r="X96">
        <f t="shared" si="17"/>
        <v>0</v>
      </c>
      <c r="Y96">
        <f t="shared" si="18"/>
        <v>0</v>
      </c>
      <c r="Z96">
        <f t="shared" si="19"/>
        <v>4</v>
      </c>
      <c r="AA96">
        <f t="shared" si="20"/>
        <v>3</v>
      </c>
      <c r="AB96">
        <f t="shared" si="21"/>
        <v>3</v>
      </c>
    </row>
    <row r="97" spans="1:28">
      <c r="A97">
        <v>96</v>
      </c>
      <c r="B97" s="4" t="s">
        <v>123</v>
      </c>
      <c r="C97" s="4" t="s">
        <v>108</v>
      </c>
      <c r="D97" s="4" t="s">
        <v>100</v>
      </c>
      <c r="E97" s="4" t="s">
        <v>94</v>
      </c>
      <c r="F97" s="4" t="s">
        <v>122</v>
      </c>
      <c r="G97" s="4" t="s">
        <v>96</v>
      </c>
      <c r="H97" s="4" t="s">
        <v>115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  <c r="P97" cm="1">
        <f t="array" ref="P97">_xlfn.IFS(C97="Male", 1, C97="Female", 2, C97="Other", 3)</f>
        <v>1</v>
      </c>
      <c r="Q97" cm="1">
        <f t="array" ref="Q97">_xlfn.IFS(D97="Married",1, D97="Single",2,D97="Divorced",3,D97="Widowed",4)</f>
        <v>3</v>
      </c>
      <c r="R97">
        <f t="shared" si="11"/>
        <v>0</v>
      </c>
      <c r="S97">
        <f t="shared" si="12"/>
        <v>0</v>
      </c>
      <c r="T97">
        <f t="shared" si="13"/>
        <v>0</v>
      </c>
      <c r="U97">
        <f t="shared" si="14"/>
        <v>4</v>
      </c>
      <c r="V97">
        <f t="shared" si="15"/>
        <v>0</v>
      </c>
      <c r="W97">
        <f t="shared" si="16"/>
        <v>0</v>
      </c>
      <c r="X97">
        <f t="shared" si="17"/>
        <v>2</v>
      </c>
      <c r="Y97">
        <f t="shared" si="18"/>
        <v>1</v>
      </c>
      <c r="Z97">
        <f t="shared" si="19"/>
        <v>0</v>
      </c>
      <c r="AA97">
        <f t="shared" si="20"/>
        <v>6</v>
      </c>
      <c r="AB97">
        <f t="shared" si="21"/>
        <v>2</v>
      </c>
    </row>
    <row r="98" spans="1:28">
      <c r="A98">
        <v>97</v>
      </c>
      <c r="B98" s="3" t="s">
        <v>98</v>
      </c>
      <c r="C98" s="3" t="s">
        <v>108</v>
      </c>
      <c r="D98" s="3" t="s">
        <v>113</v>
      </c>
      <c r="E98" s="3" t="s">
        <v>114</v>
      </c>
      <c r="F98" s="3" t="s">
        <v>117</v>
      </c>
      <c r="G98" s="3" t="s">
        <v>96</v>
      </c>
      <c r="H98" s="3" t="s">
        <v>115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  <c r="P98" cm="1">
        <f t="array" ref="P98">_xlfn.IFS(C98="Male", 1, C98="Female", 2, C98="Other", 3)</f>
        <v>1</v>
      </c>
      <c r="Q98" cm="1">
        <f t="array" ref="Q98">_xlfn.IFS(D98="Married",1, D98="Single",2,D98="Divorced",3,D98="Widowed",4)</f>
        <v>1</v>
      </c>
      <c r="R98">
        <f t="shared" si="11"/>
        <v>0</v>
      </c>
      <c r="S98">
        <f t="shared" si="12"/>
        <v>1</v>
      </c>
      <c r="T98">
        <f t="shared" si="13"/>
        <v>8</v>
      </c>
      <c r="U98">
        <f t="shared" si="14"/>
        <v>0</v>
      </c>
      <c r="V98">
        <f t="shared" si="15"/>
        <v>0</v>
      </c>
      <c r="W98">
        <f t="shared" si="16"/>
        <v>2</v>
      </c>
      <c r="X98">
        <f t="shared" si="17"/>
        <v>1</v>
      </c>
      <c r="Y98">
        <f t="shared" si="18"/>
        <v>0</v>
      </c>
      <c r="Z98">
        <f t="shared" si="19"/>
        <v>2</v>
      </c>
      <c r="AA98">
        <f t="shared" si="20"/>
        <v>6</v>
      </c>
      <c r="AB98">
        <f t="shared" si="21"/>
        <v>0</v>
      </c>
    </row>
    <row r="99" spans="1:28">
      <c r="A99">
        <v>98</v>
      </c>
      <c r="B99" s="4" t="s">
        <v>123</v>
      </c>
      <c r="C99" s="4" t="s">
        <v>108</v>
      </c>
      <c r="D99" s="4" t="s">
        <v>113</v>
      </c>
      <c r="E99" s="4" t="s">
        <v>114</v>
      </c>
      <c r="F99" s="4" t="s">
        <v>106</v>
      </c>
      <c r="G99" s="4" t="s">
        <v>96</v>
      </c>
      <c r="H99" s="4" t="s">
        <v>124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  <c r="P99" cm="1">
        <f t="array" ref="P99">_xlfn.IFS(C99="Male", 1, C99="Female", 2, C99="Other", 3)</f>
        <v>1</v>
      </c>
      <c r="Q99" cm="1">
        <f t="array" ref="Q99">_xlfn.IFS(D99="Married",1, D99="Single",2,D99="Divorced",3,D99="Widowed",4)</f>
        <v>1</v>
      </c>
      <c r="R99">
        <f t="shared" si="11"/>
        <v>0</v>
      </c>
      <c r="S99">
        <f t="shared" si="12"/>
        <v>0</v>
      </c>
      <c r="T99">
        <f t="shared" si="13"/>
        <v>2</v>
      </c>
      <c r="U99">
        <f t="shared" si="14"/>
        <v>6</v>
      </c>
      <c r="V99">
        <f t="shared" si="15"/>
        <v>2</v>
      </c>
      <c r="W99">
        <f t="shared" si="16"/>
        <v>0</v>
      </c>
      <c r="X99">
        <f t="shared" si="17"/>
        <v>3</v>
      </c>
      <c r="Y99">
        <f t="shared" si="18"/>
        <v>1</v>
      </c>
      <c r="Z99">
        <f t="shared" si="19"/>
        <v>2</v>
      </c>
      <c r="AA99">
        <f t="shared" si="20"/>
        <v>2</v>
      </c>
      <c r="AB99">
        <f t="shared" si="21"/>
        <v>1</v>
      </c>
    </row>
    <row r="100" spans="1:28">
      <c r="A100">
        <v>99</v>
      </c>
      <c r="B100" s="3" t="s">
        <v>91</v>
      </c>
      <c r="C100" s="3" t="s">
        <v>92</v>
      </c>
      <c r="D100" s="3" t="s">
        <v>113</v>
      </c>
      <c r="E100" s="3" t="s">
        <v>116</v>
      </c>
      <c r="F100" s="3" t="s">
        <v>101</v>
      </c>
      <c r="G100" s="3" t="s">
        <v>96</v>
      </c>
      <c r="H100" s="3" t="s">
        <v>112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  <c r="P100" cm="1">
        <f t="array" ref="P100">_xlfn.IFS(C100="Male", 1, C100="Female", 2, C100="Other", 3)</f>
        <v>3</v>
      </c>
      <c r="Q100" cm="1">
        <f t="array" ref="Q100">_xlfn.IFS(D100="Married",1, D100="Single",2,D100="Divorced",3,D100="Widowed",4)</f>
        <v>1</v>
      </c>
      <c r="R100">
        <f t="shared" si="11"/>
        <v>0</v>
      </c>
      <c r="S100">
        <f t="shared" si="12"/>
        <v>0</v>
      </c>
      <c r="T100">
        <f t="shared" si="13"/>
        <v>6</v>
      </c>
      <c r="U100">
        <f t="shared" si="14"/>
        <v>6</v>
      </c>
      <c r="V100">
        <f t="shared" si="15"/>
        <v>3</v>
      </c>
      <c r="W100">
        <f t="shared" si="16"/>
        <v>1</v>
      </c>
      <c r="X100">
        <f t="shared" si="17"/>
        <v>0</v>
      </c>
      <c r="Y100">
        <f t="shared" si="18"/>
        <v>0</v>
      </c>
      <c r="Z100">
        <f t="shared" si="19"/>
        <v>6</v>
      </c>
      <c r="AA100">
        <f t="shared" si="20"/>
        <v>0</v>
      </c>
      <c r="AB100">
        <f t="shared" si="21"/>
        <v>1</v>
      </c>
    </row>
    <row r="101" spans="1:28">
      <c r="A101">
        <v>100</v>
      </c>
      <c r="B101" s="4" t="s">
        <v>91</v>
      </c>
      <c r="C101" s="4" t="s">
        <v>92</v>
      </c>
      <c r="D101" s="4" t="s">
        <v>100</v>
      </c>
      <c r="E101" s="4" t="s">
        <v>94</v>
      </c>
      <c r="F101" s="4" t="s">
        <v>106</v>
      </c>
      <c r="G101" s="4" t="s">
        <v>102</v>
      </c>
      <c r="H101" s="4" t="s">
        <v>97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  <c r="P101" cm="1">
        <f t="array" ref="P101">_xlfn.IFS(C101="Male", 1, C101="Female", 2, C101="Other", 3)</f>
        <v>3</v>
      </c>
      <c r="Q101" cm="1">
        <f t="array" ref="Q101">_xlfn.IFS(D101="Married",1, D101="Single",2,D101="Divorced",3,D101="Widowed",4)</f>
        <v>3</v>
      </c>
      <c r="R101">
        <f t="shared" si="11"/>
        <v>0</v>
      </c>
      <c r="S101">
        <f t="shared" si="12"/>
        <v>1</v>
      </c>
      <c r="T101">
        <f t="shared" si="13"/>
        <v>7</v>
      </c>
      <c r="U101">
        <f t="shared" si="14"/>
        <v>5</v>
      </c>
      <c r="V101">
        <f t="shared" si="15"/>
        <v>3</v>
      </c>
      <c r="W101">
        <f t="shared" si="16"/>
        <v>0</v>
      </c>
      <c r="X101">
        <f t="shared" si="17"/>
        <v>0</v>
      </c>
      <c r="Y101">
        <f t="shared" si="18"/>
        <v>1</v>
      </c>
      <c r="Z101">
        <f t="shared" si="19"/>
        <v>5</v>
      </c>
      <c r="AA101">
        <f t="shared" si="20"/>
        <v>0</v>
      </c>
      <c r="AB101">
        <f t="shared" si="21"/>
        <v>3</v>
      </c>
    </row>
    <row r="102" spans="1:28">
      <c r="A102">
        <v>101</v>
      </c>
      <c r="B102" s="3" t="s">
        <v>123</v>
      </c>
      <c r="C102" s="3" t="s">
        <v>108</v>
      </c>
      <c r="D102" s="3" t="s">
        <v>93</v>
      </c>
      <c r="E102" s="3" t="s">
        <v>94</v>
      </c>
      <c r="F102" s="3" t="s">
        <v>117</v>
      </c>
      <c r="G102" s="3" t="s">
        <v>96</v>
      </c>
      <c r="H102" s="3" t="s">
        <v>124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  <c r="P102" cm="1">
        <f t="array" ref="P102">_xlfn.IFS(C102="Male", 1, C102="Female", 2, C102="Other", 3)</f>
        <v>1</v>
      </c>
      <c r="Q102" cm="1">
        <f t="array" ref="Q102">_xlfn.IFS(D102="Married",1, D102="Single",2,D102="Divorced",3,D102="Widowed",4)</f>
        <v>4</v>
      </c>
      <c r="R102">
        <f t="shared" si="11"/>
        <v>0</v>
      </c>
      <c r="S102">
        <f t="shared" si="12"/>
        <v>1</v>
      </c>
      <c r="T102">
        <f t="shared" si="13"/>
        <v>3</v>
      </c>
      <c r="U102">
        <f t="shared" si="14"/>
        <v>2</v>
      </c>
      <c r="V102">
        <f t="shared" si="15"/>
        <v>3</v>
      </c>
      <c r="W102">
        <f t="shared" si="16"/>
        <v>0</v>
      </c>
      <c r="X102">
        <f t="shared" si="17"/>
        <v>1</v>
      </c>
      <c r="Y102">
        <f t="shared" si="18"/>
        <v>2</v>
      </c>
      <c r="Z102">
        <f t="shared" si="19"/>
        <v>3</v>
      </c>
      <c r="AA102">
        <f t="shared" si="20"/>
        <v>4</v>
      </c>
      <c r="AB102">
        <f t="shared" si="21"/>
        <v>3</v>
      </c>
    </row>
    <row r="103" spans="1:28">
      <c r="A103">
        <v>102</v>
      </c>
      <c r="B103" s="4" t="s">
        <v>91</v>
      </c>
      <c r="C103" s="4" t="s">
        <v>92</v>
      </c>
      <c r="D103" s="4" t="s">
        <v>100</v>
      </c>
      <c r="E103" s="4" t="s">
        <v>114</v>
      </c>
      <c r="F103" s="4" t="s">
        <v>109</v>
      </c>
      <c r="G103" s="4" t="s">
        <v>102</v>
      </c>
      <c r="H103" s="4" t="s">
        <v>115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  <c r="P103" cm="1">
        <f t="array" ref="P103">_xlfn.IFS(C103="Male", 1, C103="Female", 2, C103="Other", 3)</f>
        <v>3</v>
      </c>
      <c r="Q103" cm="1">
        <f t="array" ref="Q103">_xlfn.IFS(D103="Married",1, D103="Single",2,D103="Divorced",3,D103="Widowed",4)</f>
        <v>3</v>
      </c>
      <c r="R103">
        <f t="shared" si="11"/>
        <v>0</v>
      </c>
      <c r="S103">
        <f t="shared" si="12"/>
        <v>0</v>
      </c>
      <c r="T103">
        <f t="shared" si="13"/>
        <v>9</v>
      </c>
      <c r="U103">
        <f t="shared" si="14"/>
        <v>0</v>
      </c>
      <c r="V103">
        <f t="shared" si="15"/>
        <v>3</v>
      </c>
      <c r="W103">
        <f t="shared" si="16"/>
        <v>2</v>
      </c>
      <c r="X103">
        <f t="shared" si="17"/>
        <v>3</v>
      </c>
      <c r="Y103">
        <f t="shared" si="18"/>
        <v>2</v>
      </c>
      <c r="Z103">
        <f t="shared" si="19"/>
        <v>3</v>
      </c>
      <c r="AA103">
        <f t="shared" si="20"/>
        <v>6</v>
      </c>
      <c r="AB103">
        <f t="shared" si="21"/>
        <v>3</v>
      </c>
    </row>
    <row r="104" spans="1:28">
      <c r="A104">
        <v>103</v>
      </c>
      <c r="B104" s="3" t="s">
        <v>98</v>
      </c>
      <c r="C104" s="3" t="s">
        <v>108</v>
      </c>
      <c r="D104" s="3" t="s">
        <v>121</v>
      </c>
      <c r="E104" s="3" t="s">
        <v>105</v>
      </c>
      <c r="F104" s="3" t="s">
        <v>109</v>
      </c>
      <c r="G104" s="3" t="s">
        <v>110</v>
      </c>
      <c r="H104" s="3" t="s">
        <v>97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  <c r="P104" cm="1">
        <f t="array" ref="P104">_xlfn.IFS(C104="Male", 1, C104="Female", 2, C104="Other", 3)</f>
        <v>1</v>
      </c>
      <c r="Q104" cm="1">
        <f t="array" ref="Q104">_xlfn.IFS(D104="Married",1, D104="Single",2,D104="Divorced",3,D104="Widowed",4)</f>
        <v>2</v>
      </c>
      <c r="R104">
        <f t="shared" si="11"/>
        <v>1</v>
      </c>
      <c r="S104">
        <f t="shared" si="12"/>
        <v>1</v>
      </c>
      <c r="T104">
        <f t="shared" si="13"/>
        <v>6</v>
      </c>
      <c r="U104">
        <f t="shared" si="14"/>
        <v>2</v>
      </c>
      <c r="V104">
        <f t="shared" si="15"/>
        <v>2</v>
      </c>
      <c r="W104">
        <f t="shared" si="16"/>
        <v>2</v>
      </c>
      <c r="X104">
        <f t="shared" si="17"/>
        <v>4</v>
      </c>
      <c r="Y104">
        <f t="shared" si="18"/>
        <v>2</v>
      </c>
      <c r="Z104">
        <f t="shared" si="19"/>
        <v>2</v>
      </c>
      <c r="AA104">
        <f t="shared" si="20"/>
        <v>5</v>
      </c>
      <c r="AB104">
        <f t="shared" si="21"/>
        <v>0</v>
      </c>
    </row>
    <row r="105" spans="1:28">
      <c r="A105">
        <v>104</v>
      </c>
      <c r="B105" s="4" t="s">
        <v>125</v>
      </c>
      <c r="C105" s="4" t="s">
        <v>108</v>
      </c>
      <c r="D105" s="4" t="s">
        <v>100</v>
      </c>
      <c r="E105" s="4" t="s">
        <v>94</v>
      </c>
      <c r="F105" s="4" t="s">
        <v>117</v>
      </c>
      <c r="G105" s="4" t="s">
        <v>96</v>
      </c>
      <c r="H105" s="4" t="s">
        <v>97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  <c r="P105" cm="1">
        <f t="array" ref="P105">_xlfn.IFS(C105="Male", 1, C105="Female", 2, C105="Other", 3)</f>
        <v>1</v>
      </c>
      <c r="Q105" cm="1">
        <f t="array" ref="Q105">_xlfn.IFS(D105="Married",1, D105="Single",2,D105="Divorced",3,D105="Widowed",4)</f>
        <v>3</v>
      </c>
      <c r="R105">
        <f t="shared" si="11"/>
        <v>0</v>
      </c>
      <c r="S105">
        <f t="shared" si="12"/>
        <v>0</v>
      </c>
      <c r="T105">
        <f t="shared" si="13"/>
        <v>9</v>
      </c>
      <c r="U105">
        <f t="shared" si="14"/>
        <v>3</v>
      </c>
      <c r="V105">
        <f t="shared" si="15"/>
        <v>2</v>
      </c>
      <c r="W105">
        <f t="shared" si="16"/>
        <v>1</v>
      </c>
      <c r="X105">
        <f t="shared" si="17"/>
        <v>0</v>
      </c>
      <c r="Y105">
        <f t="shared" si="18"/>
        <v>1</v>
      </c>
      <c r="Z105">
        <f t="shared" si="19"/>
        <v>7</v>
      </c>
      <c r="AA105">
        <f t="shared" si="20"/>
        <v>0</v>
      </c>
      <c r="AB105">
        <f t="shared" si="21"/>
        <v>1</v>
      </c>
    </row>
    <row r="106" spans="1:28">
      <c r="A106">
        <v>105</v>
      </c>
      <c r="B106" s="3" t="s">
        <v>123</v>
      </c>
      <c r="C106" s="3" t="s">
        <v>99</v>
      </c>
      <c r="D106" s="3" t="s">
        <v>100</v>
      </c>
      <c r="E106" s="3" t="s">
        <v>105</v>
      </c>
      <c r="F106" s="3" t="s">
        <v>122</v>
      </c>
      <c r="G106" s="3" t="s">
        <v>110</v>
      </c>
      <c r="H106" s="3" t="s">
        <v>124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  <c r="P106" cm="1">
        <f t="array" ref="P106">_xlfn.IFS(C106="Male", 1, C106="Female", 2, C106="Other", 3)</f>
        <v>2</v>
      </c>
      <c r="Q106" cm="1">
        <f t="array" ref="Q106">_xlfn.IFS(D106="Married",1, D106="Single",2,D106="Divorced",3,D106="Widowed",4)</f>
        <v>3</v>
      </c>
      <c r="R106">
        <f t="shared" si="11"/>
        <v>1</v>
      </c>
      <c r="S106">
        <f t="shared" si="12"/>
        <v>0</v>
      </c>
      <c r="T106">
        <f t="shared" si="13"/>
        <v>6</v>
      </c>
      <c r="U106">
        <f t="shared" si="14"/>
        <v>3</v>
      </c>
      <c r="V106">
        <f t="shared" si="15"/>
        <v>1</v>
      </c>
      <c r="W106">
        <f t="shared" si="16"/>
        <v>2</v>
      </c>
      <c r="X106">
        <f t="shared" si="17"/>
        <v>1</v>
      </c>
      <c r="Y106">
        <f t="shared" si="18"/>
        <v>1</v>
      </c>
      <c r="Z106">
        <f t="shared" si="19"/>
        <v>6</v>
      </c>
      <c r="AA106">
        <f t="shared" si="20"/>
        <v>3</v>
      </c>
      <c r="AB106">
        <f t="shared" si="21"/>
        <v>1</v>
      </c>
    </row>
    <row r="107" spans="1:28">
      <c r="A107">
        <v>106</v>
      </c>
      <c r="B107" s="4" t="s">
        <v>104</v>
      </c>
      <c r="C107" s="4" t="s">
        <v>92</v>
      </c>
      <c r="D107" s="4" t="s">
        <v>100</v>
      </c>
      <c r="E107" s="4" t="s">
        <v>114</v>
      </c>
      <c r="F107" s="4" t="s">
        <v>119</v>
      </c>
      <c r="G107" s="4" t="s">
        <v>110</v>
      </c>
      <c r="H107" s="4" t="s">
        <v>115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  <c r="P107" cm="1">
        <f t="array" ref="P107">_xlfn.IFS(C107="Male", 1, C107="Female", 2, C107="Other", 3)</f>
        <v>3</v>
      </c>
      <c r="Q107" cm="1">
        <f t="array" ref="Q107">_xlfn.IFS(D107="Married",1, D107="Single",2,D107="Divorced",3,D107="Widowed",4)</f>
        <v>3</v>
      </c>
      <c r="R107">
        <f t="shared" si="11"/>
        <v>1</v>
      </c>
      <c r="S107">
        <f t="shared" si="12"/>
        <v>1</v>
      </c>
      <c r="T107">
        <f t="shared" si="13"/>
        <v>5</v>
      </c>
      <c r="U107">
        <f t="shared" si="14"/>
        <v>6</v>
      </c>
      <c r="V107">
        <f t="shared" si="15"/>
        <v>2</v>
      </c>
      <c r="W107">
        <f t="shared" si="16"/>
        <v>0</v>
      </c>
      <c r="X107">
        <f t="shared" si="17"/>
        <v>4</v>
      </c>
      <c r="Y107">
        <f t="shared" si="18"/>
        <v>2</v>
      </c>
      <c r="Z107">
        <f t="shared" si="19"/>
        <v>1</v>
      </c>
      <c r="AA107">
        <f t="shared" si="20"/>
        <v>4</v>
      </c>
      <c r="AB107">
        <f t="shared" si="21"/>
        <v>3</v>
      </c>
    </row>
    <row r="108" spans="1:28">
      <c r="A108">
        <v>107</v>
      </c>
      <c r="B108" s="3" t="s">
        <v>104</v>
      </c>
      <c r="C108" s="3" t="s">
        <v>108</v>
      </c>
      <c r="D108" s="3" t="s">
        <v>100</v>
      </c>
      <c r="E108" s="3" t="s">
        <v>114</v>
      </c>
      <c r="F108" s="3" t="s">
        <v>119</v>
      </c>
      <c r="G108" s="3" t="s">
        <v>110</v>
      </c>
      <c r="H108" s="3" t="s">
        <v>103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  <c r="P108" cm="1">
        <f t="array" ref="P108">_xlfn.IFS(C108="Male", 1, C108="Female", 2, C108="Other", 3)</f>
        <v>1</v>
      </c>
      <c r="Q108" cm="1">
        <f t="array" ref="Q108">_xlfn.IFS(D108="Married",1, D108="Single",2,D108="Divorced",3,D108="Widowed",4)</f>
        <v>3</v>
      </c>
      <c r="R108">
        <f t="shared" si="11"/>
        <v>1</v>
      </c>
      <c r="S108">
        <f t="shared" si="12"/>
        <v>0</v>
      </c>
      <c r="T108">
        <f t="shared" si="13"/>
        <v>6</v>
      </c>
      <c r="U108">
        <f t="shared" si="14"/>
        <v>1</v>
      </c>
      <c r="V108">
        <f t="shared" si="15"/>
        <v>1</v>
      </c>
      <c r="W108">
        <f t="shared" si="16"/>
        <v>2</v>
      </c>
      <c r="X108">
        <f t="shared" si="17"/>
        <v>4</v>
      </c>
      <c r="Y108">
        <f t="shared" si="18"/>
        <v>0</v>
      </c>
      <c r="Z108">
        <f t="shared" si="19"/>
        <v>6</v>
      </c>
      <c r="AA108">
        <f t="shared" si="20"/>
        <v>1</v>
      </c>
      <c r="AB108">
        <f t="shared" si="21"/>
        <v>2</v>
      </c>
    </row>
    <row r="109" spans="1:28">
      <c r="A109">
        <v>108</v>
      </c>
      <c r="B109" s="4" t="s">
        <v>118</v>
      </c>
      <c r="C109" s="4" t="s">
        <v>108</v>
      </c>
      <c r="D109" s="4" t="s">
        <v>93</v>
      </c>
      <c r="E109" s="4" t="s">
        <v>116</v>
      </c>
      <c r="F109" s="4" t="s">
        <v>122</v>
      </c>
      <c r="G109" s="4" t="s">
        <v>102</v>
      </c>
      <c r="H109" s="4" t="s">
        <v>115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  <c r="P109" cm="1">
        <f t="array" ref="P109">_xlfn.IFS(C109="Male", 1, C109="Female", 2, C109="Other", 3)</f>
        <v>1</v>
      </c>
      <c r="Q109" cm="1">
        <f t="array" ref="Q109">_xlfn.IFS(D109="Married",1, D109="Single",2,D109="Divorced",3,D109="Widowed",4)</f>
        <v>4</v>
      </c>
      <c r="R109">
        <f t="shared" si="11"/>
        <v>0</v>
      </c>
      <c r="S109">
        <f t="shared" si="12"/>
        <v>1</v>
      </c>
      <c r="T109">
        <f t="shared" si="13"/>
        <v>8</v>
      </c>
      <c r="U109">
        <f t="shared" si="14"/>
        <v>5</v>
      </c>
      <c r="V109">
        <f t="shared" si="15"/>
        <v>0</v>
      </c>
      <c r="W109">
        <f t="shared" si="16"/>
        <v>2</v>
      </c>
      <c r="X109">
        <f t="shared" si="17"/>
        <v>2</v>
      </c>
      <c r="Y109">
        <f t="shared" si="18"/>
        <v>1</v>
      </c>
      <c r="Z109">
        <f t="shared" si="19"/>
        <v>4</v>
      </c>
      <c r="AA109">
        <f t="shared" si="20"/>
        <v>6</v>
      </c>
      <c r="AB109">
        <f t="shared" si="21"/>
        <v>0</v>
      </c>
    </row>
    <row r="110" spans="1:28">
      <c r="A110">
        <v>109</v>
      </c>
      <c r="B110" s="3" t="s">
        <v>91</v>
      </c>
      <c r="C110" s="3" t="s">
        <v>92</v>
      </c>
      <c r="D110" s="3" t="s">
        <v>121</v>
      </c>
      <c r="E110" s="3" t="s">
        <v>94</v>
      </c>
      <c r="F110" s="3" t="s">
        <v>109</v>
      </c>
      <c r="G110" s="3" t="s">
        <v>110</v>
      </c>
      <c r="H110" s="3" t="s">
        <v>120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  <c r="P110" cm="1">
        <f t="array" ref="P110">_xlfn.IFS(C110="Male", 1, C110="Female", 2, C110="Other", 3)</f>
        <v>3</v>
      </c>
      <c r="Q110" cm="1">
        <f t="array" ref="Q110">_xlfn.IFS(D110="Married",1, D110="Single",2,D110="Divorced",3,D110="Widowed",4)</f>
        <v>2</v>
      </c>
      <c r="R110">
        <f t="shared" si="11"/>
        <v>1</v>
      </c>
      <c r="S110">
        <f t="shared" si="12"/>
        <v>1</v>
      </c>
      <c r="T110">
        <f t="shared" si="13"/>
        <v>0</v>
      </c>
      <c r="U110">
        <f t="shared" si="14"/>
        <v>3</v>
      </c>
      <c r="V110">
        <f t="shared" si="15"/>
        <v>3</v>
      </c>
      <c r="W110">
        <f t="shared" si="16"/>
        <v>0</v>
      </c>
      <c r="X110">
        <f t="shared" si="17"/>
        <v>4</v>
      </c>
      <c r="Y110">
        <f t="shared" si="18"/>
        <v>2</v>
      </c>
      <c r="Z110">
        <f t="shared" si="19"/>
        <v>2</v>
      </c>
      <c r="AA110">
        <f t="shared" si="20"/>
        <v>6</v>
      </c>
      <c r="AB110">
        <f t="shared" si="21"/>
        <v>3</v>
      </c>
    </row>
    <row r="111" spans="1:28">
      <c r="A111">
        <v>110</v>
      </c>
      <c r="B111" s="4" t="s">
        <v>104</v>
      </c>
      <c r="C111" s="4" t="s">
        <v>99</v>
      </c>
      <c r="D111" s="4" t="s">
        <v>93</v>
      </c>
      <c r="E111" s="4" t="s">
        <v>105</v>
      </c>
      <c r="F111" s="4" t="s">
        <v>109</v>
      </c>
      <c r="G111" s="4" t="s">
        <v>110</v>
      </c>
      <c r="H111" s="4" t="s">
        <v>112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  <c r="P111" cm="1">
        <f t="array" ref="P111">_xlfn.IFS(C111="Male", 1, C111="Female", 2, C111="Other", 3)</f>
        <v>2</v>
      </c>
      <c r="Q111" cm="1">
        <f t="array" ref="Q111">_xlfn.IFS(D111="Married",1, D111="Single",2,D111="Divorced",3,D111="Widowed",4)</f>
        <v>4</v>
      </c>
      <c r="R111">
        <f t="shared" si="11"/>
        <v>1</v>
      </c>
      <c r="S111">
        <f t="shared" si="12"/>
        <v>0</v>
      </c>
      <c r="T111">
        <f t="shared" si="13"/>
        <v>0</v>
      </c>
      <c r="U111">
        <f t="shared" si="14"/>
        <v>5</v>
      </c>
      <c r="V111">
        <f t="shared" si="15"/>
        <v>2</v>
      </c>
      <c r="W111">
        <f t="shared" si="16"/>
        <v>1</v>
      </c>
      <c r="X111">
        <f t="shared" si="17"/>
        <v>1</v>
      </c>
      <c r="Y111">
        <f t="shared" si="18"/>
        <v>0</v>
      </c>
      <c r="Z111">
        <f t="shared" si="19"/>
        <v>0</v>
      </c>
      <c r="AA111">
        <f t="shared" si="20"/>
        <v>4</v>
      </c>
      <c r="AB111">
        <f t="shared" si="21"/>
        <v>3</v>
      </c>
    </row>
    <row r="112" spans="1:28">
      <c r="A112">
        <v>111</v>
      </c>
      <c r="B112" s="3" t="s">
        <v>118</v>
      </c>
      <c r="C112" s="3" t="s">
        <v>99</v>
      </c>
      <c r="D112" s="3" t="s">
        <v>93</v>
      </c>
      <c r="E112" s="3" t="s">
        <v>116</v>
      </c>
      <c r="F112" s="3" t="s">
        <v>109</v>
      </c>
      <c r="G112" s="3" t="s">
        <v>110</v>
      </c>
      <c r="H112" s="3" t="s">
        <v>107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  <c r="P112" cm="1">
        <f t="array" ref="P112">_xlfn.IFS(C112="Male", 1, C112="Female", 2, C112="Other", 3)</f>
        <v>2</v>
      </c>
      <c r="Q112" cm="1">
        <f t="array" ref="Q112">_xlfn.IFS(D112="Married",1, D112="Single",2,D112="Divorced",3,D112="Widowed",4)</f>
        <v>4</v>
      </c>
      <c r="R112">
        <f t="shared" si="11"/>
        <v>1</v>
      </c>
      <c r="S112">
        <f t="shared" si="12"/>
        <v>1</v>
      </c>
      <c r="T112">
        <f t="shared" si="13"/>
        <v>5</v>
      </c>
      <c r="U112">
        <f t="shared" si="14"/>
        <v>0</v>
      </c>
      <c r="V112">
        <f t="shared" si="15"/>
        <v>0</v>
      </c>
      <c r="W112">
        <f t="shared" si="16"/>
        <v>0</v>
      </c>
      <c r="X112">
        <f t="shared" si="17"/>
        <v>3</v>
      </c>
      <c r="Y112">
        <f t="shared" si="18"/>
        <v>1</v>
      </c>
      <c r="Z112">
        <f t="shared" si="19"/>
        <v>5</v>
      </c>
      <c r="AA112">
        <f t="shared" si="20"/>
        <v>4</v>
      </c>
      <c r="AB112">
        <f t="shared" si="21"/>
        <v>0</v>
      </c>
    </row>
    <row r="113" spans="1:28">
      <c r="A113">
        <v>112</v>
      </c>
      <c r="B113" s="4" t="s">
        <v>125</v>
      </c>
      <c r="C113" s="4" t="s">
        <v>108</v>
      </c>
      <c r="D113" s="4" t="s">
        <v>100</v>
      </c>
      <c r="E113" s="4" t="s">
        <v>94</v>
      </c>
      <c r="F113" s="4" t="s">
        <v>106</v>
      </c>
      <c r="G113" s="4" t="s">
        <v>96</v>
      </c>
      <c r="H113" s="4" t="s">
        <v>103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  <c r="P113" cm="1">
        <f t="array" ref="P113">_xlfn.IFS(C113="Male", 1, C113="Female", 2, C113="Other", 3)</f>
        <v>1</v>
      </c>
      <c r="Q113" cm="1">
        <f t="array" ref="Q113">_xlfn.IFS(D113="Married",1, D113="Single",2,D113="Divorced",3,D113="Widowed",4)</f>
        <v>3</v>
      </c>
      <c r="R113">
        <f t="shared" si="11"/>
        <v>0</v>
      </c>
      <c r="S113">
        <f t="shared" si="12"/>
        <v>1</v>
      </c>
      <c r="T113">
        <f t="shared" si="13"/>
        <v>9</v>
      </c>
      <c r="U113">
        <f t="shared" si="14"/>
        <v>1</v>
      </c>
      <c r="V113">
        <f t="shared" si="15"/>
        <v>1</v>
      </c>
      <c r="W113">
        <f t="shared" si="16"/>
        <v>2</v>
      </c>
      <c r="X113">
        <f t="shared" si="17"/>
        <v>4</v>
      </c>
      <c r="Y113">
        <f t="shared" si="18"/>
        <v>1</v>
      </c>
      <c r="Z113">
        <f t="shared" si="19"/>
        <v>3</v>
      </c>
      <c r="AA113">
        <f t="shared" si="20"/>
        <v>1</v>
      </c>
      <c r="AB113">
        <f t="shared" si="21"/>
        <v>3</v>
      </c>
    </row>
    <row r="114" spans="1:28">
      <c r="A114">
        <v>113</v>
      </c>
      <c r="B114" s="3" t="s">
        <v>98</v>
      </c>
      <c r="C114" s="3" t="s">
        <v>92</v>
      </c>
      <c r="D114" s="3" t="s">
        <v>113</v>
      </c>
      <c r="E114" s="3" t="s">
        <v>116</v>
      </c>
      <c r="F114" s="3" t="s">
        <v>109</v>
      </c>
      <c r="G114" s="3" t="s">
        <v>96</v>
      </c>
      <c r="H114" s="3" t="s">
        <v>97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  <c r="P114" cm="1">
        <f t="array" ref="P114">_xlfn.IFS(C114="Male", 1, C114="Female", 2, C114="Other", 3)</f>
        <v>3</v>
      </c>
      <c r="Q114" cm="1">
        <f t="array" ref="Q114">_xlfn.IFS(D114="Married",1, D114="Single",2,D114="Divorced",3,D114="Widowed",4)</f>
        <v>1</v>
      </c>
      <c r="R114">
        <f t="shared" si="11"/>
        <v>0</v>
      </c>
      <c r="S114">
        <f t="shared" si="12"/>
        <v>1</v>
      </c>
      <c r="T114">
        <f t="shared" si="13"/>
        <v>2</v>
      </c>
      <c r="U114">
        <f t="shared" si="14"/>
        <v>1</v>
      </c>
      <c r="V114">
        <f t="shared" si="15"/>
        <v>1</v>
      </c>
      <c r="W114">
        <f t="shared" si="16"/>
        <v>1</v>
      </c>
      <c r="X114">
        <f t="shared" si="17"/>
        <v>1</v>
      </c>
      <c r="Y114">
        <f t="shared" si="18"/>
        <v>0</v>
      </c>
      <c r="Z114">
        <f t="shared" si="19"/>
        <v>0</v>
      </c>
      <c r="AA114">
        <f t="shared" si="20"/>
        <v>1</v>
      </c>
      <c r="AB114">
        <f t="shared" si="21"/>
        <v>1</v>
      </c>
    </row>
    <row r="115" spans="1:28">
      <c r="A115">
        <v>114</v>
      </c>
      <c r="B115" s="4" t="s">
        <v>98</v>
      </c>
      <c r="C115" s="4" t="s">
        <v>99</v>
      </c>
      <c r="D115" s="4" t="s">
        <v>113</v>
      </c>
      <c r="E115" s="4" t="s">
        <v>114</v>
      </c>
      <c r="F115" s="4" t="s">
        <v>95</v>
      </c>
      <c r="G115" s="4" t="s">
        <v>102</v>
      </c>
      <c r="H115" s="4" t="s">
        <v>103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  <c r="P115" cm="1">
        <f t="array" ref="P115">_xlfn.IFS(C115="Male", 1, C115="Female", 2, C115="Other", 3)</f>
        <v>2</v>
      </c>
      <c r="Q115" cm="1">
        <f t="array" ref="Q115">_xlfn.IFS(D115="Married",1, D115="Single",2,D115="Divorced",3,D115="Widowed",4)</f>
        <v>1</v>
      </c>
      <c r="R115">
        <f t="shared" si="11"/>
        <v>0</v>
      </c>
      <c r="S115">
        <f t="shared" si="12"/>
        <v>1</v>
      </c>
      <c r="T115">
        <f t="shared" si="13"/>
        <v>2</v>
      </c>
      <c r="U115">
        <f t="shared" si="14"/>
        <v>2</v>
      </c>
      <c r="V115">
        <f t="shared" si="15"/>
        <v>2</v>
      </c>
      <c r="W115">
        <f t="shared" si="16"/>
        <v>0</v>
      </c>
      <c r="X115">
        <f t="shared" si="17"/>
        <v>3</v>
      </c>
      <c r="Y115">
        <f t="shared" si="18"/>
        <v>0</v>
      </c>
      <c r="Z115">
        <f t="shared" si="19"/>
        <v>2</v>
      </c>
      <c r="AA115">
        <f t="shared" si="20"/>
        <v>5</v>
      </c>
      <c r="AB115">
        <f t="shared" si="21"/>
        <v>2</v>
      </c>
    </row>
    <row r="116" spans="1:28">
      <c r="A116">
        <v>115</v>
      </c>
      <c r="B116" s="3" t="s">
        <v>98</v>
      </c>
      <c r="C116" s="3" t="s">
        <v>92</v>
      </c>
      <c r="D116" s="3" t="s">
        <v>93</v>
      </c>
      <c r="E116" s="3" t="s">
        <v>94</v>
      </c>
      <c r="F116" s="3" t="s">
        <v>101</v>
      </c>
      <c r="G116" s="3" t="s">
        <v>102</v>
      </c>
      <c r="H116" s="3" t="s">
        <v>112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  <c r="P116" cm="1">
        <f t="array" ref="P116">_xlfn.IFS(C116="Male", 1, C116="Female", 2, C116="Other", 3)</f>
        <v>3</v>
      </c>
      <c r="Q116" cm="1">
        <f t="array" ref="Q116">_xlfn.IFS(D116="Married",1, D116="Single",2,D116="Divorced",3,D116="Widowed",4)</f>
        <v>4</v>
      </c>
      <c r="R116">
        <f t="shared" si="11"/>
        <v>0</v>
      </c>
      <c r="S116">
        <f t="shared" si="12"/>
        <v>0</v>
      </c>
      <c r="T116">
        <f t="shared" si="13"/>
        <v>9</v>
      </c>
      <c r="U116">
        <f t="shared" si="14"/>
        <v>4</v>
      </c>
      <c r="V116">
        <f t="shared" si="15"/>
        <v>0</v>
      </c>
      <c r="W116">
        <f t="shared" si="16"/>
        <v>0</v>
      </c>
      <c r="X116">
        <f t="shared" si="17"/>
        <v>3</v>
      </c>
      <c r="Y116">
        <f t="shared" si="18"/>
        <v>0</v>
      </c>
      <c r="Z116">
        <f t="shared" si="19"/>
        <v>7</v>
      </c>
      <c r="AA116">
        <f t="shared" si="20"/>
        <v>6</v>
      </c>
      <c r="AB116">
        <f t="shared" si="21"/>
        <v>3</v>
      </c>
    </row>
    <row r="117" spans="1:28">
      <c r="A117">
        <v>116</v>
      </c>
      <c r="B117" s="4" t="s">
        <v>104</v>
      </c>
      <c r="C117" s="4" t="s">
        <v>92</v>
      </c>
      <c r="D117" s="4" t="s">
        <v>93</v>
      </c>
      <c r="E117" s="4" t="s">
        <v>116</v>
      </c>
      <c r="F117" s="4" t="s">
        <v>109</v>
      </c>
      <c r="G117" s="4" t="s">
        <v>96</v>
      </c>
      <c r="H117" s="4" t="s">
        <v>97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  <c r="P117" cm="1">
        <f t="array" ref="P117">_xlfn.IFS(C117="Male", 1, C117="Female", 2, C117="Other", 3)</f>
        <v>3</v>
      </c>
      <c r="Q117" cm="1">
        <f t="array" ref="Q117">_xlfn.IFS(D117="Married",1, D117="Single",2,D117="Divorced",3,D117="Widowed",4)</f>
        <v>4</v>
      </c>
      <c r="R117">
        <f t="shared" si="11"/>
        <v>0</v>
      </c>
      <c r="S117">
        <f t="shared" si="12"/>
        <v>1</v>
      </c>
      <c r="T117">
        <f t="shared" si="13"/>
        <v>6</v>
      </c>
      <c r="U117">
        <f t="shared" si="14"/>
        <v>1</v>
      </c>
      <c r="V117">
        <f t="shared" si="15"/>
        <v>3</v>
      </c>
      <c r="W117">
        <f t="shared" si="16"/>
        <v>2</v>
      </c>
      <c r="X117">
        <f t="shared" si="17"/>
        <v>1</v>
      </c>
      <c r="Y117">
        <f t="shared" si="18"/>
        <v>2</v>
      </c>
      <c r="Z117">
        <f t="shared" si="19"/>
        <v>0</v>
      </c>
      <c r="AA117">
        <f t="shared" si="20"/>
        <v>2</v>
      </c>
      <c r="AB117">
        <f t="shared" si="21"/>
        <v>0</v>
      </c>
    </row>
    <row r="118" spans="1:28">
      <c r="A118">
        <v>117</v>
      </c>
      <c r="B118" s="3" t="s">
        <v>125</v>
      </c>
      <c r="C118" s="3" t="s">
        <v>108</v>
      </c>
      <c r="D118" s="3" t="s">
        <v>100</v>
      </c>
      <c r="E118" s="3" t="s">
        <v>116</v>
      </c>
      <c r="F118" s="3" t="s">
        <v>122</v>
      </c>
      <c r="G118" s="3" t="s">
        <v>102</v>
      </c>
      <c r="H118" s="3" t="s">
        <v>112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  <c r="P118" cm="1">
        <f t="array" ref="P118">_xlfn.IFS(C118="Male", 1, C118="Female", 2, C118="Other", 3)</f>
        <v>1</v>
      </c>
      <c r="Q118" cm="1">
        <f t="array" ref="Q118">_xlfn.IFS(D118="Married",1, D118="Single",2,D118="Divorced",3,D118="Widowed",4)</f>
        <v>3</v>
      </c>
      <c r="R118">
        <f t="shared" si="11"/>
        <v>0</v>
      </c>
      <c r="S118">
        <f t="shared" si="12"/>
        <v>1</v>
      </c>
      <c r="T118">
        <f t="shared" si="13"/>
        <v>7</v>
      </c>
      <c r="U118">
        <f t="shared" si="14"/>
        <v>2</v>
      </c>
      <c r="V118">
        <f t="shared" si="15"/>
        <v>2</v>
      </c>
      <c r="W118">
        <f t="shared" si="16"/>
        <v>0</v>
      </c>
      <c r="X118">
        <f t="shared" si="17"/>
        <v>0</v>
      </c>
      <c r="Y118">
        <f t="shared" si="18"/>
        <v>0</v>
      </c>
      <c r="Z118">
        <f t="shared" si="19"/>
        <v>7</v>
      </c>
      <c r="AA118">
        <f t="shared" si="20"/>
        <v>3</v>
      </c>
      <c r="AB118">
        <f t="shared" si="21"/>
        <v>2</v>
      </c>
    </row>
    <row r="119" spans="1:28">
      <c r="A119">
        <v>118</v>
      </c>
      <c r="B119" s="4" t="s">
        <v>104</v>
      </c>
      <c r="C119" s="4" t="s">
        <v>99</v>
      </c>
      <c r="D119" s="4" t="s">
        <v>93</v>
      </c>
      <c r="E119" s="4" t="s">
        <v>105</v>
      </c>
      <c r="F119" s="4" t="s">
        <v>101</v>
      </c>
      <c r="G119" s="4" t="s">
        <v>96</v>
      </c>
      <c r="H119" s="4" t="s">
        <v>97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  <c r="P119" cm="1">
        <f t="array" ref="P119">_xlfn.IFS(C119="Male", 1, C119="Female", 2, C119="Other", 3)</f>
        <v>2</v>
      </c>
      <c r="Q119" cm="1">
        <f t="array" ref="Q119">_xlfn.IFS(D119="Married",1, D119="Single",2,D119="Divorced",3,D119="Widowed",4)</f>
        <v>4</v>
      </c>
      <c r="R119">
        <f t="shared" si="11"/>
        <v>0</v>
      </c>
      <c r="S119">
        <f t="shared" si="12"/>
        <v>1</v>
      </c>
      <c r="T119">
        <f t="shared" si="13"/>
        <v>6</v>
      </c>
      <c r="U119">
        <f t="shared" si="14"/>
        <v>4</v>
      </c>
      <c r="V119">
        <f t="shared" si="15"/>
        <v>3</v>
      </c>
      <c r="W119">
        <f t="shared" si="16"/>
        <v>0</v>
      </c>
      <c r="X119">
        <f t="shared" si="17"/>
        <v>0</v>
      </c>
      <c r="Y119">
        <f t="shared" si="18"/>
        <v>2</v>
      </c>
      <c r="Z119">
        <f t="shared" si="19"/>
        <v>4</v>
      </c>
      <c r="AA119">
        <f t="shared" si="20"/>
        <v>4</v>
      </c>
      <c r="AB119">
        <f t="shared" si="21"/>
        <v>0</v>
      </c>
    </row>
    <row r="120" spans="1:28">
      <c r="A120">
        <v>119</v>
      </c>
      <c r="B120" s="3" t="s">
        <v>91</v>
      </c>
      <c r="C120" s="3" t="s">
        <v>108</v>
      </c>
      <c r="D120" s="3" t="s">
        <v>100</v>
      </c>
      <c r="E120" s="3" t="s">
        <v>116</v>
      </c>
      <c r="F120" s="3" t="s">
        <v>106</v>
      </c>
      <c r="G120" s="3" t="s">
        <v>110</v>
      </c>
      <c r="H120" s="3" t="s">
        <v>103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  <c r="P120" cm="1">
        <f t="array" ref="P120">_xlfn.IFS(C120="Male", 1, C120="Female", 2, C120="Other", 3)</f>
        <v>1</v>
      </c>
      <c r="Q120" cm="1">
        <f t="array" ref="Q120">_xlfn.IFS(D120="Married",1, D120="Single",2,D120="Divorced",3,D120="Widowed",4)</f>
        <v>3</v>
      </c>
      <c r="R120">
        <f t="shared" si="11"/>
        <v>1</v>
      </c>
      <c r="S120">
        <f t="shared" si="12"/>
        <v>1</v>
      </c>
      <c r="T120">
        <f t="shared" si="13"/>
        <v>7</v>
      </c>
      <c r="U120">
        <f t="shared" si="14"/>
        <v>2</v>
      </c>
      <c r="V120">
        <f t="shared" si="15"/>
        <v>1</v>
      </c>
      <c r="W120">
        <f t="shared" si="16"/>
        <v>2</v>
      </c>
      <c r="X120">
        <f t="shared" si="17"/>
        <v>0</v>
      </c>
      <c r="Y120">
        <f t="shared" si="18"/>
        <v>2</v>
      </c>
      <c r="Z120">
        <f t="shared" si="19"/>
        <v>7</v>
      </c>
      <c r="AA120">
        <f t="shared" si="20"/>
        <v>5</v>
      </c>
      <c r="AB120">
        <f t="shared" si="21"/>
        <v>2</v>
      </c>
    </row>
    <row r="121" spans="1:28">
      <c r="A121">
        <v>120</v>
      </c>
      <c r="B121" s="4" t="s">
        <v>104</v>
      </c>
      <c r="C121" s="4" t="s">
        <v>99</v>
      </c>
      <c r="D121" s="4" t="s">
        <v>113</v>
      </c>
      <c r="E121" s="4" t="s">
        <v>94</v>
      </c>
      <c r="F121" s="4" t="s">
        <v>122</v>
      </c>
      <c r="G121" s="4" t="s">
        <v>110</v>
      </c>
      <c r="H121" s="4" t="s">
        <v>97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  <c r="P121" cm="1">
        <f t="array" ref="P121">_xlfn.IFS(C121="Male", 1, C121="Female", 2, C121="Other", 3)</f>
        <v>2</v>
      </c>
      <c r="Q121" cm="1">
        <f t="array" ref="Q121">_xlfn.IFS(D121="Married",1, D121="Single",2,D121="Divorced",3,D121="Widowed",4)</f>
        <v>1</v>
      </c>
      <c r="R121">
        <f t="shared" si="11"/>
        <v>1</v>
      </c>
      <c r="S121">
        <f t="shared" si="12"/>
        <v>0</v>
      </c>
      <c r="T121">
        <f t="shared" si="13"/>
        <v>1</v>
      </c>
      <c r="U121">
        <f t="shared" si="14"/>
        <v>6</v>
      </c>
      <c r="V121">
        <f t="shared" si="15"/>
        <v>1</v>
      </c>
      <c r="W121">
        <f t="shared" si="16"/>
        <v>0</v>
      </c>
      <c r="X121">
        <f t="shared" si="17"/>
        <v>2</v>
      </c>
      <c r="Y121">
        <f t="shared" si="18"/>
        <v>1</v>
      </c>
      <c r="Z121">
        <f t="shared" si="19"/>
        <v>5</v>
      </c>
      <c r="AA121">
        <f t="shared" si="20"/>
        <v>1</v>
      </c>
      <c r="AB121">
        <f t="shared" si="21"/>
        <v>2</v>
      </c>
    </row>
    <row r="122" spans="1:28">
      <c r="A122">
        <v>121</v>
      </c>
      <c r="B122" s="3" t="s">
        <v>125</v>
      </c>
      <c r="C122" s="3" t="s">
        <v>99</v>
      </c>
      <c r="D122" s="3" t="s">
        <v>113</v>
      </c>
      <c r="E122" s="3" t="s">
        <v>94</v>
      </c>
      <c r="F122" s="3" t="s">
        <v>101</v>
      </c>
      <c r="G122" s="3" t="s">
        <v>102</v>
      </c>
      <c r="H122" s="3" t="s">
        <v>97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  <c r="P122" cm="1">
        <f t="array" ref="P122">_xlfn.IFS(C122="Male", 1, C122="Female", 2, C122="Other", 3)</f>
        <v>2</v>
      </c>
      <c r="Q122" cm="1">
        <f t="array" ref="Q122">_xlfn.IFS(D122="Married",1, D122="Single",2,D122="Divorced",3,D122="Widowed",4)</f>
        <v>1</v>
      </c>
      <c r="R122">
        <f t="shared" si="11"/>
        <v>0</v>
      </c>
      <c r="S122">
        <f t="shared" si="12"/>
        <v>0</v>
      </c>
      <c r="T122">
        <f t="shared" si="13"/>
        <v>4</v>
      </c>
      <c r="U122">
        <f t="shared" si="14"/>
        <v>5</v>
      </c>
      <c r="V122">
        <f t="shared" si="15"/>
        <v>1</v>
      </c>
      <c r="W122">
        <f t="shared" si="16"/>
        <v>1</v>
      </c>
      <c r="X122">
        <f t="shared" si="17"/>
        <v>3</v>
      </c>
      <c r="Y122">
        <f t="shared" si="18"/>
        <v>2</v>
      </c>
      <c r="Z122">
        <f t="shared" si="19"/>
        <v>4</v>
      </c>
      <c r="AA122">
        <f t="shared" si="20"/>
        <v>3</v>
      </c>
      <c r="AB122">
        <f t="shared" si="21"/>
        <v>3</v>
      </c>
    </row>
    <row r="123" spans="1:28">
      <c r="A123">
        <v>122</v>
      </c>
      <c r="B123" s="4" t="s">
        <v>125</v>
      </c>
      <c r="C123" s="4" t="s">
        <v>99</v>
      </c>
      <c r="D123" s="4" t="s">
        <v>121</v>
      </c>
      <c r="E123" s="4" t="s">
        <v>105</v>
      </c>
      <c r="F123" s="4" t="s">
        <v>122</v>
      </c>
      <c r="G123" s="4" t="s">
        <v>96</v>
      </c>
      <c r="H123" s="4" t="s">
        <v>120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  <c r="P123" cm="1">
        <f t="array" ref="P123">_xlfn.IFS(C123="Male", 1, C123="Female", 2, C123="Other", 3)</f>
        <v>2</v>
      </c>
      <c r="Q123" cm="1">
        <f t="array" ref="Q123">_xlfn.IFS(D123="Married",1, D123="Single",2,D123="Divorced",3,D123="Widowed",4)</f>
        <v>2</v>
      </c>
      <c r="R123">
        <f t="shared" si="11"/>
        <v>0</v>
      </c>
      <c r="S123">
        <f t="shared" si="12"/>
        <v>1</v>
      </c>
      <c r="T123">
        <f t="shared" si="13"/>
        <v>5</v>
      </c>
      <c r="U123">
        <f t="shared" si="14"/>
        <v>4</v>
      </c>
      <c r="V123">
        <f t="shared" si="15"/>
        <v>2</v>
      </c>
      <c r="W123">
        <f t="shared" si="16"/>
        <v>2</v>
      </c>
      <c r="X123">
        <f t="shared" si="17"/>
        <v>0</v>
      </c>
      <c r="Y123">
        <f t="shared" si="18"/>
        <v>2</v>
      </c>
      <c r="Z123">
        <f t="shared" si="19"/>
        <v>1</v>
      </c>
      <c r="AA123">
        <f t="shared" si="20"/>
        <v>1</v>
      </c>
      <c r="AB123">
        <f t="shared" si="21"/>
        <v>1</v>
      </c>
    </row>
    <row r="124" spans="1:28">
      <c r="A124">
        <v>123</v>
      </c>
      <c r="B124" s="3" t="s">
        <v>91</v>
      </c>
      <c r="C124" s="3" t="s">
        <v>99</v>
      </c>
      <c r="D124" s="3" t="s">
        <v>113</v>
      </c>
      <c r="E124" s="3" t="s">
        <v>94</v>
      </c>
      <c r="F124" s="3" t="s">
        <v>106</v>
      </c>
      <c r="G124" s="3" t="s">
        <v>96</v>
      </c>
      <c r="H124" s="3" t="s">
        <v>115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  <c r="P124" cm="1">
        <f t="array" ref="P124">_xlfn.IFS(C124="Male", 1, C124="Female", 2, C124="Other", 3)</f>
        <v>2</v>
      </c>
      <c r="Q124" cm="1">
        <f t="array" ref="Q124">_xlfn.IFS(D124="Married",1, D124="Single",2,D124="Divorced",3,D124="Widowed",4)</f>
        <v>1</v>
      </c>
      <c r="R124">
        <f t="shared" si="11"/>
        <v>0</v>
      </c>
      <c r="S124">
        <f t="shared" si="12"/>
        <v>0</v>
      </c>
      <c r="T124">
        <f t="shared" si="13"/>
        <v>0</v>
      </c>
      <c r="U124">
        <f t="shared" si="14"/>
        <v>2</v>
      </c>
      <c r="V124">
        <f t="shared" si="15"/>
        <v>2</v>
      </c>
      <c r="W124">
        <f t="shared" si="16"/>
        <v>0</v>
      </c>
      <c r="X124">
        <f t="shared" si="17"/>
        <v>4</v>
      </c>
      <c r="Y124">
        <f t="shared" si="18"/>
        <v>2</v>
      </c>
      <c r="Z124">
        <f t="shared" si="19"/>
        <v>6</v>
      </c>
      <c r="AA124">
        <f t="shared" si="20"/>
        <v>6</v>
      </c>
      <c r="AB124">
        <f t="shared" si="21"/>
        <v>3</v>
      </c>
    </row>
    <row r="125" spans="1:28">
      <c r="A125">
        <v>124</v>
      </c>
      <c r="B125" s="4" t="s">
        <v>125</v>
      </c>
      <c r="C125" s="4" t="s">
        <v>99</v>
      </c>
      <c r="D125" s="4" t="s">
        <v>93</v>
      </c>
      <c r="E125" s="4" t="s">
        <v>114</v>
      </c>
      <c r="F125" s="4" t="s">
        <v>95</v>
      </c>
      <c r="G125" s="4" t="s">
        <v>102</v>
      </c>
      <c r="H125" s="4" t="s">
        <v>115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  <c r="P125" cm="1">
        <f t="array" ref="P125">_xlfn.IFS(C125="Male", 1, C125="Female", 2, C125="Other", 3)</f>
        <v>2</v>
      </c>
      <c r="Q125" cm="1">
        <f t="array" ref="Q125">_xlfn.IFS(D125="Married",1, D125="Single",2,D125="Divorced",3,D125="Widowed",4)</f>
        <v>4</v>
      </c>
      <c r="R125">
        <f t="shared" si="11"/>
        <v>0</v>
      </c>
      <c r="S125">
        <f t="shared" si="12"/>
        <v>0</v>
      </c>
      <c r="T125">
        <f t="shared" si="13"/>
        <v>7</v>
      </c>
      <c r="U125">
        <f t="shared" si="14"/>
        <v>5</v>
      </c>
      <c r="V125">
        <f t="shared" si="15"/>
        <v>1</v>
      </c>
      <c r="W125">
        <f t="shared" si="16"/>
        <v>1</v>
      </c>
      <c r="X125">
        <f t="shared" si="17"/>
        <v>4</v>
      </c>
      <c r="Y125">
        <f t="shared" si="18"/>
        <v>1</v>
      </c>
      <c r="Z125">
        <f t="shared" si="19"/>
        <v>1</v>
      </c>
      <c r="AA125">
        <f t="shared" si="20"/>
        <v>1</v>
      </c>
      <c r="AB125">
        <f t="shared" si="21"/>
        <v>0</v>
      </c>
    </row>
    <row r="126" spans="1:28">
      <c r="A126">
        <v>125</v>
      </c>
      <c r="B126" s="3" t="s">
        <v>125</v>
      </c>
      <c r="C126" s="3" t="s">
        <v>92</v>
      </c>
      <c r="D126" s="3" t="s">
        <v>113</v>
      </c>
      <c r="E126" s="3" t="s">
        <v>94</v>
      </c>
      <c r="F126" s="3" t="s">
        <v>106</v>
      </c>
      <c r="G126" s="3" t="s">
        <v>96</v>
      </c>
      <c r="H126" s="3" t="s">
        <v>107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  <c r="P126" cm="1">
        <f t="array" ref="P126">_xlfn.IFS(C126="Male", 1, C126="Female", 2, C126="Other", 3)</f>
        <v>3</v>
      </c>
      <c r="Q126" cm="1">
        <f t="array" ref="Q126">_xlfn.IFS(D126="Married",1, D126="Single",2,D126="Divorced",3,D126="Widowed",4)</f>
        <v>1</v>
      </c>
      <c r="R126">
        <f t="shared" si="11"/>
        <v>0</v>
      </c>
      <c r="S126">
        <f t="shared" si="12"/>
        <v>1</v>
      </c>
      <c r="T126">
        <f t="shared" si="13"/>
        <v>5</v>
      </c>
      <c r="U126">
        <f t="shared" si="14"/>
        <v>4</v>
      </c>
      <c r="V126">
        <f t="shared" si="15"/>
        <v>0</v>
      </c>
      <c r="W126">
        <f t="shared" si="16"/>
        <v>1</v>
      </c>
      <c r="X126">
        <f t="shared" si="17"/>
        <v>3</v>
      </c>
      <c r="Y126">
        <f t="shared" si="18"/>
        <v>1</v>
      </c>
      <c r="Z126">
        <f t="shared" si="19"/>
        <v>1</v>
      </c>
      <c r="AA126">
        <f t="shared" si="20"/>
        <v>4</v>
      </c>
      <c r="AB126">
        <f t="shared" si="21"/>
        <v>0</v>
      </c>
    </row>
    <row r="127" spans="1:28">
      <c r="A127">
        <v>126</v>
      </c>
      <c r="B127" s="4" t="s">
        <v>98</v>
      </c>
      <c r="C127" s="4" t="s">
        <v>108</v>
      </c>
      <c r="D127" s="4" t="s">
        <v>100</v>
      </c>
      <c r="E127" s="4" t="s">
        <v>94</v>
      </c>
      <c r="F127" s="4" t="s">
        <v>106</v>
      </c>
      <c r="G127" s="4" t="s">
        <v>110</v>
      </c>
      <c r="H127" s="4" t="s">
        <v>107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  <c r="P127" cm="1">
        <f t="array" ref="P127">_xlfn.IFS(C127="Male", 1, C127="Female", 2, C127="Other", 3)</f>
        <v>1</v>
      </c>
      <c r="Q127" cm="1">
        <f t="array" ref="Q127">_xlfn.IFS(D127="Married",1, D127="Single",2,D127="Divorced",3,D127="Widowed",4)</f>
        <v>3</v>
      </c>
      <c r="R127">
        <f t="shared" si="11"/>
        <v>1</v>
      </c>
      <c r="S127">
        <f t="shared" si="12"/>
        <v>0</v>
      </c>
      <c r="T127">
        <f t="shared" si="13"/>
        <v>0</v>
      </c>
      <c r="U127">
        <f t="shared" si="14"/>
        <v>2</v>
      </c>
      <c r="V127">
        <f t="shared" si="15"/>
        <v>1</v>
      </c>
      <c r="W127">
        <f t="shared" si="16"/>
        <v>0</v>
      </c>
      <c r="X127">
        <f t="shared" si="17"/>
        <v>4</v>
      </c>
      <c r="Y127">
        <f t="shared" si="18"/>
        <v>2</v>
      </c>
      <c r="Z127">
        <f t="shared" si="19"/>
        <v>6</v>
      </c>
      <c r="AA127">
        <f t="shared" si="20"/>
        <v>5</v>
      </c>
      <c r="AB127">
        <f t="shared" si="21"/>
        <v>2</v>
      </c>
    </row>
    <row r="128" spans="1:28">
      <c r="A128">
        <v>127</v>
      </c>
      <c r="B128" s="3" t="s">
        <v>91</v>
      </c>
      <c r="C128" s="3" t="s">
        <v>92</v>
      </c>
      <c r="D128" s="3" t="s">
        <v>113</v>
      </c>
      <c r="E128" s="3" t="s">
        <v>116</v>
      </c>
      <c r="F128" s="3" t="s">
        <v>122</v>
      </c>
      <c r="G128" s="3" t="s">
        <v>102</v>
      </c>
      <c r="H128" s="3" t="s">
        <v>120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  <c r="P128" cm="1">
        <f t="array" ref="P128">_xlfn.IFS(C128="Male", 1, C128="Female", 2, C128="Other", 3)</f>
        <v>3</v>
      </c>
      <c r="Q128" cm="1">
        <f t="array" ref="Q128">_xlfn.IFS(D128="Married",1, D128="Single",2,D128="Divorced",3,D128="Widowed",4)</f>
        <v>1</v>
      </c>
      <c r="R128">
        <f t="shared" si="11"/>
        <v>0</v>
      </c>
      <c r="S128">
        <f t="shared" si="12"/>
        <v>0</v>
      </c>
      <c r="T128">
        <f t="shared" si="13"/>
        <v>3</v>
      </c>
      <c r="U128">
        <f t="shared" si="14"/>
        <v>1</v>
      </c>
      <c r="V128">
        <f t="shared" si="15"/>
        <v>3</v>
      </c>
      <c r="W128">
        <f t="shared" si="16"/>
        <v>1</v>
      </c>
      <c r="X128">
        <f t="shared" si="17"/>
        <v>3</v>
      </c>
      <c r="Y128">
        <f t="shared" si="18"/>
        <v>2</v>
      </c>
      <c r="Z128">
        <f t="shared" si="19"/>
        <v>1</v>
      </c>
      <c r="AA128">
        <f t="shared" si="20"/>
        <v>4</v>
      </c>
      <c r="AB128">
        <f t="shared" si="21"/>
        <v>2</v>
      </c>
    </row>
    <row r="129" spans="1:28">
      <c r="A129">
        <v>128</v>
      </c>
      <c r="B129" s="4" t="s">
        <v>111</v>
      </c>
      <c r="C129" s="4" t="s">
        <v>99</v>
      </c>
      <c r="D129" s="4" t="s">
        <v>121</v>
      </c>
      <c r="E129" s="4" t="s">
        <v>116</v>
      </c>
      <c r="F129" s="4" t="s">
        <v>117</v>
      </c>
      <c r="G129" s="4" t="s">
        <v>102</v>
      </c>
      <c r="H129" s="4" t="s">
        <v>107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  <c r="P129" cm="1">
        <f t="array" ref="P129">_xlfn.IFS(C129="Male", 1, C129="Female", 2, C129="Other", 3)</f>
        <v>2</v>
      </c>
      <c r="Q129" cm="1">
        <f t="array" ref="Q129">_xlfn.IFS(D129="Married",1, D129="Single",2,D129="Divorced",3,D129="Widowed",4)</f>
        <v>2</v>
      </c>
      <c r="R129">
        <f t="shared" si="11"/>
        <v>0</v>
      </c>
      <c r="S129">
        <f t="shared" si="12"/>
        <v>0</v>
      </c>
      <c r="T129">
        <f t="shared" si="13"/>
        <v>1</v>
      </c>
      <c r="U129">
        <f t="shared" si="14"/>
        <v>0</v>
      </c>
      <c r="V129">
        <f t="shared" si="15"/>
        <v>1</v>
      </c>
      <c r="W129">
        <f t="shared" si="16"/>
        <v>1</v>
      </c>
      <c r="X129">
        <f t="shared" si="17"/>
        <v>3</v>
      </c>
      <c r="Y129">
        <f t="shared" si="18"/>
        <v>1</v>
      </c>
      <c r="Z129">
        <f t="shared" si="19"/>
        <v>5</v>
      </c>
      <c r="AA129">
        <f t="shared" si="20"/>
        <v>0</v>
      </c>
      <c r="AB129">
        <f t="shared" si="21"/>
        <v>1</v>
      </c>
    </row>
    <row r="130" spans="1:28">
      <c r="A130">
        <v>129</v>
      </c>
      <c r="B130" s="3" t="s">
        <v>111</v>
      </c>
      <c r="C130" s="3" t="s">
        <v>108</v>
      </c>
      <c r="D130" s="3" t="s">
        <v>113</v>
      </c>
      <c r="E130" s="3" t="s">
        <v>94</v>
      </c>
      <c r="F130" s="3" t="s">
        <v>119</v>
      </c>
      <c r="G130" s="3" t="s">
        <v>96</v>
      </c>
      <c r="H130" s="3" t="s">
        <v>112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  <c r="P130" cm="1">
        <f t="array" ref="P130">_xlfn.IFS(C130="Male", 1, C130="Female", 2, C130="Other", 3)</f>
        <v>1</v>
      </c>
      <c r="Q130" cm="1">
        <f t="array" ref="Q130">_xlfn.IFS(D130="Married",1, D130="Single",2,D130="Divorced",3,D130="Widowed",4)</f>
        <v>1</v>
      </c>
      <c r="R130">
        <f t="shared" si="11"/>
        <v>0</v>
      </c>
      <c r="S130">
        <f t="shared" si="12"/>
        <v>0</v>
      </c>
      <c r="T130">
        <f t="shared" si="13"/>
        <v>9</v>
      </c>
      <c r="U130">
        <f t="shared" si="14"/>
        <v>2</v>
      </c>
      <c r="V130">
        <f t="shared" si="15"/>
        <v>3</v>
      </c>
      <c r="W130">
        <f t="shared" si="16"/>
        <v>2</v>
      </c>
      <c r="X130">
        <f t="shared" si="17"/>
        <v>4</v>
      </c>
      <c r="Y130">
        <f t="shared" si="18"/>
        <v>1</v>
      </c>
      <c r="Z130">
        <f t="shared" si="19"/>
        <v>3</v>
      </c>
      <c r="AA130">
        <f t="shared" si="20"/>
        <v>0</v>
      </c>
      <c r="AB130">
        <f t="shared" si="21"/>
        <v>3</v>
      </c>
    </row>
    <row r="131" spans="1:28">
      <c r="A131">
        <v>130</v>
      </c>
      <c r="B131" s="4" t="s">
        <v>125</v>
      </c>
      <c r="C131" s="4" t="s">
        <v>99</v>
      </c>
      <c r="D131" s="4" t="s">
        <v>100</v>
      </c>
      <c r="E131" s="4" t="s">
        <v>105</v>
      </c>
      <c r="F131" s="4" t="s">
        <v>109</v>
      </c>
      <c r="G131" s="4" t="s">
        <v>102</v>
      </c>
      <c r="H131" s="4" t="s">
        <v>103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  <c r="P131" cm="1">
        <f t="array" ref="P131">_xlfn.IFS(C131="Male", 1, C131="Female", 2, C131="Other", 3)</f>
        <v>2</v>
      </c>
      <c r="Q131" cm="1">
        <f t="array" ref="Q131">_xlfn.IFS(D131="Married",1, D131="Single",2,D131="Divorced",3,D131="Widowed",4)</f>
        <v>3</v>
      </c>
      <c r="R131">
        <f t="shared" ref="R131:R194" si="22">IF(AND(G131="Contract", J131&lt;&gt;""), 1, )</f>
        <v>0</v>
      </c>
      <c r="S131">
        <f t="shared" ref="S131:S194" si="23">MOD(J131,2)</f>
        <v>1</v>
      </c>
      <c r="T131">
        <f t="shared" ref="T131:T194" si="24">MOD(O131,10)</f>
        <v>2</v>
      </c>
      <c r="U131">
        <f t="shared" ref="U131:U194" si="25">MOD(I131, 7)</f>
        <v>6</v>
      </c>
      <c r="V131">
        <f t="shared" ref="V131:V194" si="26">MOD(K131, 4)</f>
        <v>0</v>
      </c>
      <c r="W131">
        <f t="shared" ref="W131:W194" si="27">MOD(M131, 3)</f>
        <v>1</v>
      </c>
      <c r="X131">
        <f t="shared" ref="X131:X194" si="28">MOD(J131, 5)</f>
        <v>1</v>
      </c>
      <c r="Y131">
        <f t="shared" ref="Y131:Y194" si="29">MOD(N131, 3)</f>
        <v>2</v>
      </c>
      <c r="Z131">
        <f t="shared" ref="Z131:Z194" si="30">MOD(O131, 8)</f>
        <v>6</v>
      </c>
      <c r="AA131">
        <f t="shared" ref="AA131:AA194" si="31">MOD(K131, 7)</f>
        <v>5</v>
      </c>
      <c r="AB131">
        <f t="shared" ref="AB131:AB194" si="32">MOD(M131, 4)</f>
        <v>0</v>
      </c>
    </row>
    <row r="132" spans="1:28">
      <c r="A132">
        <v>131</v>
      </c>
      <c r="B132" s="3" t="s">
        <v>111</v>
      </c>
      <c r="C132" s="3" t="s">
        <v>108</v>
      </c>
      <c r="D132" s="3" t="s">
        <v>100</v>
      </c>
      <c r="E132" s="3" t="s">
        <v>116</v>
      </c>
      <c r="F132" s="3" t="s">
        <v>109</v>
      </c>
      <c r="G132" s="3" t="s">
        <v>96</v>
      </c>
      <c r="H132" s="3" t="s">
        <v>124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  <c r="P132" cm="1">
        <f t="array" ref="P132">_xlfn.IFS(C132="Male", 1, C132="Female", 2, C132="Other", 3)</f>
        <v>1</v>
      </c>
      <c r="Q132" cm="1">
        <f t="array" ref="Q132">_xlfn.IFS(D132="Married",1, D132="Single",2,D132="Divorced",3,D132="Widowed",4)</f>
        <v>3</v>
      </c>
      <c r="R132">
        <f t="shared" si="22"/>
        <v>0</v>
      </c>
      <c r="S132">
        <f t="shared" si="23"/>
        <v>0</v>
      </c>
      <c r="T132">
        <f t="shared" si="24"/>
        <v>4</v>
      </c>
      <c r="U132">
        <f t="shared" si="25"/>
        <v>6</v>
      </c>
      <c r="V132">
        <f t="shared" si="26"/>
        <v>2</v>
      </c>
      <c r="W132">
        <f t="shared" si="27"/>
        <v>1</v>
      </c>
      <c r="X132">
        <f t="shared" si="28"/>
        <v>4</v>
      </c>
      <c r="Y132">
        <f t="shared" si="29"/>
        <v>1</v>
      </c>
      <c r="Z132">
        <f t="shared" si="30"/>
        <v>6</v>
      </c>
      <c r="AA132">
        <f t="shared" si="31"/>
        <v>5</v>
      </c>
      <c r="AB132">
        <f t="shared" si="32"/>
        <v>2</v>
      </c>
    </row>
    <row r="133" spans="1:28">
      <c r="A133">
        <v>132</v>
      </c>
      <c r="B133" s="4" t="s">
        <v>111</v>
      </c>
      <c r="C133" s="4" t="s">
        <v>92</v>
      </c>
      <c r="D133" s="4" t="s">
        <v>93</v>
      </c>
      <c r="E133" s="4" t="s">
        <v>105</v>
      </c>
      <c r="F133" s="4" t="s">
        <v>95</v>
      </c>
      <c r="G133" s="4" t="s">
        <v>96</v>
      </c>
      <c r="H133" s="4" t="s">
        <v>112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  <c r="P133" cm="1">
        <f t="array" ref="P133">_xlfn.IFS(C133="Male", 1, C133="Female", 2, C133="Other", 3)</f>
        <v>3</v>
      </c>
      <c r="Q133" cm="1">
        <f t="array" ref="Q133">_xlfn.IFS(D133="Married",1, D133="Single",2,D133="Divorced",3,D133="Widowed",4)</f>
        <v>4</v>
      </c>
      <c r="R133">
        <f t="shared" si="22"/>
        <v>0</v>
      </c>
      <c r="S133">
        <f t="shared" si="23"/>
        <v>1</v>
      </c>
      <c r="T133">
        <f t="shared" si="24"/>
        <v>2</v>
      </c>
      <c r="U133">
        <f t="shared" si="25"/>
        <v>4</v>
      </c>
      <c r="V133">
        <f t="shared" si="26"/>
        <v>3</v>
      </c>
      <c r="W133">
        <f t="shared" si="27"/>
        <v>1</v>
      </c>
      <c r="X133">
        <f t="shared" si="28"/>
        <v>3</v>
      </c>
      <c r="Y133">
        <f t="shared" si="29"/>
        <v>1</v>
      </c>
      <c r="Z133">
        <f t="shared" si="30"/>
        <v>4</v>
      </c>
      <c r="AA133">
        <f t="shared" si="31"/>
        <v>5</v>
      </c>
      <c r="AB133">
        <f t="shared" si="32"/>
        <v>1</v>
      </c>
    </row>
    <row r="134" spans="1:28">
      <c r="A134">
        <v>133</v>
      </c>
      <c r="B134" s="3" t="s">
        <v>125</v>
      </c>
      <c r="C134" s="3" t="s">
        <v>108</v>
      </c>
      <c r="D134" s="3" t="s">
        <v>113</v>
      </c>
      <c r="E134" s="3" t="s">
        <v>94</v>
      </c>
      <c r="F134" s="3" t="s">
        <v>95</v>
      </c>
      <c r="G134" s="3" t="s">
        <v>96</v>
      </c>
      <c r="H134" s="3" t="s">
        <v>124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  <c r="P134" cm="1">
        <f t="array" ref="P134">_xlfn.IFS(C134="Male", 1, C134="Female", 2, C134="Other", 3)</f>
        <v>1</v>
      </c>
      <c r="Q134" cm="1">
        <f t="array" ref="Q134">_xlfn.IFS(D134="Married",1, D134="Single",2,D134="Divorced",3,D134="Widowed",4)</f>
        <v>1</v>
      </c>
      <c r="R134">
        <f t="shared" si="22"/>
        <v>0</v>
      </c>
      <c r="S134">
        <f t="shared" si="23"/>
        <v>0</v>
      </c>
      <c r="T134">
        <f t="shared" si="24"/>
        <v>3</v>
      </c>
      <c r="U134">
        <f t="shared" si="25"/>
        <v>0</v>
      </c>
      <c r="V134">
        <f t="shared" si="26"/>
        <v>3</v>
      </c>
      <c r="W134">
        <f t="shared" si="27"/>
        <v>1</v>
      </c>
      <c r="X134">
        <f t="shared" si="28"/>
        <v>4</v>
      </c>
      <c r="Y134">
        <f t="shared" si="29"/>
        <v>2</v>
      </c>
      <c r="Z134">
        <f t="shared" si="30"/>
        <v>3</v>
      </c>
      <c r="AA134">
        <f t="shared" si="31"/>
        <v>0</v>
      </c>
      <c r="AB134">
        <f t="shared" si="32"/>
        <v>0</v>
      </c>
    </row>
    <row r="135" spans="1:28">
      <c r="A135">
        <v>134</v>
      </c>
      <c r="B135" s="4" t="s">
        <v>111</v>
      </c>
      <c r="C135" s="4" t="s">
        <v>108</v>
      </c>
      <c r="D135" s="4" t="s">
        <v>100</v>
      </c>
      <c r="E135" s="4" t="s">
        <v>94</v>
      </c>
      <c r="F135" s="4" t="s">
        <v>109</v>
      </c>
      <c r="G135" s="4" t="s">
        <v>96</v>
      </c>
      <c r="H135" s="4" t="s">
        <v>124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  <c r="P135" cm="1">
        <f t="array" ref="P135">_xlfn.IFS(C135="Male", 1, C135="Female", 2, C135="Other", 3)</f>
        <v>1</v>
      </c>
      <c r="Q135" cm="1">
        <f t="array" ref="Q135">_xlfn.IFS(D135="Married",1, D135="Single",2,D135="Divorced",3,D135="Widowed",4)</f>
        <v>3</v>
      </c>
      <c r="R135">
        <f t="shared" si="22"/>
        <v>0</v>
      </c>
      <c r="S135">
        <f t="shared" si="23"/>
        <v>0</v>
      </c>
      <c r="T135">
        <f t="shared" si="24"/>
        <v>8</v>
      </c>
      <c r="U135">
        <f t="shared" si="25"/>
        <v>3</v>
      </c>
      <c r="V135">
        <f t="shared" si="26"/>
        <v>3</v>
      </c>
      <c r="W135">
        <f t="shared" si="27"/>
        <v>1</v>
      </c>
      <c r="X135">
        <f t="shared" si="28"/>
        <v>1</v>
      </c>
      <c r="Y135">
        <f t="shared" si="29"/>
        <v>1</v>
      </c>
      <c r="Z135">
        <f t="shared" si="30"/>
        <v>6</v>
      </c>
      <c r="AA135">
        <f t="shared" si="31"/>
        <v>0</v>
      </c>
      <c r="AB135">
        <f t="shared" si="32"/>
        <v>2</v>
      </c>
    </row>
    <row r="136" spans="1:28">
      <c r="A136">
        <v>135</v>
      </c>
      <c r="B136" s="3" t="s">
        <v>104</v>
      </c>
      <c r="C136" s="3" t="s">
        <v>108</v>
      </c>
      <c r="D136" s="3" t="s">
        <v>121</v>
      </c>
      <c r="E136" s="3" t="s">
        <v>114</v>
      </c>
      <c r="F136" s="3" t="s">
        <v>119</v>
      </c>
      <c r="G136" s="3" t="s">
        <v>96</v>
      </c>
      <c r="H136" s="3" t="s">
        <v>120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  <c r="P136" cm="1">
        <f t="array" ref="P136">_xlfn.IFS(C136="Male", 1, C136="Female", 2, C136="Other", 3)</f>
        <v>1</v>
      </c>
      <c r="Q136" cm="1">
        <f t="array" ref="Q136">_xlfn.IFS(D136="Married",1, D136="Single",2,D136="Divorced",3,D136="Widowed",4)</f>
        <v>2</v>
      </c>
      <c r="R136">
        <f t="shared" si="22"/>
        <v>0</v>
      </c>
      <c r="S136">
        <f t="shared" si="23"/>
        <v>0</v>
      </c>
      <c r="T136">
        <f t="shared" si="24"/>
        <v>7</v>
      </c>
      <c r="U136">
        <f t="shared" si="25"/>
        <v>3</v>
      </c>
      <c r="V136">
        <f t="shared" si="26"/>
        <v>2</v>
      </c>
      <c r="W136">
        <f t="shared" si="27"/>
        <v>1</v>
      </c>
      <c r="X136">
        <f t="shared" si="28"/>
        <v>0</v>
      </c>
      <c r="Y136">
        <f t="shared" si="29"/>
        <v>1</v>
      </c>
      <c r="Z136">
        <f t="shared" si="30"/>
        <v>5</v>
      </c>
      <c r="AA136">
        <f t="shared" si="31"/>
        <v>5</v>
      </c>
      <c r="AB136">
        <f t="shared" si="32"/>
        <v>1</v>
      </c>
    </row>
    <row r="137" spans="1:28">
      <c r="A137">
        <v>136</v>
      </c>
      <c r="B137" s="4" t="s">
        <v>118</v>
      </c>
      <c r="C137" s="4" t="s">
        <v>108</v>
      </c>
      <c r="D137" s="4" t="s">
        <v>93</v>
      </c>
      <c r="E137" s="4" t="s">
        <v>116</v>
      </c>
      <c r="F137" s="4" t="s">
        <v>109</v>
      </c>
      <c r="G137" s="4" t="s">
        <v>102</v>
      </c>
      <c r="H137" s="4" t="s">
        <v>112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  <c r="P137" cm="1">
        <f t="array" ref="P137">_xlfn.IFS(C137="Male", 1, C137="Female", 2, C137="Other", 3)</f>
        <v>1</v>
      </c>
      <c r="Q137" cm="1">
        <f t="array" ref="Q137">_xlfn.IFS(D137="Married",1, D137="Single",2,D137="Divorced",3,D137="Widowed",4)</f>
        <v>4</v>
      </c>
      <c r="R137">
        <f t="shared" si="22"/>
        <v>0</v>
      </c>
      <c r="S137">
        <f t="shared" si="23"/>
        <v>0</v>
      </c>
      <c r="T137">
        <f t="shared" si="24"/>
        <v>3</v>
      </c>
      <c r="U137">
        <f t="shared" si="25"/>
        <v>6</v>
      </c>
      <c r="V137">
        <f t="shared" si="26"/>
        <v>1</v>
      </c>
      <c r="W137">
        <f t="shared" si="27"/>
        <v>0</v>
      </c>
      <c r="X137">
        <f t="shared" si="28"/>
        <v>3</v>
      </c>
      <c r="Y137">
        <f t="shared" si="29"/>
        <v>1</v>
      </c>
      <c r="Z137">
        <f t="shared" si="30"/>
        <v>3</v>
      </c>
      <c r="AA137">
        <f t="shared" si="31"/>
        <v>5</v>
      </c>
      <c r="AB137">
        <f t="shared" si="32"/>
        <v>1</v>
      </c>
    </row>
    <row r="138" spans="1:28">
      <c r="A138">
        <v>137</v>
      </c>
      <c r="B138" s="3" t="s">
        <v>91</v>
      </c>
      <c r="C138" s="3" t="s">
        <v>108</v>
      </c>
      <c r="D138" s="3" t="s">
        <v>121</v>
      </c>
      <c r="E138" s="3" t="s">
        <v>94</v>
      </c>
      <c r="F138" s="3" t="s">
        <v>117</v>
      </c>
      <c r="G138" s="3" t="s">
        <v>110</v>
      </c>
      <c r="H138" s="3" t="s">
        <v>120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  <c r="P138" cm="1">
        <f t="array" ref="P138">_xlfn.IFS(C138="Male", 1, C138="Female", 2, C138="Other", 3)</f>
        <v>1</v>
      </c>
      <c r="Q138" cm="1">
        <f t="array" ref="Q138">_xlfn.IFS(D138="Married",1, D138="Single",2,D138="Divorced",3,D138="Widowed",4)</f>
        <v>2</v>
      </c>
      <c r="R138">
        <f t="shared" si="22"/>
        <v>1</v>
      </c>
      <c r="S138">
        <f t="shared" si="23"/>
        <v>1</v>
      </c>
      <c r="T138">
        <f t="shared" si="24"/>
        <v>4</v>
      </c>
      <c r="U138">
        <f t="shared" si="25"/>
        <v>5</v>
      </c>
      <c r="V138">
        <f t="shared" si="26"/>
        <v>1</v>
      </c>
      <c r="W138">
        <f t="shared" si="27"/>
        <v>1</v>
      </c>
      <c r="X138">
        <f t="shared" si="28"/>
        <v>3</v>
      </c>
      <c r="Y138">
        <f t="shared" si="29"/>
        <v>2</v>
      </c>
      <c r="Z138">
        <f t="shared" si="30"/>
        <v>6</v>
      </c>
      <c r="AA138">
        <f t="shared" si="31"/>
        <v>0</v>
      </c>
      <c r="AB138">
        <f t="shared" si="32"/>
        <v>0</v>
      </c>
    </row>
    <row r="139" spans="1:28">
      <c r="A139">
        <v>138</v>
      </c>
      <c r="B139" s="4" t="s">
        <v>118</v>
      </c>
      <c r="C139" s="4" t="s">
        <v>99</v>
      </c>
      <c r="D139" s="4" t="s">
        <v>113</v>
      </c>
      <c r="E139" s="4" t="s">
        <v>114</v>
      </c>
      <c r="F139" s="4" t="s">
        <v>119</v>
      </c>
      <c r="G139" s="4" t="s">
        <v>110</v>
      </c>
      <c r="H139" s="4" t="s">
        <v>97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  <c r="P139" cm="1">
        <f t="array" ref="P139">_xlfn.IFS(C139="Male", 1, C139="Female", 2, C139="Other", 3)</f>
        <v>2</v>
      </c>
      <c r="Q139" cm="1">
        <f t="array" ref="Q139">_xlfn.IFS(D139="Married",1, D139="Single",2,D139="Divorced",3,D139="Widowed",4)</f>
        <v>1</v>
      </c>
      <c r="R139">
        <f t="shared" si="22"/>
        <v>1</v>
      </c>
      <c r="S139">
        <f t="shared" si="23"/>
        <v>0</v>
      </c>
      <c r="T139">
        <f t="shared" si="24"/>
        <v>0</v>
      </c>
      <c r="U139">
        <f t="shared" si="25"/>
        <v>4</v>
      </c>
      <c r="V139">
        <f t="shared" si="26"/>
        <v>2</v>
      </c>
      <c r="W139">
        <f t="shared" si="27"/>
        <v>1</v>
      </c>
      <c r="X139">
        <f t="shared" si="28"/>
        <v>4</v>
      </c>
      <c r="Y139">
        <f t="shared" si="29"/>
        <v>1</v>
      </c>
      <c r="Z139">
        <f t="shared" si="30"/>
        <v>4</v>
      </c>
      <c r="AA139">
        <f t="shared" si="31"/>
        <v>0</v>
      </c>
      <c r="AB139">
        <f t="shared" si="32"/>
        <v>3</v>
      </c>
    </row>
    <row r="140" spans="1:28">
      <c r="A140">
        <v>139</v>
      </c>
      <c r="B140" s="3" t="s">
        <v>125</v>
      </c>
      <c r="C140" s="3" t="s">
        <v>108</v>
      </c>
      <c r="D140" s="3" t="s">
        <v>113</v>
      </c>
      <c r="E140" s="3" t="s">
        <v>116</v>
      </c>
      <c r="F140" s="3" t="s">
        <v>95</v>
      </c>
      <c r="G140" s="3" t="s">
        <v>102</v>
      </c>
      <c r="H140" s="3" t="s">
        <v>124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  <c r="P140" cm="1">
        <f t="array" ref="P140">_xlfn.IFS(C140="Male", 1, C140="Female", 2, C140="Other", 3)</f>
        <v>1</v>
      </c>
      <c r="Q140" cm="1">
        <f t="array" ref="Q140">_xlfn.IFS(D140="Married",1, D140="Single",2,D140="Divorced",3,D140="Widowed",4)</f>
        <v>1</v>
      </c>
      <c r="R140">
        <f t="shared" si="22"/>
        <v>0</v>
      </c>
      <c r="S140">
        <f t="shared" si="23"/>
        <v>0</v>
      </c>
      <c r="T140">
        <f t="shared" si="24"/>
        <v>5</v>
      </c>
      <c r="U140">
        <f t="shared" si="25"/>
        <v>3</v>
      </c>
      <c r="V140">
        <f t="shared" si="26"/>
        <v>0</v>
      </c>
      <c r="W140">
        <f t="shared" si="27"/>
        <v>0</v>
      </c>
      <c r="X140">
        <f t="shared" si="28"/>
        <v>0</v>
      </c>
      <c r="Y140">
        <f t="shared" si="29"/>
        <v>2</v>
      </c>
      <c r="Z140">
        <f t="shared" si="30"/>
        <v>7</v>
      </c>
      <c r="AA140">
        <f t="shared" si="31"/>
        <v>4</v>
      </c>
      <c r="AB140">
        <f t="shared" si="32"/>
        <v>0</v>
      </c>
    </row>
    <row r="141" spans="1:28">
      <c r="A141">
        <v>140</v>
      </c>
      <c r="B141" s="4" t="s">
        <v>98</v>
      </c>
      <c r="C141" s="4" t="s">
        <v>108</v>
      </c>
      <c r="D141" s="4" t="s">
        <v>113</v>
      </c>
      <c r="E141" s="4" t="s">
        <v>94</v>
      </c>
      <c r="F141" s="4" t="s">
        <v>101</v>
      </c>
      <c r="G141" s="4" t="s">
        <v>102</v>
      </c>
      <c r="H141" s="4" t="s">
        <v>103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  <c r="P141" cm="1">
        <f t="array" ref="P141">_xlfn.IFS(C141="Male", 1, C141="Female", 2, C141="Other", 3)</f>
        <v>1</v>
      </c>
      <c r="Q141" cm="1">
        <f t="array" ref="Q141">_xlfn.IFS(D141="Married",1, D141="Single",2,D141="Divorced",3,D141="Widowed",4)</f>
        <v>1</v>
      </c>
      <c r="R141">
        <f t="shared" si="22"/>
        <v>0</v>
      </c>
      <c r="S141">
        <f t="shared" si="23"/>
        <v>0</v>
      </c>
      <c r="T141">
        <f t="shared" si="24"/>
        <v>4</v>
      </c>
      <c r="U141">
        <f t="shared" si="25"/>
        <v>5</v>
      </c>
      <c r="V141">
        <f t="shared" si="26"/>
        <v>3</v>
      </c>
      <c r="W141">
        <f t="shared" si="27"/>
        <v>2</v>
      </c>
      <c r="X141">
        <f t="shared" si="28"/>
        <v>2</v>
      </c>
      <c r="Y141">
        <f t="shared" si="29"/>
        <v>2</v>
      </c>
      <c r="Z141">
        <f t="shared" si="30"/>
        <v>4</v>
      </c>
      <c r="AA141">
        <f t="shared" si="31"/>
        <v>2</v>
      </c>
      <c r="AB141">
        <f t="shared" si="32"/>
        <v>2</v>
      </c>
    </row>
    <row r="142" spans="1:28">
      <c r="A142">
        <v>141</v>
      </c>
      <c r="B142" s="3" t="s">
        <v>91</v>
      </c>
      <c r="C142" s="3" t="s">
        <v>92</v>
      </c>
      <c r="D142" s="3" t="s">
        <v>93</v>
      </c>
      <c r="E142" s="3" t="s">
        <v>94</v>
      </c>
      <c r="F142" s="3" t="s">
        <v>122</v>
      </c>
      <c r="G142" s="3" t="s">
        <v>110</v>
      </c>
      <c r="H142" s="3" t="s">
        <v>107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  <c r="P142" cm="1">
        <f t="array" ref="P142">_xlfn.IFS(C142="Male", 1, C142="Female", 2, C142="Other", 3)</f>
        <v>3</v>
      </c>
      <c r="Q142" cm="1">
        <f t="array" ref="Q142">_xlfn.IFS(D142="Married",1, D142="Single",2,D142="Divorced",3,D142="Widowed",4)</f>
        <v>4</v>
      </c>
      <c r="R142">
        <f t="shared" si="22"/>
        <v>1</v>
      </c>
      <c r="S142">
        <f t="shared" si="23"/>
        <v>0</v>
      </c>
      <c r="T142">
        <f t="shared" si="24"/>
        <v>3</v>
      </c>
      <c r="U142">
        <f t="shared" si="25"/>
        <v>4</v>
      </c>
      <c r="V142">
        <f t="shared" si="26"/>
        <v>0</v>
      </c>
      <c r="W142">
        <f t="shared" si="27"/>
        <v>0</v>
      </c>
      <c r="X142">
        <f t="shared" si="28"/>
        <v>3</v>
      </c>
      <c r="Y142">
        <f t="shared" si="29"/>
        <v>1</v>
      </c>
      <c r="Z142">
        <f t="shared" si="30"/>
        <v>5</v>
      </c>
      <c r="AA142">
        <f t="shared" si="31"/>
        <v>6</v>
      </c>
      <c r="AB142">
        <f t="shared" si="32"/>
        <v>3</v>
      </c>
    </row>
    <row r="143" spans="1:28">
      <c r="A143">
        <v>142</v>
      </c>
      <c r="B143" s="4" t="s">
        <v>125</v>
      </c>
      <c r="C143" s="4" t="s">
        <v>108</v>
      </c>
      <c r="D143" s="4" t="s">
        <v>100</v>
      </c>
      <c r="E143" s="4" t="s">
        <v>116</v>
      </c>
      <c r="F143" s="4" t="s">
        <v>117</v>
      </c>
      <c r="G143" s="4" t="s">
        <v>110</v>
      </c>
      <c r="H143" s="4" t="s">
        <v>103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  <c r="P143" cm="1">
        <f t="array" ref="P143">_xlfn.IFS(C143="Male", 1, C143="Female", 2, C143="Other", 3)</f>
        <v>1</v>
      </c>
      <c r="Q143" cm="1">
        <f t="array" ref="Q143">_xlfn.IFS(D143="Married",1, D143="Single",2,D143="Divorced",3,D143="Widowed",4)</f>
        <v>3</v>
      </c>
      <c r="R143">
        <f t="shared" si="22"/>
        <v>1</v>
      </c>
      <c r="S143">
        <f t="shared" si="23"/>
        <v>1</v>
      </c>
      <c r="T143">
        <f t="shared" si="24"/>
        <v>4</v>
      </c>
      <c r="U143">
        <f t="shared" si="25"/>
        <v>4</v>
      </c>
      <c r="V143">
        <f t="shared" si="26"/>
        <v>3</v>
      </c>
      <c r="W143">
        <f t="shared" si="27"/>
        <v>1</v>
      </c>
      <c r="X143">
        <f t="shared" si="28"/>
        <v>1</v>
      </c>
      <c r="Y143">
        <f t="shared" si="29"/>
        <v>0</v>
      </c>
      <c r="Z143">
        <f t="shared" si="30"/>
        <v>4</v>
      </c>
      <c r="AA143">
        <f t="shared" si="31"/>
        <v>1</v>
      </c>
      <c r="AB143">
        <f t="shared" si="32"/>
        <v>2</v>
      </c>
    </row>
    <row r="144" spans="1:28">
      <c r="A144">
        <v>143</v>
      </c>
      <c r="B144" s="3" t="s">
        <v>98</v>
      </c>
      <c r="C144" s="3" t="s">
        <v>92</v>
      </c>
      <c r="D144" s="3" t="s">
        <v>93</v>
      </c>
      <c r="E144" s="3" t="s">
        <v>116</v>
      </c>
      <c r="F144" s="3" t="s">
        <v>117</v>
      </c>
      <c r="G144" s="3" t="s">
        <v>110</v>
      </c>
      <c r="H144" s="3" t="s">
        <v>107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  <c r="P144" cm="1">
        <f t="array" ref="P144">_xlfn.IFS(C144="Male", 1, C144="Female", 2, C144="Other", 3)</f>
        <v>3</v>
      </c>
      <c r="Q144" cm="1">
        <f t="array" ref="Q144">_xlfn.IFS(D144="Married",1, D144="Single",2,D144="Divorced",3,D144="Widowed",4)</f>
        <v>4</v>
      </c>
      <c r="R144">
        <f t="shared" si="22"/>
        <v>1</v>
      </c>
      <c r="S144">
        <f t="shared" si="23"/>
        <v>0</v>
      </c>
      <c r="T144">
        <f t="shared" si="24"/>
        <v>5</v>
      </c>
      <c r="U144">
        <f t="shared" si="25"/>
        <v>6</v>
      </c>
      <c r="V144">
        <f t="shared" si="26"/>
        <v>1</v>
      </c>
      <c r="W144">
        <f t="shared" si="27"/>
        <v>0</v>
      </c>
      <c r="X144">
        <f t="shared" si="28"/>
        <v>2</v>
      </c>
      <c r="Y144">
        <f t="shared" si="29"/>
        <v>2</v>
      </c>
      <c r="Z144">
        <f t="shared" si="30"/>
        <v>3</v>
      </c>
      <c r="AA144">
        <f t="shared" si="31"/>
        <v>1</v>
      </c>
      <c r="AB144">
        <f t="shared" si="32"/>
        <v>0</v>
      </c>
    </row>
    <row r="145" spans="1:28">
      <c r="A145">
        <v>144</v>
      </c>
      <c r="B145" s="4" t="s">
        <v>118</v>
      </c>
      <c r="C145" s="4" t="s">
        <v>99</v>
      </c>
      <c r="D145" s="4" t="s">
        <v>121</v>
      </c>
      <c r="E145" s="4" t="s">
        <v>116</v>
      </c>
      <c r="F145" s="4" t="s">
        <v>95</v>
      </c>
      <c r="G145" s="4" t="s">
        <v>110</v>
      </c>
      <c r="H145" s="4" t="s">
        <v>124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  <c r="P145" cm="1">
        <f t="array" ref="P145">_xlfn.IFS(C145="Male", 1, C145="Female", 2, C145="Other", 3)</f>
        <v>2</v>
      </c>
      <c r="Q145" cm="1">
        <f t="array" ref="Q145">_xlfn.IFS(D145="Married",1, D145="Single",2,D145="Divorced",3,D145="Widowed",4)</f>
        <v>2</v>
      </c>
      <c r="R145">
        <f t="shared" si="22"/>
        <v>1</v>
      </c>
      <c r="S145">
        <f t="shared" si="23"/>
        <v>0</v>
      </c>
      <c r="T145">
        <f t="shared" si="24"/>
        <v>3</v>
      </c>
      <c r="U145">
        <f t="shared" si="25"/>
        <v>6</v>
      </c>
      <c r="V145">
        <f t="shared" si="26"/>
        <v>0</v>
      </c>
      <c r="W145">
        <f t="shared" si="27"/>
        <v>0</v>
      </c>
      <c r="X145">
        <f t="shared" si="28"/>
        <v>0</v>
      </c>
      <c r="Y145">
        <f t="shared" si="29"/>
        <v>2</v>
      </c>
      <c r="Z145">
        <f t="shared" si="30"/>
        <v>5</v>
      </c>
      <c r="AA145">
        <f t="shared" si="31"/>
        <v>1</v>
      </c>
      <c r="AB145">
        <f t="shared" si="32"/>
        <v>3</v>
      </c>
    </row>
    <row r="146" spans="1:28">
      <c r="A146">
        <v>145</v>
      </c>
      <c r="B146" s="3" t="s">
        <v>125</v>
      </c>
      <c r="C146" s="3" t="s">
        <v>108</v>
      </c>
      <c r="D146" s="3" t="s">
        <v>93</v>
      </c>
      <c r="E146" s="3" t="s">
        <v>94</v>
      </c>
      <c r="F146" s="3" t="s">
        <v>95</v>
      </c>
      <c r="G146" s="3" t="s">
        <v>110</v>
      </c>
      <c r="H146" s="3" t="s">
        <v>124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  <c r="P146" cm="1">
        <f t="array" ref="P146">_xlfn.IFS(C146="Male", 1, C146="Female", 2, C146="Other", 3)</f>
        <v>1</v>
      </c>
      <c r="Q146" cm="1">
        <f t="array" ref="Q146">_xlfn.IFS(D146="Married",1, D146="Single",2,D146="Divorced",3,D146="Widowed",4)</f>
        <v>4</v>
      </c>
      <c r="R146">
        <f t="shared" si="22"/>
        <v>1</v>
      </c>
      <c r="S146">
        <f t="shared" si="23"/>
        <v>1</v>
      </c>
      <c r="T146">
        <f t="shared" si="24"/>
        <v>8</v>
      </c>
      <c r="U146">
        <f t="shared" si="25"/>
        <v>5</v>
      </c>
      <c r="V146">
        <f t="shared" si="26"/>
        <v>3</v>
      </c>
      <c r="W146">
        <f t="shared" si="27"/>
        <v>2</v>
      </c>
      <c r="X146">
        <f t="shared" si="28"/>
        <v>3</v>
      </c>
      <c r="Y146">
        <f t="shared" si="29"/>
        <v>0</v>
      </c>
      <c r="Z146">
        <f t="shared" si="30"/>
        <v>0</v>
      </c>
      <c r="AA146">
        <f t="shared" si="31"/>
        <v>5</v>
      </c>
      <c r="AB146">
        <f t="shared" si="32"/>
        <v>2</v>
      </c>
    </row>
    <row r="147" spans="1:28">
      <c r="A147">
        <v>146</v>
      </c>
      <c r="B147" s="4" t="s">
        <v>91</v>
      </c>
      <c r="C147" s="4" t="s">
        <v>92</v>
      </c>
      <c r="D147" s="4" t="s">
        <v>121</v>
      </c>
      <c r="E147" s="4" t="s">
        <v>94</v>
      </c>
      <c r="F147" s="4" t="s">
        <v>106</v>
      </c>
      <c r="G147" s="4" t="s">
        <v>96</v>
      </c>
      <c r="H147" s="4" t="s">
        <v>124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  <c r="P147" cm="1">
        <f t="array" ref="P147">_xlfn.IFS(C147="Male", 1, C147="Female", 2, C147="Other", 3)</f>
        <v>3</v>
      </c>
      <c r="Q147" cm="1">
        <f t="array" ref="Q147">_xlfn.IFS(D147="Married",1, D147="Single",2,D147="Divorced",3,D147="Widowed",4)</f>
        <v>2</v>
      </c>
      <c r="R147">
        <f t="shared" si="22"/>
        <v>0</v>
      </c>
      <c r="S147">
        <f t="shared" si="23"/>
        <v>0</v>
      </c>
      <c r="T147">
        <f t="shared" si="24"/>
        <v>8</v>
      </c>
      <c r="U147">
        <f t="shared" si="25"/>
        <v>5</v>
      </c>
      <c r="V147">
        <f t="shared" si="26"/>
        <v>3</v>
      </c>
      <c r="W147">
        <f t="shared" si="27"/>
        <v>2</v>
      </c>
      <c r="X147">
        <f t="shared" si="28"/>
        <v>1</v>
      </c>
      <c r="Y147">
        <f t="shared" si="29"/>
        <v>0</v>
      </c>
      <c r="Z147">
        <f t="shared" si="30"/>
        <v>6</v>
      </c>
      <c r="AA147">
        <f t="shared" si="31"/>
        <v>4</v>
      </c>
      <c r="AB147">
        <f t="shared" si="32"/>
        <v>0</v>
      </c>
    </row>
    <row r="148" spans="1:28">
      <c r="A148">
        <v>147</v>
      </c>
      <c r="B148" s="3" t="s">
        <v>91</v>
      </c>
      <c r="C148" s="3" t="s">
        <v>92</v>
      </c>
      <c r="D148" s="3" t="s">
        <v>93</v>
      </c>
      <c r="E148" s="3" t="s">
        <v>114</v>
      </c>
      <c r="F148" s="3" t="s">
        <v>117</v>
      </c>
      <c r="G148" s="3" t="s">
        <v>102</v>
      </c>
      <c r="H148" s="3" t="s">
        <v>120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  <c r="P148" cm="1">
        <f t="array" ref="P148">_xlfn.IFS(C148="Male", 1, C148="Female", 2, C148="Other", 3)</f>
        <v>3</v>
      </c>
      <c r="Q148" cm="1">
        <f t="array" ref="Q148">_xlfn.IFS(D148="Married",1, D148="Single",2,D148="Divorced",3,D148="Widowed",4)</f>
        <v>4</v>
      </c>
      <c r="R148">
        <f t="shared" si="22"/>
        <v>0</v>
      </c>
      <c r="S148">
        <f t="shared" si="23"/>
        <v>1</v>
      </c>
      <c r="T148">
        <f t="shared" si="24"/>
        <v>2</v>
      </c>
      <c r="U148">
        <f t="shared" si="25"/>
        <v>0</v>
      </c>
      <c r="V148">
        <f t="shared" si="26"/>
        <v>0</v>
      </c>
      <c r="W148">
        <f t="shared" si="27"/>
        <v>2</v>
      </c>
      <c r="X148">
        <f t="shared" si="28"/>
        <v>0</v>
      </c>
      <c r="Y148">
        <f t="shared" si="29"/>
        <v>1</v>
      </c>
      <c r="Z148">
        <f t="shared" si="30"/>
        <v>2</v>
      </c>
      <c r="AA148">
        <f t="shared" si="31"/>
        <v>0</v>
      </c>
      <c r="AB148">
        <f t="shared" si="32"/>
        <v>0</v>
      </c>
    </row>
    <row r="149" spans="1:28">
      <c r="A149">
        <v>148</v>
      </c>
      <c r="B149" s="4" t="s">
        <v>123</v>
      </c>
      <c r="C149" s="4" t="s">
        <v>99</v>
      </c>
      <c r="D149" s="4" t="s">
        <v>100</v>
      </c>
      <c r="E149" s="4" t="s">
        <v>105</v>
      </c>
      <c r="F149" s="4" t="s">
        <v>106</v>
      </c>
      <c r="G149" s="4" t="s">
        <v>96</v>
      </c>
      <c r="H149" s="4" t="s">
        <v>112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  <c r="P149" cm="1">
        <f t="array" ref="P149">_xlfn.IFS(C149="Male", 1, C149="Female", 2, C149="Other", 3)</f>
        <v>2</v>
      </c>
      <c r="Q149" cm="1">
        <f t="array" ref="Q149">_xlfn.IFS(D149="Married",1, D149="Single",2,D149="Divorced",3,D149="Widowed",4)</f>
        <v>3</v>
      </c>
      <c r="R149">
        <f t="shared" si="22"/>
        <v>0</v>
      </c>
      <c r="S149">
        <f t="shared" si="23"/>
        <v>0</v>
      </c>
      <c r="T149">
        <f t="shared" si="24"/>
        <v>8</v>
      </c>
      <c r="U149">
        <f t="shared" si="25"/>
        <v>0</v>
      </c>
      <c r="V149">
        <f t="shared" si="26"/>
        <v>3</v>
      </c>
      <c r="W149">
        <f t="shared" si="27"/>
        <v>2</v>
      </c>
      <c r="X149">
        <f t="shared" si="28"/>
        <v>1</v>
      </c>
      <c r="Y149">
        <f t="shared" si="29"/>
        <v>0</v>
      </c>
      <c r="Z149">
        <f t="shared" si="30"/>
        <v>6</v>
      </c>
      <c r="AA149">
        <f t="shared" si="31"/>
        <v>6</v>
      </c>
      <c r="AB149">
        <f t="shared" si="32"/>
        <v>3</v>
      </c>
    </row>
    <row r="150" spans="1:28">
      <c r="A150">
        <v>149</v>
      </c>
      <c r="B150" s="3" t="s">
        <v>104</v>
      </c>
      <c r="C150" s="3" t="s">
        <v>108</v>
      </c>
      <c r="D150" s="3" t="s">
        <v>121</v>
      </c>
      <c r="E150" s="3" t="s">
        <v>116</v>
      </c>
      <c r="F150" s="3" t="s">
        <v>106</v>
      </c>
      <c r="G150" s="3" t="s">
        <v>110</v>
      </c>
      <c r="H150" s="3" t="s">
        <v>107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  <c r="P150" cm="1">
        <f t="array" ref="P150">_xlfn.IFS(C150="Male", 1, C150="Female", 2, C150="Other", 3)</f>
        <v>1</v>
      </c>
      <c r="Q150" cm="1">
        <f t="array" ref="Q150">_xlfn.IFS(D150="Married",1, D150="Single",2,D150="Divorced",3,D150="Widowed",4)</f>
        <v>2</v>
      </c>
      <c r="R150">
        <f t="shared" si="22"/>
        <v>1</v>
      </c>
      <c r="S150">
        <f t="shared" si="23"/>
        <v>0</v>
      </c>
      <c r="T150">
        <f t="shared" si="24"/>
        <v>4</v>
      </c>
      <c r="U150">
        <f t="shared" si="25"/>
        <v>1</v>
      </c>
      <c r="V150">
        <f t="shared" si="26"/>
        <v>0</v>
      </c>
      <c r="W150">
        <f t="shared" si="27"/>
        <v>0</v>
      </c>
      <c r="X150">
        <f t="shared" si="28"/>
        <v>4</v>
      </c>
      <c r="Y150">
        <f t="shared" si="29"/>
        <v>2</v>
      </c>
      <c r="Z150">
        <f t="shared" si="30"/>
        <v>4</v>
      </c>
      <c r="AA150">
        <f t="shared" si="31"/>
        <v>4</v>
      </c>
      <c r="AB150">
        <f t="shared" si="32"/>
        <v>0</v>
      </c>
    </row>
    <row r="151" spans="1:28">
      <c r="A151">
        <v>150</v>
      </c>
      <c r="B151" s="4" t="s">
        <v>111</v>
      </c>
      <c r="C151" s="4" t="s">
        <v>108</v>
      </c>
      <c r="D151" s="4" t="s">
        <v>113</v>
      </c>
      <c r="E151" s="4" t="s">
        <v>94</v>
      </c>
      <c r="F151" s="4" t="s">
        <v>122</v>
      </c>
      <c r="G151" s="4" t="s">
        <v>110</v>
      </c>
      <c r="H151" s="4" t="s">
        <v>112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  <c r="P151" cm="1">
        <f t="array" ref="P151">_xlfn.IFS(C151="Male", 1, C151="Female", 2, C151="Other", 3)</f>
        <v>1</v>
      </c>
      <c r="Q151" cm="1">
        <f t="array" ref="Q151">_xlfn.IFS(D151="Married",1, D151="Single",2,D151="Divorced",3,D151="Widowed",4)</f>
        <v>1</v>
      </c>
      <c r="R151">
        <f t="shared" si="22"/>
        <v>1</v>
      </c>
      <c r="S151">
        <f t="shared" si="23"/>
        <v>0</v>
      </c>
      <c r="T151">
        <f t="shared" si="24"/>
        <v>5</v>
      </c>
      <c r="U151">
        <f t="shared" si="25"/>
        <v>2</v>
      </c>
      <c r="V151">
        <f t="shared" si="26"/>
        <v>3</v>
      </c>
      <c r="W151">
        <f t="shared" si="27"/>
        <v>1</v>
      </c>
      <c r="X151">
        <f t="shared" si="28"/>
        <v>0</v>
      </c>
      <c r="Y151">
        <f t="shared" si="29"/>
        <v>1</v>
      </c>
      <c r="Z151">
        <f t="shared" si="30"/>
        <v>3</v>
      </c>
      <c r="AA151">
        <f t="shared" si="31"/>
        <v>1</v>
      </c>
      <c r="AB151">
        <f t="shared" si="32"/>
        <v>1</v>
      </c>
    </row>
    <row r="152" spans="1:28">
      <c r="A152">
        <v>151</v>
      </c>
      <c r="B152" s="3" t="s">
        <v>98</v>
      </c>
      <c r="C152" s="3" t="s">
        <v>92</v>
      </c>
      <c r="D152" s="3" t="s">
        <v>113</v>
      </c>
      <c r="E152" s="3" t="s">
        <v>94</v>
      </c>
      <c r="F152" s="3" t="s">
        <v>106</v>
      </c>
      <c r="G152" s="3" t="s">
        <v>110</v>
      </c>
      <c r="H152" s="3" t="s">
        <v>120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  <c r="P152" cm="1">
        <f t="array" ref="P152">_xlfn.IFS(C152="Male", 1, C152="Female", 2, C152="Other", 3)</f>
        <v>3</v>
      </c>
      <c r="Q152" cm="1">
        <f t="array" ref="Q152">_xlfn.IFS(D152="Married",1, D152="Single",2,D152="Divorced",3,D152="Widowed",4)</f>
        <v>1</v>
      </c>
      <c r="R152">
        <f t="shared" si="22"/>
        <v>1</v>
      </c>
      <c r="S152">
        <f t="shared" si="23"/>
        <v>0</v>
      </c>
      <c r="T152">
        <f t="shared" si="24"/>
        <v>8</v>
      </c>
      <c r="U152">
        <f t="shared" si="25"/>
        <v>3</v>
      </c>
      <c r="V152">
        <f t="shared" si="26"/>
        <v>3</v>
      </c>
      <c r="W152">
        <f t="shared" si="27"/>
        <v>1</v>
      </c>
      <c r="X152">
        <f t="shared" si="28"/>
        <v>2</v>
      </c>
      <c r="Y152">
        <f t="shared" si="29"/>
        <v>2</v>
      </c>
      <c r="Z152">
        <f t="shared" si="30"/>
        <v>4</v>
      </c>
      <c r="AA152">
        <f t="shared" si="31"/>
        <v>0</v>
      </c>
      <c r="AB152">
        <f t="shared" si="32"/>
        <v>2</v>
      </c>
    </row>
    <row r="153" spans="1:28">
      <c r="A153">
        <v>152</v>
      </c>
      <c r="B153" s="4" t="s">
        <v>123</v>
      </c>
      <c r="C153" s="4" t="s">
        <v>108</v>
      </c>
      <c r="D153" s="4" t="s">
        <v>93</v>
      </c>
      <c r="E153" s="4" t="s">
        <v>116</v>
      </c>
      <c r="F153" s="4" t="s">
        <v>119</v>
      </c>
      <c r="G153" s="4" t="s">
        <v>96</v>
      </c>
      <c r="H153" s="4" t="s">
        <v>120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  <c r="P153" cm="1">
        <f t="array" ref="P153">_xlfn.IFS(C153="Male", 1, C153="Female", 2, C153="Other", 3)</f>
        <v>1</v>
      </c>
      <c r="Q153" cm="1">
        <f t="array" ref="Q153">_xlfn.IFS(D153="Married",1, D153="Single",2,D153="Divorced",3,D153="Widowed",4)</f>
        <v>4</v>
      </c>
      <c r="R153">
        <f t="shared" si="22"/>
        <v>0</v>
      </c>
      <c r="S153">
        <f t="shared" si="23"/>
        <v>0</v>
      </c>
      <c r="T153">
        <f t="shared" si="24"/>
        <v>0</v>
      </c>
      <c r="U153">
        <f t="shared" si="25"/>
        <v>6</v>
      </c>
      <c r="V153">
        <f t="shared" si="26"/>
        <v>1</v>
      </c>
      <c r="W153">
        <f t="shared" si="27"/>
        <v>2</v>
      </c>
      <c r="X153">
        <f t="shared" si="28"/>
        <v>3</v>
      </c>
      <c r="Y153">
        <f t="shared" si="29"/>
        <v>0</v>
      </c>
      <c r="Z153">
        <f t="shared" si="30"/>
        <v>4</v>
      </c>
      <c r="AA153">
        <f t="shared" si="31"/>
        <v>2</v>
      </c>
      <c r="AB153">
        <f t="shared" si="32"/>
        <v>2</v>
      </c>
    </row>
    <row r="154" spans="1:28">
      <c r="A154">
        <v>153</v>
      </c>
      <c r="B154" s="3" t="s">
        <v>111</v>
      </c>
      <c r="C154" s="3" t="s">
        <v>92</v>
      </c>
      <c r="D154" s="3" t="s">
        <v>113</v>
      </c>
      <c r="E154" s="3" t="s">
        <v>105</v>
      </c>
      <c r="F154" s="3" t="s">
        <v>109</v>
      </c>
      <c r="G154" s="3" t="s">
        <v>96</v>
      </c>
      <c r="H154" s="3" t="s">
        <v>115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  <c r="P154" cm="1">
        <f t="array" ref="P154">_xlfn.IFS(C154="Male", 1, C154="Female", 2, C154="Other", 3)</f>
        <v>3</v>
      </c>
      <c r="Q154" cm="1">
        <f t="array" ref="Q154">_xlfn.IFS(D154="Married",1, D154="Single",2,D154="Divorced",3,D154="Widowed",4)</f>
        <v>1</v>
      </c>
      <c r="R154">
        <f t="shared" si="22"/>
        <v>0</v>
      </c>
      <c r="S154">
        <f t="shared" si="23"/>
        <v>0</v>
      </c>
      <c r="T154">
        <f t="shared" si="24"/>
        <v>8</v>
      </c>
      <c r="U154">
        <f t="shared" si="25"/>
        <v>5</v>
      </c>
      <c r="V154">
        <f t="shared" si="26"/>
        <v>1</v>
      </c>
      <c r="W154">
        <f t="shared" si="27"/>
        <v>2</v>
      </c>
      <c r="X154">
        <f t="shared" si="28"/>
        <v>0</v>
      </c>
      <c r="Y154">
        <f t="shared" si="29"/>
        <v>1</v>
      </c>
      <c r="Z154">
        <f t="shared" si="30"/>
        <v>6</v>
      </c>
      <c r="AA154">
        <f t="shared" si="31"/>
        <v>1</v>
      </c>
      <c r="AB154">
        <f t="shared" si="32"/>
        <v>0</v>
      </c>
    </row>
    <row r="155" spans="1:28">
      <c r="A155">
        <v>154</v>
      </c>
      <c r="B155" s="4" t="s">
        <v>111</v>
      </c>
      <c r="C155" s="4" t="s">
        <v>108</v>
      </c>
      <c r="D155" s="4" t="s">
        <v>121</v>
      </c>
      <c r="E155" s="4" t="s">
        <v>116</v>
      </c>
      <c r="F155" s="4" t="s">
        <v>101</v>
      </c>
      <c r="G155" s="4" t="s">
        <v>110</v>
      </c>
      <c r="H155" s="4" t="s">
        <v>103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  <c r="P155" cm="1">
        <f t="array" ref="P155">_xlfn.IFS(C155="Male", 1, C155="Female", 2, C155="Other", 3)</f>
        <v>1</v>
      </c>
      <c r="Q155" cm="1">
        <f t="array" ref="Q155">_xlfn.IFS(D155="Married",1, D155="Single",2,D155="Divorced",3,D155="Widowed",4)</f>
        <v>2</v>
      </c>
      <c r="R155">
        <f t="shared" si="22"/>
        <v>1</v>
      </c>
      <c r="S155">
        <f t="shared" si="23"/>
        <v>1</v>
      </c>
      <c r="T155">
        <f t="shared" si="24"/>
        <v>2</v>
      </c>
      <c r="U155">
        <f t="shared" si="25"/>
        <v>4</v>
      </c>
      <c r="V155">
        <f t="shared" si="26"/>
        <v>3</v>
      </c>
      <c r="W155">
        <f t="shared" si="27"/>
        <v>1</v>
      </c>
      <c r="X155">
        <f t="shared" si="28"/>
        <v>3</v>
      </c>
      <c r="Y155">
        <f t="shared" si="29"/>
        <v>0</v>
      </c>
      <c r="Z155">
        <f t="shared" si="30"/>
        <v>4</v>
      </c>
      <c r="AA155">
        <f t="shared" si="31"/>
        <v>3</v>
      </c>
      <c r="AB155">
        <f t="shared" si="32"/>
        <v>1</v>
      </c>
    </row>
    <row r="156" spans="1:28">
      <c r="A156">
        <v>155</v>
      </c>
      <c r="B156" s="3" t="s">
        <v>125</v>
      </c>
      <c r="C156" s="3" t="s">
        <v>92</v>
      </c>
      <c r="D156" s="3" t="s">
        <v>113</v>
      </c>
      <c r="E156" s="3" t="s">
        <v>105</v>
      </c>
      <c r="F156" s="3" t="s">
        <v>95</v>
      </c>
      <c r="G156" s="3" t="s">
        <v>96</v>
      </c>
      <c r="H156" s="3" t="s">
        <v>103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  <c r="P156" cm="1">
        <f t="array" ref="P156">_xlfn.IFS(C156="Male", 1, C156="Female", 2, C156="Other", 3)</f>
        <v>3</v>
      </c>
      <c r="Q156" cm="1">
        <f t="array" ref="Q156">_xlfn.IFS(D156="Married",1, D156="Single",2,D156="Divorced",3,D156="Widowed",4)</f>
        <v>1</v>
      </c>
      <c r="R156">
        <f t="shared" si="22"/>
        <v>0</v>
      </c>
      <c r="S156">
        <f t="shared" si="23"/>
        <v>0</v>
      </c>
      <c r="T156">
        <f t="shared" si="24"/>
        <v>3</v>
      </c>
      <c r="U156">
        <f t="shared" si="25"/>
        <v>2</v>
      </c>
      <c r="V156">
        <f t="shared" si="26"/>
        <v>0</v>
      </c>
      <c r="W156">
        <f t="shared" si="27"/>
        <v>0</v>
      </c>
      <c r="X156">
        <f t="shared" si="28"/>
        <v>1</v>
      </c>
      <c r="Y156">
        <f t="shared" si="29"/>
        <v>0</v>
      </c>
      <c r="Z156">
        <f t="shared" si="30"/>
        <v>5</v>
      </c>
      <c r="AA156">
        <f t="shared" si="31"/>
        <v>3</v>
      </c>
      <c r="AB156">
        <f t="shared" si="32"/>
        <v>0</v>
      </c>
    </row>
    <row r="157" spans="1:28">
      <c r="A157">
        <v>156</v>
      </c>
      <c r="B157" s="4" t="s">
        <v>111</v>
      </c>
      <c r="C157" s="4" t="s">
        <v>108</v>
      </c>
      <c r="D157" s="4" t="s">
        <v>100</v>
      </c>
      <c r="E157" s="4" t="s">
        <v>94</v>
      </c>
      <c r="F157" s="4" t="s">
        <v>119</v>
      </c>
      <c r="G157" s="4" t="s">
        <v>96</v>
      </c>
      <c r="H157" s="4" t="s">
        <v>97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  <c r="P157" cm="1">
        <f t="array" ref="P157">_xlfn.IFS(C157="Male", 1, C157="Female", 2, C157="Other", 3)</f>
        <v>1</v>
      </c>
      <c r="Q157" cm="1">
        <f t="array" ref="Q157">_xlfn.IFS(D157="Married",1, D157="Single",2,D157="Divorced",3,D157="Widowed",4)</f>
        <v>3</v>
      </c>
      <c r="R157">
        <f t="shared" si="22"/>
        <v>0</v>
      </c>
      <c r="S157">
        <f t="shared" si="23"/>
        <v>0</v>
      </c>
      <c r="T157">
        <f t="shared" si="24"/>
        <v>5</v>
      </c>
      <c r="U157">
        <f t="shared" si="25"/>
        <v>2</v>
      </c>
      <c r="V157">
        <f t="shared" si="26"/>
        <v>3</v>
      </c>
      <c r="W157">
        <f t="shared" si="27"/>
        <v>2</v>
      </c>
      <c r="X157">
        <f t="shared" si="28"/>
        <v>1</v>
      </c>
      <c r="Y157">
        <f t="shared" si="29"/>
        <v>2</v>
      </c>
      <c r="Z157">
        <f t="shared" si="30"/>
        <v>3</v>
      </c>
      <c r="AA157">
        <f t="shared" si="31"/>
        <v>6</v>
      </c>
      <c r="AB157">
        <f t="shared" si="32"/>
        <v>0</v>
      </c>
    </row>
    <row r="158" spans="1:28">
      <c r="A158">
        <v>157</v>
      </c>
      <c r="B158" s="3" t="s">
        <v>104</v>
      </c>
      <c r="C158" s="3" t="s">
        <v>99</v>
      </c>
      <c r="D158" s="3" t="s">
        <v>100</v>
      </c>
      <c r="E158" s="3" t="s">
        <v>105</v>
      </c>
      <c r="F158" s="3" t="s">
        <v>101</v>
      </c>
      <c r="G158" s="3" t="s">
        <v>110</v>
      </c>
      <c r="H158" s="3" t="s">
        <v>120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  <c r="P158" cm="1">
        <f t="array" ref="P158">_xlfn.IFS(C158="Male", 1, C158="Female", 2, C158="Other", 3)</f>
        <v>2</v>
      </c>
      <c r="Q158" cm="1">
        <f t="array" ref="Q158">_xlfn.IFS(D158="Married",1, D158="Single",2,D158="Divorced",3,D158="Widowed",4)</f>
        <v>3</v>
      </c>
      <c r="R158">
        <f t="shared" si="22"/>
        <v>1</v>
      </c>
      <c r="S158">
        <f t="shared" si="23"/>
        <v>0</v>
      </c>
      <c r="T158">
        <f t="shared" si="24"/>
        <v>9</v>
      </c>
      <c r="U158">
        <f t="shared" si="25"/>
        <v>0</v>
      </c>
      <c r="V158">
        <f t="shared" si="26"/>
        <v>0</v>
      </c>
      <c r="W158">
        <f t="shared" si="27"/>
        <v>2</v>
      </c>
      <c r="X158">
        <f t="shared" si="28"/>
        <v>3</v>
      </c>
      <c r="Y158">
        <f t="shared" si="29"/>
        <v>1</v>
      </c>
      <c r="Z158">
        <f t="shared" si="30"/>
        <v>3</v>
      </c>
      <c r="AA158">
        <f t="shared" si="31"/>
        <v>1</v>
      </c>
      <c r="AB158">
        <f t="shared" si="32"/>
        <v>0</v>
      </c>
    </row>
    <row r="159" spans="1:28">
      <c r="A159">
        <v>158</v>
      </c>
      <c r="B159" s="4" t="s">
        <v>91</v>
      </c>
      <c r="C159" s="4" t="s">
        <v>108</v>
      </c>
      <c r="D159" s="4" t="s">
        <v>93</v>
      </c>
      <c r="E159" s="4" t="s">
        <v>114</v>
      </c>
      <c r="F159" s="4" t="s">
        <v>117</v>
      </c>
      <c r="G159" s="4" t="s">
        <v>96</v>
      </c>
      <c r="H159" s="4" t="s">
        <v>107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  <c r="P159" cm="1">
        <f t="array" ref="P159">_xlfn.IFS(C159="Male", 1, C159="Female", 2, C159="Other", 3)</f>
        <v>1</v>
      </c>
      <c r="Q159" cm="1">
        <f t="array" ref="Q159">_xlfn.IFS(D159="Married",1, D159="Single",2,D159="Divorced",3,D159="Widowed",4)</f>
        <v>4</v>
      </c>
      <c r="R159">
        <f t="shared" si="22"/>
        <v>0</v>
      </c>
      <c r="S159">
        <f t="shared" si="23"/>
        <v>1</v>
      </c>
      <c r="T159">
        <f t="shared" si="24"/>
        <v>7</v>
      </c>
      <c r="U159">
        <f t="shared" si="25"/>
        <v>3</v>
      </c>
      <c r="V159">
        <f t="shared" si="26"/>
        <v>2</v>
      </c>
      <c r="W159">
        <f t="shared" si="27"/>
        <v>2</v>
      </c>
      <c r="X159">
        <f t="shared" si="28"/>
        <v>0</v>
      </c>
      <c r="Y159">
        <f t="shared" si="29"/>
        <v>2</v>
      </c>
      <c r="Z159">
        <f t="shared" si="30"/>
        <v>5</v>
      </c>
      <c r="AA159">
        <f t="shared" si="31"/>
        <v>6</v>
      </c>
      <c r="AB159">
        <f t="shared" si="32"/>
        <v>2</v>
      </c>
    </row>
    <row r="160" spans="1:28">
      <c r="A160">
        <v>159</v>
      </c>
      <c r="B160" s="3" t="s">
        <v>123</v>
      </c>
      <c r="C160" s="3" t="s">
        <v>108</v>
      </c>
      <c r="D160" s="3" t="s">
        <v>121</v>
      </c>
      <c r="E160" s="3" t="s">
        <v>94</v>
      </c>
      <c r="F160" s="3" t="s">
        <v>117</v>
      </c>
      <c r="G160" s="3" t="s">
        <v>102</v>
      </c>
      <c r="H160" s="3" t="s">
        <v>115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  <c r="P160" cm="1">
        <f t="array" ref="P160">_xlfn.IFS(C160="Male", 1, C160="Female", 2, C160="Other", 3)</f>
        <v>1</v>
      </c>
      <c r="Q160" cm="1">
        <f t="array" ref="Q160">_xlfn.IFS(D160="Married",1, D160="Single",2,D160="Divorced",3,D160="Widowed",4)</f>
        <v>2</v>
      </c>
      <c r="R160">
        <f t="shared" si="22"/>
        <v>0</v>
      </c>
      <c r="S160">
        <f t="shared" si="23"/>
        <v>0</v>
      </c>
      <c r="T160">
        <f t="shared" si="24"/>
        <v>3</v>
      </c>
      <c r="U160">
        <f t="shared" si="25"/>
        <v>6</v>
      </c>
      <c r="V160">
        <f t="shared" si="26"/>
        <v>1</v>
      </c>
      <c r="W160">
        <f t="shared" si="27"/>
        <v>1</v>
      </c>
      <c r="X160">
        <f t="shared" si="28"/>
        <v>1</v>
      </c>
      <c r="Y160">
        <f t="shared" si="29"/>
        <v>0</v>
      </c>
      <c r="Z160">
        <f t="shared" si="30"/>
        <v>5</v>
      </c>
      <c r="AA160">
        <f t="shared" si="31"/>
        <v>1</v>
      </c>
      <c r="AB160">
        <f t="shared" si="32"/>
        <v>0</v>
      </c>
    </row>
    <row r="161" spans="1:28">
      <c r="A161">
        <v>160</v>
      </c>
      <c r="B161" s="4" t="s">
        <v>111</v>
      </c>
      <c r="C161" s="4" t="s">
        <v>99</v>
      </c>
      <c r="D161" s="4" t="s">
        <v>100</v>
      </c>
      <c r="E161" s="4" t="s">
        <v>114</v>
      </c>
      <c r="F161" s="4" t="s">
        <v>117</v>
      </c>
      <c r="G161" s="4" t="s">
        <v>102</v>
      </c>
      <c r="H161" s="4" t="s">
        <v>115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  <c r="P161" cm="1">
        <f t="array" ref="P161">_xlfn.IFS(C161="Male", 1, C161="Female", 2, C161="Other", 3)</f>
        <v>2</v>
      </c>
      <c r="Q161" cm="1">
        <f t="array" ref="Q161">_xlfn.IFS(D161="Married",1, D161="Single",2,D161="Divorced",3,D161="Widowed",4)</f>
        <v>3</v>
      </c>
      <c r="R161">
        <f t="shared" si="22"/>
        <v>0</v>
      </c>
      <c r="S161">
        <f t="shared" si="23"/>
        <v>1</v>
      </c>
      <c r="T161">
        <f t="shared" si="24"/>
        <v>4</v>
      </c>
      <c r="U161">
        <f t="shared" si="25"/>
        <v>1</v>
      </c>
      <c r="V161">
        <f t="shared" si="26"/>
        <v>0</v>
      </c>
      <c r="W161">
        <f t="shared" si="27"/>
        <v>0</v>
      </c>
      <c r="X161">
        <f t="shared" si="28"/>
        <v>4</v>
      </c>
      <c r="Y161">
        <f t="shared" si="29"/>
        <v>0</v>
      </c>
      <c r="Z161">
        <f t="shared" si="30"/>
        <v>4</v>
      </c>
      <c r="AA161">
        <f t="shared" si="31"/>
        <v>3</v>
      </c>
      <c r="AB161">
        <f t="shared" si="32"/>
        <v>2</v>
      </c>
    </row>
    <row r="162" spans="1:28">
      <c r="A162">
        <v>161</v>
      </c>
      <c r="B162" s="3" t="s">
        <v>125</v>
      </c>
      <c r="C162" s="3" t="s">
        <v>108</v>
      </c>
      <c r="D162" s="3" t="s">
        <v>100</v>
      </c>
      <c r="E162" s="3" t="s">
        <v>116</v>
      </c>
      <c r="F162" s="3" t="s">
        <v>119</v>
      </c>
      <c r="G162" s="3" t="s">
        <v>102</v>
      </c>
      <c r="H162" s="3" t="s">
        <v>112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  <c r="P162" cm="1">
        <f t="array" ref="P162">_xlfn.IFS(C162="Male", 1, C162="Female", 2, C162="Other", 3)</f>
        <v>1</v>
      </c>
      <c r="Q162" cm="1">
        <f t="array" ref="Q162">_xlfn.IFS(D162="Married",1, D162="Single",2,D162="Divorced",3,D162="Widowed",4)</f>
        <v>3</v>
      </c>
      <c r="R162">
        <f t="shared" si="22"/>
        <v>0</v>
      </c>
      <c r="S162">
        <f t="shared" si="23"/>
        <v>1</v>
      </c>
      <c r="T162">
        <f t="shared" si="24"/>
        <v>5</v>
      </c>
      <c r="U162">
        <f t="shared" si="25"/>
        <v>3</v>
      </c>
      <c r="V162">
        <f t="shared" si="26"/>
        <v>0</v>
      </c>
      <c r="W162">
        <f t="shared" si="27"/>
        <v>0</v>
      </c>
      <c r="X162">
        <f t="shared" si="28"/>
        <v>3</v>
      </c>
      <c r="Y162">
        <f t="shared" si="29"/>
        <v>2</v>
      </c>
      <c r="Z162">
        <f t="shared" si="30"/>
        <v>1</v>
      </c>
      <c r="AA162">
        <f t="shared" si="31"/>
        <v>3</v>
      </c>
      <c r="AB162">
        <f t="shared" si="32"/>
        <v>0</v>
      </c>
    </row>
    <row r="163" spans="1:28">
      <c r="A163">
        <v>162</v>
      </c>
      <c r="B163" s="4" t="s">
        <v>104</v>
      </c>
      <c r="C163" s="4" t="s">
        <v>99</v>
      </c>
      <c r="D163" s="4" t="s">
        <v>121</v>
      </c>
      <c r="E163" s="4" t="s">
        <v>116</v>
      </c>
      <c r="F163" s="4" t="s">
        <v>119</v>
      </c>
      <c r="G163" s="4" t="s">
        <v>102</v>
      </c>
      <c r="H163" s="4" t="s">
        <v>103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  <c r="P163" cm="1">
        <f t="array" ref="P163">_xlfn.IFS(C163="Male", 1, C163="Female", 2, C163="Other", 3)</f>
        <v>2</v>
      </c>
      <c r="Q163" cm="1">
        <f t="array" ref="Q163">_xlfn.IFS(D163="Married",1, D163="Single",2,D163="Divorced",3,D163="Widowed",4)</f>
        <v>2</v>
      </c>
      <c r="R163">
        <f t="shared" si="22"/>
        <v>0</v>
      </c>
      <c r="S163">
        <f t="shared" si="23"/>
        <v>0</v>
      </c>
      <c r="T163">
        <f t="shared" si="24"/>
        <v>0</v>
      </c>
      <c r="U163">
        <f t="shared" si="25"/>
        <v>5</v>
      </c>
      <c r="V163">
        <f t="shared" si="26"/>
        <v>0</v>
      </c>
      <c r="W163">
        <f t="shared" si="27"/>
        <v>2</v>
      </c>
      <c r="X163">
        <f t="shared" si="28"/>
        <v>3</v>
      </c>
      <c r="Y163">
        <f t="shared" si="29"/>
        <v>0</v>
      </c>
      <c r="Z163">
        <f t="shared" si="30"/>
        <v>0</v>
      </c>
      <c r="AA163">
        <f t="shared" si="31"/>
        <v>4</v>
      </c>
      <c r="AB163">
        <f t="shared" si="32"/>
        <v>3</v>
      </c>
    </row>
    <row r="164" spans="1:28">
      <c r="A164">
        <v>163</v>
      </c>
      <c r="B164" s="3" t="s">
        <v>118</v>
      </c>
      <c r="C164" s="3" t="s">
        <v>108</v>
      </c>
      <c r="D164" s="3" t="s">
        <v>113</v>
      </c>
      <c r="E164" s="3" t="s">
        <v>116</v>
      </c>
      <c r="F164" s="3" t="s">
        <v>95</v>
      </c>
      <c r="G164" s="3" t="s">
        <v>110</v>
      </c>
      <c r="H164" s="3" t="s">
        <v>120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  <c r="P164" cm="1">
        <f t="array" ref="P164">_xlfn.IFS(C164="Male", 1, C164="Female", 2, C164="Other", 3)</f>
        <v>1</v>
      </c>
      <c r="Q164" cm="1">
        <f t="array" ref="Q164">_xlfn.IFS(D164="Married",1, D164="Single",2,D164="Divorced",3,D164="Widowed",4)</f>
        <v>1</v>
      </c>
      <c r="R164">
        <f t="shared" si="22"/>
        <v>1</v>
      </c>
      <c r="S164">
        <f t="shared" si="23"/>
        <v>1</v>
      </c>
      <c r="T164">
        <f t="shared" si="24"/>
        <v>5</v>
      </c>
      <c r="U164">
        <f t="shared" si="25"/>
        <v>0</v>
      </c>
      <c r="V164">
        <f t="shared" si="26"/>
        <v>3</v>
      </c>
      <c r="W164">
        <f t="shared" si="27"/>
        <v>0</v>
      </c>
      <c r="X164">
        <f t="shared" si="28"/>
        <v>0</v>
      </c>
      <c r="Y164">
        <f t="shared" si="29"/>
        <v>0</v>
      </c>
      <c r="Z164">
        <f t="shared" si="30"/>
        <v>1</v>
      </c>
      <c r="AA164">
        <f t="shared" si="31"/>
        <v>3</v>
      </c>
      <c r="AB164">
        <f t="shared" si="32"/>
        <v>1</v>
      </c>
    </row>
    <row r="165" spans="1:28">
      <c r="A165">
        <v>164</v>
      </c>
      <c r="B165" s="4" t="s">
        <v>91</v>
      </c>
      <c r="C165" s="4" t="s">
        <v>92</v>
      </c>
      <c r="D165" s="4" t="s">
        <v>113</v>
      </c>
      <c r="E165" s="4" t="s">
        <v>105</v>
      </c>
      <c r="F165" s="4" t="s">
        <v>109</v>
      </c>
      <c r="G165" s="4" t="s">
        <v>110</v>
      </c>
      <c r="H165" s="4" t="s">
        <v>97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  <c r="P165" cm="1">
        <f t="array" ref="P165">_xlfn.IFS(C165="Male", 1, C165="Female", 2, C165="Other", 3)</f>
        <v>3</v>
      </c>
      <c r="Q165" cm="1">
        <f t="array" ref="Q165">_xlfn.IFS(D165="Married",1, D165="Single",2,D165="Divorced",3,D165="Widowed",4)</f>
        <v>1</v>
      </c>
      <c r="R165">
        <f t="shared" si="22"/>
        <v>1</v>
      </c>
      <c r="S165">
        <f t="shared" si="23"/>
        <v>0</v>
      </c>
      <c r="T165">
        <f t="shared" si="24"/>
        <v>1</v>
      </c>
      <c r="U165">
        <f t="shared" si="25"/>
        <v>2</v>
      </c>
      <c r="V165">
        <f t="shared" si="26"/>
        <v>2</v>
      </c>
      <c r="W165">
        <f t="shared" si="27"/>
        <v>2</v>
      </c>
      <c r="X165">
        <f t="shared" si="28"/>
        <v>3</v>
      </c>
      <c r="Y165">
        <f t="shared" si="29"/>
        <v>0</v>
      </c>
      <c r="Z165">
        <f t="shared" si="30"/>
        <v>3</v>
      </c>
      <c r="AA165">
        <f t="shared" si="31"/>
        <v>6</v>
      </c>
      <c r="AB165">
        <f t="shared" si="32"/>
        <v>0</v>
      </c>
    </row>
    <row r="166" spans="1:28">
      <c r="A166">
        <v>165</v>
      </c>
      <c r="B166" s="3" t="s">
        <v>91</v>
      </c>
      <c r="C166" s="3" t="s">
        <v>92</v>
      </c>
      <c r="D166" s="3" t="s">
        <v>93</v>
      </c>
      <c r="E166" s="3" t="s">
        <v>94</v>
      </c>
      <c r="F166" s="3" t="s">
        <v>106</v>
      </c>
      <c r="G166" s="3" t="s">
        <v>110</v>
      </c>
      <c r="H166" s="3" t="s">
        <v>120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  <c r="P166" cm="1">
        <f t="array" ref="P166">_xlfn.IFS(C166="Male", 1, C166="Female", 2, C166="Other", 3)</f>
        <v>3</v>
      </c>
      <c r="Q166" cm="1">
        <f t="array" ref="Q166">_xlfn.IFS(D166="Married",1, D166="Single",2,D166="Divorced",3,D166="Widowed",4)</f>
        <v>4</v>
      </c>
      <c r="R166">
        <f t="shared" si="22"/>
        <v>1</v>
      </c>
      <c r="S166">
        <f t="shared" si="23"/>
        <v>0</v>
      </c>
      <c r="T166">
        <f t="shared" si="24"/>
        <v>8</v>
      </c>
      <c r="U166">
        <f t="shared" si="25"/>
        <v>5</v>
      </c>
      <c r="V166">
        <f t="shared" si="26"/>
        <v>3</v>
      </c>
      <c r="W166">
        <f t="shared" si="27"/>
        <v>0</v>
      </c>
      <c r="X166">
        <f t="shared" si="28"/>
        <v>4</v>
      </c>
      <c r="Y166">
        <f t="shared" si="29"/>
        <v>1</v>
      </c>
      <c r="Z166">
        <f t="shared" si="30"/>
        <v>2</v>
      </c>
      <c r="AA166">
        <f t="shared" si="31"/>
        <v>2</v>
      </c>
      <c r="AB166">
        <f t="shared" si="32"/>
        <v>0</v>
      </c>
    </row>
    <row r="167" spans="1:28">
      <c r="A167">
        <v>166</v>
      </c>
      <c r="B167" s="4" t="s">
        <v>123</v>
      </c>
      <c r="C167" s="4" t="s">
        <v>108</v>
      </c>
      <c r="D167" s="4" t="s">
        <v>113</v>
      </c>
      <c r="E167" s="4" t="s">
        <v>116</v>
      </c>
      <c r="F167" s="4" t="s">
        <v>117</v>
      </c>
      <c r="G167" s="4" t="s">
        <v>102</v>
      </c>
      <c r="H167" s="4" t="s">
        <v>112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  <c r="P167" cm="1">
        <f t="array" ref="P167">_xlfn.IFS(C167="Male", 1, C167="Female", 2, C167="Other", 3)</f>
        <v>1</v>
      </c>
      <c r="Q167" cm="1">
        <f t="array" ref="Q167">_xlfn.IFS(D167="Married",1, D167="Single",2,D167="Divorced",3,D167="Widowed",4)</f>
        <v>1</v>
      </c>
      <c r="R167">
        <f t="shared" si="22"/>
        <v>0</v>
      </c>
      <c r="S167">
        <f t="shared" si="23"/>
        <v>1</v>
      </c>
      <c r="T167">
        <f t="shared" si="24"/>
        <v>0</v>
      </c>
      <c r="U167">
        <f t="shared" si="25"/>
        <v>0</v>
      </c>
      <c r="V167">
        <f t="shared" si="26"/>
        <v>3</v>
      </c>
      <c r="W167">
        <f t="shared" si="27"/>
        <v>2</v>
      </c>
      <c r="X167">
        <f t="shared" si="28"/>
        <v>2</v>
      </c>
      <c r="Y167">
        <f t="shared" si="29"/>
        <v>2</v>
      </c>
      <c r="Z167">
        <f t="shared" si="30"/>
        <v>2</v>
      </c>
      <c r="AA167">
        <f t="shared" si="31"/>
        <v>2</v>
      </c>
      <c r="AB167">
        <f t="shared" si="32"/>
        <v>0</v>
      </c>
    </row>
    <row r="168" spans="1:28">
      <c r="A168">
        <v>167</v>
      </c>
      <c r="B168" s="3" t="s">
        <v>91</v>
      </c>
      <c r="C168" s="3" t="s">
        <v>108</v>
      </c>
      <c r="D168" s="3" t="s">
        <v>121</v>
      </c>
      <c r="E168" s="3" t="s">
        <v>116</v>
      </c>
      <c r="F168" s="3" t="s">
        <v>122</v>
      </c>
      <c r="G168" s="3" t="s">
        <v>102</v>
      </c>
      <c r="H168" s="3" t="s">
        <v>124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  <c r="P168" cm="1">
        <f t="array" ref="P168">_xlfn.IFS(C168="Male", 1, C168="Female", 2, C168="Other", 3)</f>
        <v>1</v>
      </c>
      <c r="Q168" cm="1">
        <f t="array" ref="Q168">_xlfn.IFS(D168="Married",1, D168="Single",2,D168="Divorced",3,D168="Widowed",4)</f>
        <v>2</v>
      </c>
      <c r="R168">
        <f t="shared" si="22"/>
        <v>0</v>
      </c>
      <c r="S168">
        <f t="shared" si="23"/>
        <v>1</v>
      </c>
      <c r="T168">
        <f t="shared" si="24"/>
        <v>9</v>
      </c>
      <c r="U168">
        <f t="shared" si="25"/>
        <v>0</v>
      </c>
      <c r="V168">
        <f t="shared" si="26"/>
        <v>1</v>
      </c>
      <c r="W168">
        <f t="shared" si="27"/>
        <v>1</v>
      </c>
      <c r="X168">
        <f t="shared" si="28"/>
        <v>3</v>
      </c>
      <c r="Y168">
        <f t="shared" si="29"/>
        <v>0</v>
      </c>
      <c r="Z168">
        <f t="shared" si="30"/>
        <v>5</v>
      </c>
      <c r="AA168">
        <f t="shared" si="31"/>
        <v>5</v>
      </c>
      <c r="AB168">
        <f t="shared" si="32"/>
        <v>3</v>
      </c>
    </row>
    <row r="169" spans="1:28">
      <c r="A169">
        <v>168</v>
      </c>
      <c r="B169" s="4" t="s">
        <v>111</v>
      </c>
      <c r="C169" s="4" t="s">
        <v>108</v>
      </c>
      <c r="D169" s="4" t="s">
        <v>100</v>
      </c>
      <c r="E169" s="4" t="s">
        <v>94</v>
      </c>
      <c r="F169" s="4" t="s">
        <v>109</v>
      </c>
      <c r="G169" s="4" t="s">
        <v>96</v>
      </c>
      <c r="H169" s="4" t="s">
        <v>120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  <c r="P169" cm="1">
        <f t="array" ref="P169">_xlfn.IFS(C169="Male", 1, C169="Female", 2, C169="Other", 3)</f>
        <v>1</v>
      </c>
      <c r="Q169" cm="1">
        <f t="array" ref="Q169">_xlfn.IFS(D169="Married",1, D169="Single",2,D169="Divorced",3,D169="Widowed",4)</f>
        <v>3</v>
      </c>
      <c r="R169">
        <f t="shared" si="22"/>
        <v>0</v>
      </c>
      <c r="S169">
        <f t="shared" si="23"/>
        <v>1</v>
      </c>
      <c r="T169">
        <f t="shared" si="24"/>
        <v>9</v>
      </c>
      <c r="U169">
        <f t="shared" si="25"/>
        <v>5</v>
      </c>
      <c r="V169">
        <f t="shared" si="26"/>
        <v>3</v>
      </c>
      <c r="W169">
        <f t="shared" si="27"/>
        <v>2</v>
      </c>
      <c r="X169">
        <f t="shared" si="28"/>
        <v>3</v>
      </c>
      <c r="Y169">
        <f t="shared" si="29"/>
        <v>2</v>
      </c>
      <c r="Z169">
        <f t="shared" si="30"/>
        <v>1</v>
      </c>
      <c r="AA169">
        <f t="shared" si="31"/>
        <v>3</v>
      </c>
      <c r="AB169">
        <f t="shared" si="32"/>
        <v>2</v>
      </c>
    </row>
    <row r="170" spans="1:28">
      <c r="A170">
        <v>169</v>
      </c>
      <c r="B170" s="3" t="s">
        <v>125</v>
      </c>
      <c r="C170" s="3" t="s">
        <v>92</v>
      </c>
      <c r="D170" s="3" t="s">
        <v>113</v>
      </c>
      <c r="E170" s="3" t="s">
        <v>116</v>
      </c>
      <c r="F170" s="3" t="s">
        <v>122</v>
      </c>
      <c r="G170" s="3" t="s">
        <v>96</v>
      </c>
      <c r="H170" s="3" t="s">
        <v>112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  <c r="P170" cm="1">
        <f t="array" ref="P170">_xlfn.IFS(C170="Male", 1, C170="Female", 2, C170="Other", 3)</f>
        <v>3</v>
      </c>
      <c r="Q170" cm="1">
        <f t="array" ref="Q170">_xlfn.IFS(D170="Married",1, D170="Single",2,D170="Divorced",3,D170="Widowed",4)</f>
        <v>1</v>
      </c>
      <c r="R170">
        <f t="shared" si="22"/>
        <v>0</v>
      </c>
      <c r="S170">
        <f t="shared" si="23"/>
        <v>1</v>
      </c>
      <c r="T170">
        <f t="shared" si="24"/>
        <v>7</v>
      </c>
      <c r="U170">
        <f t="shared" si="25"/>
        <v>5</v>
      </c>
      <c r="V170">
        <f t="shared" si="26"/>
        <v>2</v>
      </c>
      <c r="W170">
        <f t="shared" si="27"/>
        <v>1</v>
      </c>
      <c r="X170">
        <f t="shared" si="28"/>
        <v>4</v>
      </c>
      <c r="Y170">
        <f t="shared" si="29"/>
        <v>0</v>
      </c>
      <c r="Z170">
        <f t="shared" si="30"/>
        <v>5</v>
      </c>
      <c r="AA170">
        <f t="shared" si="31"/>
        <v>6</v>
      </c>
      <c r="AB170">
        <f t="shared" si="32"/>
        <v>1</v>
      </c>
    </row>
    <row r="171" spans="1:28">
      <c r="A171">
        <v>170</v>
      </c>
      <c r="B171" s="4" t="s">
        <v>91</v>
      </c>
      <c r="C171" s="4" t="s">
        <v>108</v>
      </c>
      <c r="D171" s="4" t="s">
        <v>93</v>
      </c>
      <c r="E171" s="4" t="s">
        <v>114</v>
      </c>
      <c r="F171" s="4" t="s">
        <v>95</v>
      </c>
      <c r="G171" s="4" t="s">
        <v>102</v>
      </c>
      <c r="H171" s="4" t="s">
        <v>124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  <c r="P171" cm="1">
        <f t="array" ref="P171">_xlfn.IFS(C171="Male", 1, C171="Female", 2, C171="Other", 3)</f>
        <v>1</v>
      </c>
      <c r="Q171" cm="1">
        <f t="array" ref="Q171">_xlfn.IFS(D171="Married",1, D171="Single",2,D171="Divorced",3,D171="Widowed",4)</f>
        <v>4</v>
      </c>
      <c r="R171">
        <f t="shared" si="22"/>
        <v>0</v>
      </c>
      <c r="S171">
        <f t="shared" si="23"/>
        <v>0</v>
      </c>
      <c r="T171">
        <f t="shared" si="24"/>
        <v>3</v>
      </c>
      <c r="U171">
        <f t="shared" si="25"/>
        <v>0</v>
      </c>
      <c r="V171">
        <f t="shared" si="26"/>
        <v>1</v>
      </c>
      <c r="W171">
        <f t="shared" si="27"/>
        <v>0</v>
      </c>
      <c r="X171">
        <f t="shared" si="28"/>
        <v>1</v>
      </c>
      <c r="Y171">
        <f t="shared" si="29"/>
        <v>2</v>
      </c>
      <c r="Z171">
        <f t="shared" si="30"/>
        <v>3</v>
      </c>
      <c r="AA171">
        <f t="shared" si="31"/>
        <v>2</v>
      </c>
      <c r="AB171">
        <f t="shared" si="32"/>
        <v>1</v>
      </c>
    </row>
    <row r="172" spans="1:28">
      <c r="A172">
        <v>171</v>
      </c>
      <c r="B172" s="3" t="s">
        <v>91</v>
      </c>
      <c r="C172" s="3" t="s">
        <v>92</v>
      </c>
      <c r="D172" s="3" t="s">
        <v>113</v>
      </c>
      <c r="E172" s="3" t="s">
        <v>94</v>
      </c>
      <c r="F172" s="3" t="s">
        <v>95</v>
      </c>
      <c r="G172" s="3" t="s">
        <v>102</v>
      </c>
      <c r="H172" s="3" t="s">
        <v>124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  <c r="P172" cm="1">
        <f t="array" ref="P172">_xlfn.IFS(C172="Male", 1, C172="Female", 2, C172="Other", 3)</f>
        <v>3</v>
      </c>
      <c r="Q172" cm="1">
        <f t="array" ref="Q172">_xlfn.IFS(D172="Married",1, D172="Single",2,D172="Divorced",3,D172="Widowed",4)</f>
        <v>1</v>
      </c>
      <c r="R172">
        <f t="shared" si="22"/>
        <v>0</v>
      </c>
      <c r="S172">
        <f t="shared" si="23"/>
        <v>1</v>
      </c>
      <c r="T172">
        <f t="shared" si="24"/>
        <v>8</v>
      </c>
      <c r="U172">
        <f t="shared" si="25"/>
        <v>0</v>
      </c>
      <c r="V172">
        <f t="shared" si="26"/>
        <v>2</v>
      </c>
      <c r="W172">
        <f t="shared" si="27"/>
        <v>2</v>
      </c>
      <c r="X172">
        <f t="shared" si="28"/>
        <v>1</v>
      </c>
      <c r="Y172">
        <f t="shared" si="29"/>
        <v>2</v>
      </c>
      <c r="Z172">
        <f t="shared" si="30"/>
        <v>4</v>
      </c>
      <c r="AA172">
        <f t="shared" si="31"/>
        <v>3</v>
      </c>
      <c r="AB172">
        <f t="shared" si="32"/>
        <v>2</v>
      </c>
    </row>
    <row r="173" spans="1:28">
      <c r="A173">
        <v>172</v>
      </c>
      <c r="B173" s="4" t="s">
        <v>118</v>
      </c>
      <c r="C173" s="4" t="s">
        <v>99</v>
      </c>
      <c r="D173" s="4" t="s">
        <v>121</v>
      </c>
      <c r="E173" s="4" t="s">
        <v>94</v>
      </c>
      <c r="F173" s="4" t="s">
        <v>95</v>
      </c>
      <c r="G173" s="4" t="s">
        <v>102</v>
      </c>
      <c r="H173" s="4" t="s">
        <v>97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  <c r="P173" cm="1">
        <f t="array" ref="P173">_xlfn.IFS(C173="Male", 1, C173="Female", 2, C173="Other", 3)</f>
        <v>2</v>
      </c>
      <c r="Q173" cm="1">
        <f t="array" ref="Q173">_xlfn.IFS(D173="Married",1, D173="Single",2,D173="Divorced",3,D173="Widowed",4)</f>
        <v>2</v>
      </c>
      <c r="R173">
        <f t="shared" si="22"/>
        <v>0</v>
      </c>
      <c r="S173">
        <f t="shared" si="23"/>
        <v>1</v>
      </c>
      <c r="T173">
        <f t="shared" si="24"/>
        <v>0</v>
      </c>
      <c r="U173">
        <f t="shared" si="25"/>
        <v>6</v>
      </c>
      <c r="V173">
        <f t="shared" si="26"/>
        <v>3</v>
      </c>
      <c r="W173">
        <f t="shared" si="27"/>
        <v>0</v>
      </c>
      <c r="X173">
        <f t="shared" si="28"/>
        <v>1</v>
      </c>
      <c r="Y173">
        <f t="shared" si="29"/>
        <v>0</v>
      </c>
      <c r="Z173">
        <f t="shared" si="30"/>
        <v>2</v>
      </c>
      <c r="AA173">
        <f t="shared" si="31"/>
        <v>0</v>
      </c>
      <c r="AB173">
        <f t="shared" si="32"/>
        <v>3</v>
      </c>
    </row>
    <row r="174" spans="1:28">
      <c r="A174">
        <v>173</v>
      </c>
      <c r="B174" s="3" t="s">
        <v>118</v>
      </c>
      <c r="C174" s="3" t="s">
        <v>92</v>
      </c>
      <c r="D174" s="3" t="s">
        <v>93</v>
      </c>
      <c r="E174" s="3" t="s">
        <v>94</v>
      </c>
      <c r="F174" s="3" t="s">
        <v>101</v>
      </c>
      <c r="G174" s="3" t="s">
        <v>102</v>
      </c>
      <c r="H174" s="3" t="s">
        <v>107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  <c r="P174" cm="1">
        <f t="array" ref="P174">_xlfn.IFS(C174="Male", 1, C174="Female", 2, C174="Other", 3)</f>
        <v>3</v>
      </c>
      <c r="Q174" cm="1">
        <f t="array" ref="Q174">_xlfn.IFS(D174="Married",1, D174="Single",2,D174="Divorced",3,D174="Widowed",4)</f>
        <v>4</v>
      </c>
      <c r="R174">
        <f t="shared" si="22"/>
        <v>0</v>
      </c>
      <c r="S174">
        <f t="shared" si="23"/>
        <v>0</v>
      </c>
      <c r="T174">
        <f t="shared" si="24"/>
        <v>4</v>
      </c>
      <c r="U174">
        <f t="shared" si="25"/>
        <v>6</v>
      </c>
      <c r="V174">
        <f t="shared" si="26"/>
        <v>3</v>
      </c>
      <c r="W174">
        <f t="shared" si="27"/>
        <v>1</v>
      </c>
      <c r="X174">
        <f t="shared" si="28"/>
        <v>4</v>
      </c>
      <c r="Y174">
        <f t="shared" si="29"/>
        <v>0</v>
      </c>
      <c r="Z174">
        <f t="shared" si="30"/>
        <v>2</v>
      </c>
      <c r="AA174">
        <f t="shared" si="31"/>
        <v>4</v>
      </c>
      <c r="AB174">
        <f t="shared" si="32"/>
        <v>2</v>
      </c>
    </row>
    <row r="175" spans="1:28">
      <c r="A175">
        <v>174</v>
      </c>
      <c r="B175" s="4" t="s">
        <v>98</v>
      </c>
      <c r="C175" s="4" t="s">
        <v>92</v>
      </c>
      <c r="D175" s="4" t="s">
        <v>113</v>
      </c>
      <c r="E175" s="4" t="s">
        <v>114</v>
      </c>
      <c r="F175" s="4" t="s">
        <v>122</v>
      </c>
      <c r="G175" s="4" t="s">
        <v>96</v>
      </c>
      <c r="H175" s="4" t="s">
        <v>103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  <c r="P175" cm="1">
        <f t="array" ref="P175">_xlfn.IFS(C175="Male", 1, C175="Female", 2, C175="Other", 3)</f>
        <v>3</v>
      </c>
      <c r="Q175" cm="1">
        <f t="array" ref="Q175">_xlfn.IFS(D175="Married",1, D175="Single",2,D175="Divorced",3,D175="Widowed",4)</f>
        <v>1</v>
      </c>
      <c r="R175">
        <f t="shared" si="22"/>
        <v>0</v>
      </c>
      <c r="S175">
        <f t="shared" si="23"/>
        <v>1</v>
      </c>
      <c r="T175">
        <f t="shared" si="24"/>
        <v>3</v>
      </c>
      <c r="U175">
        <f t="shared" si="25"/>
        <v>4</v>
      </c>
      <c r="V175">
        <f t="shared" si="26"/>
        <v>2</v>
      </c>
      <c r="W175">
        <f t="shared" si="27"/>
        <v>2</v>
      </c>
      <c r="X175">
        <f t="shared" si="28"/>
        <v>2</v>
      </c>
      <c r="Y175">
        <f t="shared" si="29"/>
        <v>0</v>
      </c>
      <c r="Z175">
        <f t="shared" si="30"/>
        <v>7</v>
      </c>
      <c r="AA175">
        <f t="shared" si="31"/>
        <v>3</v>
      </c>
      <c r="AB175">
        <f t="shared" si="32"/>
        <v>0</v>
      </c>
    </row>
    <row r="176" spans="1:28">
      <c r="A176">
        <v>175</v>
      </c>
      <c r="B176" s="3" t="s">
        <v>104</v>
      </c>
      <c r="C176" s="3" t="s">
        <v>99</v>
      </c>
      <c r="D176" s="3" t="s">
        <v>93</v>
      </c>
      <c r="E176" s="3" t="s">
        <v>94</v>
      </c>
      <c r="F176" s="3" t="s">
        <v>109</v>
      </c>
      <c r="G176" s="3" t="s">
        <v>102</v>
      </c>
      <c r="H176" s="3" t="s">
        <v>120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  <c r="P176" cm="1">
        <f t="array" ref="P176">_xlfn.IFS(C176="Male", 1, C176="Female", 2, C176="Other", 3)</f>
        <v>2</v>
      </c>
      <c r="Q176" cm="1">
        <f t="array" ref="Q176">_xlfn.IFS(D176="Married",1, D176="Single",2,D176="Divorced",3,D176="Widowed",4)</f>
        <v>4</v>
      </c>
      <c r="R176">
        <f t="shared" si="22"/>
        <v>0</v>
      </c>
      <c r="S176">
        <f t="shared" si="23"/>
        <v>0</v>
      </c>
      <c r="T176">
        <f t="shared" si="24"/>
        <v>9</v>
      </c>
      <c r="U176">
        <f t="shared" si="25"/>
        <v>4</v>
      </c>
      <c r="V176">
        <f t="shared" si="26"/>
        <v>1</v>
      </c>
      <c r="W176">
        <f t="shared" si="27"/>
        <v>2</v>
      </c>
      <c r="X176">
        <f t="shared" si="28"/>
        <v>2</v>
      </c>
      <c r="Y176">
        <f t="shared" si="29"/>
        <v>2</v>
      </c>
      <c r="Z176">
        <f t="shared" si="30"/>
        <v>3</v>
      </c>
      <c r="AA176">
        <f t="shared" si="31"/>
        <v>0</v>
      </c>
      <c r="AB176">
        <f t="shared" si="32"/>
        <v>2</v>
      </c>
    </row>
    <row r="177" spans="1:28">
      <c r="A177">
        <v>176</v>
      </c>
      <c r="B177" s="4" t="s">
        <v>111</v>
      </c>
      <c r="C177" s="4" t="s">
        <v>92</v>
      </c>
      <c r="D177" s="4" t="s">
        <v>121</v>
      </c>
      <c r="E177" s="4" t="s">
        <v>114</v>
      </c>
      <c r="F177" s="4" t="s">
        <v>109</v>
      </c>
      <c r="G177" s="4" t="s">
        <v>96</v>
      </c>
      <c r="H177" s="4" t="s">
        <v>124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  <c r="P177" cm="1">
        <f t="array" ref="P177">_xlfn.IFS(C177="Male", 1, C177="Female", 2, C177="Other", 3)</f>
        <v>3</v>
      </c>
      <c r="Q177" cm="1">
        <f t="array" ref="Q177">_xlfn.IFS(D177="Married",1, D177="Single",2,D177="Divorced",3,D177="Widowed",4)</f>
        <v>2</v>
      </c>
      <c r="R177">
        <f t="shared" si="22"/>
        <v>0</v>
      </c>
      <c r="S177">
        <f t="shared" si="23"/>
        <v>1</v>
      </c>
      <c r="T177">
        <f t="shared" si="24"/>
        <v>8</v>
      </c>
      <c r="U177">
        <f t="shared" si="25"/>
        <v>2</v>
      </c>
      <c r="V177">
        <f t="shared" si="26"/>
        <v>0</v>
      </c>
      <c r="W177">
        <f t="shared" si="27"/>
        <v>0</v>
      </c>
      <c r="X177">
        <f t="shared" si="28"/>
        <v>2</v>
      </c>
      <c r="Y177">
        <f t="shared" si="29"/>
        <v>1</v>
      </c>
      <c r="Z177">
        <f t="shared" si="30"/>
        <v>4</v>
      </c>
      <c r="AA177">
        <f t="shared" si="31"/>
        <v>6</v>
      </c>
      <c r="AB177">
        <f t="shared" si="32"/>
        <v>2</v>
      </c>
    </row>
    <row r="178" spans="1:28">
      <c r="A178">
        <v>177</v>
      </c>
      <c r="B178" s="3" t="s">
        <v>91</v>
      </c>
      <c r="C178" s="3" t="s">
        <v>108</v>
      </c>
      <c r="D178" s="3" t="s">
        <v>100</v>
      </c>
      <c r="E178" s="3" t="s">
        <v>94</v>
      </c>
      <c r="F178" s="3" t="s">
        <v>119</v>
      </c>
      <c r="G178" s="3" t="s">
        <v>102</v>
      </c>
      <c r="H178" s="3" t="s">
        <v>120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  <c r="P178" cm="1">
        <f t="array" ref="P178">_xlfn.IFS(C178="Male", 1, C178="Female", 2, C178="Other", 3)</f>
        <v>1</v>
      </c>
      <c r="Q178" cm="1">
        <f t="array" ref="Q178">_xlfn.IFS(D178="Married",1, D178="Single",2,D178="Divorced",3,D178="Widowed",4)</f>
        <v>3</v>
      </c>
      <c r="R178">
        <f t="shared" si="22"/>
        <v>0</v>
      </c>
      <c r="S178">
        <f t="shared" si="23"/>
        <v>1</v>
      </c>
      <c r="T178">
        <f t="shared" si="24"/>
        <v>8</v>
      </c>
      <c r="U178">
        <f t="shared" si="25"/>
        <v>1</v>
      </c>
      <c r="V178">
        <f t="shared" si="26"/>
        <v>3</v>
      </c>
      <c r="W178">
        <f t="shared" si="27"/>
        <v>1</v>
      </c>
      <c r="X178">
        <f t="shared" si="28"/>
        <v>3</v>
      </c>
      <c r="Y178">
        <f t="shared" si="29"/>
        <v>1</v>
      </c>
      <c r="Z178">
        <f t="shared" si="30"/>
        <v>4</v>
      </c>
      <c r="AA178">
        <f t="shared" si="31"/>
        <v>3</v>
      </c>
      <c r="AB178">
        <f t="shared" si="32"/>
        <v>2</v>
      </c>
    </row>
    <row r="179" spans="1:28">
      <c r="A179">
        <v>178</v>
      </c>
      <c r="B179" s="4" t="s">
        <v>91</v>
      </c>
      <c r="C179" s="4" t="s">
        <v>108</v>
      </c>
      <c r="D179" s="4" t="s">
        <v>121</v>
      </c>
      <c r="E179" s="4" t="s">
        <v>105</v>
      </c>
      <c r="F179" s="4" t="s">
        <v>119</v>
      </c>
      <c r="G179" s="4" t="s">
        <v>102</v>
      </c>
      <c r="H179" s="4" t="s">
        <v>107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  <c r="P179" cm="1">
        <f t="array" ref="P179">_xlfn.IFS(C179="Male", 1, C179="Female", 2, C179="Other", 3)</f>
        <v>1</v>
      </c>
      <c r="Q179" cm="1">
        <f t="array" ref="Q179">_xlfn.IFS(D179="Married",1, D179="Single",2,D179="Divorced",3,D179="Widowed",4)</f>
        <v>2</v>
      </c>
      <c r="R179">
        <f t="shared" si="22"/>
        <v>0</v>
      </c>
      <c r="S179">
        <f t="shared" si="23"/>
        <v>0</v>
      </c>
      <c r="T179">
        <f t="shared" si="24"/>
        <v>5</v>
      </c>
      <c r="U179">
        <f t="shared" si="25"/>
        <v>3</v>
      </c>
      <c r="V179">
        <f t="shared" si="26"/>
        <v>2</v>
      </c>
      <c r="W179">
        <f t="shared" si="27"/>
        <v>0</v>
      </c>
      <c r="X179">
        <f t="shared" si="28"/>
        <v>2</v>
      </c>
      <c r="Y179">
        <f t="shared" si="29"/>
        <v>2</v>
      </c>
      <c r="Z179">
        <f t="shared" si="30"/>
        <v>5</v>
      </c>
      <c r="AA179">
        <f t="shared" si="31"/>
        <v>1</v>
      </c>
      <c r="AB179">
        <f t="shared" si="32"/>
        <v>1</v>
      </c>
    </row>
    <row r="180" spans="1:28">
      <c r="A180">
        <v>179</v>
      </c>
      <c r="B180" s="3" t="s">
        <v>125</v>
      </c>
      <c r="C180" s="3" t="s">
        <v>92</v>
      </c>
      <c r="D180" s="3" t="s">
        <v>121</v>
      </c>
      <c r="E180" s="3" t="s">
        <v>116</v>
      </c>
      <c r="F180" s="3" t="s">
        <v>117</v>
      </c>
      <c r="G180" s="3" t="s">
        <v>102</v>
      </c>
      <c r="H180" s="3" t="s">
        <v>103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  <c r="P180" cm="1">
        <f t="array" ref="P180">_xlfn.IFS(C180="Male", 1, C180="Female", 2, C180="Other", 3)</f>
        <v>3</v>
      </c>
      <c r="Q180" cm="1">
        <f t="array" ref="Q180">_xlfn.IFS(D180="Married",1, D180="Single",2,D180="Divorced",3,D180="Widowed",4)</f>
        <v>2</v>
      </c>
      <c r="R180">
        <f t="shared" si="22"/>
        <v>0</v>
      </c>
      <c r="S180">
        <f t="shared" si="23"/>
        <v>0</v>
      </c>
      <c r="T180">
        <f t="shared" si="24"/>
        <v>3</v>
      </c>
      <c r="U180">
        <f t="shared" si="25"/>
        <v>5</v>
      </c>
      <c r="V180">
        <f t="shared" si="26"/>
        <v>0</v>
      </c>
      <c r="W180">
        <f t="shared" si="27"/>
        <v>1</v>
      </c>
      <c r="X180">
        <f t="shared" si="28"/>
        <v>2</v>
      </c>
      <c r="Y180">
        <f t="shared" si="29"/>
        <v>1</v>
      </c>
      <c r="Z180">
        <f t="shared" si="30"/>
        <v>7</v>
      </c>
      <c r="AA180">
        <f t="shared" si="31"/>
        <v>4</v>
      </c>
      <c r="AB180">
        <f t="shared" si="32"/>
        <v>2</v>
      </c>
    </row>
    <row r="181" spans="1:28">
      <c r="A181">
        <v>180</v>
      </c>
      <c r="B181" s="4" t="s">
        <v>98</v>
      </c>
      <c r="C181" s="4" t="s">
        <v>108</v>
      </c>
      <c r="D181" s="4" t="s">
        <v>121</v>
      </c>
      <c r="E181" s="4" t="s">
        <v>105</v>
      </c>
      <c r="F181" s="4" t="s">
        <v>119</v>
      </c>
      <c r="G181" s="4" t="s">
        <v>96</v>
      </c>
      <c r="H181" s="4" t="s">
        <v>107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  <c r="P181" cm="1">
        <f t="array" ref="P181">_xlfn.IFS(C181="Male", 1, C181="Female", 2, C181="Other", 3)</f>
        <v>1</v>
      </c>
      <c r="Q181" cm="1">
        <f t="array" ref="Q181">_xlfn.IFS(D181="Married",1, D181="Single",2,D181="Divorced",3,D181="Widowed",4)</f>
        <v>2</v>
      </c>
      <c r="R181">
        <f t="shared" si="22"/>
        <v>0</v>
      </c>
      <c r="S181">
        <f t="shared" si="23"/>
        <v>0</v>
      </c>
      <c r="T181">
        <f t="shared" si="24"/>
        <v>6</v>
      </c>
      <c r="U181">
        <f t="shared" si="25"/>
        <v>4</v>
      </c>
      <c r="V181">
        <f t="shared" si="26"/>
        <v>0</v>
      </c>
      <c r="W181">
        <f t="shared" si="27"/>
        <v>1</v>
      </c>
      <c r="X181">
        <f t="shared" si="28"/>
        <v>0</v>
      </c>
      <c r="Y181">
        <f t="shared" si="29"/>
        <v>0</v>
      </c>
      <c r="Z181">
        <f t="shared" si="30"/>
        <v>4</v>
      </c>
      <c r="AA181">
        <f t="shared" si="31"/>
        <v>0</v>
      </c>
      <c r="AB181">
        <f t="shared" si="32"/>
        <v>0</v>
      </c>
    </row>
    <row r="182" spans="1:28">
      <c r="A182">
        <v>181</v>
      </c>
      <c r="B182" s="3" t="s">
        <v>104</v>
      </c>
      <c r="C182" s="3" t="s">
        <v>92</v>
      </c>
      <c r="D182" s="3" t="s">
        <v>121</v>
      </c>
      <c r="E182" s="3" t="s">
        <v>116</v>
      </c>
      <c r="F182" s="3" t="s">
        <v>95</v>
      </c>
      <c r="G182" s="3" t="s">
        <v>96</v>
      </c>
      <c r="H182" s="3" t="s">
        <v>103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  <c r="P182" cm="1">
        <f t="array" ref="P182">_xlfn.IFS(C182="Male", 1, C182="Female", 2, C182="Other", 3)</f>
        <v>3</v>
      </c>
      <c r="Q182" cm="1">
        <f t="array" ref="Q182">_xlfn.IFS(D182="Married",1, D182="Single",2,D182="Divorced",3,D182="Widowed",4)</f>
        <v>2</v>
      </c>
      <c r="R182">
        <f t="shared" si="22"/>
        <v>0</v>
      </c>
      <c r="S182">
        <f t="shared" si="23"/>
        <v>0</v>
      </c>
      <c r="T182">
        <f t="shared" si="24"/>
        <v>5</v>
      </c>
      <c r="U182">
        <f t="shared" si="25"/>
        <v>2</v>
      </c>
      <c r="V182">
        <f t="shared" si="26"/>
        <v>0</v>
      </c>
      <c r="W182">
        <f t="shared" si="27"/>
        <v>2</v>
      </c>
      <c r="X182">
        <f t="shared" si="28"/>
        <v>2</v>
      </c>
      <c r="Y182">
        <f t="shared" si="29"/>
        <v>1</v>
      </c>
      <c r="Z182">
        <f t="shared" si="30"/>
        <v>3</v>
      </c>
      <c r="AA182">
        <f t="shared" si="31"/>
        <v>5</v>
      </c>
      <c r="AB182">
        <f t="shared" si="32"/>
        <v>0</v>
      </c>
    </row>
    <row r="183" spans="1:28">
      <c r="A183">
        <v>182</v>
      </c>
      <c r="B183" s="4" t="s">
        <v>98</v>
      </c>
      <c r="C183" s="4" t="s">
        <v>108</v>
      </c>
      <c r="D183" s="4" t="s">
        <v>100</v>
      </c>
      <c r="E183" s="4" t="s">
        <v>114</v>
      </c>
      <c r="F183" s="4" t="s">
        <v>109</v>
      </c>
      <c r="G183" s="4" t="s">
        <v>110</v>
      </c>
      <c r="H183" s="4" t="s">
        <v>115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  <c r="P183" cm="1">
        <f t="array" ref="P183">_xlfn.IFS(C183="Male", 1, C183="Female", 2, C183="Other", 3)</f>
        <v>1</v>
      </c>
      <c r="Q183" cm="1">
        <f t="array" ref="Q183">_xlfn.IFS(D183="Married",1, D183="Single",2,D183="Divorced",3,D183="Widowed",4)</f>
        <v>3</v>
      </c>
      <c r="R183">
        <f t="shared" si="22"/>
        <v>1</v>
      </c>
      <c r="S183">
        <f t="shared" si="23"/>
        <v>1</v>
      </c>
      <c r="T183">
        <f t="shared" si="24"/>
        <v>4</v>
      </c>
      <c r="U183">
        <f t="shared" si="25"/>
        <v>1</v>
      </c>
      <c r="V183">
        <f t="shared" si="26"/>
        <v>2</v>
      </c>
      <c r="W183">
        <f t="shared" si="27"/>
        <v>1</v>
      </c>
      <c r="X183">
        <f t="shared" si="28"/>
        <v>3</v>
      </c>
      <c r="Y183">
        <f t="shared" si="29"/>
        <v>2</v>
      </c>
      <c r="Z183">
        <f t="shared" si="30"/>
        <v>2</v>
      </c>
      <c r="AA183">
        <f t="shared" si="31"/>
        <v>3</v>
      </c>
      <c r="AB183">
        <f t="shared" si="32"/>
        <v>2</v>
      </c>
    </row>
    <row r="184" spans="1:28">
      <c r="A184">
        <v>183</v>
      </c>
      <c r="B184" s="3" t="s">
        <v>123</v>
      </c>
      <c r="C184" s="3" t="s">
        <v>108</v>
      </c>
      <c r="D184" s="3" t="s">
        <v>100</v>
      </c>
      <c r="E184" s="3" t="s">
        <v>105</v>
      </c>
      <c r="F184" s="3" t="s">
        <v>122</v>
      </c>
      <c r="G184" s="3" t="s">
        <v>102</v>
      </c>
      <c r="H184" s="3" t="s">
        <v>103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  <c r="P184" cm="1">
        <f t="array" ref="P184">_xlfn.IFS(C184="Male", 1, C184="Female", 2, C184="Other", 3)</f>
        <v>1</v>
      </c>
      <c r="Q184" cm="1">
        <f t="array" ref="Q184">_xlfn.IFS(D184="Married",1, D184="Single",2,D184="Divorced",3,D184="Widowed",4)</f>
        <v>3</v>
      </c>
      <c r="R184">
        <f t="shared" si="22"/>
        <v>0</v>
      </c>
      <c r="S184">
        <f t="shared" si="23"/>
        <v>1</v>
      </c>
      <c r="T184">
        <f t="shared" si="24"/>
        <v>4</v>
      </c>
      <c r="U184">
        <f t="shared" si="25"/>
        <v>6</v>
      </c>
      <c r="V184">
        <f t="shared" si="26"/>
        <v>0</v>
      </c>
      <c r="W184">
        <f t="shared" si="27"/>
        <v>0</v>
      </c>
      <c r="X184">
        <f t="shared" si="28"/>
        <v>1</v>
      </c>
      <c r="Y184">
        <f t="shared" si="29"/>
        <v>0</v>
      </c>
      <c r="Z184">
        <f t="shared" si="30"/>
        <v>6</v>
      </c>
      <c r="AA184">
        <f t="shared" si="31"/>
        <v>1</v>
      </c>
      <c r="AB184">
        <f t="shared" si="32"/>
        <v>3</v>
      </c>
    </row>
    <row r="185" spans="1:28">
      <c r="A185">
        <v>184</v>
      </c>
      <c r="B185" s="4" t="s">
        <v>104</v>
      </c>
      <c r="C185" s="4" t="s">
        <v>92</v>
      </c>
      <c r="D185" s="4" t="s">
        <v>93</v>
      </c>
      <c r="E185" s="4" t="s">
        <v>94</v>
      </c>
      <c r="F185" s="4" t="s">
        <v>95</v>
      </c>
      <c r="G185" s="4" t="s">
        <v>110</v>
      </c>
      <c r="H185" s="4" t="s">
        <v>97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  <c r="P185" cm="1">
        <f t="array" ref="P185">_xlfn.IFS(C185="Male", 1, C185="Female", 2, C185="Other", 3)</f>
        <v>3</v>
      </c>
      <c r="Q185" cm="1">
        <f t="array" ref="Q185">_xlfn.IFS(D185="Married",1, D185="Single",2,D185="Divorced",3,D185="Widowed",4)</f>
        <v>4</v>
      </c>
      <c r="R185">
        <f t="shared" si="22"/>
        <v>1</v>
      </c>
      <c r="S185">
        <f t="shared" si="23"/>
        <v>0</v>
      </c>
      <c r="T185">
        <f t="shared" si="24"/>
        <v>4</v>
      </c>
      <c r="U185">
        <f t="shared" si="25"/>
        <v>0</v>
      </c>
      <c r="V185">
        <f t="shared" si="26"/>
        <v>1</v>
      </c>
      <c r="W185">
        <f t="shared" si="27"/>
        <v>0</v>
      </c>
      <c r="X185">
        <f t="shared" si="28"/>
        <v>1</v>
      </c>
      <c r="Y185">
        <f t="shared" si="29"/>
        <v>2</v>
      </c>
      <c r="Z185">
        <f t="shared" si="30"/>
        <v>0</v>
      </c>
      <c r="AA185">
        <f t="shared" si="31"/>
        <v>5</v>
      </c>
      <c r="AB185">
        <f t="shared" si="32"/>
        <v>3</v>
      </c>
    </row>
    <row r="186" spans="1:28">
      <c r="A186">
        <v>185</v>
      </c>
      <c r="B186" s="3" t="s">
        <v>91</v>
      </c>
      <c r="C186" s="3" t="s">
        <v>108</v>
      </c>
      <c r="D186" s="3" t="s">
        <v>113</v>
      </c>
      <c r="E186" s="3" t="s">
        <v>116</v>
      </c>
      <c r="F186" s="3" t="s">
        <v>101</v>
      </c>
      <c r="G186" s="3" t="s">
        <v>110</v>
      </c>
      <c r="H186" s="3" t="s">
        <v>107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  <c r="P186" cm="1">
        <f t="array" ref="P186">_xlfn.IFS(C186="Male", 1, C186="Female", 2, C186="Other", 3)</f>
        <v>1</v>
      </c>
      <c r="Q186" cm="1">
        <f t="array" ref="Q186">_xlfn.IFS(D186="Married",1, D186="Single",2,D186="Divorced",3,D186="Widowed",4)</f>
        <v>1</v>
      </c>
      <c r="R186">
        <f t="shared" si="22"/>
        <v>1</v>
      </c>
      <c r="S186">
        <f t="shared" si="23"/>
        <v>0</v>
      </c>
      <c r="T186">
        <f t="shared" si="24"/>
        <v>4</v>
      </c>
      <c r="U186">
        <f t="shared" si="25"/>
        <v>5</v>
      </c>
      <c r="V186">
        <f t="shared" si="26"/>
        <v>1</v>
      </c>
      <c r="W186">
        <f t="shared" si="27"/>
        <v>2</v>
      </c>
      <c r="X186">
        <f t="shared" si="28"/>
        <v>0</v>
      </c>
      <c r="Y186">
        <f t="shared" si="29"/>
        <v>0</v>
      </c>
      <c r="Z186">
        <f t="shared" si="30"/>
        <v>0</v>
      </c>
      <c r="AA186">
        <f t="shared" si="31"/>
        <v>6</v>
      </c>
      <c r="AB186">
        <f t="shared" si="32"/>
        <v>0</v>
      </c>
    </row>
    <row r="187" spans="1:28">
      <c r="A187">
        <v>186</v>
      </c>
      <c r="B187" s="4" t="s">
        <v>91</v>
      </c>
      <c r="C187" s="4" t="s">
        <v>92</v>
      </c>
      <c r="D187" s="4" t="s">
        <v>100</v>
      </c>
      <c r="E187" s="4" t="s">
        <v>116</v>
      </c>
      <c r="F187" s="4" t="s">
        <v>119</v>
      </c>
      <c r="G187" s="4" t="s">
        <v>96</v>
      </c>
      <c r="H187" s="4" t="s">
        <v>124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  <c r="P187" cm="1">
        <f t="array" ref="P187">_xlfn.IFS(C187="Male", 1, C187="Female", 2, C187="Other", 3)</f>
        <v>3</v>
      </c>
      <c r="Q187" cm="1">
        <f t="array" ref="Q187">_xlfn.IFS(D187="Married",1, D187="Single",2,D187="Divorced",3,D187="Widowed",4)</f>
        <v>3</v>
      </c>
      <c r="R187">
        <f t="shared" si="22"/>
        <v>0</v>
      </c>
      <c r="S187">
        <f t="shared" si="23"/>
        <v>0</v>
      </c>
      <c r="T187">
        <f t="shared" si="24"/>
        <v>9</v>
      </c>
      <c r="U187">
        <f t="shared" si="25"/>
        <v>6</v>
      </c>
      <c r="V187">
        <f t="shared" si="26"/>
        <v>3</v>
      </c>
      <c r="W187">
        <f t="shared" si="27"/>
        <v>2</v>
      </c>
      <c r="X187">
        <f t="shared" si="28"/>
        <v>1</v>
      </c>
      <c r="Y187">
        <f t="shared" si="29"/>
        <v>2</v>
      </c>
      <c r="Z187">
        <f t="shared" si="30"/>
        <v>7</v>
      </c>
      <c r="AA187">
        <f t="shared" si="31"/>
        <v>2</v>
      </c>
      <c r="AB187">
        <f t="shared" si="32"/>
        <v>1</v>
      </c>
    </row>
    <row r="188" spans="1:28">
      <c r="A188">
        <v>187</v>
      </c>
      <c r="B188" s="3" t="s">
        <v>104</v>
      </c>
      <c r="C188" s="3" t="s">
        <v>108</v>
      </c>
      <c r="D188" s="3" t="s">
        <v>100</v>
      </c>
      <c r="E188" s="3" t="s">
        <v>105</v>
      </c>
      <c r="F188" s="3" t="s">
        <v>95</v>
      </c>
      <c r="G188" s="3" t="s">
        <v>96</v>
      </c>
      <c r="H188" s="3" t="s">
        <v>115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  <c r="P188" cm="1">
        <f t="array" ref="P188">_xlfn.IFS(C188="Male", 1, C188="Female", 2, C188="Other", 3)</f>
        <v>1</v>
      </c>
      <c r="Q188" cm="1">
        <f t="array" ref="Q188">_xlfn.IFS(D188="Married",1, D188="Single",2,D188="Divorced",3,D188="Widowed",4)</f>
        <v>3</v>
      </c>
      <c r="R188">
        <f t="shared" si="22"/>
        <v>0</v>
      </c>
      <c r="S188">
        <f t="shared" si="23"/>
        <v>0</v>
      </c>
      <c r="T188">
        <f t="shared" si="24"/>
        <v>4</v>
      </c>
      <c r="U188">
        <f t="shared" si="25"/>
        <v>2</v>
      </c>
      <c r="V188">
        <f t="shared" si="26"/>
        <v>2</v>
      </c>
      <c r="W188">
        <f t="shared" si="27"/>
        <v>0</v>
      </c>
      <c r="X188">
        <f t="shared" si="28"/>
        <v>1</v>
      </c>
      <c r="Y188">
        <f t="shared" si="29"/>
        <v>2</v>
      </c>
      <c r="Z188">
        <f t="shared" si="30"/>
        <v>2</v>
      </c>
      <c r="AA188">
        <f t="shared" si="31"/>
        <v>2</v>
      </c>
      <c r="AB188">
        <f t="shared" si="32"/>
        <v>3</v>
      </c>
    </row>
    <row r="189" spans="1:28">
      <c r="A189">
        <v>188</v>
      </c>
      <c r="B189" s="4" t="s">
        <v>91</v>
      </c>
      <c r="C189" s="4" t="s">
        <v>108</v>
      </c>
      <c r="D189" s="4" t="s">
        <v>113</v>
      </c>
      <c r="E189" s="4" t="s">
        <v>114</v>
      </c>
      <c r="F189" s="4" t="s">
        <v>95</v>
      </c>
      <c r="G189" s="4" t="s">
        <v>110</v>
      </c>
      <c r="H189" s="4" t="s">
        <v>97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  <c r="P189" cm="1">
        <f t="array" ref="P189">_xlfn.IFS(C189="Male", 1, C189="Female", 2, C189="Other", 3)</f>
        <v>1</v>
      </c>
      <c r="Q189" cm="1">
        <f t="array" ref="Q189">_xlfn.IFS(D189="Married",1, D189="Single",2,D189="Divorced",3,D189="Widowed",4)</f>
        <v>1</v>
      </c>
      <c r="R189">
        <f t="shared" si="22"/>
        <v>1</v>
      </c>
      <c r="S189">
        <f t="shared" si="23"/>
        <v>0</v>
      </c>
      <c r="T189">
        <f t="shared" si="24"/>
        <v>7</v>
      </c>
      <c r="U189">
        <f t="shared" si="25"/>
        <v>6</v>
      </c>
      <c r="V189">
        <f t="shared" si="26"/>
        <v>1</v>
      </c>
      <c r="W189">
        <f t="shared" si="27"/>
        <v>1</v>
      </c>
      <c r="X189">
        <f t="shared" si="28"/>
        <v>4</v>
      </c>
      <c r="Y189">
        <f t="shared" si="29"/>
        <v>1</v>
      </c>
      <c r="Z189">
        <f t="shared" si="30"/>
        <v>5</v>
      </c>
      <c r="AA189">
        <f t="shared" si="31"/>
        <v>2</v>
      </c>
      <c r="AB189">
        <f t="shared" si="32"/>
        <v>2</v>
      </c>
    </row>
    <row r="190" spans="1:28">
      <c r="A190">
        <v>189</v>
      </c>
      <c r="B190" s="3" t="s">
        <v>111</v>
      </c>
      <c r="C190" s="3" t="s">
        <v>99</v>
      </c>
      <c r="D190" s="3" t="s">
        <v>100</v>
      </c>
      <c r="E190" s="3" t="s">
        <v>105</v>
      </c>
      <c r="F190" s="3" t="s">
        <v>101</v>
      </c>
      <c r="G190" s="3" t="s">
        <v>102</v>
      </c>
      <c r="H190" s="3" t="s">
        <v>120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  <c r="P190" cm="1">
        <f t="array" ref="P190">_xlfn.IFS(C190="Male", 1, C190="Female", 2, C190="Other", 3)</f>
        <v>2</v>
      </c>
      <c r="Q190" cm="1">
        <f t="array" ref="Q190">_xlfn.IFS(D190="Married",1, D190="Single",2,D190="Divorced",3,D190="Widowed",4)</f>
        <v>3</v>
      </c>
      <c r="R190">
        <f t="shared" si="22"/>
        <v>0</v>
      </c>
      <c r="S190">
        <f t="shared" si="23"/>
        <v>1</v>
      </c>
      <c r="T190">
        <f t="shared" si="24"/>
        <v>1</v>
      </c>
      <c r="U190">
        <f t="shared" si="25"/>
        <v>2</v>
      </c>
      <c r="V190">
        <f t="shared" si="26"/>
        <v>1</v>
      </c>
      <c r="W190">
        <f t="shared" si="27"/>
        <v>2</v>
      </c>
      <c r="X190">
        <f t="shared" si="28"/>
        <v>4</v>
      </c>
      <c r="Y190">
        <f t="shared" si="29"/>
        <v>1</v>
      </c>
      <c r="Z190">
        <f t="shared" si="30"/>
        <v>5</v>
      </c>
      <c r="AA190">
        <f t="shared" si="31"/>
        <v>4</v>
      </c>
      <c r="AB190">
        <f t="shared" si="32"/>
        <v>3</v>
      </c>
    </row>
    <row r="191" spans="1:28">
      <c r="A191">
        <v>190</v>
      </c>
      <c r="B191" s="4" t="s">
        <v>104</v>
      </c>
      <c r="C191" s="4" t="s">
        <v>99</v>
      </c>
      <c r="D191" s="4" t="s">
        <v>121</v>
      </c>
      <c r="E191" s="4" t="s">
        <v>114</v>
      </c>
      <c r="F191" s="4" t="s">
        <v>106</v>
      </c>
      <c r="G191" s="4" t="s">
        <v>96</v>
      </c>
      <c r="H191" s="4" t="s">
        <v>107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  <c r="P191" cm="1">
        <f t="array" ref="P191">_xlfn.IFS(C191="Male", 1, C191="Female", 2, C191="Other", 3)</f>
        <v>2</v>
      </c>
      <c r="Q191" cm="1">
        <f t="array" ref="Q191">_xlfn.IFS(D191="Married",1, D191="Single",2,D191="Divorced",3,D191="Widowed",4)</f>
        <v>2</v>
      </c>
      <c r="R191">
        <f t="shared" si="22"/>
        <v>0</v>
      </c>
      <c r="S191">
        <f t="shared" si="23"/>
        <v>0</v>
      </c>
      <c r="T191">
        <f t="shared" si="24"/>
        <v>8</v>
      </c>
      <c r="U191">
        <f t="shared" si="25"/>
        <v>0</v>
      </c>
      <c r="V191">
        <f t="shared" si="26"/>
        <v>3</v>
      </c>
      <c r="W191">
        <f t="shared" si="27"/>
        <v>1</v>
      </c>
      <c r="X191">
        <f t="shared" si="28"/>
        <v>2</v>
      </c>
      <c r="Y191">
        <f t="shared" si="29"/>
        <v>2</v>
      </c>
      <c r="Z191">
        <f t="shared" si="30"/>
        <v>0</v>
      </c>
      <c r="AA191">
        <f t="shared" si="31"/>
        <v>6</v>
      </c>
      <c r="AB191">
        <f t="shared" si="32"/>
        <v>1</v>
      </c>
    </row>
    <row r="192" spans="1:28">
      <c r="A192">
        <v>191</v>
      </c>
      <c r="B192" s="3" t="s">
        <v>98</v>
      </c>
      <c r="C192" s="3" t="s">
        <v>92</v>
      </c>
      <c r="D192" s="3" t="s">
        <v>121</v>
      </c>
      <c r="E192" s="3" t="s">
        <v>114</v>
      </c>
      <c r="F192" s="3" t="s">
        <v>109</v>
      </c>
      <c r="G192" s="3" t="s">
        <v>102</v>
      </c>
      <c r="H192" s="3" t="s">
        <v>112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  <c r="P192" cm="1">
        <f t="array" ref="P192">_xlfn.IFS(C192="Male", 1, C192="Female", 2, C192="Other", 3)</f>
        <v>3</v>
      </c>
      <c r="Q192" cm="1">
        <f t="array" ref="Q192">_xlfn.IFS(D192="Married",1, D192="Single",2,D192="Divorced",3,D192="Widowed",4)</f>
        <v>2</v>
      </c>
      <c r="R192">
        <f t="shared" si="22"/>
        <v>0</v>
      </c>
      <c r="S192">
        <f t="shared" si="23"/>
        <v>0</v>
      </c>
      <c r="T192">
        <f t="shared" si="24"/>
        <v>2</v>
      </c>
      <c r="U192">
        <f t="shared" si="25"/>
        <v>5</v>
      </c>
      <c r="V192">
        <f t="shared" si="26"/>
        <v>2</v>
      </c>
      <c r="W192">
        <f t="shared" si="27"/>
        <v>0</v>
      </c>
      <c r="X192">
        <f t="shared" si="28"/>
        <v>4</v>
      </c>
      <c r="Y192">
        <f t="shared" si="29"/>
        <v>2</v>
      </c>
      <c r="Z192">
        <f t="shared" si="30"/>
        <v>0</v>
      </c>
      <c r="AA192">
        <f t="shared" si="31"/>
        <v>0</v>
      </c>
      <c r="AB192">
        <f t="shared" si="32"/>
        <v>3</v>
      </c>
    </row>
    <row r="193" spans="1:28">
      <c r="A193">
        <v>192</v>
      </c>
      <c r="B193" s="4" t="s">
        <v>104</v>
      </c>
      <c r="C193" s="4" t="s">
        <v>99</v>
      </c>
      <c r="D193" s="4" t="s">
        <v>113</v>
      </c>
      <c r="E193" s="4" t="s">
        <v>116</v>
      </c>
      <c r="F193" s="4" t="s">
        <v>122</v>
      </c>
      <c r="G193" s="4" t="s">
        <v>102</v>
      </c>
      <c r="H193" s="4" t="s">
        <v>112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  <c r="P193" cm="1">
        <f t="array" ref="P193">_xlfn.IFS(C193="Male", 1, C193="Female", 2, C193="Other", 3)</f>
        <v>2</v>
      </c>
      <c r="Q193" cm="1">
        <f t="array" ref="Q193">_xlfn.IFS(D193="Married",1, D193="Single",2,D193="Divorced",3,D193="Widowed",4)</f>
        <v>1</v>
      </c>
      <c r="R193">
        <f t="shared" si="22"/>
        <v>0</v>
      </c>
      <c r="S193">
        <f t="shared" si="23"/>
        <v>0</v>
      </c>
      <c r="T193">
        <f t="shared" si="24"/>
        <v>3</v>
      </c>
      <c r="U193">
        <f t="shared" si="25"/>
        <v>0</v>
      </c>
      <c r="V193">
        <f t="shared" si="26"/>
        <v>0</v>
      </c>
      <c r="W193">
        <f t="shared" si="27"/>
        <v>0</v>
      </c>
      <c r="X193">
        <f t="shared" si="28"/>
        <v>1</v>
      </c>
      <c r="Y193">
        <f t="shared" si="29"/>
        <v>2</v>
      </c>
      <c r="Z193">
        <f t="shared" si="30"/>
        <v>7</v>
      </c>
      <c r="AA193">
        <f t="shared" si="31"/>
        <v>1</v>
      </c>
      <c r="AB193">
        <f t="shared" si="32"/>
        <v>0</v>
      </c>
    </row>
    <row r="194" spans="1:28">
      <c r="A194">
        <v>193</v>
      </c>
      <c r="B194" s="3" t="s">
        <v>91</v>
      </c>
      <c r="C194" s="3" t="s">
        <v>92</v>
      </c>
      <c r="D194" s="3" t="s">
        <v>93</v>
      </c>
      <c r="E194" s="3" t="s">
        <v>105</v>
      </c>
      <c r="F194" s="3" t="s">
        <v>117</v>
      </c>
      <c r="G194" s="3" t="s">
        <v>110</v>
      </c>
      <c r="H194" s="3" t="s">
        <v>124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  <c r="P194" cm="1">
        <f t="array" ref="P194">_xlfn.IFS(C194="Male", 1, C194="Female", 2, C194="Other", 3)</f>
        <v>3</v>
      </c>
      <c r="Q194" cm="1">
        <f t="array" ref="Q194">_xlfn.IFS(D194="Married",1, D194="Single",2,D194="Divorced",3,D194="Widowed",4)</f>
        <v>4</v>
      </c>
      <c r="R194">
        <f t="shared" si="22"/>
        <v>1</v>
      </c>
      <c r="S194">
        <f t="shared" si="23"/>
        <v>1</v>
      </c>
      <c r="T194">
        <f t="shared" si="24"/>
        <v>9</v>
      </c>
      <c r="U194">
        <f t="shared" si="25"/>
        <v>4</v>
      </c>
      <c r="V194">
        <f t="shared" si="26"/>
        <v>3</v>
      </c>
      <c r="W194">
        <f t="shared" si="27"/>
        <v>0</v>
      </c>
      <c r="X194">
        <f t="shared" si="28"/>
        <v>2</v>
      </c>
      <c r="Y194">
        <f t="shared" si="29"/>
        <v>2</v>
      </c>
      <c r="Z194">
        <f t="shared" si="30"/>
        <v>5</v>
      </c>
      <c r="AA194">
        <f t="shared" si="31"/>
        <v>4</v>
      </c>
      <c r="AB194">
        <f t="shared" si="32"/>
        <v>1</v>
      </c>
    </row>
    <row r="195" spans="1:28">
      <c r="A195">
        <v>194</v>
      </c>
      <c r="B195" s="4" t="s">
        <v>111</v>
      </c>
      <c r="C195" s="4" t="s">
        <v>99</v>
      </c>
      <c r="D195" s="4" t="s">
        <v>93</v>
      </c>
      <c r="E195" s="4" t="s">
        <v>105</v>
      </c>
      <c r="F195" s="4" t="s">
        <v>106</v>
      </c>
      <c r="G195" s="4" t="s">
        <v>110</v>
      </c>
      <c r="H195" s="4" t="s">
        <v>103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  <c r="P195" cm="1">
        <f t="array" ref="P195">_xlfn.IFS(C195="Male", 1, C195="Female", 2, C195="Other", 3)</f>
        <v>2</v>
      </c>
      <c r="Q195" cm="1">
        <f t="array" ref="Q195">_xlfn.IFS(D195="Married",1, D195="Single",2,D195="Divorced",3,D195="Widowed",4)</f>
        <v>4</v>
      </c>
      <c r="R195">
        <f t="shared" ref="R195:R258" si="33">IF(AND(G195="Contract", J195&lt;&gt;""), 1, )</f>
        <v>1</v>
      </c>
      <c r="S195">
        <f t="shared" ref="S195:S258" si="34">MOD(J195,2)</f>
        <v>1</v>
      </c>
      <c r="T195">
        <f t="shared" ref="T195:T258" si="35">MOD(O195,10)</f>
        <v>0</v>
      </c>
      <c r="U195">
        <f t="shared" ref="U195:U258" si="36">MOD(I195, 7)</f>
        <v>6</v>
      </c>
      <c r="V195">
        <f t="shared" ref="V195:V258" si="37">MOD(K195, 4)</f>
        <v>0</v>
      </c>
      <c r="W195">
        <f t="shared" ref="W195:W258" si="38">MOD(M195, 3)</f>
        <v>2</v>
      </c>
      <c r="X195">
        <f t="shared" ref="X195:X258" si="39">MOD(J195, 5)</f>
        <v>1</v>
      </c>
      <c r="Y195">
        <f t="shared" ref="Y195:Y258" si="40">MOD(N195, 3)</f>
        <v>2</v>
      </c>
      <c r="Z195">
        <f t="shared" ref="Z195:Z258" si="41">MOD(O195, 8)</f>
        <v>2</v>
      </c>
      <c r="AA195">
        <f t="shared" ref="AA195:AA258" si="42">MOD(K195, 7)</f>
        <v>2</v>
      </c>
      <c r="AB195">
        <f t="shared" ref="AB195:AB258" si="43">MOD(M195, 4)</f>
        <v>1</v>
      </c>
    </row>
    <row r="196" spans="1:28">
      <c r="A196">
        <v>195</v>
      </c>
      <c r="B196" s="3" t="s">
        <v>111</v>
      </c>
      <c r="C196" s="3" t="s">
        <v>108</v>
      </c>
      <c r="D196" s="3" t="s">
        <v>113</v>
      </c>
      <c r="E196" s="3" t="s">
        <v>114</v>
      </c>
      <c r="F196" s="3" t="s">
        <v>119</v>
      </c>
      <c r="G196" s="3" t="s">
        <v>110</v>
      </c>
      <c r="H196" s="3" t="s">
        <v>124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  <c r="P196" cm="1">
        <f t="array" ref="P196">_xlfn.IFS(C196="Male", 1, C196="Female", 2, C196="Other", 3)</f>
        <v>1</v>
      </c>
      <c r="Q196" cm="1">
        <f t="array" ref="Q196">_xlfn.IFS(D196="Married",1, D196="Single",2,D196="Divorced",3,D196="Widowed",4)</f>
        <v>1</v>
      </c>
      <c r="R196">
        <f t="shared" si="33"/>
        <v>1</v>
      </c>
      <c r="S196">
        <f t="shared" si="34"/>
        <v>0</v>
      </c>
      <c r="T196">
        <f t="shared" si="35"/>
        <v>7</v>
      </c>
      <c r="U196">
        <f t="shared" si="36"/>
        <v>2</v>
      </c>
      <c r="V196">
        <f t="shared" si="37"/>
        <v>2</v>
      </c>
      <c r="W196">
        <f t="shared" si="38"/>
        <v>0</v>
      </c>
      <c r="X196">
        <f t="shared" si="39"/>
        <v>3</v>
      </c>
      <c r="Y196">
        <f t="shared" si="40"/>
        <v>2</v>
      </c>
      <c r="Z196">
        <f t="shared" si="41"/>
        <v>3</v>
      </c>
      <c r="AA196">
        <f t="shared" si="42"/>
        <v>1</v>
      </c>
      <c r="AB196">
        <f t="shared" si="43"/>
        <v>0</v>
      </c>
    </row>
    <row r="197" spans="1:28">
      <c r="A197">
        <v>196</v>
      </c>
      <c r="B197" s="4" t="s">
        <v>123</v>
      </c>
      <c r="C197" s="4" t="s">
        <v>92</v>
      </c>
      <c r="D197" s="4" t="s">
        <v>113</v>
      </c>
      <c r="E197" s="4" t="s">
        <v>105</v>
      </c>
      <c r="F197" s="4" t="s">
        <v>95</v>
      </c>
      <c r="G197" s="4" t="s">
        <v>110</v>
      </c>
      <c r="H197" s="4" t="s">
        <v>112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  <c r="P197" cm="1">
        <f t="array" ref="P197">_xlfn.IFS(C197="Male", 1, C197="Female", 2, C197="Other", 3)</f>
        <v>3</v>
      </c>
      <c r="Q197" cm="1">
        <f t="array" ref="Q197">_xlfn.IFS(D197="Married",1, D197="Single",2,D197="Divorced",3,D197="Widowed",4)</f>
        <v>1</v>
      </c>
      <c r="R197">
        <f t="shared" si="33"/>
        <v>1</v>
      </c>
      <c r="S197">
        <f t="shared" si="34"/>
        <v>1</v>
      </c>
      <c r="T197">
        <f t="shared" si="35"/>
        <v>2</v>
      </c>
      <c r="U197">
        <f t="shared" si="36"/>
        <v>6</v>
      </c>
      <c r="V197">
        <f t="shared" si="37"/>
        <v>1</v>
      </c>
      <c r="W197">
        <f t="shared" si="38"/>
        <v>1</v>
      </c>
      <c r="X197">
        <f t="shared" si="39"/>
        <v>0</v>
      </c>
      <c r="Y197">
        <f t="shared" si="40"/>
        <v>0</v>
      </c>
      <c r="Z197">
        <f t="shared" si="41"/>
        <v>6</v>
      </c>
      <c r="AA197">
        <f t="shared" si="42"/>
        <v>0</v>
      </c>
      <c r="AB197">
        <f t="shared" si="43"/>
        <v>2</v>
      </c>
    </row>
    <row r="198" spans="1:28">
      <c r="A198">
        <v>197</v>
      </c>
      <c r="B198" s="3" t="s">
        <v>98</v>
      </c>
      <c r="C198" s="3" t="s">
        <v>92</v>
      </c>
      <c r="D198" s="3" t="s">
        <v>121</v>
      </c>
      <c r="E198" s="3" t="s">
        <v>94</v>
      </c>
      <c r="F198" s="3" t="s">
        <v>101</v>
      </c>
      <c r="G198" s="3" t="s">
        <v>96</v>
      </c>
      <c r="H198" s="3" t="s">
        <v>120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  <c r="P198" cm="1">
        <f t="array" ref="P198">_xlfn.IFS(C198="Male", 1, C198="Female", 2, C198="Other", 3)</f>
        <v>3</v>
      </c>
      <c r="Q198" cm="1">
        <f t="array" ref="Q198">_xlfn.IFS(D198="Married",1, D198="Single",2,D198="Divorced",3,D198="Widowed",4)</f>
        <v>2</v>
      </c>
      <c r="R198">
        <f t="shared" si="33"/>
        <v>0</v>
      </c>
      <c r="S198">
        <f t="shared" si="34"/>
        <v>0</v>
      </c>
      <c r="T198">
        <f t="shared" si="35"/>
        <v>8</v>
      </c>
      <c r="U198">
        <f t="shared" si="36"/>
        <v>1</v>
      </c>
      <c r="V198">
        <f t="shared" si="37"/>
        <v>1</v>
      </c>
      <c r="W198">
        <f t="shared" si="38"/>
        <v>2</v>
      </c>
      <c r="X198">
        <f t="shared" si="39"/>
        <v>0</v>
      </c>
      <c r="Y198">
        <f t="shared" si="40"/>
        <v>2</v>
      </c>
      <c r="Z198">
        <f t="shared" si="41"/>
        <v>4</v>
      </c>
      <c r="AA198">
        <f t="shared" si="42"/>
        <v>0</v>
      </c>
      <c r="AB198">
        <f t="shared" si="43"/>
        <v>2</v>
      </c>
    </row>
    <row r="199" spans="1:28">
      <c r="A199">
        <v>198</v>
      </c>
      <c r="B199" s="4" t="s">
        <v>118</v>
      </c>
      <c r="C199" s="4" t="s">
        <v>108</v>
      </c>
      <c r="D199" s="4" t="s">
        <v>93</v>
      </c>
      <c r="E199" s="4" t="s">
        <v>94</v>
      </c>
      <c r="F199" s="4" t="s">
        <v>101</v>
      </c>
      <c r="G199" s="4" t="s">
        <v>96</v>
      </c>
      <c r="H199" s="4" t="s">
        <v>115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  <c r="P199" cm="1">
        <f t="array" ref="P199">_xlfn.IFS(C199="Male", 1, C199="Female", 2, C199="Other", 3)</f>
        <v>1</v>
      </c>
      <c r="Q199" cm="1">
        <f t="array" ref="Q199">_xlfn.IFS(D199="Married",1, D199="Single",2,D199="Divorced",3,D199="Widowed",4)</f>
        <v>4</v>
      </c>
      <c r="R199">
        <f t="shared" si="33"/>
        <v>0</v>
      </c>
      <c r="S199">
        <f t="shared" si="34"/>
        <v>0</v>
      </c>
      <c r="T199">
        <f t="shared" si="35"/>
        <v>9</v>
      </c>
      <c r="U199">
        <f t="shared" si="36"/>
        <v>1</v>
      </c>
      <c r="V199">
        <f t="shared" si="37"/>
        <v>0</v>
      </c>
      <c r="W199">
        <f t="shared" si="38"/>
        <v>1</v>
      </c>
      <c r="X199">
        <f t="shared" si="39"/>
        <v>0</v>
      </c>
      <c r="Y199">
        <f t="shared" si="40"/>
        <v>0</v>
      </c>
      <c r="Z199">
        <f t="shared" si="41"/>
        <v>1</v>
      </c>
      <c r="AA199">
        <f t="shared" si="42"/>
        <v>1</v>
      </c>
      <c r="AB199">
        <f t="shared" si="43"/>
        <v>3</v>
      </c>
    </row>
    <row r="200" spans="1:28">
      <c r="A200">
        <v>199</v>
      </c>
      <c r="B200" s="3" t="s">
        <v>118</v>
      </c>
      <c r="C200" s="3" t="s">
        <v>92</v>
      </c>
      <c r="D200" s="3" t="s">
        <v>100</v>
      </c>
      <c r="E200" s="3" t="s">
        <v>105</v>
      </c>
      <c r="F200" s="3" t="s">
        <v>109</v>
      </c>
      <c r="G200" s="3" t="s">
        <v>110</v>
      </c>
      <c r="H200" s="3" t="s">
        <v>115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  <c r="P200" cm="1">
        <f t="array" ref="P200">_xlfn.IFS(C200="Male", 1, C200="Female", 2, C200="Other", 3)</f>
        <v>3</v>
      </c>
      <c r="Q200" cm="1">
        <f t="array" ref="Q200">_xlfn.IFS(D200="Married",1, D200="Single",2,D200="Divorced",3,D200="Widowed",4)</f>
        <v>3</v>
      </c>
      <c r="R200">
        <f t="shared" si="33"/>
        <v>1</v>
      </c>
      <c r="S200">
        <f t="shared" si="34"/>
        <v>1</v>
      </c>
      <c r="T200">
        <f t="shared" si="35"/>
        <v>0</v>
      </c>
      <c r="U200">
        <f t="shared" si="36"/>
        <v>2</v>
      </c>
      <c r="V200">
        <f t="shared" si="37"/>
        <v>0</v>
      </c>
      <c r="W200">
        <f t="shared" si="38"/>
        <v>2</v>
      </c>
      <c r="X200">
        <f t="shared" si="39"/>
        <v>1</v>
      </c>
      <c r="Y200">
        <f t="shared" si="40"/>
        <v>1</v>
      </c>
      <c r="Z200">
        <f t="shared" si="41"/>
        <v>6</v>
      </c>
      <c r="AA200">
        <f t="shared" si="42"/>
        <v>2</v>
      </c>
      <c r="AB200">
        <f t="shared" si="43"/>
        <v>2</v>
      </c>
    </row>
    <row r="201" spans="1:28">
      <c r="A201">
        <v>200</v>
      </c>
      <c r="B201" s="4" t="s">
        <v>104</v>
      </c>
      <c r="C201" s="4" t="s">
        <v>92</v>
      </c>
      <c r="D201" s="4" t="s">
        <v>121</v>
      </c>
      <c r="E201" s="4" t="s">
        <v>105</v>
      </c>
      <c r="F201" s="4" t="s">
        <v>106</v>
      </c>
      <c r="G201" s="4" t="s">
        <v>96</v>
      </c>
      <c r="H201" s="4" t="s">
        <v>107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  <c r="P201" cm="1">
        <f t="array" ref="P201">_xlfn.IFS(C201="Male", 1, C201="Female", 2, C201="Other", 3)</f>
        <v>3</v>
      </c>
      <c r="Q201" cm="1">
        <f t="array" ref="Q201">_xlfn.IFS(D201="Married",1, D201="Single",2,D201="Divorced",3,D201="Widowed",4)</f>
        <v>2</v>
      </c>
      <c r="R201">
        <f t="shared" si="33"/>
        <v>0</v>
      </c>
      <c r="S201">
        <f t="shared" si="34"/>
        <v>1</v>
      </c>
      <c r="T201">
        <f t="shared" si="35"/>
        <v>4</v>
      </c>
      <c r="U201">
        <f t="shared" si="36"/>
        <v>3</v>
      </c>
      <c r="V201">
        <f t="shared" si="37"/>
        <v>3</v>
      </c>
      <c r="W201">
        <f t="shared" si="38"/>
        <v>1</v>
      </c>
      <c r="X201">
        <f t="shared" si="39"/>
        <v>4</v>
      </c>
      <c r="Y201">
        <f t="shared" si="40"/>
        <v>1</v>
      </c>
      <c r="Z201">
        <f t="shared" si="41"/>
        <v>6</v>
      </c>
      <c r="AA201">
        <f t="shared" si="42"/>
        <v>3</v>
      </c>
      <c r="AB201">
        <f t="shared" si="43"/>
        <v>0</v>
      </c>
    </row>
    <row r="202" spans="1:28">
      <c r="A202">
        <v>201</v>
      </c>
      <c r="B202" s="3" t="s">
        <v>123</v>
      </c>
      <c r="C202" s="3" t="s">
        <v>99</v>
      </c>
      <c r="D202" s="3" t="s">
        <v>113</v>
      </c>
      <c r="E202" s="3" t="s">
        <v>114</v>
      </c>
      <c r="F202" s="3" t="s">
        <v>117</v>
      </c>
      <c r="G202" s="3" t="s">
        <v>110</v>
      </c>
      <c r="H202" s="3" t="s">
        <v>115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  <c r="P202" cm="1">
        <f t="array" ref="P202">_xlfn.IFS(C202="Male", 1, C202="Female", 2, C202="Other", 3)</f>
        <v>2</v>
      </c>
      <c r="Q202" cm="1">
        <f t="array" ref="Q202">_xlfn.IFS(D202="Married",1, D202="Single",2,D202="Divorced",3,D202="Widowed",4)</f>
        <v>1</v>
      </c>
      <c r="R202">
        <f t="shared" si="33"/>
        <v>1</v>
      </c>
      <c r="S202">
        <f t="shared" si="34"/>
        <v>0</v>
      </c>
      <c r="T202">
        <f t="shared" si="35"/>
        <v>6</v>
      </c>
      <c r="U202">
        <f t="shared" si="36"/>
        <v>4</v>
      </c>
      <c r="V202">
        <f t="shared" si="37"/>
        <v>2</v>
      </c>
      <c r="W202">
        <f t="shared" si="38"/>
        <v>0</v>
      </c>
      <c r="X202">
        <f t="shared" si="39"/>
        <v>3</v>
      </c>
      <c r="Y202">
        <f t="shared" si="40"/>
        <v>0</v>
      </c>
      <c r="Z202">
        <f t="shared" si="41"/>
        <v>0</v>
      </c>
      <c r="AA202">
        <f t="shared" si="42"/>
        <v>3</v>
      </c>
      <c r="AB202">
        <f t="shared" si="43"/>
        <v>0</v>
      </c>
    </row>
    <row r="203" spans="1:28">
      <c r="A203">
        <v>202</v>
      </c>
      <c r="B203" s="4" t="s">
        <v>125</v>
      </c>
      <c r="C203" s="4" t="s">
        <v>92</v>
      </c>
      <c r="D203" s="4" t="s">
        <v>93</v>
      </c>
      <c r="E203" s="4" t="s">
        <v>94</v>
      </c>
      <c r="F203" s="4" t="s">
        <v>109</v>
      </c>
      <c r="G203" s="4" t="s">
        <v>102</v>
      </c>
      <c r="H203" s="4" t="s">
        <v>107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  <c r="P203" cm="1">
        <f t="array" ref="P203">_xlfn.IFS(C203="Male", 1, C203="Female", 2, C203="Other", 3)</f>
        <v>3</v>
      </c>
      <c r="Q203" cm="1">
        <f t="array" ref="Q203">_xlfn.IFS(D203="Married",1, D203="Single",2,D203="Divorced",3,D203="Widowed",4)</f>
        <v>4</v>
      </c>
      <c r="R203">
        <f t="shared" si="33"/>
        <v>0</v>
      </c>
      <c r="S203">
        <f t="shared" si="34"/>
        <v>1</v>
      </c>
      <c r="T203">
        <f t="shared" si="35"/>
        <v>2</v>
      </c>
      <c r="U203">
        <f t="shared" si="36"/>
        <v>4</v>
      </c>
      <c r="V203">
        <f t="shared" si="37"/>
        <v>0</v>
      </c>
      <c r="W203">
        <f t="shared" si="38"/>
        <v>1</v>
      </c>
      <c r="X203">
        <f t="shared" si="39"/>
        <v>2</v>
      </c>
      <c r="Y203">
        <f t="shared" si="40"/>
        <v>1</v>
      </c>
      <c r="Z203">
        <f t="shared" si="41"/>
        <v>0</v>
      </c>
      <c r="AA203">
        <f t="shared" si="42"/>
        <v>4</v>
      </c>
      <c r="AB203">
        <f t="shared" si="43"/>
        <v>3</v>
      </c>
    </row>
    <row r="204" spans="1:28">
      <c r="A204">
        <v>203</v>
      </c>
      <c r="B204" s="3" t="s">
        <v>104</v>
      </c>
      <c r="C204" s="3" t="s">
        <v>108</v>
      </c>
      <c r="D204" s="3" t="s">
        <v>100</v>
      </c>
      <c r="E204" s="3" t="s">
        <v>94</v>
      </c>
      <c r="F204" s="3" t="s">
        <v>95</v>
      </c>
      <c r="G204" s="3" t="s">
        <v>102</v>
      </c>
      <c r="H204" s="3" t="s">
        <v>107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  <c r="P204" cm="1">
        <f t="array" ref="P204">_xlfn.IFS(C204="Male", 1, C204="Female", 2, C204="Other", 3)</f>
        <v>1</v>
      </c>
      <c r="Q204" cm="1">
        <f t="array" ref="Q204">_xlfn.IFS(D204="Married",1, D204="Single",2,D204="Divorced",3,D204="Widowed",4)</f>
        <v>3</v>
      </c>
      <c r="R204">
        <f t="shared" si="33"/>
        <v>0</v>
      </c>
      <c r="S204">
        <f t="shared" si="34"/>
        <v>0</v>
      </c>
      <c r="T204">
        <f t="shared" si="35"/>
        <v>5</v>
      </c>
      <c r="U204">
        <f t="shared" si="36"/>
        <v>3</v>
      </c>
      <c r="V204">
        <f t="shared" si="37"/>
        <v>2</v>
      </c>
      <c r="W204">
        <f t="shared" si="38"/>
        <v>1</v>
      </c>
      <c r="X204">
        <f t="shared" si="39"/>
        <v>4</v>
      </c>
      <c r="Y204">
        <f t="shared" si="40"/>
        <v>2</v>
      </c>
      <c r="Z204">
        <f t="shared" si="41"/>
        <v>7</v>
      </c>
      <c r="AA204">
        <f t="shared" si="42"/>
        <v>6</v>
      </c>
      <c r="AB204">
        <f t="shared" si="43"/>
        <v>0</v>
      </c>
    </row>
    <row r="205" spans="1:28">
      <c r="A205">
        <v>204</v>
      </c>
      <c r="B205" s="4" t="s">
        <v>123</v>
      </c>
      <c r="C205" s="4" t="s">
        <v>99</v>
      </c>
      <c r="D205" s="4" t="s">
        <v>100</v>
      </c>
      <c r="E205" s="4" t="s">
        <v>116</v>
      </c>
      <c r="F205" s="4" t="s">
        <v>109</v>
      </c>
      <c r="G205" s="4" t="s">
        <v>102</v>
      </c>
      <c r="H205" s="4" t="s">
        <v>107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  <c r="P205" cm="1">
        <f t="array" ref="P205">_xlfn.IFS(C205="Male", 1, C205="Female", 2, C205="Other", 3)</f>
        <v>2</v>
      </c>
      <c r="Q205" cm="1">
        <f t="array" ref="Q205">_xlfn.IFS(D205="Married",1, D205="Single",2,D205="Divorced",3,D205="Widowed",4)</f>
        <v>3</v>
      </c>
      <c r="R205">
        <f t="shared" si="33"/>
        <v>0</v>
      </c>
      <c r="S205">
        <f t="shared" si="34"/>
        <v>1</v>
      </c>
      <c r="T205">
        <f t="shared" si="35"/>
        <v>2</v>
      </c>
      <c r="U205">
        <f t="shared" si="36"/>
        <v>1</v>
      </c>
      <c r="V205">
        <f t="shared" si="37"/>
        <v>1</v>
      </c>
      <c r="W205">
        <f t="shared" si="38"/>
        <v>1</v>
      </c>
      <c r="X205">
        <f t="shared" si="39"/>
        <v>1</v>
      </c>
      <c r="Y205">
        <f t="shared" si="40"/>
        <v>0</v>
      </c>
      <c r="Z205">
        <f t="shared" si="41"/>
        <v>0</v>
      </c>
      <c r="AA205">
        <f t="shared" si="42"/>
        <v>2</v>
      </c>
      <c r="AB205">
        <f t="shared" si="43"/>
        <v>3</v>
      </c>
    </row>
    <row r="206" spans="1:28">
      <c r="A206">
        <v>205</v>
      </c>
      <c r="B206" s="3" t="s">
        <v>98</v>
      </c>
      <c r="C206" s="3" t="s">
        <v>99</v>
      </c>
      <c r="D206" s="3" t="s">
        <v>121</v>
      </c>
      <c r="E206" s="3" t="s">
        <v>114</v>
      </c>
      <c r="F206" s="3" t="s">
        <v>122</v>
      </c>
      <c r="G206" s="3" t="s">
        <v>110</v>
      </c>
      <c r="H206" s="3" t="s">
        <v>112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  <c r="P206" cm="1">
        <f t="array" ref="P206">_xlfn.IFS(C206="Male", 1, C206="Female", 2, C206="Other", 3)</f>
        <v>2</v>
      </c>
      <c r="Q206" cm="1">
        <f t="array" ref="Q206">_xlfn.IFS(D206="Married",1, D206="Single",2,D206="Divorced",3,D206="Widowed",4)</f>
        <v>2</v>
      </c>
      <c r="R206">
        <f t="shared" si="33"/>
        <v>1</v>
      </c>
      <c r="S206">
        <f t="shared" si="34"/>
        <v>1</v>
      </c>
      <c r="T206">
        <f t="shared" si="35"/>
        <v>1</v>
      </c>
      <c r="U206">
        <f t="shared" si="36"/>
        <v>0</v>
      </c>
      <c r="V206">
        <f t="shared" si="37"/>
        <v>1</v>
      </c>
      <c r="W206">
        <f t="shared" si="38"/>
        <v>1</v>
      </c>
      <c r="X206">
        <f t="shared" si="39"/>
        <v>4</v>
      </c>
      <c r="Y206">
        <f t="shared" si="40"/>
        <v>1</v>
      </c>
      <c r="Z206">
        <f t="shared" si="41"/>
        <v>7</v>
      </c>
      <c r="AA206">
        <f t="shared" si="42"/>
        <v>3</v>
      </c>
      <c r="AB206">
        <f t="shared" si="43"/>
        <v>3</v>
      </c>
    </row>
    <row r="207" spans="1:28">
      <c r="A207">
        <v>206</v>
      </c>
      <c r="B207" s="4" t="s">
        <v>98</v>
      </c>
      <c r="C207" s="4" t="s">
        <v>108</v>
      </c>
      <c r="D207" s="4" t="s">
        <v>93</v>
      </c>
      <c r="E207" s="4" t="s">
        <v>116</v>
      </c>
      <c r="F207" s="4" t="s">
        <v>101</v>
      </c>
      <c r="G207" s="4" t="s">
        <v>102</v>
      </c>
      <c r="H207" s="4" t="s">
        <v>112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  <c r="P207" cm="1">
        <f t="array" ref="P207">_xlfn.IFS(C207="Male", 1, C207="Female", 2, C207="Other", 3)</f>
        <v>1</v>
      </c>
      <c r="Q207" cm="1">
        <f t="array" ref="Q207">_xlfn.IFS(D207="Married",1, D207="Single",2,D207="Divorced",3,D207="Widowed",4)</f>
        <v>4</v>
      </c>
      <c r="R207">
        <f t="shared" si="33"/>
        <v>0</v>
      </c>
      <c r="S207">
        <f t="shared" si="34"/>
        <v>1</v>
      </c>
      <c r="T207">
        <f t="shared" si="35"/>
        <v>6</v>
      </c>
      <c r="U207">
        <f t="shared" si="36"/>
        <v>0</v>
      </c>
      <c r="V207">
        <f t="shared" si="37"/>
        <v>3</v>
      </c>
      <c r="W207">
        <f t="shared" si="38"/>
        <v>1</v>
      </c>
      <c r="X207">
        <f t="shared" si="39"/>
        <v>1</v>
      </c>
      <c r="Y207">
        <f t="shared" si="40"/>
        <v>1</v>
      </c>
      <c r="Z207">
        <f t="shared" si="41"/>
        <v>0</v>
      </c>
      <c r="AA207">
        <f t="shared" si="42"/>
        <v>4</v>
      </c>
      <c r="AB207">
        <f t="shared" si="43"/>
        <v>1</v>
      </c>
    </row>
    <row r="208" spans="1:28">
      <c r="A208">
        <v>207</v>
      </c>
      <c r="B208" s="3" t="s">
        <v>98</v>
      </c>
      <c r="C208" s="3" t="s">
        <v>108</v>
      </c>
      <c r="D208" s="3" t="s">
        <v>93</v>
      </c>
      <c r="E208" s="3" t="s">
        <v>94</v>
      </c>
      <c r="F208" s="3" t="s">
        <v>101</v>
      </c>
      <c r="G208" s="3" t="s">
        <v>96</v>
      </c>
      <c r="H208" s="3" t="s">
        <v>103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  <c r="P208" cm="1">
        <f t="array" ref="P208">_xlfn.IFS(C208="Male", 1, C208="Female", 2, C208="Other", 3)</f>
        <v>1</v>
      </c>
      <c r="Q208" cm="1">
        <f t="array" ref="Q208">_xlfn.IFS(D208="Married",1, D208="Single",2,D208="Divorced",3,D208="Widowed",4)</f>
        <v>4</v>
      </c>
      <c r="R208">
        <f t="shared" si="33"/>
        <v>0</v>
      </c>
      <c r="S208">
        <f t="shared" si="34"/>
        <v>1</v>
      </c>
      <c r="T208">
        <f t="shared" si="35"/>
        <v>9</v>
      </c>
      <c r="U208">
        <f t="shared" si="36"/>
        <v>0</v>
      </c>
      <c r="V208">
        <f t="shared" si="37"/>
        <v>0</v>
      </c>
      <c r="W208">
        <f t="shared" si="38"/>
        <v>0</v>
      </c>
      <c r="X208">
        <f t="shared" si="39"/>
        <v>0</v>
      </c>
      <c r="Y208">
        <f t="shared" si="40"/>
        <v>1</v>
      </c>
      <c r="Z208">
        <f t="shared" si="41"/>
        <v>5</v>
      </c>
      <c r="AA208">
        <f t="shared" si="42"/>
        <v>4</v>
      </c>
      <c r="AB208">
        <f t="shared" si="43"/>
        <v>2</v>
      </c>
    </row>
    <row r="209" spans="1:28">
      <c r="A209">
        <v>208</v>
      </c>
      <c r="B209" s="4" t="s">
        <v>98</v>
      </c>
      <c r="C209" s="4" t="s">
        <v>99</v>
      </c>
      <c r="D209" s="4" t="s">
        <v>113</v>
      </c>
      <c r="E209" s="4" t="s">
        <v>114</v>
      </c>
      <c r="F209" s="4" t="s">
        <v>119</v>
      </c>
      <c r="G209" s="4" t="s">
        <v>102</v>
      </c>
      <c r="H209" s="4" t="s">
        <v>97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  <c r="P209" cm="1">
        <f t="array" ref="P209">_xlfn.IFS(C209="Male", 1, C209="Female", 2, C209="Other", 3)</f>
        <v>2</v>
      </c>
      <c r="Q209" cm="1">
        <f t="array" ref="Q209">_xlfn.IFS(D209="Married",1, D209="Single",2,D209="Divorced",3,D209="Widowed",4)</f>
        <v>1</v>
      </c>
      <c r="R209">
        <f t="shared" si="33"/>
        <v>0</v>
      </c>
      <c r="S209">
        <f t="shared" si="34"/>
        <v>1</v>
      </c>
      <c r="T209">
        <f t="shared" si="35"/>
        <v>8</v>
      </c>
      <c r="U209">
        <f t="shared" si="36"/>
        <v>1</v>
      </c>
      <c r="V209">
        <f t="shared" si="37"/>
        <v>2</v>
      </c>
      <c r="W209">
        <f t="shared" si="38"/>
        <v>0</v>
      </c>
      <c r="X209">
        <f t="shared" si="39"/>
        <v>1</v>
      </c>
      <c r="Y209">
        <f t="shared" si="40"/>
        <v>2</v>
      </c>
      <c r="Z209">
        <f t="shared" si="41"/>
        <v>4</v>
      </c>
      <c r="AA209">
        <f t="shared" si="42"/>
        <v>3</v>
      </c>
      <c r="AB209">
        <f t="shared" si="43"/>
        <v>1</v>
      </c>
    </row>
    <row r="210" spans="1:28">
      <c r="A210">
        <v>209</v>
      </c>
      <c r="B210" s="3" t="s">
        <v>98</v>
      </c>
      <c r="C210" s="3" t="s">
        <v>92</v>
      </c>
      <c r="D210" s="3" t="s">
        <v>93</v>
      </c>
      <c r="E210" s="3" t="s">
        <v>105</v>
      </c>
      <c r="F210" s="3" t="s">
        <v>119</v>
      </c>
      <c r="G210" s="3" t="s">
        <v>102</v>
      </c>
      <c r="H210" s="3" t="s">
        <v>107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  <c r="P210" cm="1">
        <f t="array" ref="P210">_xlfn.IFS(C210="Male", 1, C210="Female", 2, C210="Other", 3)</f>
        <v>3</v>
      </c>
      <c r="Q210" cm="1">
        <f t="array" ref="Q210">_xlfn.IFS(D210="Married",1, D210="Single",2,D210="Divorced",3,D210="Widowed",4)</f>
        <v>4</v>
      </c>
      <c r="R210">
        <f t="shared" si="33"/>
        <v>0</v>
      </c>
      <c r="S210">
        <f t="shared" si="34"/>
        <v>0</v>
      </c>
      <c r="T210">
        <f t="shared" si="35"/>
        <v>6</v>
      </c>
      <c r="U210">
        <f t="shared" si="36"/>
        <v>5</v>
      </c>
      <c r="V210">
        <f t="shared" si="37"/>
        <v>2</v>
      </c>
      <c r="W210">
        <f t="shared" si="38"/>
        <v>2</v>
      </c>
      <c r="X210">
        <f t="shared" si="39"/>
        <v>4</v>
      </c>
      <c r="Y210">
        <f t="shared" si="40"/>
        <v>0</v>
      </c>
      <c r="Z210">
        <f t="shared" si="41"/>
        <v>2</v>
      </c>
      <c r="AA210">
        <f t="shared" si="42"/>
        <v>1</v>
      </c>
      <c r="AB210">
        <f t="shared" si="43"/>
        <v>2</v>
      </c>
    </row>
    <row r="211" spans="1:28">
      <c r="A211">
        <v>210</v>
      </c>
      <c r="B211" s="4" t="s">
        <v>123</v>
      </c>
      <c r="C211" s="4" t="s">
        <v>99</v>
      </c>
      <c r="D211" s="4" t="s">
        <v>93</v>
      </c>
      <c r="E211" s="4" t="s">
        <v>114</v>
      </c>
      <c r="F211" s="4" t="s">
        <v>117</v>
      </c>
      <c r="G211" s="4" t="s">
        <v>102</v>
      </c>
      <c r="H211" s="4" t="s">
        <v>107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  <c r="P211" cm="1">
        <f t="array" ref="P211">_xlfn.IFS(C211="Male", 1, C211="Female", 2, C211="Other", 3)</f>
        <v>2</v>
      </c>
      <c r="Q211" cm="1">
        <f t="array" ref="Q211">_xlfn.IFS(D211="Married",1, D211="Single",2,D211="Divorced",3,D211="Widowed",4)</f>
        <v>4</v>
      </c>
      <c r="R211">
        <f t="shared" si="33"/>
        <v>0</v>
      </c>
      <c r="S211">
        <f t="shared" si="34"/>
        <v>0</v>
      </c>
      <c r="T211">
        <f t="shared" si="35"/>
        <v>1</v>
      </c>
      <c r="U211">
        <f t="shared" si="36"/>
        <v>3</v>
      </c>
      <c r="V211">
        <f t="shared" si="37"/>
        <v>1</v>
      </c>
      <c r="W211">
        <f t="shared" si="38"/>
        <v>2</v>
      </c>
      <c r="X211">
        <f t="shared" si="39"/>
        <v>0</v>
      </c>
      <c r="Y211">
        <f t="shared" si="40"/>
        <v>0</v>
      </c>
      <c r="Z211">
        <f t="shared" si="41"/>
        <v>5</v>
      </c>
      <c r="AA211">
        <f t="shared" si="42"/>
        <v>3</v>
      </c>
      <c r="AB211">
        <f t="shared" si="43"/>
        <v>2</v>
      </c>
    </row>
    <row r="212" spans="1:28">
      <c r="A212">
        <v>211</v>
      </c>
      <c r="B212" s="3" t="s">
        <v>123</v>
      </c>
      <c r="C212" s="3" t="s">
        <v>108</v>
      </c>
      <c r="D212" s="3" t="s">
        <v>121</v>
      </c>
      <c r="E212" s="3" t="s">
        <v>105</v>
      </c>
      <c r="F212" s="3" t="s">
        <v>95</v>
      </c>
      <c r="G212" s="3" t="s">
        <v>96</v>
      </c>
      <c r="H212" s="3" t="s">
        <v>97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  <c r="P212" cm="1">
        <f t="array" ref="P212">_xlfn.IFS(C212="Male", 1, C212="Female", 2, C212="Other", 3)</f>
        <v>1</v>
      </c>
      <c r="Q212" cm="1">
        <f t="array" ref="Q212">_xlfn.IFS(D212="Married",1, D212="Single",2,D212="Divorced",3,D212="Widowed",4)</f>
        <v>2</v>
      </c>
      <c r="R212">
        <f t="shared" si="33"/>
        <v>0</v>
      </c>
      <c r="S212">
        <f t="shared" si="34"/>
        <v>0</v>
      </c>
      <c r="T212">
        <f t="shared" si="35"/>
        <v>2</v>
      </c>
      <c r="U212">
        <f t="shared" si="36"/>
        <v>4</v>
      </c>
      <c r="V212">
        <f t="shared" si="37"/>
        <v>0</v>
      </c>
      <c r="W212">
        <f t="shared" si="38"/>
        <v>0</v>
      </c>
      <c r="X212">
        <f t="shared" si="39"/>
        <v>2</v>
      </c>
      <c r="Y212">
        <f t="shared" si="40"/>
        <v>1</v>
      </c>
      <c r="Z212">
        <f t="shared" si="41"/>
        <v>2</v>
      </c>
      <c r="AA212">
        <f t="shared" si="42"/>
        <v>4</v>
      </c>
      <c r="AB212">
        <f t="shared" si="43"/>
        <v>3</v>
      </c>
    </row>
    <row r="213" spans="1:28">
      <c r="A213">
        <v>212</v>
      </c>
      <c r="B213" s="4" t="s">
        <v>111</v>
      </c>
      <c r="C213" s="4" t="s">
        <v>99</v>
      </c>
      <c r="D213" s="4" t="s">
        <v>93</v>
      </c>
      <c r="E213" s="4" t="s">
        <v>105</v>
      </c>
      <c r="F213" s="4" t="s">
        <v>122</v>
      </c>
      <c r="G213" s="4" t="s">
        <v>110</v>
      </c>
      <c r="H213" s="4" t="s">
        <v>124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  <c r="P213" cm="1">
        <f t="array" ref="P213">_xlfn.IFS(C213="Male", 1, C213="Female", 2, C213="Other", 3)</f>
        <v>2</v>
      </c>
      <c r="Q213" cm="1">
        <f t="array" ref="Q213">_xlfn.IFS(D213="Married",1, D213="Single",2,D213="Divorced",3,D213="Widowed",4)</f>
        <v>4</v>
      </c>
      <c r="R213">
        <f t="shared" si="33"/>
        <v>1</v>
      </c>
      <c r="S213">
        <f t="shared" si="34"/>
        <v>1</v>
      </c>
      <c r="T213">
        <f t="shared" si="35"/>
        <v>8</v>
      </c>
      <c r="U213">
        <f t="shared" si="36"/>
        <v>2</v>
      </c>
      <c r="V213">
        <f t="shared" si="37"/>
        <v>1</v>
      </c>
      <c r="W213">
        <f t="shared" si="38"/>
        <v>1</v>
      </c>
      <c r="X213">
        <f t="shared" si="39"/>
        <v>4</v>
      </c>
      <c r="Y213">
        <f t="shared" si="40"/>
        <v>2</v>
      </c>
      <c r="Z213">
        <f t="shared" si="41"/>
        <v>2</v>
      </c>
      <c r="AA213">
        <f t="shared" si="42"/>
        <v>4</v>
      </c>
      <c r="AB213">
        <f t="shared" si="43"/>
        <v>2</v>
      </c>
    </row>
    <row r="214" spans="1:28">
      <c r="A214">
        <v>213</v>
      </c>
      <c r="B214" s="3" t="s">
        <v>118</v>
      </c>
      <c r="C214" s="3" t="s">
        <v>108</v>
      </c>
      <c r="D214" s="3" t="s">
        <v>100</v>
      </c>
      <c r="E214" s="3" t="s">
        <v>114</v>
      </c>
      <c r="F214" s="3" t="s">
        <v>106</v>
      </c>
      <c r="G214" s="3" t="s">
        <v>96</v>
      </c>
      <c r="H214" s="3" t="s">
        <v>107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  <c r="P214" cm="1">
        <f t="array" ref="P214">_xlfn.IFS(C214="Male", 1, C214="Female", 2, C214="Other", 3)</f>
        <v>1</v>
      </c>
      <c r="Q214" cm="1">
        <f t="array" ref="Q214">_xlfn.IFS(D214="Married",1, D214="Single",2,D214="Divorced",3,D214="Widowed",4)</f>
        <v>3</v>
      </c>
      <c r="R214">
        <f t="shared" si="33"/>
        <v>0</v>
      </c>
      <c r="S214">
        <f t="shared" si="34"/>
        <v>1</v>
      </c>
      <c r="T214">
        <f t="shared" si="35"/>
        <v>9</v>
      </c>
      <c r="U214">
        <f t="shared" si="36"/>
        <v>0</v>
      </c>
      <c r="V214">
        <f t="shared" si="37"/>
        <v>1</v>
      </c>
      <c r="W214">
        <f t="shared" si="38"/>
        <v>2</v>
      </c>
      <c r="X214">
        <f t="shared" si="39"/>
        <v>0</v>
      </c>
      <c r="Y214">
        <f t="shared" si="40"/>
        <v>1</v>
      </c>
      <c r="Z214">
        <f t="shared" si="41"/>
        <v>3</v>
      </c>
      <c r="AA214">
        <f t="shared" si="42"/>
        <v>0</v>
      </c>
      <c r="AB214">
        <f t="shared" si="43"/>
        <v>1</v>
      </c>
    </row>
    <row r="215" spans="1:28">
      <c r="A215">
        <v>214</v>
      </c>
      <c r="B215" s="4" t="s">
        <v>91</v>
      </c>
      <c r="C215" s="4" t="s">
        <v>99</v>
      </c>
      <c r="D215" s="4" t="s">
        <v>121</v>
      </c>
      <c r="E215" s="4" t="s">
        <v>105</v>
      </c>
      <c r="F215" s="4" t="s">
        <v>109</v>
      </c>
      <c r="G215" s="4" t="s">
        <v>110</v>
      </c>
      <c r="H215" s="4" t="s">
        <v>103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  <c r="P215" cm="1">
        <f t="array" ref="P215">_xlfn.IFS(C215="Male", 1, C215="Female", 2, C215="Other", 3)</f>
        <v>2</v>
      </c>
      <c r="Q215" cm="1">
        <f t="array" ref="Q215">_xlfn.IFS(D215="Married",1, D215="Single",2,D215="Divorced",3,D215="Widowed",4)</f>
        <v>2</v>
      </c>
      <c r="R215">
        <f t="shared" si="33"/>
        <v>1</v>
      </c>
      <c r="S215">
        <f t="shared" si="34"/>
        <v>0</v>
      </c>
      <c r="T215">
        <f t="shared" si="35"/>
        <v>8</v>
      </c>
      <c r="U215">
        <f t="shared" si="36"/>
        <v>6</v>
      </c>
      <c r="V215">
        <f t="shared" si="37"/>
        <v>1</v>
      </c>
      <c r="W215">
        <f t="shared" si="38"/>
        <v>0</v>
      </c>
      <c r="X215">
        <f t="shared" si="39"/>
        <v>3</v>
      </c>
      <c r="Y215">
        <f t="shared" si="40"/>
        <v>2</v>
      </c>
      <c r="Z215">
        <f t="shared" si="41"/>
        <v>2</v>
      </c>
      <c r="AA215">
        <f t="shared" si="42"/>
        <v>2</v>
      </c>
      <c r="AB215">
        <f t="shared" si="43"/>
        <v>1</v>
      </c>
    </row>
    <row r="216" spans="1:28">
      <c r="A216">
        <v>215</v>
      </c>
      <c r="B216" s="3" t="s">
        <v>98</v>
      </c>
      <c r="C216" s="3" t="s">
        <v>92</v>
      </c>
      <c r="D216" s="3" t="s">
        <v>121</v>
      </c>
      <c r="E216" s="3" t="s">
        <v>116</v>
      </c>
      <c r="F216" s="3" t="s">
        <v>117</v>
      </c>
      <c r="G216" s="3" t="s">
        <v>110</v>
      </c>
      <c r="H216" s="3" t="s">
        <v>115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  <c r="P216" cm="1">
        <f t="array" ref="P216">_xlfn.IFS(C216="Male", 1, C216="Female", 2, C216="Other", 3)</f>
        <v>3</v>
      </c>
      <c r="Q216" cm="1">
        <f t="array" ref="Q216">_xlfn.IFS(D216="Married",1, D216="Single",2,D216="Divorced",3,D216="Widowed",4)</f>
        <v>2</v>
      </c>
      <c r="R216">
        <f t="shared" si="33"/>
        <v>1</v>
      </c>
      <c r="S216">
        <f t="shared" si="34"/>
        <v>1</v>
      </c>
      <c r="T216">
        <f t="shared" si="35"/>
        <v>0</v>
      </c>
      <c r="U216">
        <f t="shared" si="36"/>
        <v>1</v>
      </c>
      <c r="V216">
        <f t="shared" si="37"/>
        <v>2</v>
      </c>
      <c r="W216">
        <f t="shared" si="38"/>
        <v>1</v>
      </c>
      <c r="X216">
        <f t="shared" si="39"/>
        <v>2</v>
      </c>
      <c r="Y216">
        <f t="shared" si="40"/>
        <v>2</v>
      </c>
      <c r="Z216">
        <f t="shared" si="41"/>
        <v>0</v>
      </c>
      <c r="AA216">
        <f t="shared" si="42"/>
        <v>3</v>
      </c>
      <c r="AB216">
        <f t="shared" si="43"/>
        <v>0</v>
      </c>
    </row>
    <row r="217" spans="1:28">
      <c r="A217">
        <v>216</v>
      </c>
      <c r="B217" s="4" t="s">
        <v>125</v>
      </c>
      <c r="C217" s="4" t="s">
        <v>99</v>
      </c>
      <c r="D217" s="4" t="s">
        <v>113</v>
      </c>
      <c r="E217" s="4" t="s">
        <v>94</v>
      </c>
      <c r="F217" s="4" t="s">
        <v>95</v>
      </c>
      <c r="G217" s="4" t="s">
        <v>102</v>
      </c>
      <c r="H217" s="4" t="s">
        <v>115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  <c r="P217" cm="1">
        <f t="array" ref="P217">_xlfn.IFS(C217="Male", 1, C217="Female", 2, C217="Other", 3)</f>
        <v>2</v>
      </c>
      <c r="Q217" cm="1">
        <f t="array" ref="Q217">_xlfn.IFS(D217="Married",1, D217="Single",2,D217="Divorced",3,D217="Widowed",4)</f>
        <v>1</v>
      </c>
      <c r="R217">
        <f t="shared" si="33"/>
        <v>0</v>
      </c>
      <c r="S217">
        <f t="shared" si="34"/>
        <v>1</v>
      </c>
      <c r="T217">
        <f t="shared" si="35"/>
        <v>2</v>
      </c>
      <c r="U217">
        <f t="shared" si="36"/>
        <v>4</v>
      </c>
      <c r="V217">
        <f t="shared" si="37"/>
        <v>1</v>
      </c>
      <c r="W217">
        <f t="shared" si="38"/>
        <v>1</v>
      </c>
      <c r="X217">
        <f t="shared" si="39"/>
        <v>4</v>
      </c>
      <c r="Y217">
        <f t="shared" si="40"/>
        <v>0</v>
      </c>
      <c r="Z217">
        <f t="shared" si="41"/>
        <v>2</v>
      </c>
      <c r="AA217">
        <f t="shared" si="42"/>
        <v>1</v>
      </c>
      <c r="AB217">
        <f t="shared" si="43"/>
        <v>1</v>
      </c>
    </row>
    <row r="218" spans="1:28">
      <c r="A218">
        <v>217</v>
      </c>
      <c r="B218" s="3" t="s">
        <v>91</v>
      </c>
      <c r="C218" s="3" t="s">
        <v>99</v>
      </c>
      <c r="D218" s="3" t="s">
        <v>93</v>
      </c>
      <c r="E218" s="3" t="s">
        <v>105</v>
      </c>
      <c r="F218" s="3" t="s">
        <v>119</v>
      </c>
      <c r="G218" s="3" t="s">
        <v>110</v>
      </c>
      <c r="H218" s="3" t="s">
        <v>120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  <c r="P218" cm="1">
        <f t="array" ref="P218">_xlfn.IFS(C218="Male", 1, C218="Female", 2, C218="Other", 3)</f>
        <v>2</v>
      </c>
      <c r="Q218" cm="1">
        <f t="array" ref="Q218">_xlfn.IFS(D218="Married",1, D218="Single",2,D218="Divorced",3,D218="Widowed",4)</f>
        <v>4</v>
      </c>
      <c r="R218">
        <f t="shared" si="33"/>
        <v>1</v>
      </c>
      <c r="S218">
        <f t="shared" si="34"/>
        <v>0</v>
      </c>
      <c r="T218">
        <f t="shared" si="35"/>
        <v>8</v>
      </c>
      <c r="U218">
        <f t="shared" si="36"/>
        <v>5</v>
      </c>
      <c r="V218">
        <f t="shared" si="37"/>
        <v>1</v>
      </c>
      <c r="W218">
        <f t="shared" si="38"/>
        <v>1</v>
      </c>
      <c r="X218">
        <f t="shared" si="39"/>
        <v>3</v>
      </c>
      <c r="Y218">
        <f t="shared" si="40"/>
        <v>1</v>
      </c>
      <c r="Z218">
        <f t="shared" si="41"/>
        <v>0</v>
      </c>
      <c r="AA218">
        <f t="shared" si="42"/>
        <v>4</v>
      </c>
      <c r="AB218">
        <f t="shared" si="43"/>
        <v>0</v>
      </c>
    </row>
    <row r="219" spans="1:28">
      <c r="A219">
        <v>218</v>
      </c>
      <c r="B219" s="4" t="s">
        <v>123</v>
      </c>
      <c r="C219" s="4" t="s">
        <v>108</v>
      </c>
      <c r="D219" s="4" t="s">
        <v>113</v>
      </c>
      <c r="E219" s="4" t="s">
        <v>116</v>
      </c>
      <c r="F219" s="4" t="s">
        <v>109</v>
      </c>
      <c r="G219" s="4" t="s">
        <v>96</v>
      </c>
      <c r="H219" s="4" t="s">
        <v>120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  <c r="P219" cm="1">
        <f t="array" ref="P219">_xlfn.IFS(C219="Male", 1, C219="Female", 2, C219="Other", 3)</f>
        <v>1</v>
      </c>
      <c r="Q219" cm="1">
        <f t="array" ref="Q219">_xlfn.IFS(D219="Married",1, D219="Single",2,D219="Divorced",3,D219="Widowed",4)</f>
        <v>1</v>
      </c>
      <c r="R219">
        <f t="shared" si="33"/>
        <v>0</v>
      </c>
      <c r="S219">
        <f t="shared" si="34"/>
        <v>0</v>
      </c>
      <c r="T219">
        <f t="shared" si="35"/>
        <v>3</v>
      </c>
      <c r="U219">
        <f t="shared" si="36"/>
        <v>6</v>
      </c>
      <c r="V219">
        <f t="shared" si="37"/>
        <v>0</v>
      </c>
      <c r="W219">
        <f t="shared" si="38"/>
        <v>0</v>
      </c>
      <c r="X219">
        <f t="shared" si="39"/>
        <v>0</v>
      </c>
      <c r="Y219">
        <f t="shared" si="40"/>
        <v>0</v>
      </c>
      <c r="Z219">
        <f t="shared" si="41"/>
        <v>1</v>
      </c>
      <c r="AA219">
        <f t="shared" si="42"/>
        <v>1</v>
      </c>
      <c r="AB219">
        <f t="shared" si="43"/>
        <v>2</v>
      </c>
    </row>
    <row r="220" spans="1:28">
      <c r="A220">
        <v>219</v>
      </c>
      <c r="B220" s="3" t="s">
        <v>125</v>
      </c>
      <c r="C220" s="3" t="s">
        <v>108</v>
      </c>
      <c r="D220" s="3" t="s">
        <v>100</v>
      </c>
      <c r="E220" s="3" t="s">
        <v>105</v>
      </c>
      <c r="F220" s="3" t="s">
        <v>119</v>
      </c>
      <c r="G220" s="3" t="s">
        <v>96</v>
      </c>
      <c r="H220" s="3" t="s">
        <v>115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  <c r="P220" cm="1">
        <f t="array" ref="P220">_xlfn.IFS(C220="Male", 1, C220="Female", 2, C220="Other", 3)</f>
        <v>1</v>
      </c>
      <c r="Q220" cm="1">
        <f t="array" ref="Q220">_xlfn.IFS(D220="Married",1, D220="Single",2,D220="Divorced",3,D220="Widowed",4)</f>
        <v>3</v>
      </c>
      <c r="R220">
        <f t="shared" si="33"/>
        <v>0</v>
      </c>
      <c r="S220">
        <f t="shared" si="34"/>
        <v>0</v>
      </c>
      <c r="T220">
        <f t="shared" si="35"/>
        <v>5</v>
      </c>
      <c r="U220">
        <f t="shared" si="36"/>
        <v>6</v>
      </c>
      <c r="V220">
        <f t="shared" si="37"/>
        <v>1</v>
      </c>
      <c r="W220">
        <f t="shared" si="38"/>
        <v>2</v>
      </c>
      <c r="X220">
        <f t="shared" si="39"/>
        <v>0</v>
      </c>
      <c r="Y220">
        <f t="shared" si="40"/>
        <v>1</v>
      </c>
      <c r="Z220">
        <f t="shared" si="41"/>
        <v>5</v>
      </c>
      <c r="AA220">
        <f t="shared" si="42"/>
        <v>3</v>
      </c>
      <c r="AB220">
        <f t="shared" si="43"/>
        <v>1</v>
      </c>
    </row>
    <row r="221" spans="1:28">
      <c r="A221">
        <v>220</v>
      </c>
      <c r="B221" s="4" t="s">
        <v>125</v>
      </c>
      <c r="C221" s="4" t="s">
        <v>108</v>
      </c>
      <c r="D221" s="4" t="s">
        <v>121</v>
      </c>
      <c r="E221" s="4" t="s">
        <v>94</v>
      </c>
      <c r="F221" s="4" t="s">
        <v>109</v>
      </c>
      <c r="G221" s="4" t="s">
        <v>110</v>
      </c>
      <c r="H221" s="4" t="s">
        <v>115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  <c r="P221" cm="1">
        <f t="array" ref="P221">_xlfn.IFS(C221="Male", 1, C221="Female", 2, C221="Other", 3)</f>
        <v>1</v>
      </c>
      <c r="Q221" cm="1">
        <f t="array" ref="Q221">_xlfn.IFS(D221="Married",1, D221="Single",2,D221="Divorced",3,D221="Widowed",4)</f>
        <v>2</v>
      </c>
      <c r="R221">
        <f t="shared" si="33"/>
        <v>1</v>
      </c>
      <c r="S221">
        <f t="shared" si="34"/>
        <v>1</v>
      </c>
      <c r="T221">
        <f t="shared" si="35"/>
        <v>4</v>
      </c>
      <c r="U221">
        <f t="shared" si="36"/>
        <v>2</v>
      </c>
      <c r="V221">
        <f t="shared" si="37"/>
        <v>0</v>
      </c>
      <c r="W221">
        <f t="shared" si="38"/>
        <v>2</v>
      </c>
      <c r="X221">
        <f t="shared" si="39"/>
        <v>0</v>
      </c>
      <c r="Y221">
        <f t="shared" si="40"/>
        <v>1</v>
      </c>
      <c r="Z221">
        <f t="shared" si="41"/>
        <v>0</v>
      </c>
      <c r="AA221">
        <f t="shared" si="42"/>
        <v>3</v>
      </c>
      <c r="AB221">
        <f t="shared" si="43"/>
        <v>2</v>
      </c>
    </row>
    <row r="222" spans="1:28">
      <c r="A222">
        <v>221</v>
      </c>
      <c r="B222" s="3" t="s">
        <v>125</v>
      </c>
      <c r="C222" s="3" t="s">
        <v>99</v>
      </c>
      <c r="D222" s="3" t="s">
        <v>121</v>
      </c>
      <c r="E222" s="3" t="s">
        <v>116</v>
      </c>
      <c r="F222" s="3" t="s">
        <v>106</v>
      </c>
      <c r="G222" s="3" t="s">
        <v>102</v>
      </c>
      <c r="H222" s="3" t="s">
        <v>112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  <c r="P222" cm="1">
        <f t="array" ref="P222">_xlfn.IFS(C222="Male", 1, C222="Female", 2, C222="Other", 3)</f>
        <v>2</v>
      </c>
      <c r="Q222" cm="1">
        <f t="array" ref="Q222">_xlfn.IFS(D222="Married",1, D222="Single",2,D222="Divorced",3,D222="Widowed",4)</f>
        <v>2</v>
      </c>
      <c r="R222">
        <f t="shared" si="33"/>
        <v>0</v>
      </c>
      <c r="S222">
        <f t="shared" si="34"/>
        <v>1</v>
      </c>
      <c r="T222">
        <f t="shared" si="35"/>
        <v>0</v>
      </c>
      <c r="U222">
        <f t="shared" si="36"/>
        <v>6</v>
      </c>
      <c r="V222">
        <f t="shared" si="37"/>
        <v>2</v>
      </c>
      <c r="W222">
        <f t="shared" si="38"/>
        <v>1</v>
      </c>
      <c r="X222">
        <f t="shared" si="39"/>
        <v>1</v>
      </c>
      <c r="Y222">
        <f t="shared" si="40"/>
        <v>1</v>
      </c>
      <c r="Z222">
        <f t="shared" si="41"/>
        <v>2</v>
      </c>
      <c r="AA222">
        <f t="shared" si="42"/>
        <v>2</v>
      </c>
      <c r="AB222">
        <f t="shared" si="43"/>
        <v>1</v>
      </c>
    </row>
    <row r="223" spans="1:28">
      <c r="A223">
        <v>222</v>
      </c>
      <c r="B223" s="4" t="s">
        <v>111</v>
      </c>
      <c r="C223" s="4" t="s">
        <v>92</v>
      </c>
      <c r="D223" s="4" t="s">
        <v>121</v>
      </c>
      <c r="E223" s="4" t="s">
        <v>94</v>
      </c>
      <c r="F223" s="4" t="s">
        <v>95</v>
      </c>
      <c r="G223" s="4" t="s">
        <v>102</v>
      </c>
      <c r="H223" s="4" t="s">
        <v>103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  <c r="P223" cm="1">
        <f t="array" ref="P223">_xlfn.IFS(C223="Male", 1, C223="Female", 2, C223="Other", 3)</f>
        <v>3</v>
      </c>
      <c r="Q223" cm="1">
        <f t="array" ref="Q223">_xlfn.IFS(D223="Married",1, D223="Single",2,D223="Divorced",3,D223="Widowed",4)</f>
        <v>2</v>
      </c>
      <c r="R223">
        <f t="shared" si="33"/>
        <v>0</v>
      </c>
      <c r="S223">
        <f t="shared" si="34"/>
        <v>1</v>
      </c>
      <c r="T223">
        <f t="shared" si="35"/>
        <v>4</v>
      </c>
      <c r="U223">
        <f t="shared" si="36"/>
        <v>6</v>
      </c>
      <c r="V223">
        <f t="shared" si="37"/>
        <v>3</v>
      </c>
      <c r="W223">
        <f t="shared" si="38"/>
        <v>1</v>
      </c>
      <c r="X223">
        <f t="shared" si="39"/>
        <v>1</v>
      </c>
      <c r="Y223">
        <f t="shared" si="40"/>
        <v>1</v>
      </c>
      <c r="Z223">
        <f t="shared" si="41"/>
        <v>4</v>
      </c>
      <c r="AA223">
        <f t="shared" si="42"/>
        <v>1</v>
      </c>
      <c r="AB223">
        <f t="shared" si="43"/>
        <v>1</v>
      </c>
    </row>
    <row r="224" spans="1:28">
      <c r="A224">
        <v>223</v>
      </c>
      <c r="B224" s="3" t="s">
        <v>123</v>
      </c>
      <c r="C224" s="3" t="s">
        <v>108</v>
      </c>
      <c r="D224" s="3" t="s">
        <v>100</v>
      </c>
      <c r="E224" s="3" t="s">
        <v>94</v>
      </c>
      <c r="F224" s="3" t="s">
        <v>109</v>
      </c>
      <c r="G224" s="3" t="s">
        <v>96</v>
      </c>
      <c r="H224" s="3" t="s">
        <v>97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  <c r="P224" cm="1">
        <f t="array" ref="P224">_xlfn.IFS(C224="Male", 1, C224="Female", 2, C224="Other", 3)</f>
        <v>1</v>
      </c>
      <c r="Q224" cm="1">
        <f t="array" ref="Q224">_xlfn.IFS(D224="Married",1, D224="Single",2,D224="Divorced",3,D224="Widowed",4)</f>
        <v>3</v>
      </c>
      <c r="R224">
        <f t="shared" si="33"/>
        <v>0</v>
      </c>
      <c r="S224">
        <f t="shared" si="34"/>
        <v>1</v>
      </c>
      <c r="T224">
        <f t="shared" si="35"/>
        <v>0</v>
      </c>
      <c r="U224">
        <f t="shared" si="36"/>
        <v>3</v>
      </c>
      <c r="V224">
        <f t="shared" si="37"/>
        <v>0</v>
      </c>
      <c r="W224">
        <f t="shared" si="38"/>
        <v>1</v>
      </c>
      <c r="X224">
        <f t="shared" si="39"/>
        <v>2</v>
      </c>
      <c r="Y224">
        <f t="shared" si="40"/>
        <v>0</v>
      </c>
      <c r="Z224">
        <f t="shared" si="41"/>
        <v>2</v>
      </c>
      <c r="AA224">
        <f t="shared" si="42"/>
        <v>4</v>
      </c>
      <c r="AB224">
        <f t="shared" si="43"/>
        <v>0</v>
      </c>
    </row>
    <row r="225" spans="1:28">
      <c r="A225">
        <v>224</v>
      </c>
      <c r="B225" s="4" t="s">
        <v>125</v>
      </c>
      <c r="C225" s="4" t="s">
        <v>108</v>
      </c>
      <c r="D225" s="4" t="s">
        <v>100</v>
      </c>
      <c r="E225" s="4" t="s">
        <v>116</v>
      </c>
      <c r="F225" s="4" t="s">
        <v>122</v>
      </c>
      <c r="G225" s="4" t="s">
        <v>102</v>
      </c>
      <c r="H225" s="4" t="s">
        <v>120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  <c r="P225" cm="1">
        <f t="array" ref="P225">_xlfn.IFS(C225="Male", 1, C225="Female", 2, C225="Other", 3)</f>
        <v>1</v>
      </c>
      <c r="Q225" cm="1">
        <f t="array" ref="Q225">_xlfn.IFS(D225="Married",1, D225="Single",2,D225="Divorced",3,D225="Widowed",4)</f>
        <v>3</v>
      </c>
      <c r="R225">
        <f t="shared" si="33"/>
        <v>0</v>
      </c>
      <c r="S225">
        <f t="shared" si="34"/>
        <v>0</v>
      </c>
      <c r="T225">
        <f t="shared" si="35"/>
        <v>9</v>
      </c>
      <c r="U225">
        <f t="shared" si="36"/>
        <v>0</v>
      </c>
      <c r="V225">
        <f t="shared" si="37"/>
        <v>3</v>
      </c>
      <c r="W225">
        <f t="shared" si="38"/>
        <v>0</v>
      </c>
      <c r="X225">
        <f t="shared" si="39"/>
        <v>2</v>
      </c>
      <c r="Y225">
        <f t="shared" si="40"/>
        <v>0</v>
      </c>
      <c r="Z225">
        <f t="shared" si="41"/>
        <v>7</v>
      </c>
      <c r="AA225">
        <f t="shared" si="42"/>
        <v>4</v>
      </c>
      <c r="AB225">
        <f t="shared" si="43"/>
        <v>2</v>
      </c>
    </row>
    <row r="226" spans="1:28">
      <c r="A226">
        <v>225</v>
      </c>
      <c r="B226" s="3" t="s">
        <v>98</v>
      </c>
      <c r="C226" s="3" t="s">
        <v>99</v>
      </c>
      <c r="D226" s="3" t="s">
        <v>113</v>
      </c>
      <c r="E226" s="3" t="s">
        <v>116</v>
      </c>
      <c r="F226" s="3" t="s">
        <v>117</v>
      </c>
      <c r="G226" s="3" t="s">
        <v>110</v>
      </c>
      <c r="H226" s="3" t="s">
        <v>112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  <c r="P226" cm="1">
        <f t="array" ref="P226">_xlfn.IFS(C226="Male", 1, C226="Female", 2, C226="Other", 3)</f>
        <v>2</v>
      </c>
      <c r="Q226" cm="1">
        <f t="array" ref="Q226">_xlfn.IFS(D226="Married",1, D226="Single",2,D226="Divorced",3,D226="Widowed",4)</f>
        <v>1</v>
      </c>
      <c r="R226">
        <f t="shared" si="33"/>
        <v>1</v>
      </c>
      <c r="S226">
        <f t="shared" si="34"/>
        <v>0</v>
      </c>
      <c r="T226">
        <f t="shared" si="35"/>
        <v>6</v>
      </c>
      <c r="U226">
        <f t="shared" si="36"/>
        <v>1</v>
      </c>
      <c r="V226">
        <f t="shared" si="37"/>
        <v>2</v>
      </c>
      <c r="W226">
        <f t="shared" si="38"/>
        <v>1</v>
      </c>
      <c r="X226">
        <f t="shared" si="39"/>
        <v>1</v>
      </c>
      <c r="Y226">
        <f t="shared" si="40"/>
        <v>2</v>
      </c>
      <c r="Z226">
        <f t="shared" si="41"/>
        <v>4</v>
      </c>
      <c r="AA226">
        <f t="shared" si="42"/>
        <v>6</v>
      </c>
      <c r="AB226">
        <f t="shared" si="43"/>
        <v>1</v>
      </c>
    </row>
    <row r="227" spans="1:28">
      <c r="A227">
        <v>226</v>
      </c>
      <c r="B227" s="4" t="s">
        <v>104</v>
      </c>
      <c r="C227" s="4" t="s">
        <v>108</v>
      </c>
      <c r="D227" s="4" t="s">
        <v>113</v>
      </c>
      <c r="E227" s="4" t="s">
        <v>116</v>
      </c>
      <c r="F227" s="4" t="s">
        <v>101</v>
      </c>
      <c r="G227" s="4" t="s">
        <v>110</v>
      </c>
      <c r="H227" s="4" t="s">
        <v>112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  <c r="P227" cm="1">
        <f t="array" ref="P227">_xlfn.IFS(C227="Male", 1, C227="Female", 2, C227="Other", 3)</f>
        <v>1</v>
      </c>
      <c r="Q227" cm="1">
        <f t="array" ref="Q227">_xlfn.IFS(D227="Married",1, D227="Single",2,D227="Divorced",3,D227="Widowed",4)</f>
        <v>1</v>
      </c>
      <c r="R227">
        <f t="shared" si="33"/>
        <v>1</v>
      </c>
      <c r="S227">
        <f t="shared" si="34"/>
        <v>1</v>
      </c>
      <c r="T227">
        <f t="shared" si="35"/>
        <v>1</v>
      </c>
      <c r="U227">
        <f t="shared" si="36"/>
        <v>1</v>
      </c>
      <c r="V227">
        <f t="shared" si="37"/>
        <v>1</v>
      </c>
      <c r="W227">
        <f t="shared" si="38"/>
        <v>1</v>
      </c>
      <c r="X227">
        <f t="shared" si="39"/>
        <v>4</v>
      </c>
      <c r="Y227">
        <f t="shared" si="40"/>
        <v>2</v>
      </c>
      <c r="Z227">
        <f t="shared" si="41"/>
        <v>5</v>
      </c>
      <c r="AA227">
        <f t="shared" si="42"/>
        <v>1</v>
      </c>
      <c r="AB227">
        <f t="shared" si="43"/>
        <v>2</v>
      </c>
    </row>
    <row r="228" spans="1:28">
      <c r="A228">
        <v>227</v>
      </c>
      <c r="B228" s="3" t="s">
        <v>125</v>
      </c>
      <c r="C228" s="3" t="s">
        <v>92</v>
      </c>
      <c r="D228" s="3" t="s">
        <v>113</v>
      </c>
      <c r="E228" s="3" t="s">
        <v>114</v>
      </c>
      <c r="F228" s="3" t="s">
        <v>122</v>
      </c>
      <c r="G228" s="3" t="s">
        <v>96</v>
      </c>
      <c r="H228" s="3" t="s">
        <v>97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  <c r="P228" cm="1">
        <f t="array" ref="P228">_xlfn.IFS(C228="Male", 1, C228="Female", 2, C228="Other", 3)</f>
        <v>3</v>
      </c>
      <c r="Q228" cm="1">
        <f t="array" ref="Q228">_xlfn.IFS(D228="Married",1, D228="Single",2,D228="Divorced",3,D228="Widowed",4)</f>
        <v>1</v>
      </c>
      <c r="R228">
        <f t="shared" si="33"/>
        <v>0</v>
      </c>
      <c r="S228">
        <f t="shared" si="34"/>
        <v>1</v>
      </c>
      <c r="T228">
        <f t="shared" si="35"/>
        <v>4</v>
      </c>
      <c r="U228">
        <f t="shared" si="36"/>
        <v>0</v>
      </c>
      <c r="V228">
        <f t="shared" si="37"/>
        <v>3</v>
      </c>
      <c r="W228">
        <f t="shared" si="38"/>
        <v>1</v>
      </c>
      <c r="X228">
        <f t="shared" si="39"/>
        <v>3</v>
      </c>
      <c r="Y228">
        <f t="shared" si="40"/>
        <v>1</v>
      </c>
      <c r="Z228">
        <f t="shared" si="41"/>
        <v>4</v>
      </c>
      <c r="AA228">
        <f t="shared" si="42"/>
        <v>2</v>
      </c>
      <c r="AB228">
        <f t="shared" si="43"/>
        <v>2</v>
      </c>
    </row>
    <row r="229" spans="1:28">
      <c r="A229">
        <v>228</v>
      </c>
      <c r="B229" s="4" t="s">
        <v>111</v>
      </c>
      <c r="C229" s="4" t="s">
        <v>92</v>
      </c>
      <c r="D229" s="4" t="s">
        <v>93</v>
      </c>
      <c r="E229" s="4" t="s">
        <v>116</v>
      </c>
      <c r="F229" s="4" t="s">
        <v>122</v>
      </c>
      <c r="G229" s="4" t="s">
        <v>110</v>
      </c>
      <c r="H229" s="4" t="s">
        <v>112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  <c r="P229" cm="1">
        <f t="array" ref="P229">_xlfn.IFS(C229="Male", 1, C229="Female", 2, C229="Other", 3)</f>
        <v>3</v>
      </c>
      <c r="Q229" cm="1">
        <f t="array" ref="Q229">_xlfn.IFS(D229="Married",1, D229="Single",2,D229="Divorced",3,D229="Widowed",4)</f>
        <v>4</v>
      </c>
      <c r="R229">
        <f t="shared" si="33"/>
        <v>1</v>
      </c>
      <c r="S229">
        <f t="shared" si="34"/>
        <v>1</v>
      </c>
      <c r="T229">
        <f t="shared" si="35"/>
        <v>2</v>
      </c>
      <c r="U229">
        <f t="shared" si="36"/>
        <v>5</v>
      </c>
      <c r="V229">
        <f t="shared" si="37"/>
        <v>3</v>
      </c>
      <c r="W229">
        <f t="shared" si="38"/>
        <v>2</v>
      </c>
      <c r="X229">
        <f t="shared" si="39"/>
        <v>4</v>
      </c>
      <c r="Y229">
        <f t="shared" si="40"/>
        <v>1</v>
      </c>
      <c r="Z229">
        <f t="shared" si="41"/>
        <v>0</v>
      </c>
      <c r="AA229">
        <f t="shared" si="42"/>
        <v>4</v>
      </c>
      <c r="AB229">
        <f t="shared" si="43"/>
        <v>2</v>
      </c>
    </row>
    <row r="230" spans="1:28">
      <c r="A230">
        <v>229</v>
      </c>
      <c r="B230" s="3" t="s">
        <v>91</v>
      </c>
      <c r="C230" s="3" t="s">
        <v>108</v>
      </c>
      <c r="D230" s="3" t="s">
        <v>121</v>
      </c>
      <c r="E230" s="3" t="s">
        <v>116</v>
      </c>
      <c r="F230" s="3" t="s">
        <v>117</v>
      </c>
      <c r="G230" s="3" t="s">
        <v>96</v>
      </c>
      <c r="H230" s="3" t="s">
        <v>103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  <c r="P230" cm="1">
        <f t="array" ref="P230">_xlfn.IFS(C230="Male", 1, C230="Female", 2, C230="Other", 3)</f>
        <v>1</v>
      </c>
      <c r="Q230" cm="1">
        <f t="array" ref="Q230">_xlfn.IFS(D230="Married",1, D230="Single",2,D230="Divorced",3,D230="Widowed",4)</f>
        <v>2</v>
      </c>
      <c r="R230">
        <f t="shared" si="33"/>
        <v>0</v>
      </c>
      <c r="S230">
        <f t="shared" si="34"/>
        <v>1</v>
      </c>
      <c r="T230">
        <f t="shared" si="35"/>
        <v>8</v>
      </c>
      <c r="U230">
        <f t="shared" si="36"/>
        <v>2</v>
      </c>
      <c r="V230">
        <f t="shared" si="37"/>
        <v>1</v>
      </c>
      <c r="W230">
        <f t="shared" si="38"/>
        <v>1</v>
      </c>
      <c r="X230">
        <f t="shared" si="39"/>
        <v>3</v>
      </c>
      <c r="Y230">
        <f t="shared" si="40"/>
        <v>2</v>
      </c>
      <c r="Z230">
        <f t="shared" si="41"/>
        <v>2</v>
      </c>
      <c r="AA230">
        <f t="shared" si="42"/>
        <v>3</v>
      </c>
      <c r="AB230">
        <f t="shared" si="43"/>
        <v>0</v>
      </c>
    </row>
    <row r="231" spans="1:28">
      <c r="A231">
        <v>230</v>
      </c>
      <c r="B231" s="4" t="s">
        <v>123</v>
      </c>
      <c r="C231" s="4" t="s">
        <v>108</v>
      </c>
      <c r="D231" s="4" t="s">
        <v>121</v>
      </c>
      <c r="E231" s="4" t="s">
        <v>116</v>
      </c>
      <c r="F231" s="4" t="s">
        <v>101</v>
      </c>
      <c r="G231" s="4" t="s">
        <v>110</v>
      </c>
      <c r="H231" s="4" t="s">
        <v>115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  <c r="P231" cm="1">
        <f t="array" ref="P231">_xlfn.IFS(C231="Male", 1, C231="Female", 2, C231="Other", 3)</f>
        <v>1</v>
      </c>
      <c r="Q231" cm="1">
        <f t="array" ref="Q231">_xlfn.IFS(D231="Married",1, D231="Single",2,D231="Divorced",3,D231="Widowed",4)</f>
        <v>2</v>
      </c>
      <c r="R231">
        <f t="shared" si="33"/>
        <v>1</v>
      </c>
      <c r="S231">
        <f t="shared" si="34"/>
        <v>0</v>
      </c>
      <c r="T231">
        <f t="shared" si="35"/>
        <v>7</v>
      </c>
      <c r="U231">
        <f t="shared" si="36"/>
        <v>0</v>
      </c>
      <c r="V231">
        <f t="shared" si="37"/>
        <v>2</v>
      </c>
      <c r="W231">
        <f t="shared" si="38"/>
        <v>2</v>
      </c>
      <c r="X231">
        <f t="shared" si="39"/>
        <v>2</v>
      </c>
      <c r="Y231">
        <f t="shared" si="40"/>
        <v>1</v>
      </c>
      <c r="Z231">
        <f t="shared" si="41"/>
        <v>7</v>
      </c>
      <c r="AA231">
        <f t="shared" si="42"/>
        <v>6</v>
      </c>
      <c r="AB231">
        <f t="shared" si="43"/>
        <v>2</v>
      </c>
    </row>
    <row r="232" spans="1:28">
      <c r="A232">
        <v>231</v>
      </c>
      <c r="B232" s="3" t="s">
        <v>111</v>
      </c>
      <c r="C232" s="3" t="s">
        <v>99</v>
      </c>
      <c r="D232" s="3" t="s">
        <v>113</v>
      </c>
      <c r="E232" s="3" t="s">
        <v>116</v>
      </c>
      <c r="F232" s="3" t="s">
        <v>122</v>
      </c>
      <c r="G232" s="3" t="s">
        <v>96</v>
      </c>
      <c r="H232" s="3" t="s">
        <v>107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  <c r="P232" cm="1">
        <f t="array" ref="P232">_xlfn.IFS(C232="Male", 1, C232="Female", 2, C232="Other", 3)</f>
        <v>2</v>
      </c>
      <c r="Q232" cm="1">
        <f t="array" ref="Q232">_xlfn.IFS(D232="Married",1, D232="Single",2,D232="Divorced",3,D232="Widowed",4)</f>
        <v>1</v>
      </c>
      <c r="R232">
        <f t="shared" si="33"/>
        <v>0</v>
      </c>
      <c r="S232">
        <f t="shared" si="34"/>
        <v>1</v>
      </c>
      <c r="T232">
        <f t="shared" si="35"/>
        <v>5</v>
      </c>
      <c r="U232">
        <f t="shared" si="36"/>
        <v>6</v>
      </c>
      <c r="V232">
        <f t="shared" si="37"/>
        <v>1</v>
      </c>
      <c r="W232">
        <f t="shared" si="38"/>
        <v>0</v>
      </c>
      <c r="X232">
        <f t="shared" si="39"/>
        <v>1</v>
      </c>
      <c r="Y232">
        <f t="shared" si="40"/>
        <v>2</v>
      </c>
      <c r="Z232">
        <f t="shared" si="41"/>
        <v>1</v>
      </c>
      <c r="AA232">
        <f t="shared" si="42"/>
        <v>1</v>
      </c>
      <c r="AB232">
        <f t="shared" si="43"/>
        <v>1</v>
      </c>
    </row>
    <row r="233" spans="1:28">
      <c r="A233">
        <v>232</v>
      </c>
      <c r="B233" s="4" t="s">
        <v>125</v>
      </c>
      <c r="C233" s="4" t="s">
        <v>92</v>
      </c>
      <c r="D233" s="4" t="s">
        <v>121</v>
      </c>
      <c r="E233" s="4" t="s">
        <v>105</v>
      </c>
      <c r="F233" s="4" t="s">
        <v>109</v>
      </c>
      <c r="G233" s="4" t="s">
        <v>102</v>
      </c>
      <c r="H233" s="4" t="s">
        <v>97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  <c r="P233" cm="1">
        <f t="array" ref="P233">_xlfn.IFS(C233="Male", 1, C233="Female", 2, C233="Other", 3)</f>
        <v>3</v>
      </c>
      <c r="Q233" cm="1">
        <f t="array" ref="Q233">_xlfn.IFS(D233="Married",1, D233="Single",2,D233="Divorced",3,D233="Widowed",4)</f>
        <v>2</v>
      </c>
      <c r="R233">
        <f t="shared" si="33"/>
        <v>0</v>
      </c>
      <c r="S233">
        <f t="shared" si="34"/>
        <v>0</v>
      </c>
      <c r="T233">
        <f t="shared" si="35"/>
        <v>2</v>
      </c>
      <c r="U233">
        <f t="shared" si="36"/>
        <v>4</v>
      </c>
      <c r="V233">
        <f t="shared" si="37"/>
        <v>1</v>
      </c>
      <c r="W233">
        <f t="shared" si="38"/>
        <v>2</v>
      </c>
      <c r="X233">
        <f t="shared" si="39"/>
        <v>0</v>
      </c>
      <c r="Y233">
        <f t="shared" si="40"/>
        <v>0</v>
      </c>
      <c r="Z233">
        <f t="shared" si="41"/>
        <v>6</v>
      </c>
      <c r="AA233">
        <f t="shared" si="42"/>
        <v>2</v>
      </c>
      <c r="AB233">
        <f t="shared" si="43"/>
        <v>1</v>
      </c>
    </row>
    <row r="234" spans="1:28">
      <c r="A234">
        <v>233</v>
      </c>
      <c r="B234" s="3" t="s">
        <v>123</v>
      </c>
      <c r="C234" s="3" t="s">
        <v>92</v>
      </c>
      <c r="D234" s="3" t="s">
        <v>113</v>
      </c>
      <c r="E234" s="3" t="s">
        <v>114</v>
      </c>
      <c r="F234" s="3" t="s">
        <v>109</v>
      </c>
      <c r="G234" s="3" t="s">
        <v>110</v>
      </c>
      <c r="H234" s="3" t="s">
        <v>115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  <c r="P234" cm="1">
        <f t="array" ref="P234">_xlfn.IFS(C234="Male", 1, C234="Female", 2, C234="Other", 3)</f>
        <v>3</v>
      </c>
      <c r="Q234" cm="1">
        <f t="array" ref="Q234">_xlfn.IFS(D234="Married",1, D234="Single",2,D234="Divorced",3,D234="Widowed",4)</f>
        <v>1</v>
      </c>
      <c r="R234">
        <f t="shared" si="33"/>
        <v>1</v>
      </c>
      <c r="S234">
        <f t="shared" si="34"/>
        <v>1</v>
      </c>
      <c r="T234">
        <f t="shared" si="35"/>
        <v>4</v>
      </c>
      <c r="U234">
        <f t="shared" si="36"/>
        <v>5</v>
      </c>
      <c r="V234">
        <f t="shared" si="37"/>
        <v>1</v>
      </c>
      <c r="W234">
        <f t="shared" si="38"/>
        <v>2</v>
      </c>
      <c r="X234">
        <f t="shared" si="39"/>
        <v>2</v>
      </c>
      <c r="Y234">
        <f t="shared" si="40"/>
        <v>1</v>
      </c>
      <c r="Z234">
        <f t="shared" si="41"/>
        <v>6</v>
      </c>
      <c r="AA234">
        <f t="shared" si="42"/>
        <v>6</v>
      </c>
      <c r="AB234">
        <f t="shared" si="43"/>
        <v>0</v>
      </c>
    </row>
    <row r="235" spans="1:28">
      <c r="A235">
        <v>234</v>
      </c>
      <c r="B235" s="4" t="s">
        <v>104</v>
      </c>
      <c r="C235" s="4" t="s">
        <v>108</v>
      </c>
      <c r="D235" s="4" t="s">
        <v>93</v>
      </c>
      <c r="E235" s="4" t="s">
        <v>94</v>
      </c>
      <c r="F235" s="4" t="s">
        <v>109</v>
      </c>
      <c r="G235" s="4" t="s">
        <v>110</v>
      </c>
      <c r="H235" s="4" t="s">
        <v>115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  <c r="P235" cm="1">
        <f t="array" ref="P235">_xlfn.IFS(C235="Male", 1, C235="Female", 2, C235="Other", 3)</f>
        <v>1</v>
      </c>
      <c r="Q235" cm="1">
        <f t="array" ref="Q235">_xlfn.IFS(D235="Married",1, D235="Single",2,D235="Divorced",3,D235="Widowed",4)</f>
        <v>4</v>
      </c>
      <c r="R235">
        <f t="shared" si="33"/>
        <v>1</v>
      </c>
      <c r="S235">
        <f t="shared" si="34"/>
        <v>0</v>
      </c>
      <c r="T235">
        <f t="shared" si="35"/>
        <v>7</v>
      </c>
      <c r="U235">
        <f t="shared" si="36"/>
        <v>3</v>
      </c>
      <c r="V235">
        <f t="shared" si="37"/>
        <v>2</v>
      </c>
      <c r="W235">
        <f t="shared" si="38"/>
        <v>0</v>
      </c>
      <c r="X235">
        <f t="shared" si="39"/>
        <v>2</v>
      </c>
      <c r="Y235">
        <f t="shared" si="40"/>
        <v>0</v>
      </c>
      <c r="Z235">
        <f t="shared" si="41"/>
        <v>5</v>
      </c>
      <c r="AA235">
        <f t="shared" si="42"/>
        <v>6</v>
      </c>
      <c r="AB235">
        <f t="shared" si="43"/>
        <v>1</v>
      </c>
    </row>
    <row r="236" spans="1:28">
      <c r="A236">
        <v>235</v>
      </c>
      <c r="B236" s="3" t="s">
        <v>125</v>
      </c>
      <c r="C236" s="3" t="s">
        <v>99</v>
      </c>
      <c r="D236" s="3" t="s">
        <v>93</v>
      </c>
      <c r="E236" s="3" t="s">
        <v>116</v>
      </c>
      <c r="F236" s="3" t="s">
        <v>101</v>
      </c>
      <c r="G236" s="3" t="s">
        <v>96</v>
      </c>
      <c r="H236" s="3" t="s">
        <v>124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  <c r="P236" cm="1">
        <f t="array" ref="P236">_xlfn.IFS(C236="Male", 1, C236="Female", 2, C236="Other", 3)</f>
        <v>2</v>
      </c>
      <c r="Q236" cm="1">
        <f t="array" ref="Q236">_xlfn.IFS(D236="Married",1, D236="Single",2,D236="Divorced",3,D236="Widowed",4)</f>
        <v>4</v>
      </c>
      <c r="R236">
        <f t="shared" si="33"/>
        <v>0</v>
      </c>
      <c r="S236">
        <f t="shared" si="34"/>
        <v>1</v>
      </c>
      <c r="T236">
        <f t="shared" si="35"/>
        <v>0</v>
      </c>
      <c r="U236">
        <f t="shared" si="36"/>
        <v>0</v>
      </c>
      <c r="V236">
        <f t="shared" si="37"/>
        <v>2</v>
      </c>
      <c r="W236">
        <f t="shared" si="38"/>
        <v>1</v>
      </c>
      <c r="X236">
        <f t="shared" si="39"/>
        <v>3</v>
      </c>
      <c r="Y236">
        <f t="shared" si="40"/>
        <v>0</v>
      </c>
      <c r="Z236">
        <f t="shared" si="41"/>
        <v>6</v>
      </c>
      <c r="AA236">
        <f t="shared" si="42"/>
        <v>6</v>
      </c>
      <c r="AB236">
        <f t="shared" si="43"/>
        <v>2</v>
      </c>
    </row>
    <row r="237" spans="1:28">
      <c r="A237">
        <v>236</v>
      </c>
      <c r="B237" s="4" t="s">
        <v>111</v>
      </c>
      <c r="C237" s="4" t="s">
        <v>92</v>
      </c>
      <c r="D237" s="4" t="s">
        <v>100</v>
      </c>
      <c r="E237" s="4" t="s">
        <v>105</v>
      </c>
      <c r="F237" s="4" t="s">
        <v>122</v>
      </c>
      <c r="G237" s="4" t="s">
        <v>96</v>
      </c>
      <c r="H237" s="4" t="s">
        <v>97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  <c r="P237" cm="1">
        <f t="array" ref="P237">_xlfn.IFS(C237="Male", 1, C237="Female", 2, C237="Other", 3)</f>
        <v>3</v>
      </c>
      <c r="Q237" cm="1">
        <f t="array" ref="Q237">_xlfn.IFS(D237="Married",1, D237="Single",2,D237="Divorced",3,D237="Widowed",4)</f>
        <v>3</v>
      </c>
      <c r="R237">
        <f t="shared" si="33"/>
        <v>0</v>
      </c>
      <c r="S237">
        <f t="shared" si="34"/>
        <v>1</v>
      </c>
      <c r="T237">
        <f t="shared" si="35"/>
        <v>9</v>
      </c>
      <c r="U237">
        <f t="shared" si="36"/>
        <v>5</v>
      </c>
      <c r="V237">
        <f t="shared" si="37"/>
        <v>0</v>
      </c>
      <c r="W237">
        <f t="shared" si="38"/>
        <v>2</v>
      </c>
      <c r="X237">
        <f t="shared" si="39"/>
        <v>2</v>
      </c>
      <c r="Y237">
        <f t="shared" si="40"/>
        <v>1</v>
      </c>
      <c r="Z237">
        <f t="shared" si="41"/>
        <v>7</v>
      </c>
      <c r="AA237">
        <f t="shared" si="42"/>
        <v>6</v>
      </c>
      <c r="AB237">
        <f t="shared" si="43"/>
        <v>1</v>
      </c>
    </row>
    <row r="238" spans="1:28">
      <c r="A238">
        <v>237</v>
      </c>
      <c r="B238" s="3" t="s">
        <v>118</v>
      </c>
      <c r="C238" s="3" t="s">
        <v>92</v>
      </c>
      <c r="D238" s="3" t="s">
        <v>93</v>
      </c>
      <c r="E238" s="3" t="s">
        <v>105</v>
      </c>
      <c r="F238" s="3" t="s">
        <v>101</v>
      </c>
      <c r="G238" s="3" t="s">
        <v>110</v>
      </c>
      <c r="H238" s="3" t="s">
        <v>112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  <c r="P238" cm="1">
        <f t="array" ref="P238">_xlfn.IFS(C238="Male", 1, C238="Female", 2, C238="Other", 3)</f>
        <v>3</v>
      </c>
      <c r="Q238" cm="1">
        <f t="array" ref="Q238">_xlfn.IFS(D238="Married",1, D238="Single",2,D238="Divorced",3,D238="Widowed",4)</f>
        <v>4</v>
      </c>
      <c r="R238">
        <f t="shared" si="33"/>
        <v>1</v>
      </c>
      <c r="S238">
        <f t="shared" si="34"/>
        <v>0</v>
      </c>
      <c r="T238">
        <f t="shared" si="35"/>
        <v>4</v>
      </c>
      <c r="U238">
        <f t="shared" si="36"/>
        <v>3</v>
      </c>
      <c r="V238">
        <f t="shared" si="37"/>
        <v>3</v>
      </c>
      <c r="W238">
        <f t="shared" si="38"/>
        <v>0</v>
      </c>
      <c r="X238">
        <f t="shared" si="39"/>
        <v>4</v>
      </c>
      <c r="Y238">
        <f t="shared" si="40"/>
        <v>2</v>
      </c>
      <c r="Z238">
        <f t="shared" si="41"/>
        <v>0</v>
      </c>
      <c r="AA238">
        <f t="shared" si="42"/>
        <v>3</v>
      </c>
      <c r="AB238">
        <f t="shared" si="43"/>
        <v>2</v>
      </c>
    </row>
    <row r="239" spans="1:28">
      <c r="A239">
        <v>238</v>
      </c>
      <c r="B239" s="4" t="s">
        <v>98</v>
      </c>
      <c r="C239" s="4" t="s">
        <v>99</v>
      </c>
      <c r="D239" s="4" t="s">
        <v>113</v>
      </c>
      <c r="E239" s="4" t="s">
        <v>105</v>
      </c>
      <c r="F239" s="4" t="s">
        <v>109</v>
      </c>
      <c r="G239" s="4" t="s">
        <v>96</v>
      </c>
      <c r="H239" s="4" t="s">
        <v>107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  <c r="P239" cm="1">
        <f t="array" ref="P239">_xlfn.IFS(C239="Male", 1, C239="Female", 2, C239="Other", 3)</f>
        <v>2</v>
      </c>
      <c r="Q239" cm="1">
        <f t="array" ref="Q239">_xlfn.IFS(D239="Married",1, D239="Single",2,D239="Divorced",3,D239="Widowed",4)</f>
        <v>1</v>
      </c>
      <c r="R239">
        <f t="shared" si="33"/>
        <v>0</v>
      </c>
      <c r="S239">
        <f t="shared" si="34"/>
        <v>0</v>
      </c>
      <c r="T239">
        <f t="shared" si="35"/>
        <v>8</v>
      </c>
      <c r="U239">
        <f t="shared" si="36"/>
        <v>2</v>
      </c>
      <c r="V239">
        <f t="shared" si="37"/>
        <v>1</v>
      </c>
      <c r="W239">
        <f t="shared" si="38"/>
        <v>1</v>
      </c>
      <c r="X239">
        <f t="shared" si="39"/>
        <v>2</v>
      </c>
      <c r="Y239">
        <f t="shared" si="40"/>
        <v>1</v>
      </c>
      <c r="Z239">
        <f t="shared" si="41"/>
        <v>6</v>
      </c>
      <c r="AA239">
        <f t="shared" si="42"/>
        <v>3</v>
      </c>
      <c r="AB239">
        <f t="shared" si="43"/>
        <v>1</v>
      </c>
    </row>
    <row r="240" spans="1:28">
      <c r="A240">
        <v>239</v>
      </c>
      <c r="B240" s="3" t="s">
        <v>91</v>
      </c>
      <c r="C240" s="3" t="s">
        <v>99</v>
      </c>
      <c r="D240" s="3" t="s">
        <v>93</v>
      </c>
      <c r="E240" s="3" t="s">
        <v>94</v>
      </c>
      <c r="F240" s="3" t="s">
        <v>117</v>
      </c>
      <c r="G240" s="3" t="s">
        <v>110</v>
      </c>
      <c r="H240" s="3" t="s">
        <v>97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  <c r="P240" cm="1">
        <f t="array" ref="P240">_xlfn.IFS(C240="Male", 1, C240="Female", 2, C240="Other", 3)</f>
        <v>2</v>
      </c>
      <c r="Q240" cm="1">
        <f t="array" ref="Q240">_xlfn.IFS(D240="Married",1, D240="Single",2,D240="Divorced",3,D240="Widowed",4)</f>
        <v>4</v>
      </c>
      <c r="R240">
        <f t="shared" si="33"/>
        <v>1</v>
      </c>
      <c r="S240">
        <f t="shared" si="34"/>
        <v>0</v>
      </c>
      <c r="T240">
        <f t="shared" si="35"/>
        <v>1</v>
      </c>
      <c r="U240">
        <f t="shared" si="36"/>
        <v>1</v>
      </c>
      <c r="V240">
        <f t="shared" si="37"/>
        <v>0</v>
      </c>
      <c r="W240">
        <f t="shared" si="38"/>
        <v>2</v>
      </c>
      <c r="X240">
        <f t="shared" si="39"/>
        <v>4</v>
      </c>
      <c r="Y240">
        <f t="shared" si="40"/>
        <v>0</v>
      </c>
      <c r="Z240">
        <f t="shared" si="41"/>
        <v>1</v>
      </c>
      <c r="AA240">
        <f t="shared" si="42"/>
        <v>5</v>
      </c>
      <c r="AB240">
        <f t="shared" si="43"/>
        <v>3</v>
      </c>
    </row>
    <row r="241" spans="1:28">
      <c r="A241">
        <v>240</v>
      </c>
      <c r="B241" s="4" t="s">
        <v>111</v>
      </c>
      <c r="C241" s="4" t="s">
        <v>92</v>
      </c>
      <c r="D241" s="4" t="s">
        <v>100</v>
      </c>
      <c r="E241" s="4" t="s">
        <v>116</v>
      </c>
      <c r="F241" s="4" t="s">
        <v>122</v>
      </c>
      <c r="G241" s="4" t="s">
        <v>102</v>
      </c>
      <c r="H241" s="4" t="s">
        <v>112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  <c r="P241" cm="1">
        <f t="array" ref="P241">_xlfn.IFS(C241="Male", 1, C241="Female", 2, C241="Other", 3)</f>
        <v>3</v>
      </c>
      <c r="Q241" cm="1">
        <f t="array" ref="Q241">_xlfn.IFS(D241="Married",1, D241="Single",2,D241="Divorced",3,D241="Widowed",4)</f>
        <v>3</v>
      </c>
      <c r="R241">
        <f t="shared" si="33"/>
        <v>0</v>
      </c>
      <c r="S241">
        <f t="shared" si="34"/>
        <v>0</v>
      </c>
      <c r="T241">
        <f t="shared" si="35"/>
        <v>8</v>
      </c>
      <c r="U241">
        <f t="shared" si="36"/>
        <v>5</v>
      </c>
      <c r="V241">
        <f t="shared" si="37"/>
        <v>1</v>
      </c>
      <c r="W241">
        <f t="shared" si="38"/>
        <v>0</v>
      </c>
      <c r="X241">
        <f t="shared" si="39"/>
        <v>4</v>
      </c>
      <c r="Y241">
        <f t="shared" si="40"/>
        <v>2</v>
      </c>
      <c r="Z241">
        <f t="shared" si="41"/>
        <v>6</v>
      </c>
      <c r="AA241">
        <f t="shared" si="42"/>
        <v>1</v>
      </c>
      <c r="AB241">
        <f t="shared" si="43"/>
        <v>0</v>
      </c>
    </row>
    <row r="242" spans="1:28">
      <c r="A242">
        <v>241</v>
      </c>
      <c r="B242" s="3" t="s">
        <v>123</v>
      </c>
      <c r="C242" s="3" t="s">
        <v>92</v>
      </c>
      <c r="D242" s="3" t="s">
        <v>121</v>
      </c>
      <c r="E242" s="3" t="s">
        <v>114</v>
      </c>
      <c r="F242" s="3" t="s">
        <v>122</v>
      </c>
      <c r="G242" s="3" t="s">
        <v>96</v>
      </c>
      <c r="H242" s="3" t="s">
        <v>115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  <c r="P242" cm="1">
        <f t="array" ref="P242">_xlfn.IFS(C242="Male", 1, C242="Female", 2, C242="Other", 3)</f>
        <v>3</v>
      </c>
      <c r="Q242" cm="1">
        <f t="array" ref="Q242">_xlfn.IFS(D242="Married",1, D242="Single",2,D242="Divorced",3,D242="Widowed",4)</f>
        <v>2</v>
      </c>
      <c r="R242">
        <f t="shared" si="33"/>
        <v>0</v>
      </c>
      <c r="S242">
        <f t="shared" si="34"/>
        <v>0</v>
      </c>
      <c r="T242">
        <f t="shared" si="35"/>
        <v>5</v>
      </c>
      <c r="U242">
        <f t="shared" si="36"/>
        <v>3</v>
      </c>
      <c r="V242">
        <f t="shared" si="37"/>
        <v>1</v>
      </c>
      <c r="W242">
        <f t="shared" si="38"/>
        <v>1</v>
      </c>
      <c r="X242">
        <f t="shared" si="39"/>
        <v>2</v>
      </c>
      <c r="Y242">
        <f t="shared" si="40"/>
        <v>0</v>
      </c>
      <c r="Z242">
        <f t="shared" si="41"/>
        <v>3</v>
      </c>
      <c r="AA242">
        <f t="shared" si="42"/>
        <v>3</v>
      </c>
      <c r="AB242">
        <f t="shared" si="43"/>
        <v>3</v>
      </c>
    </row>
    <row r="243" spans="1:28">
      <c r="A243">
        <v>242</v>
      </c>
      <c r="B243" s="4" t="s">
        <v>125</v>
      </c>
      <c r="C243" s="4" t="s">
        <v>99</v>
      </c>
      <c r="D243" s="4" t="s">
        <v>113</v>
      </c>
      <c r="E243" s="4" t="s">
        <v>114</v>
      </c>
      <c r="F243" s="4" t="s">
        <v>119</v>
      </c>
      <c r="G243" s="4" t="s">
        <v>110</v>
      </c>
      <c r="H243" s="4" t="s">
        <v>107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  <c r="P243" cm="1">
        <f t="array" ref="P243">_xlfn.IFS(C243="Male", 1, C243="Female", 2, C243="Other", 3)</f>
        <v>2</v>
      </c>
      <c r="Q243" cm="1">
        <f t="array" ref="Q243">_xlfn.IFS(D243="Married",1, D243="Single",2,D243="Divorced",3,D243="Widowed",4)</f>
        <v>1</v>
      </c>
      <c r="R243">
        <f t="shared" si="33"/>
        <v>1</v>
      </c>
      <c r="S243">
        <f t="shared" si="34"/>
        <v>1</v>
      </c>
      <c r="T243">
        <f t="shared" si="35"/>
        <v>3</v>
      </c>
      <c r="U243">
        <f t="shared" si="36"/>
        <v>0</v>
      </c>
      <c r="V243">
        <f t="shared" si="37"/>
        <v>3</v>
      </c>
      <c r="W243">
        <f t="shared" si="38"/>
        <v>1</v>
      </c>
      <c r="X243">
        <f t="shared" si="39"/>
        <v>3</v>
      </c>
      <c r="Y243">
        <f t="shared" si="40"/>
        <v>0</v>
      </c>
      <c r="Z243">
        <f t="shared" si="41"/>
        <v>3</v>
      </c>
      <c r="AA243">
        <f t="shared" si="42"/>
        <v>3</v>
      </c>
      <c r="AB243">
        <f t="shared" si="43"/>
        <v>0</v>
      </c>
    </row>
    <row r="244" spans="1:28">
      <c r="A244">
        <v>243</v>
      </c>
      <c r="B244" s="3" t="s">
        <v>98</v>
      </c>
      <c r="C244" s="3" t="s">
        <v>92</v>
      </c>
      <c r="D244" s="3" t="s">
        <v>121</v>
      </c>
      <c r="E244" s="3" t="s">
        <v>105</v>
      </c>
      <c r="F244" s="3" t="s">
        <v>119</v>
      </c>
      <c r="G244" s="3" t="s">
        <v>102</v>
      </c>
      <c r="H244" s="3" t="s">
        <v>112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  <c r="P244" cm="1">
        <f t="array" ref="P244">_xlfn.IFS(C244="Male", 1, C244="Female", 2, C244="Other", 3)</f>
        <v>3</v>
      </c>
      <c r="Q244" cm="1">
        <f t="array" ref="Q244">_xlfn.IFS(D244="Married",1, D244="Single",2,D244="Divorced",3,D244="Widowed",4)</f>
        <v>2</v>
      </c>
      <c r="R244">
        <f t="shared" si="33"/>
        <v>0</v>
      </c>
      <c r="S244">
        <f t="shared" si="34"/>
        <v>0</v>
      </c>
      <c r="T244">
        <f t="shared" si="35"/>
        <v>3</v>
      </c>
      <c r="U244">
        <f t="shared" si="36"/>
        <v>5</v>
      </c>
      <c r="V244">
        <f t="shared" si="37"/>
        <v>2</v>
      </c>
      <c r="W244">
        <f t="shared" si="38"/>
        <v>2</v>
      </c>
      <c r="X244">
        <f t="shared" si="39"/>
        <v>4</v>
      </c>
      <c r="Y244">
        <f t="shared" si="40"/>
        <v>0</v>
      </c>
      <c r="Z244">
        <f t="shared" si="41"/>
        <v>7</v>
      </c>
      <c r="AA244">
        <f t="shared" si="42"/>
        <v>5</v>
      </c>
      <c r="AB244">
        <f t="shared" si="43"/>
        <v>3</v>
      </c>
    </row>
    <row r="245" spans="1:28">
      <c r="A245">
        <v>244</v>
      </c>
      <c r="B245" s="4" t="s">
        <v>125</v>
      </c>
      <c r="C245" s="4" t="s">
        <v>108</v>
      </c>
      <c r="D245" s="4" t="s">
        <v>100</v>
      </c>
      <c r="E245" s="4" t="s">
        <v>94</v>
      </c>
      <c r="F245" s="4" t="s">
        <v>106</v>
      </c>
      <c r="G245" s="4" t="s">
        <v>102</v>
      </c>
      <c r="H245" s="4" t="s">
        <v>103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  <c r="P245" cm="1">
        <f t="array" ref="P245">_xlfn.IFS(C245="Male", 1, C245="Female", 2, C245="Other", 3)</f>
        <v>1</v>
      </c>
      <c r="Q245" cm="1">
        <f t="array" ref="Q245">_xlfn.IFS(D245="Married",1, D245="Single",2,D245="Divorced",3,D245="Widowed",4)</f>
        <v>3</v>
      </c>
      <c r="R245">
        <f t="shared" si="33"/>
        <v>0</v>
      </c>
      <c r="S245">
        <f t="shared" si="34"/>
        <v>0</v>
      </c>
      <c r="T245">
        <f t="shared" si="35"/>
        <v>4</v>
      </c>
      <c r="U245">
        <f t="shared" si="36"/>
        <v>2</v>
      </c>
      <c r="V245">
        <f t="shared" si="37"/>
        <v>3</v>
      </c>
      <c r="W245">
        <f t="shared" si="38"/>
        <v>2</v>
      </c>
      <c r="X245">
        <f t="shared" si="39"/>
        <v>1</v>
      </c>
      <c r="Y245">
        <f t="shared" si="40"/>
        <v>0</v>
      </c>
      <c r="Z245">
        <f t="shared" si="41"/>
        <v>2</v>
      </c>
      <c r="AA245">
        <f t="shared" si="42"/>
        <v>1</v>
      </c>
      <c r="AB245">
        <f t="shared" si="43"/>
        <v>2</v>
      </c>
    </row>
    <row r="246" spans="1:28">
      <c r="A246">
        <v>245</v>
      </c>
      <c r="B246" s="3" t="s">
        <v>123</v>
      </c>
      <c r="C246" s="3" t="s">
        <v>108</v>
      </c>
      <c r="D246" s="3" t="s">
        <v>100</v>
      </c>
      <c r="E246" s="3" t="s">
        <v>94</v>
      </c>
      <c r="F246" s="3" t="s">
        <v>95</v>
      </c>
      <c r="G246" s="3" t="s">
        <v>110</v>
      </c>
      <c r="H246" s="3" t="s">
        <v>112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  <c r="P246" cm="1">
        <f t="array" ref="P246">_xlfn.IFS(C246="Male", 1, C246="Female", 2, C246="Other", 3)</f>
        <v>1</v>
      </c>
      <c r="Q246" cm="1">
        <f t="array" ref="Q246">_xlfn.IFS(D246="Married",1, D246="Single",2,D246="Divorced",3,D246="Widowed",4)</f>
        <v>3</v>
      </c>
      <c r="R246">
        <f t="shared" si="33"/>
        <v>1</v>
      </c>
      <c r="S246">
        <f t="shared" si="34"/>
        <v>0</v>
      </c>
      <c r="T246">
        <f t="shared" si="35"/>
        <v>4</v>
      </c>
      <c r="U246">
        <f t="shared" si="36"/>
        <v>0</v>
      </c>
      <c r="V246">
        <f t="shared" si="37"/>
        <v>0</v>
      </c>
      <c r="W246">
        <f t="shared" si="38"/>
        <v>2</v>
      </c>
      <c r="X246">
        <f t="shared" si="39"/>
        <v>4</v>
      </c>
      <c r="Y246">
        <f t="shared" si="40"/>
        <v>2</v>
      </c>
      <c r="Z246">
        <f t="shared" si="41"/>
        <v>4</v>
      </c>
      <c r="AA246">
        <f t="shared" si="42"/>
        <v>1</v>
      </c>
      <c r="AB246">
        <f t="shared" si="43"/>
        <v>1</v>
      </c>
    </row>
    <row r="247" spans="1:28">
      <c r="A247">
        <v>246</v>
      </c>
      <c r="B247" s="4" t="s">
        <v>125</v>
      </c>
      <c r="C247" s="4" t="s">
        <v>99</v>
      </c>
      <c r="D247" s="4" t="s">
        <v>100</v>
      </c>
      <c r="E247" s="4" t="s">
        <v>94</v>
      </c>
      <c r="F247" s="4" t="s">
        <v>119</v>
      </c>
      <c r="G247" s="4" t="s">
        <v>96</v>
      </c>
      <c r="H247" s="4" t="s">
        <v>124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  <c r="P247" cm="1">
        <f t="array" ref="P247">_xlfn.IFS(C247="Male", 1, C247="Female", 2, C247="Other", 3)</f>
        <v>2</v>
      </c>
      <c r="Q247" cm="1">
        <f t="array" ref="Q247">_xlfn.IFS(D247="Married",1, D247="Single",2,D247="Divorced",3,D247="Widowed",4)</f>
        <v>3</v>
      </c>
      <c r="R247">
        <f t="shared" si="33"/>
        <v>0</v>
      </c>
      <c r="S247">
        <f t="shared" si="34"/>
        <v>0</v>
      </c>
      <c r="T247">
        <f t="shared" si="35"/>
        <v>4</v>
      </c>
      <c r="U247">
        <f t="shared" si="36"/>
        <v>6</v>
      </c>
      <c r="V247">
        <f t="shared" si="37"/>
        <v>0</v>
      </c>
      <c r="W247">
        <f t="shared" si="38"/>
        <v>0</v>
      </c>
      <c r="X247">
        <f t="shared" si="39"/>
        <v>2</v>
      </c>
      <c r="Y247">
        <f t="shared" si="40"/>
        <v>2</v>
      </c>
      <c r="Z247">
        <f t="shared" si="41"/>
        <v>6</v>
      </c>
      <c r="AA247">
        <f t="shared" si="42"/>
        <v>4</v>
      </c>
      <c r="AB247">
        <f t="shared" si="43"/>
        <v>0</v>
      </c>
    </row>
    <row r="248" spans="1:28">
      <c r="A248">
        <v>247</v>
      </c>
      <c r="B248" s="3" t="s">
        <v>118</v>
      </c>
      <c r="C248" s="3" t="s">
        <v>99</v>
      </c>
      <c r="D248" s="3" t="s">
        <v>121</v>
      </c>
      <c r="E248" s="3" t="s">
        <v>114</v>
      </c>
      <c r="F248" s="3" t="s">
        <v>101</v>
      </c>
      <c r="G248" s="3" t="s">
        <v>110</v>
      </c>
      <c r="H248" s="3" t="s">
        <v>115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  <c r="P248" cm="1">
        <f t="array" ref="P248">_xlfn.IFS(C248="Male", 1, C248="Female", 2, C248="Other", 3)</f>
        <v>2</v>
      </c>
      <c r="Q248" cm="1">
        <f t="array" ref="Q248">_xlfn.IFS(D248="Married",1, D248="Single",2,D248="Divorced",3,D248="Widowed",4)</f>
        <v>2</v>
      </c>
      <c r="R248">
        <f t="shared" si="33"/>
        <v>1</v>
      </c>
      <c r="S248">
        <f t="shared" si="34"/>
        <v>0</v>
      </c>
      <c r="T248">
        <f t="shared" si="35"/>
        <v>3</v>
      </c>
      <c r="U248">
        <f t="shared" si="36"/>
        <v>0</v>
      </c>
      <c r="V248">
        <f t="shared" si="37"/>
        <v>0</v>
      </c>
      <c r="W248">
        <f t="shared" si="38"/>
        <v>0</v>
      </c>
      <c r="X248">
        <f t="shared" si="39"/>
        <v>0</v>
      </c>
      <c r="Y248">
        <f t="shared" si="40"/>
        <v>0</v>
      </c>
      <c r="Z248">
        <f t="shared" si="41"/>
        <v>1</v>
      </c>
      <c r="AA248">
        <f t="shared" si="42"/>
        <v>4</v>
      </c>
      <c r="AB248">
        <f t="shared" si="43"/>
        <v>3</v>
      </c>
    </row>
    <row r="249" spans="1:28">
      <c r="A249">
        <v>248</v>
      </c>
      <c r="B249" s="4" t="s">
        <v>98</v>
      </c>
      <c r="C249" s="4" t="s">
        <v>99</v>
      </c>
      <c r="D249" s="4" t="s">
        <v>121</v>
      </c>
      <c r="E249" s="4" t="s">
        <v>105</v>
      </c>
      <c r="F249" s="4" t="s">
        <v>119</v>
      </c>
      <c r="G249" s="4" t="s">
        <v>102</v>
      </c>
      <c r="H249" s="4" t="s">
        <v>112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  <c r="P249" cm="1">
        <f t="array" ref="P249">_xlfn.IFS(C249="Male", 1, C249="Female", 2, C249="Other", 3)</f>
        <v>2</v>
      </c>
      <c r="Q249" cm="1">
        <f t="array" ref="Q249">_xlfn.IFS(D249="Married",1, D249="Single",2,D249="Divorced",3,D249="Widowed",4)</f>
        <v>2</v>
      </c>
      <c r="R249">
        <f t="shared" si="33"/>
        <v>0</v>
      </c>
      <c r="S249">
        <f t="shared" si="34"/>
        <v>0</v>
      </c>
      <c r="T249">
        <f t="shared" si="35"/>
        <v>8</v>
      </c>
      <c r="U249">
        <f t="shared" si="36"/>
        <v>0</v>
      </c>
      <c r="V249">
        <f t="shared" si="37"/>
        <v>0</v>
      </c>
      <c r="W249">
        <f t="shared" si="38"/>
        <v>0</v>
      </c>
      <c r="X249">
        <f t="shared" si="39"/>
        <v>0</v>
      </c>
      <c r="Y249">
        <f t="shared" si="40"/>
        <v>2</v>
      </c>
      <c r="Z249">
        <f t="shared" si="41"/>
        <v>6</v>
      </c>
      <c r="AA249">
        <f t="shared" si="42"/>
        <v>4</v>
      </c>
      <c r="AB249">
        <f t="shared" si="43"/>
        <v>2</v>
      </c>
    </row>
    <row r="250" spans="1:28">
      <c r="A250">
        <v>249</v>
      </c>
      <c r="B250" s="3" t="s">
        <v>98</v>
      </c>
      <c r="C250" s="3" t="s">
        <v>108</v>
      </c>
      <c r="D250" s="3" t="s">
        <v>121</v>
      </c>
      <c r="E250" s="3" t="s">
        <v>116</v>
      </c>
      <c r="F250" s="3" t="s">
        <v>106</v>
      </c>
      <c r="G250" s="3" t="s">
        <v>110</v>
      </c>
      <c r="H250" s="3" t="s">
        <v>120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  <c r="P250" cm="1">
        <f t="array" ref="P250">_xlfn.IFS(C250="Male", 1, C250="Female", 2, C250="Other", 3)</f>
        <v>1</v>
      </c>
      <c r="Q250" cm="1">
        <f t="array" ref="Q250">_xlfn.IFS(D250="Married",1, D250="Single",2,D250="Divorced",3,D250="Widowed",4)</f>
        <v>2</v>
      </c>
      <c r="R250">
        <f t="shared" si="33"/>
        <v>1</v>
      </c>
      <c r="S250">
        <f t="shared" si="34"/>
        <v>0</v>
      </c>
      <c r="T250">
        <f t="shared" si="35"/>
        <v>7</v>
      </c>
      <c r="U250">
        <f t="shared" si="36"/>
        <v>2</v>
      </c>
      <c r="V250">
        <f t="shared" si="37"/>
        <v>2</v>
      </c>
      <c r="W250">
        <f t="shared" si="38"/>
        <v>2</v>
      </c>
      <c r="X250">
        <f t="shared" si="39"/>
        <v>2</v>
      </c>
      <c r="Y250">
        <f t="shared" si="40"/>
        <v>1</v>
      </c>
      <c r="Z250">
        <f t="shared" si="41"/>
        <v>1</v>
      </c>
      <c r="AA250">
        <f t="shared" si="42"/>
        <v>4</v>
      </c>
      <c r="AB250">
        <f t="shared" si="43"/>
        <v>0</v>
      </c>
    </row>
    <row r="251" spans="1:28">
      <c r="A251">
        <v>250</v>
      </c>
      <c r="B251" s="4" t="s">
        <v>123</v>
      </c>
      <c r="C251" s="4" t="s">
        <v>92</v>
      </c>
      <c r="D251" s="4" t="s">
        <v>121</v>
      </c>
      <c r="E251" s="4" t="s">
        <v>114</v>
      </c>
      <c r="F251" s="4" t="s">
        <v>122</v>
      </c>
      <c r="G251" s="4" t="s">
        <v>96</v>
      </c>
      <c r="H251" s="4" t="s">
        <v>120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  <c r="P251" cm="1">
        <f t="array" ref="P251">_xlfn.IFS(C251="Male", 1, C251="Female", 2, C251="Other", 3)</f>
        <v>3</v>
      </c>
      <c r="Q251" cm="1">
        <f t="array" ref="Q251">_xlfn.IFS(D251="Married",1, D251="Single",2,D251="Divorced",3,D251="Widowed",4)</f>
        <v>2</v>
      </c>
      <c r="R251">
        <f t="shared" si="33"/>
        <v>0</v>
      </c>
      <c r="S251">
        <f t="shared" si="34"/>
        <v>0</v>
      </c>
      <c r="T251">
        <f t="shared" si="35"/>
        <v>5</v>
      </c>
      <c r="U251">
        <f t="shared" si="36"/>
        <v>5</v>
      </c>
      <c r="V251">
        <f t="shared" si="37"/>
        <v>3</v>
      </c>
      <c r="W251">
        <f t="shared" si="38"/>
        <v>1</v>
      </c>
      <c r="X251">
        <f t="shared" si="39"/>
        <v>1</v>
      </c>
      <c r="Y251">
        <f t="shared" si="40"/>
        <v>1</v>
      </c>
      <c r="Z251">
        <f t="shared" si="41"/>
        <v>7</v>
      </c>
      <c r="AA251">
        <f t="shared" si="42"/>
        <v>5</v>
      </c>
      <c r="AB251">
        <f t="shared" si="43"/>
        <v>3</v>
      </c>
    </row>
    <row r="252" spans="1:28">
      <c r="A252">
        <v>251</v>
      </c>
      <c r="B252" s="3" t="s">
        <v>91</v>
      </c>
      <c r="C252" s="3" t="s">
        <v>108</v>
      </c>
      <c r="D252" s="3" t="s">
        <v>100</v>
      </c>
      <c r="E252" s="3" t="s">
        <v>105</v>
      </c>
      <c r="F252" s="3" t="s">
        <v>106</v>
      </c>
      <c r="G252" s="3" t="s">
        <v>102</v>
      </c>
      <c r="H252" s="3" t="s">
        <v>124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  <c r="P252" cm="1">
        <f t="array" ref="P252">_xlfn.IFS(C252="Male", 1, C252="Female", 2, C252="Other", 3)</f>
        <v>1</v>
      </c>
      <c r="Q252" cm="1">
        <f t="array" ref="Q252">_xlfn.IFS(D252="Married",1, D252="Single",2,D252="Divorced",3,D252="Widowed",4)</f>
        <v>3</v>
      </c>
      <c r="R252">
        <f t="shared" si="33"/>
        <v>0</v>
      </c>
      <c r="S252">
        <f t="shared" si="34"/>
        <v>0</v>
      </c>
      <c r="T252">
        <f t="shared" si="35"/>
        <v>6</v>
      </c>
      <c r="U252">
        <f t="shared" si="36"/>
        <v>0</v>
      </c>
      <c r="V252">
        <f t="shared" si="37"/>
        <v>3</v>
      </c>
      <c r="W252">
        <f t="shared" si="38"/>
        <v>0</v>
      </c>
      <c r="X252">
        <f t="shared" si="39"/>
        <v>0</v>
      </c>
      <c r="Y252">
        <f t="shared" si="40"/>
        <v>1</v>
      </c>
      <c r="Z252">
        <f t="shared" si="41"/>
        <v>2</v>
      </c>
      <c r="AA252">
        <f t="shared" si="42"/>
        <v>0</v>
      </c>
      <c r="AB252">
        <f t="shared" si="43"/>
        <v>3</v>
      </c>
    </row>
    <row r="253" spans="1:28">
      <c r="A253">
        <v>252</v>
      </c>
      <c r="B253" s="4" t="s">
        <v>118</v>
      </c>
      <c r="C253" s="4" t="s">
        <v>92</v>
      </c>
      <c r="D253" s="4" t="s">
        <v>100</v>
      </c>
      <c r="E253" s="4" t="s">
        <v>105</v>
      </c>
      <c r="F253" s="4" t="s">
        <v>122</v>
      </c>
      <c r="G253" s="4" t="s">
        <v>110</v>
      </c>
      <c r="H253" s="4" t="s">
        <v>103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  <c r="P253" cm="1">
        <f t="array" ref="P253">_xlfn.IFS(C253="Male", 1, C253="Female", 2, C253="Other", 3)</f>
        <v>3</v>
      </c>
      <c r="Q253" cm="1">
        <f t="array" ref="Q253">_xlfn.IFS(D253="Married",1, D253="Single",2,D253="Divorced",3,D253="Widowed",4)</f>
        <v>3</v>
      </c>
      <c r="R253">
        <f t="shared" si="33"/>
        <v>1</v>
      </c>
      <c r="S253">
        <f t="shared" si="34"/>
        <v>1</v>
      </c>
      <c r="T253">
        <f t="shared" si="35"/>
        <v>9</v>
      </c>
      <c r="U253">
        <f t="shared" si="36"/>
        <v>3</v>
      </c>
      <c r="V253">
        <f t="shared" si="37"/>
        <v>2</v>
      </c>
      <c r="W253">
        <f t="shared" si="38"/>
        <v>2</v>
      </c>
      <c r="X253">
        <f t="shared" si="39"/>
        <v>2</v>
      </c>
      <c r="Y253">
        <f t="shared" si="40"/>
        <v>1</v>
      </c>
      <c r="Z253">
        <f t="shared" si="41"/>
        <v>1</v>
      </c>
      <c r="AA253">
        <f t="shared" si="42"/>
        <v>0</v>
      </c>
      <c r="AB253">
        <f t="shared" si="43"/>
        <v>0</v>
      </c>
    </row>
    <row r="254" spans="1:28">
      <c r="A254">
        <v>253</v>
      </c>
      <c r="B254" s="3" t="s">
        <v>111</v>
      </c>
      <c r="C254" s="3" t="s">
        <v>108</v>
      </c>
      <c r="D254" s="3" t="s">
        <v>113</v>
      </c>
      <c r="E254" s="3" t="s">
        <v>116</v>
      </c>
      <c r="F254" s="3" t="s">
        <v>117</v>
      </c>
      <c r="G254" s="3" t="s">
        <v>96</v>
      </c>
      <c r="H254" s="3" t="s">
        <v>115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  <c r="P254" cm="1">
        <f t="array" ref="P254">_xlfn.IFS(C254="Male", 1, C254="Female", 2, C254="Other", 3)</f>
        <v>1</v>
      </c>
      <c r="Q254" cm="1">
        <f t="array" ref="Q254">_xlfn.IFS(D254="Married",1, D254="Single",2,D254="Divorced",3,D254="Widowed",4)</f>
        <v>1</v>
      </c>
      <c r="R254">
        <f t="shared" si="33"/>
        <v>0</v>
      </c>
      <c r="S254">
        <f t="shared" si="34"/>
        <v>1</v>
      </c>
      <c r="T254">
        <f t="shared" si="35"/>
        <v>8</v>
      </c>
      <c r="U254">
        <f t="shared" si="36"/>
        <v>1</v>
      </c>
      <c r="V254">
        <f t="shared" si="37"/>
        <v>1</v>
      </c>
      <c r="W254">
        <f t="shared" si="38"/>
        <v>2</v>
      </c>
      <c r="X254">
        <f t="shared" si="39"/>
        <v>3</v>
      </c>
      <c r="Y254">
        <f t="shared" si="40"/>
        <v>1</v>
      </c>
      <c r="Z254">
        <f t="shared" si="41"/>
        <v>6</v>
      </c>
      <c r="AA254">
        <f t="shared" si="42"/>
        <v>5</v>
      </c>
      <c r="AB254">
        <f t="shared" si="43"/>
        <v>2</v>
      </c>
    </row>
    <row r="255" spans="1:28">
      <c r="A255">
        <v>254</v>
      </c>
      <c r="B255" s="4" t="s">
        <v>125</v>
      </c>
      <c r="C255" s="4" t="s">
        <v>92</v>
      </c>
      <c r="D255" s="4" t="s">
        <v>113</v>
      </c>
      <c r="E255" s="4" t="s">
        <v>116</v>
      </c>
      <c r="F255" s="4" t="s">
        <v>117</v>
      </c>
      <c r="G255" s="4" t="s">
        <v>102</v>
      </c>
      <c r="H255" s="4" t="s">
        <v>97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  <c r="P255" cm="1">
        <f t="array" ref="P255">_xlfn.IFS(C255="Male", 1, C255="Female", 2, C255="Other", 3)</f>
        <v>3</v>
      </c>
      <c r="Q255" cm="1">
        <f t="array" ref="Q255">_xlfn.IFS(D255="Married",1, D255="Single",2,D255="Divorced",3,D255="Widowed",4)</f>
        <v>1</v>
      </c>
      <c r="R255">
        <f t="shared" si="33"/>
        <v>0</v>
      </c>
      <c r="S255">
        <f t="shared" si="34"/>
        <v>1</v>
      </c>
      <c r="T255">
        <f t="shared" si="35"/>
        <v>4</v>
      </c>
      <c r="U255">
        <f t="shared" si="36"/>
        <v>5</v>
      </c>
      <c r="V255">
        <f t="shared" si="37"/>
        <v>2</v>
      </c>
      <c r="W255">
        <f t="shared" si="38"/>
        <v>1</v>
      </c>
      <c r="X255">
        <f t="shared" si="39"/>
        <v>0</v>
      </c>
      <c r="Y255">
        <f t="shared" si="40"/>
        <v>0</v>
      </c>
      <c r="Z255">
        <f t="shared" si="41"/>
        <v>4</v>
      </c>
      <c r="AA255">
        <f t="shared" si="42"/>
        <v>0</v>
      </c>
      <c r="AB255">
        <f t="shared" si="43"/>
        <v>2</v>
      </c>
    </row>
    <row r="256" spans="1:28">
      <c r="A256">
        <v>255</v>
      </c>
      <c r="B256" s="3" t="s">
        <v>104</v>
      </c>
      <c r="C256" s="3" t="s">
        <v>108</v>
      </c>
      <c r="D256" s="3" t="s">
        <v>121</v>
      </c>
      <c r="E256" s="3" t="s">
        <v>116</v>
      </c>
      <c r="F256" s="3" t="s">
        <v>122</v>
      </c>
      <c r="G256" s="3" t="s">
        <v>96</v>
      </c>
      <c r="H256" s="3" t="s">
        <v>124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  <c r="P256" cm="1">
        <f t="array" ref="P256">_xlfn.IFS(C256="Male", 1, C256="Female", 2, C256="Other", 3)</f>
        <v>1</v>
      </c>
      <c r="Q256" cm="1">
        <f t="array" ref="Q256">_xlfn.IFS(D256="Married",1, D256="Single",2,D256="Divorced",3,D256="Widowed",4)</f>
        <v>2</v>
      </c>
      <c r="R256">
        <f t="shared" si="33"/>
        <v>0</v>
      </c>
      <c r="S256">
        <f t="shared" si="34"/>
        <v>1</v>
      </c>
      <c r="T256">
        <f t="shared" si="35"/>
        <v>5</v>
      </c>
      <c r="U256">
        <f t="shared" si="36"/>
        <v>3</v>
      </c>
      <c r="V256">
        <f t="shared" si="37"/>
        <v>2</v>
      </c>
      <c r="W256">
        <f t="shared" si="38"/>
        <v>0</v>
      </c>
      <c r="X256">
        <f t="shared" si="39"/>
        <v>1</v>
      </c>
      <c r="Y256">
        <f t="shared" si="40"/>
        <v>2</v>
      </c>
      <c r="Z256">
        <f t="shared" si="41"/>
        <v>3</v>
      </c>
      <c r="AA256">
        <f t="shared" si="42"/>
        <v>6</v>
      </c>
      <c r="AB256">
        <f t="shared" si="43"/>
        <v>1</v>
      </c>
    </row>
    <row r="257" spans="1:28">
      <c r="A257">
        <v>256</v>
      </c>
      <c r="B257" s="4" t="s">
        <v>125</v>
      </c>
      <c r="C257" s="4" t="s">
        <v>99</v>
      </c>
      <c r="D257" s="4" t="s">
        <v>93</v>
      </c>
      <c r="E257" s="4" t="s">
        <v>94</v>
      </c>
      <c r="F257" s="4" t="s">
        <v>95</v>
      </c>
      <c r="G257" s="4" t="s">
        <v>102</v>
      </c>
      <c r="H257" s="4" t="s">
        <v>103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  <c r="P257" cm="1">
        <f t="array" ref="P257">_xlfn.IFS(C257="Male", 1, C257="Female", 2, C257="Other", 3)</f>
        <v>2</v>
      </c>
      <c r="Q257" cm="1">
        <f t="array" ref="Q257">_xlfn.IFS(D257="Married",1, D257="Single",2,D257="Divorced",3,D257="Widowed",4)</f>
        <v>4</v>
      </c>
      <c r="R257">
        <f t="shared" si="33"/>
        <v>0</v>
      </c>
      <c r="S257">
        <f t="shared" si="34"/>
        <v>1</v>
      </c>
      <c r="T257">
        <f t="shared" si="35"/>
        <v>9</v>
      </c>
      <c r="U257">
        <f t="shared" si="36"/>
        <v>2</v>
      </c>
      <c r="V257">
        <f t="shared" si="37"/>
        <v>0</v>
      </c>
      <c r="W257">
        <f t="shared" si="38"/>
        <v>1</v>
      </c>
      <c r="X257">
        <f t="shared" si="39"/>
        <v>4</v>
      </c>
      <c r="Y257">
        <f t="shared" si="40"/>
        <v>0</v>
      </c>
      <c r="Z257">
        <f t="shared" si="41"/>
        <v>3</v>
      </c>
      <c r="AA257">
        <f t="shared" si="42"/>
        <v>4</v>
      </c>
      <c r="AB257">
        <f t="shared" si="43"/>
        <v>0</v>
      </c>
    </row>
    <row r="258" spans="1:28">
      <c r="A258">
        <v>257</v>
      </c>
      <c r="B258" s="3" t="s">
        <v>125</v>
      </c>
      <c r="C258" s="3" t="s">
        <v>108</v>
      </c>
      <c r="D258" s="3" t="s">
        <v>93</v>
      </c>
      <c r="E258" s="3" t="s">
        <v>116</v>
      </c>
      <c r="F258" s="3" t="s">
        <v>119</v>
      </c>
      <c r="G258" s="3" t="s">
        <v>110</v>
      </c>
      <c r="H258" s="3" t="s">
        <v>97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  <c r="P258" cm="1">
        <f t="array" ref="P258">_xlfn.IFS(C258="Male", 1, C258="Female", 2, C258="Other", 3)</f>
        <v>1</v>
      </c>
      <c r="Q258" cm="1">
        <f t="array" ref="Q258">_xlfn.IFS(D258="Married",1, D258="Single",2,D258="Divorced",3,D258="Widowed",4)</f>
        <v>4</v>
      </c>
      <c r="R258">
        <f t="shared" si="33"/>
        <v>1</v>
      </c>
      <c r="S258">
        <f t="shared" si="34"/>
        <v>1</v>
      </c>
      <c r="T258">
        <f t="shared" si="35"/>
        <v>7</v>
      </c>
      <c r="U258">
        <f t="shared" si="36"/>
        <v>2</v>
      </c>
      <c r="V258">
        <f t="shared" si="37"/>
        <v>0</v>
      </c>
      <c r="W258">
        <f t="shared" si="38"/>
        <v>1</v>
      </c>
      <c r="X258">
        <f t="shared" si="39"/>
        <v>0</v>
      </c>
      <c r="Y258">
        <f t="shared" si="40"/>
        <v>0</v>
      </c>
      <c r="Z258">
        <f t="shared" si="41"/>
        <v>3</v>
      </c>
      <c r="AA258">
        <f t="shared" si="42"/>
        <v>3</v>
      </c>
      <c r="AB258">
        <f t="shared" si="43"/>
        <v>1</v>
      </c>
    </row>
    <row r="259" spans="1:28">
      <c r="A259">
        <v>258</v>
      </c>
      <c r="B259" s="4" t="s">
        <v>111</v>
      </c>
      <c r="C259" s="4" t="s">
        <v>92</v>
      </c>
      <c r="D259" s="4" t="s">
        <v>100</v>
      </c>
      <c r="E259" s="4" t="s">
        <v>105</v>
      </c>
      <c r="F259" s="4" t="s">
        <v>101</v>
      </c>
      <c r="G259" s="4" t="s">
        <v>96</v>
      </c>
      <c r="H259" s="4" t="s">
        <v>120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  <c r="P259" cm="1">
        <f t="array" ref="P259">_xlfn.IFS(C259="Male", 1, C259="Female", 2, C259="Other", 3)</f>
        <v>3</v>
      </c>
      <c r="Q259" cm="1">
        <f t="array" ref="Q259">_xlfn.IFS(D259="Married",1, D259="Single",2,D259="Divorced",3,D259="Widowed",4)</f>
        <v>3</v>
      </c>
      <c r="R259">
        <f t="shared" ref="R259:R322" si="44">IF(AND(G259="Contract", J259&lt;&gt;""), 1, )</f>
        <v>0</v>
      </c>
      <c r="S259">
        <f t="shared" ref="S259:S322" si="45">MOD(J259,2)</f>
        <v>1</v>
      </c>
      <c r="T259">
        <f t="shared" ref="T259:T322" si="46">MOD(O259,10)</f>
        <v>7</v>
      </c>
      <c r="U259">
        <f t="shared" ref="U259:U322" si="47">MOD(I259, 7)</f>
        <v>5</v>
      </c>
      <c r="V259">
        <f t="shared" ref="V259:V322" si="48">MOD(K259, 4)</f>
        <v>1</v>
      </c>
      <c r="W259">
        <f t="shared" ref="W259:W322" si="49">MOD(M259, 3)</f>
        <v>2</v>
      </c>
      <c r="X259">
        <f t="shared" ref="X259:X322" si="50">MOD(J259, 5)</f>
        <v>4</v>
      </c>
      <c r="Y259">
        <f t="shared" ref="Y259:Y322" si="51">MOD(N259, 3)</f>
        <v>1</v>
      </c>
      <c r="Z259">
        <f t="shared" ref="Z259:Z322" si="52">MOD(O259, 8)</f>
        <v>5</v>
      </c>
      <c r="AA259">
        <f t="shared" ref="AA259:AA322" si="53">MOD(K259, 7)</f>
        <v>1</v>
      </c>
      <c r="AB259">
        <f t="shared" ref="AB259:AB322" si="54">MOD(M259, 4)</f>
        <v>0</v>
      </c>
    </row>
    <row r="260" spans="1:28">
      <c r="A260">
        <v>259</v>
      </c>
      <c r="B260" s="3" t="s">
        <v>125</v>
      </c>
      <c r="C260" s="3" t="s">
        <v>108</v>
      </c>
      <c r="D260" s="3" t="s">
        <v>100</v>
      </c>
      <c r="E260" s="3" t="s">
        <v>116</v>
      </c>
      <c r="F260" s="3" t="s">
        <v>101</v>
      </c>
      <c r="G260" s="3" t="s">
        <v>102</v>
      </c>
      <c r="H260" s="3" t="s">
        <v>120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  <c r="P260" cm="1">
        <f t="array" ref="P260">_xlfn.IFS(C260="Male", 1, C260="Female", 2, C260="Other", 3)</f>
        <v>1</v>
      </c>
      <c r="Q260" cm="1">
        <f t="array" ref="Q260">_xlfn.IFS(D260="Married",1, D260="Single",2,D260="Divorced",3,D260="Widowed",4)</f>
        <v>3</v>
      </c>
      <c r="R260">
        <f t="shared" si="44"/>
        <v>0</v>
      </c>
      <c r="S260">
        <f t="shared" si="45"/>
        <v>1</v>
      </c>
      <c r="T260">
        <f t="shared" si="46"/>
        <v>7</v>
      </c>
      <c r="U260">
        <f t="shared" si="47"/>
        <v>4</v>
      </c>
      <c r="V260">
        <f t="shared" si="48"/>
        <v>3</v>
      </c>
      <c r="W260">
        <f t="shared" si="49"/>
        <v>1</v>
      </c>
      <c r="X260">
        <f t="shared" si="50"/>
        <v>0</v>
      </c>
      <c r="Y260">
        <f t="shared" si="51"/>
        <v>0</v>
      </c>
      <c r="Z260">
        <f t="shared" si="52"/>
        <v>7</v>
      </c>
      <c r="AA260">
        <f t="shared" si="53"/>
        <v>5</v>
      </c>
      <c r="AB260">
        <f t="shared" si="54"/>
        <v>3</v>
      </c>
    </row>
    <row r="261" spans="1:28">
      <c r="A261">
        <v>260</v>
      </c>
      <c r="B261" s="4" t="s">
        <v>118</v>
      </c>
      <c r="C261" s="4" t="s">
        <v>108</v>
      </c>
      <c r="D261" s="4" t="s">
        <v>100</v>
      </c>
      <c r="E261" s="4" t="s">
        <v>105</v>
      </c>
      <c r="F261" s="4" t="s">
        <v>109</v>
      </c>
      <c r="G261" s="4" t="s">
        <v>96</v>
      </c>
      <c r="H261" s="4" t="s">
        <v>97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  <c r="P261" cm="1">
        <f t="array" ref="P261">_xlfn.IFS(C261="Male", 1, C261="Female", 2, C261="Other", 3)</f>
        <v>1</v>
      </c>
      <c r="Q261" cm="1">
        <f t="array" ref="Q261">_xlfn.IFS(D261="Married",1, D261="Single",2,D261="Divorced",3,D261="Widowed",4)</f>
        <v>3</v>
      </c>
      <c r="R261">
        <f t="shared" si="44"/>
        <v>0</v>
      </c>
      <c r="S261">
        <f t="shared" si="45"/>
        <v>1</v>
      </c>
      <c r="T261">
        <f t="shared" si="46"/>
        <v>5</v>
      </c>
      <c r="U261">
        <f t="shared" si="47"/>
        <v>0</v>
      </c>
      <c r="V261">
        <f t="shared" si="48"/>
        <v>2</v>
      </c>
      <c r="W261">
        <f t="shared" si="49"/>
        <v>2</v>
      </c>
      <c r="X261">
        <f t="shared" si="50"/>
        <v>4</v>
      </c>
      <c r="Y261">
        <f t="shared" si="51"/>
        <v>1</v>
      </c>
      <c r="Z261">
        <f t="shared" si="52"/>
        <v>3</v>
      </c>
      <c r="AA261">
        <f t="shared" si="53"/>
        <v>6</v>
      </c>
      <c r="AB261">
        <f t="shared" si="54"/>
        <v>3</v>
      </c>
    </row>
    <row r="262" spans="1:28">
      <c r="A262">
        <v>261</v>
      </c>
      <c r="B262" s="3" t="s">
        <v>118</v>
      </c>
      <c r="C262" s="3" t="s">
        <v>108</v>
      </c>
      <c r="D262" s="3" t="s">
        <v>113</v>
      </c>
      <c r="E262" s="3" t="s">
        <v>114</v>
      </c>
      <c r="F262" s="3" t="s">
        <v>122</v>
      </c>
      <c r="G262" s="3" t="s">
        <v>96</v>
      </c>
      <c r="H262" s="3" t="s">
        <v>124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  <c r="P262" cm="1">
        <f t="array" ref="P262">_xlfn.IFS(C262="Male", 1, C262="Female", 2, C262="Other", 3)</f>
        <v>1</v>
      </c>
      <c r="Q262" cm="1">
        <f t="array" ref="Q262">_xlfn.IFS(D262="Married",1, D262="Single",2,D262="Divorced",3,D262="Widowed",4)</f>
        <v>1</v>
      </c>
      <c r="R262">
        <f t="shared" si="44"/>
        <v>0</v>
      </c>
      <c r="S262">
        <f t="shared" si="45"/>
        <v>1</v>
      </c>
      <c r="T262">
        <f t="shared" si="46"/>
        <v>8</v>
      </c>
      <c r="U262">
        <f t="shared" si="47"/>
        <v>4</v>
      </c>
      <c r="V262">
        <f t="shared" si="48"/>
        <v>1</v>
      </c>
      <c r="W262">
        <f t="shared" si="49"/>
        <v>1</v>
      </c>
      <c r="X262">
        <f t="shared" si="50"/>
        <v>1</v>
      </c>
      <c r="Y262">
        <f t="shared" si="51"/>
        <v>2</v>
      </c>
      <c r="Z262">
        <f t="shared" si="52"/>
        <v>6</v>
      </c>
      <c r="AA262">
        <f t="shared" si="53"/>
        <v>5</v>
      </c>
      <c r="AB262">
        <f t="shared" si="54"/>
        <v>1</v>
      </c>
    </row>
    <row r="263" spans="1:28">
      <c r="A263">
        <v>262</v>
      </c>
      <c r="B263" s="4" t="s">
        <v>98</v>
      </c>
      <c r="C263" s="4" t="s">
        <v>99</v>
      </c>
      <c r="D263" s="4" t="s">
        <v>113</v>
      </c>
      <c r="E263" s="4" t="s">
        <v>94</v>
      </c>
      <c r="F263" s="4" t="s">
        <v>101</v>
      </c>
      <c r="G263" s="4" t="s">
        <v>110</v>
      </c>
      <c r="H263" s="4" t="s">
        <v>120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  <c r="P263" cm="1">
        <f t="array" ref="P263">_xlfn.IFS(C263="Male", 1, C263="Female", 2, C263="Other", 3)</f>
        <v>2</v>
      </c>
      <c r="Q263" cm="1">
        <f t="array" ref="Q263">_xlfn.IFS(D263="Married",1, D263="Single",2,D263="Divorced",3,D263="Widowed",4)</f>
        <v>1</v>
      </c>
      <c r="R263">
        <f t="shared" si="44"/>
        <v>1</v>
      </c>
      <c r="S263">
        <f t="shared" si="45"/>
        <v>1</v>
      </c>
      <c r="T263">
        <f t="shared" si="46"/>
        <v>6</v>
      </c>
      <c r="U263">
        <f t="shared" si="47"/>
        <v>0</v>
      </c>
      <c r="V263">
        <f t="shared" si="48"/>
        <v>3</v>
      </c>
      <c r="W263">
        <f t="shared" si="49"/>
        <v>2</v>
      </c>
      <c r="X263">
        <f t="shared" si="50"/>
        <v>2</v>
      </c>
      <c r="Y263">
        <f t="shared" si="51"/>
        <v>1</v>
      </c>
      <c r="Z263">
        <f t="shared" si="52"/>
        <v>4</v>
      </c>
      <c r="AA263">
        <f t="shared" si="53"/>
        <v>5</v>
      </c>
      <c r="AB263">
        <f t="shared" si="54"/>
        <v>1</v>
      </c>
    </row>
    <row r="264" spans="1:28">
      <c r="A264">
        <v>263</v>
      </c>
      <c r="B264" s="3" t="s">
        <v>123</v>
      </c>
      <c r="C264" s="3" t="s">
        <v>108</v>
      </c>
      <c r="D264" s="3" t="s">
        <v>100</v>
      </c>
      <c r="E264" s="3" t="s">
        <v>114</v>
      </c>
      <c r="F264" s="3" t="s">
        <v>95</v>
      </c>
      <c r="G264" s="3" t="s">
        <v>96</v>
      </c>
      <c r="H264" s="3" t="s">
        <v>115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  <c r="P264" cm="1">
        <f t="array" ref="P264">_xlfn.IFS(C264="Male", 1, C264="Female", 2, C264="Other", 3)</f>
        <v>1</v>
      </c>
      <c r="Q264" cm="1">
        <f t="array" ref="Q264">_xlfn.IFS(D264="Married",1, D264="Single",2,D264="Divorced",3,D264="Widowed",4)</f>
        <v>3</v>
      </c>
      <c r="R264">
        <f t="shared" si="44"/>
        <v>0</v>
      </c>
      <c r="S264">
        <f t="shared" si="45"/>
        <v>0</v>
      </c>
      <c r="T264">
        <f t="shared" si="46"/>
        <v>2</v>
      </c>
      <c r="U264">
        <f t="shared" si="47"/>
        <v>6</v>
      </c>
      <c r="V264">
        <f t="shared" si="48"/>
        <v>1</v>
      </c>
      <c r="W264">
        <f t="shared" si="49"/>
        <v>1</v>
      </c>
      <c r="X264">
        <f t="shared" si="50"/>
        <v>4</v>
      </c>
      <c r="Y264">
        <f t="shared" si="51"/>
        <v>1</v>
      </c>
      <c r="Z264">
        <f t="shared" si="52"/>
        <v>0</v>
      </c>
      <c r="AA264">
        <f t="shared" si="53"/>
        <v>1</v>
      </c>
      <c r="AB264">
        <f t="shared" si="54"/>
        <v>2</v>
      </c>
    </row>
    <row r="265" spans="1:28">
      <c r="A265">
        <v>264</v>
      </c>
      <c r="B265" s="4" t="s">
        <v>91</v>
      </c>
      <c r="C265" s="4" t="s">
        <v>99</v>
      </c>
      <c r="D265" s="4" t="s">
        <v>100</v>
      </c>
      <c r="E265" s="4" t="s">
        <v>114</v>
      </c>
      <c r="F265" s="4" t="s">
        <v>122</v>
      </c>
      <c r="G265" s="4" t="s">
        <v>102</v>
      </c>
      <c r="H265" s="4" t="s">
        <v>107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  <c r="P265" cm="1">
        <f t="array" ref="P265">_xlfn.IFS(C265="Male", 1, C265="Female", 2, C265="Other", 3)</f>
        <v>2</v>
      </c>
      <c r="Q265" cm="1">
        <f t="array" ref="Q265">_xlfn.IFS(D265="Married",1, D265="Single",2,D265="Divorced",3,D265="Widowed",4)</f>
        <v>3</v>
      </c>
      <c r="R265">
        <f t="shared" si="44"/>
        <v>0</v>
      </c>
      <c r="S265">
        <f t="shared" si="45"/>
        <v>1</v>
      </c>
      <c r="T265">
        <f t="shared" si="46"/>
        <v>6</v>
      </c>
      <c r="U265">
        <f t="shared" si="47"/>
        <v>0</v>
      </c>
      <c r="V265">
        <f t="shared" si="48"/>
        <v>1</v>
      </c>
      <c r="W265">
        <f t="shared" si="49"/>
        <v>1</v>
      </c>
      <c r="X265">
        <f t="shared" si="50"/>
        <v>3</v>
      </c>
      <c r="Y265">
        <f t="shared" si="51"/>
        <v>2</v>
      </c>
      <c r="Z265">
        <f t="shared" si="52"/>
        <v>2</v>
      </c>
      <c r="AA265">
        <f t="shared" si="53"/>
        <v>5</v>
      </c>
      <c r="AB265">
        <f t="shared" si="54"/>
        <v>1</v>
      </c>
    </row>
    <row r="266" spans="1:28">
      <c r="A266">
        <v>265</v>
      </c>
      <c r="B266" s="3" t="s">
        <v>104</v>
      </c>
      <c r="C266" s="3" t="s">
        <v>99</v>
      </c>
      <c r="D266" s="3" t="s">
        <v>100</v>
      </c>
      <c r="E266" s="3" t="s">
        <v>105</v>
      </c>
      <c r="F266" s="3" t="s">
        <v>95</v>
      </c>
      <c r="G266" s="3" t="s">
        <v>102</v>
      </c>
      <c r="H266" s="3" t="s">
        <v>112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  <c r="P266" cm="1">
        <f t="array" ref="P266">_xlfn.IFS(C266="Male", 1, C266="Female", 2, C266="Other", 3)</f>
        <v>2</v>
      </c>
      <c r="Q266" cm="1">
        <f t="array" ref="Q266">_xlfn.IFS(D266="Married",1, D266="Single",2,D266="Divorced",3,D266="Widowed",4)</f>
        <v>3</v>
      </c>
      <c r="R266">
        <f t="shared" si="44"/>
        <v>0</v>
      </c>
      <c r="S266">
        <f t="shared" si="45"/>
        <v>1</v>
      </c>
      <c r="T266">
        <f t="shared" si="46"/>
        <v>6</v>
      </c>
      <c r="U266">
        <f t="shared" si="47"/>
        <v>2</v>
      </c>
      <c r="V266">
        <f t="shared" si="48"/>
        <v>3</v>
      </c>
      <c r="W266">
        <f t="shared" si="49"/>
        <v>2</v>
      </c>
      <c r="X266">
        <f t="shared" si="50"/>
        <v>1</v>
      </c>
      <c r="Y266">
        <f t="shared" si="51"/>
        <v>1</v>
      </c>
      <c r="Z266">
        <f t="shared" si="52"/>
        <v>6</v>
      </c>
      <c r="AA266">
        <f t="shared" si="53"/>
        <v>6</v>
      </c>
      <c r="AB266">
        <f t="shared" si="54"/>
        <v>1</v>
      </c>
    </row>
    <row r="267" spans="1:28">
      <c r="A267">
        <v>266</v>
      </c>
      <c r="B267" s="4" t="s">
        <v>125</v>
      </c>
      <c r="C267" s="4" t="s">
        <v>108</v>
      </c>
      <c r="D267" s="4" t="s">
        <v>93</v>
      </c>
      <c r="E267" s="4" t="s">
        <v>114</v>
      </c>
      <c r="F267" s="4" t="s">
        <v>101</v>
      </c>
      <c r="G267" s="4" t="s">
        <v>102</v>
      </c>
      <c r="H267" s="4" t="s">
        <v>97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  <c r="P267" cm="1">
        <f t="array" ref="P267">_xlfn.IFS(C267="Male", 1, C267="Female", 2, C267="Other", 3)</f>
        <v>1</v>
      </c>
      <c r="Q267" cm="1">
        <f t="array" ref="Q267">_xlfn.IFS(D267="Married",1, D267="Single",2,D267="Divorced",3,D267="Widowed",4)</f>
        <v>4</v>
      </c>
      <c r="R267">
        <f t="shared" si="44"/>
        <v>0</v>
      </c>
      <c r="S267">
        <f t="shared" si="45"/>
        <v>1</v>
      </c>
      <c r="T267">
        <f t="shared" si="46"/>
        <v>9</v>
      </c>
      <c r="U267">
        <f t="shared" si="47"/>
        <v>6</v>
      </c>
      <c r="V267">
        <f t="shared" si="48"/>
        <v>0</v>
      </c>
      <c r="W267">
        <f t="shared" si="49"/>
        <v>1</v>
      </c>
      <c r="X267">
        <f t="shared" si="50"/>
        <v>2</v>
      </c>
      <c r="Y267">
        <f t="shared" si="51"/>
        <v>0</v>
      </c>
      <c r="Z267">
        <f t="shared" si="52"/>
        <v>5</v>
      </c>
      <c r="AA267">
        <f t="shared" si="53"/>
        <v>2</v>
      </c>
      <c r="AB267">
        <f t="shared" si="54"/>
        <v>3</v>
      </c>
    </row>
    <row r="268" spans="1:28">
      <c r="A268">
        <v>267</v>
      </c>
      <c r="B268" s="3" t="s">
        <v>125</v>
      </c>
      <c r="C268" s="3" t="s">
        <v>108</v>
      </c>
      <c r="D268" s="3" t="s">
        <v>113</v>
      </c>
      <c r="E268" s="3" t="s">
        <v>105</v>
      </c>
      <c r="F268" s="3" t="s">
        <v>101</v>
      </c>
      <c r="G268" s="3" t="s">
        <v>102</v>
      </c>
      <c r="H268" s="3" t="s">
        <v>97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  <c r="P268" cm="1">
        <f t="array" ref="P268">_xlfn.IFS(C268="Male", 1, C268="Female", 2, C268="Other", 3)</f>
        <v>1</v>
      </c>
      <c r="Q268" cm="1">
        <f t="array" ref="Q268">_xlfn.IFS(D268="Married",1, D268="Single",2,D268="Divorced",3,D268="Widowed",4)</f>
        <v>1</v>
      </c>
      <c r="R268">
        <f t="shared" si="44"/>
        <v>0</v>
      </c>
      <c r="S268">
        <f t="shared" si="45"/>
        <v>0</v>
      </c>
      <c r="T268">
        <f t="shared" si="46"/>
        <v>3</v>
      </c>
      <c r="U268">
        <f t="shared" si="47"/>
        <v>4</v>
      </c>
      <c r="V268">
        <f t="shared" si="48"/>
        <v>2</v>
      </c>
      <c r="W268">
        <f t="shared" si="49"/>
        <v>2</v>
      </c>
      <c r="X268">
        <f t="shared" si="50"/>
        <v>3</v>
      </c>
      <c r="Y268">
        <f t="shared" si="51"/>
        <v>2</v>
      </c>
      <c r="Z268">
        <f t="shared" si="52"/>
        <v>5</v>
      </c>
      <c r="AA268">
        <f t="shared" si="53"/>
        <v>6</v>
      </c>
      <c r="AB268">
        <f t="shared" si="54"/>
        <v>1</v>
      </c>
    </row>
    <row r="269" spans="1:28">
      <c r="A269">
        <v>268</v>
      </c>
      <c r="B269" s="4" t="s">
        <v>111</v>
      </c>
      <c r="C269" s="4" t="s">
        <v>108</v>
      </c>
      <c r="D269" s="4" t="s">
        <v>93</v>
      </c>
      <c r="E269" s="4" t="s">
        <v>116</v>
      </c>
      <c r="F269" s="4" t="s">
        <v>109</v>
      </c>
      <c r="G269" s="4" t="s">
        <v>110</v>
      </c>
      <c r="H269" s="4" t="s">
        <v>120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  <c r="P269" cm="1">
        <f t="array" ref="P269">_xlfn.IFS(C269="Male", 1, C269="Female", 2, C269="Other", 3)</f>
        <v>1</v>
      </c>
      <c r="Q269" cm="1">
        <f t="array" ref="Q269">_xlfn.IFS(D269="Married",1, D269="Single",2,D269="Divorced",3,D269="Widowed",4)</f>
        <v>4</v>
      </c>
      <c r="R269">
        <f t="shared" si="44"/>
        <v>1</v>
      </c>
      <c r="S269">
        <f t="shared" si="45"/>
        <v>0</v>
      </c>
      <c r="T269">
        <f t="shared" si="46"/>
        <v>5</v>
      </c>
      <c r="U269">
        <f t="shared" si="47"/>
        <v>4</v>
      </c>
      <c r="V269">
        <f t="shared" si="48"/>
        <v>1</v>
      </c>
      <c r="W269">
        <f t="shared" si="49"/>
        <v>2</v>
      </c>
      <c r="X269">
        <f t="shared" si="50"/>
        <v>1</v>
      </c>
      <c r="Y269">
        <f t="shared" si="51"/>
        <v>0</v>
      </c>
      <c r="Z269">
        <f t="shared" si="52"/>
        <v>7</v>
      </c>
      <c r="AA269">
        <f t="shared" si="53"/>
        <v>6</v>
      </c>
      <c r="AB269">
        <f t="shared" si="54"/>
        <v>0</v>
      </c>
    </row>
    <row r="270" spans="1:28">
      <c r="A270">
        <v>269</v>
      </c>
      <c r="B270" s="3" t="s">
        <v>123</v>
      </c>
      <c r="C270" s="3" t="s">
        <v>92</v>
      </c>
      <c r="D270" s="3" t="s">
        <v>93</v>
      </c>
      <c r="E270" s="3" t="s">
        <v>116</v>
      </c>
      <c r="F270" s="3" t="s">
        <v>101</v>
      </c>
      <c r="G270" s="3" t="s">
        <v>96</v>
      </c>
      <c r="H270" s="3" t="s">
        <v>124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  <c r="P270" cm="1">
        <f t="array" ref="P270">_xlfn.IFS(C270="Male", 1, C270="Female", 2, C270="Other", 3)</f>
        <v>3</v>
      </c>
      <c r="Q270" cm="1">
        <f t="array" ref="Q270">_xlfn.IFS(D270="Married",1, D270="Single",2,D270="Divorced",3,D270="Widowed",4)</f>
        <v>4</v>
      </c>
      <c r="R270">
        <f t="shared" si="44"/>
        <v>0</v>
      </c>
      <c r="S270">
        <f t="shared" si="45"/>
        <v>1</v>
      </c>
      <c r="T270">
        <f t="shared" si="46"/>
        <v>4</v>
      </c>
      <c r="U270">
        <f t="shared" si="47"/>
        <v>0</v>
      </c>
      <c r="V270">
        <f t="shared" si="48"/>
        <v>3</v>
      </c>
      <c r="W270">
        <f t="shared" si="49"/>
        <v>2</v>
      </c>
      <c r="X270">
        <f t="shared" si="50"/>
        <v>1</v>
      </c>
      <c r="Y270">
        <f t="shared" si="51"/>
        <v>1</v>
      </c>
      <c r="Z270">
        <f t="shared" si="52"/>
        <v>4</v>
      </c>
      <c r="AA270">
        <f t="shared" si="53"/>
        <v>0</v>
      </c>
      <c r="AB270">
        <f t="shared" si="54"/>
        <v>3</v>
      </c>
    </row>
    <row r="271" spans="1:28">
      <c r="A271">
        <v>270</v>
      </c>
      <c r="B271" s="4" t="s">
        <v>118</v>
      </c>
      <c r="C271" s="4" t="s">
        <v>108</v>
      </c>
      <c r="D271" s="4" t="s">
        <v>100</v>
      </c>
      <c r="E271" s="4" t="s">
        <v>105</v>
      </c>
      <c r="F271" s="4" t="s">
        <v>122</v>
      </c>
      <c r="G271" s="4" t="s">
        <v>110</v>
      </c>
      <c r="H271" s="4" t="s">
        <v>115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  <c r="P271" cm="1">
        <f t="array" ref="P271">_xlfn.IFS(C271="Male", 1, C271="Female", 2, C271="Other", 3)</f>
        <v>1</v>
      </c>
      <c r="Q271" cm="1">
        <f t="array" ref="Q271">_xlfn.IFS(D271="Married",1, D271="Single",2,D271="Divorced",3,D271="Widowed",4)</f>
        <v>3</v>
      </c>
      <c r="R271">
        <f t="shared" si="44"/>
        <v>1</v>
      </c>
      <c r="S271">
        <f t="shared" si="45"/>
        <v>1</v>
      </c>
      <c r="T271">
        <f t="shared" si="46"/>
        <v>5</v>
      </c>
      <c r="U271">
        <f t="shared" si="47"/>
        <v>1</v>
      </c>
      <c r="V271">
        <f t="shared" si="48"/>
        <v>3</v>
      </c>
      <c r="W271">
        <f t="shared" si="49"/>
        <v>1</v>
      </c>
      <c r="X271">
        <f t="shared" si="50"/>
        <v>1</v>
      </c>
      <c r="Y271">
        <f t="shared" si="51"/>
        <v>0</v>
      </c>
      <c r="Z271">
        <f t="shared" si="52"/>
        <v>1</v>
      </c>
      <c r="AA271">
        <f t="shared" si="53"/>
        <v>5</v>
      </c>
      <c r="AB271">
        <f t="shared" si="54"/>
        <v>1</v>
      </c>
    </row>
    <row r="272" spans="1:28">
      <c r="A272">
        <v>271</v>
      </c>
      <c r="B272" s="3" t="s">
        <v>104</v>
      </c>
      <c r="C272" s="3" t="s">
        <v>99</v>
      </c>
      <c r="D272" s="3" t="s">
        <v>100</v>
      </c>
      <c r="E272" s="3" t="s">
        <v>116</v>
      </c>
      <c r="F272" s="3" t="s">
        <v>117</v>
      </c>
      <c r="G272" s="3" t="s">
        <v>96</v>
      </c>
      <c r="H272" s="3" t="s">
        <v>124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  <c r="P272" cm="1">
        <f t="array" ref="P272">_xlfn.IFS(C272="Male", 1, C272="Female", 2, C272="Other", 3)</f>
        <v>2</v>
      </c>
      <c r="Q272" cm="1">
        <f t="array" ref="Q272">_xlfn.IFS(D272="Married",1, D272="Single",2,D272="Divorced",3,D272="Widowed",4)</f>
        <v>3</v>
      </c>
      <c r="R272">
        <f t="shared" si="44"/>
        <v>0</v>
      </c>
      <c r="S272">
        <f t="shared" si="45"/>
        <v>1</v>
      </c>
      <c r="T272">
        <f t="shared" si="46"/>
        <v>3</v>
      </c>
      <c r="U272">
        <f t="shared" si="47"/>
        <v>2</v>
      </c>
      <c r="V272">
        <f t="shared" si="48"/>
        <v>0</v>
      </c>
      <c r="W272">
        <f t="shared" si="49"/>
        <v>0</v>
      </c>
      <c r="X272">
        <f t="shared" si="50"/>
        <v>3</v>
      </c>
      <c r="Y272">
        <f t="shared" si="51"/>
        <v>0</v>
      </c>
      <c r="Z272">
        <f t="shared" si="52"/>
        <v>3</v>
      </c>
      <c r="AA272">
        <f t="shared" si="53"/>
        <v>5</v>
      </c>
      <c r="AB272">
        <f t="shared" si="54"/>
        <v>2</v>
      </c>
    </row>
    <row r="273" spans="1:28">
      <c r="A273">
        <v>272</v>
      </c>
      <c r="B273" s="4" t="s">
        <v>98</v>
      </c>
      <c r="C273" s="4" t="s">
        <v>108</v>
      </c>
      <c r="D273" s="4" t="s">
        <v>121</v>
      </c>
      <c r="E273" s="4" t="s">
        <v>94</v>
      </c>
      <c r="F273" s="4" t="s">
        <v>122</v>
      </c>
      <c r="G273" s="4" t="s">
        <v>96</v>
      </c>
      <c r="H273" s="4" t="s">
        <v>103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  <c r="P273" cm="1">
        <f t="array" ref="P273">_xlfn.IFS(C273="Male", 1, C273="Female", 2, C273="Other", 3)</f>
        <v>1</v>
      </c>
      <c r="Q273" cm="1">
        <f t="array" ref="Q273">_xlfn.IFS(D273="Married",1, D273="Single",2,D273="Divorced",3,D273="Widowed",4)</f>
        <v>2</v>
      </c>
      <c r="R273">
        <f t="shared" si="44"/>
        <v>0</v>
      </c>
      <c r="S273">
        <f t="shared" si="45"/>
        <v>1</v>
      </c>
      <c r="T273">
        <f t="shared" si="46"/>
        <v>7</v>
      </c>
      <c r="U273">
        <f t="shared" si="47"/>
        <v>6</v>
      </c>
      <c r="V273">
        <f t="shared" si="48"/>
        <v>0</v>
      </c>
      <c r="W273">
        <f t="shared" si="49"/>
        <v>1</v>
      </c>
      <c r="X273">
        <f t="shared" si="50"/>
        <v>2</v>
      </c>
      <c r="Y273">
        <f t="shared" si="51"/>
        <v>2</v>
      </c>
      <c r="Z273">
        <f t="shared" si="52"/>
        <v>5</v>
      </c>
      <c r="AA273">
        <f t="shared" si="53"/>
        <v>2</v>
      </c>
      <c r="AB273">
        <f t="shared" si="54"/>
        <v>1</v>
      </c>
    </row>
    <row r="274" spans="1:28">
      <c r="A274">
        <v>273</v>
      </c>
      <c r="B274" s="3" t="s">
        <v>118</v>
      </c>
      <c r="C274" s="3" t="s">
        <v>92</v>
      </c>
      <c r="D274" s="3" t="s">
        <v>121</v>
      </c>
      <c r="E274" s="3" t="s">
        <v>114</v>
      </c>
      <c r="F274" s="3" t="s">
        <v>122</v>
      </c>
      <c r="G274" s="3" t="s">
        <v>96</v>
      </c>
      <c r="H274" s="3" t="s">
        <v>103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  <c r="P274" cm="1">
        <f t="array" ref="P274">_xlfn.IFS(C274="Male", 1, C274="Female", 2, C274="Other", 3)</f>
        <v>3</v>
      </c>
      <c r="Q274" cm="1">
        <f t="array" ref="Q274">_xlfn.IFS(D274="Married",1, D274="Single",2,D274="Divorced",3,D274="Widowed",4)</f>
        <v>2</v>
      </c>
      <c r="R274">
        <f t="shared" si="44"/>
        <v>0</v>
      </c>
      <c r="S274">
        <f t="shared" si="45"/>
        <v>1</v>
      </c>
      <c r="T274">
        <f t="shared" si="46"/>
        <v>2</v>
      </c>
      <c r="U274">
        <f t="shared" si="47"/>
        <v>1</v>
      </c>
      <c r="V274">
        <f t="shared" si="48"/>
        <v>2</v>
      </c>
      <c r="W274">
        <f t="shared" si="49"/>
        <v>2</v>
      </c>
      <c r="X274">
        <f t="shared" si="50"/>
        <v>4</v>
      </c>
      <c r="Y274">
        <f t="shared" si="51"/>
        <v>1</v>
      </c>
      <c r="Z274">
        <f t="shared" si="52"/>
        <v>2</v>
      </c>
      <c r="AA274">
        <f t="shared" si="53"/>
        <v>3</v>
      </c>
      <c r="AB274">
        <f t="shared" si="54"/>
        <v>1</v>
      </c>
    </row>
    <row r="275" spans="1:28">
      <c r="A275">
        <v>274</v>
      </c>
      <c r="B275" s="4" t="s">
        <v>123</v>
      </c>
      <c r="C275" s="4" t="s">
        <v>108</v>
      </c>
      <c r="D275" s="4" t="s">
        <v>93</v>
      </c>
      <c r="E275" s="4" t="s">
        <v>94</v>
      </c>
      <c r="F275" s="4" t="s">
        <v>109</v>
      </c>
      <c r="G275" s="4" t="s">
        <v>110</v>
      </c>
      <c r="H275" s="4" t="s">
        <v>107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  <c r="P275" cm="1">
        <f t="array" ref="P275">_xlfn.IFS(C275="Male", 1, C275="Female", 2, C275="Other", 3)</f>
        <v>1</v>
      </c>
      <c r="Q275" cm="1">
        <f t="array" ref="Q275">_xlfn.IFS(D275="Married",1, D275="Single",2,D275="Divorced",3,D275="Widowed",4)</f>
        <v>4</v>
      </c>
      <c r="R275">
        <f t="shared" si="44"/>
        <v>1</v>
      </c>
      <c r="S275">
        <f t="shared" si="45"/>
        <v>1</v>
      </c>
      <c r="T275">
        <f t="shared" si="46"/>
        <v>5</v>
      </c>
      <c r="U275">
        <f t="shared" si="47"/>
        <v>6</v>
      </c>
      <c r="V275">
        <f t="shared" si="48"/>
        <v>1</v>
      </c>
      <c r="W275">
        <f t="shared" si="49"/>
        <v>0</v>
      </c>
      <c r="X275">
        <f t="shared" si="50"/>
        <v>3</v>
      </c>
      <c r="Y275">
        <f t="shared" si="51"/>
        <v>1</v>
      </c>
      <c r="Z275">
        <f t="shared" si="52"/>
        <v>1</v>
      </c>
      <c r="AA275">
        <f t="shared" si="53"/>
        <v>4</v>
      </c>
      <c r="AB275">
        <f t="shared" si="54"/>
        <v>1</v>
      </c>
    </row>
    <row r="276" spans="1:28">
      <c r="A276">
        <v>275</v>
      </c>
      <c r="B276" s="3" t="s">
        <v>91</v>
      </c>
      <c r="C276" s="3" t="s">
        <v>92</v>
      </c>
      <c r="D276" s="3" t="s">
        <v>113</v>
      </c>
      <c r="E276" s="3" t="s">
        <v>114</v>
      </c>
      <c r="F276" s="3" t="s">
        <v>109</v>
      </c>
      <c r="G276" s="3" t="s">
        <v>96</v>
      </c>
      <c r="H276" s="3" t="s">
        <v>120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  <c r="P276" cm="1">
        <f t="array" ref="P276">_xlfn.IFS(C276="Male", 1, C276="Female", 2, C276="Other", 3)</f>
        <v>3</v>
      </c>
      <c r="Q276" cm="1">
        <f t="array" ref="Q276">_xlfn.IFS(D276="Married",1, D276="Single",2,D276="Divorced",3,D276="Widowed",4)</f>
        <v>1</v>
      </c>
      <c r="R276">
        <f t="shared" si="44"/>
        <v>0</v>
      </c>
      <c r="S276">
        <f t="shared" si="45"/>
        <v>1</v>
      </c>
      <c r="T276">
        <f t="shared" si="46"/>
        <v>8</v>
      </c>
      <c r="U276">
        <f t="shared" si="47"/>
        <v>2</v>
      </c>
      <c r="V276">
        <f t="shared" si="48"/>
        <v>0</v>
      </c>
      <c r="W276">
        <f t="shared" si="49"/>
        <v>2</v>
      </c>
      <c r="X276">
        <f t="shared" si="50"/>
        <v>3</v>
      </c>
      <c r="Y276">
        <f t="shared" si="51"/>
        <v>0</v>
      </c>
      <c r="Z276">
        <f t="shared" si="52"/>
        <v>0</v>
      </c>
      <c r="AA276">
        <f t="shared" si="53"/>
        <v>6</v>
      </c>
      <c r="AB276">
        <f t="shared" si="54"/>
        <v>3</v>
      </c>
    </row>
    <row r="277" spans="1:28">
      <c r="A277">
        <v>276</v>
      </c>
      <c r="B277" s="4" t="s">
        <v>98</v>
      </c>
      <c r="C277" s="4" t="s">
        <v>92</v>
      </c>
      <c r="D277" s="4" t="s">
        <v>100</v>
      </c>
      <c r="E277" s="4" t="s">
        <v>116</v>
      </c>
      <c r="F277" s="4" t="s">
        <v>101</v>
      </c>
      <c r="G277" s="4" t="s">
        <v>110</v>
      </c>
      <c r="H277" s="4" t="s">
        <v>120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  <c r="P277" cm="1">
        <f t="array" ref="P277">_xlfn.IFS(C277="Male", 1, C277="Female", 2, C277="Other", 3)</f>
        <v>3</v>
      </c>
      <c r="Q277" cm="1">
        <f t="array" ref="Q277">_xlfn.IFS(D277="Married",1, D277="Single",2,D277="Divorced",3,D277="Widowed",4)</f>
        <v>3</v>
      </c>
      <c r="R277">
        <f t="shared" si="44"/>
        <v>1</v>
      </c>
      <c r="S277">
        <f t="shared" si="45"/>
        <v>1</v>
      </c>
      <c r="T277">
        <f t="shared" si="46"/>
        <v>4</v>
      </c>
      <c r="U277">
        <f t="shared" si="47"/>
        <v>1</v>
      </c>
      <c r="V277">
        <f t="shared" si="48"/>
        <v>3</v>
      </c>
      <c r="W277">
        <f t="shared" si="49"/>
        <v>2</v>
      </c>
      <c r="X277">
        <f t="shared" si="50"/>
        <v>4</v>
      </c>
      <c r="Y277">
        <f t="shared" si="51"/>
        <v>1</v>
      </c>
      <c r="Z277">
        <f t="shared" si="52"/>
        <v>4</v>
      </c>
      <c r="AA277">
        <f t="shared" si="53"/>
        <v>3</v>
      </c>
      <c r="AB277">
        <f t="shared" si="54"/>
        <v>2</v>
      </c>
    </row>
    <row r="278" spans="1:28">
      <c r="A278">
        <v>277</v>
      </c>
      <c r="B278" s="3" t="s">
        <v>91</v>
      </c>
      <c r="C278" s="3" t="s">
        <v>108</v>
      </c>
      <c r="D278" s="3" t="s">
        <v>100</v>
      </c>
      <c r="E278" s="3" t="s">
        <v>94</v>
      </c>
      <c r="F278" s="3" t="s">
        <v>106</v>
      </c>
      <c r="G278" s="3" t="s">
        <v>102</v>
      </c>
      <c r="H278" s="3" t="s">
        <v>120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  <c r="P278" cm="1">
        <f t="array" ref="P278">_xlfn.IFS(C278="Male", 1, C278="Female", 2, C278="Other", 3)</f>
        <v>1</v>
      </c>
      <c r="Q278" cm="1">
        <f t="array" ref="Q278">_xlfn.IFS(D278="Married",1, D278="Single",2,D278="Divorced",3,D278="Widowed",4)</f>
        <v>3</v>
      </c>
      <c r="R278">
        <f t="shared" si="44"/>
        <v>0</v>
      </c>
      <c r="S278">
        <f t="shared" si="45"/>
        <v>0</v>
      </c>
      <c r="T278">
        <f t="shared" si="46"/>
        <v>6</v>
      </c>
      <c r="U278">
        <f t="shared" si="47"/>
        <v>2</v>
      </c>
      <c r="V278">
        <f t="shared" si="48"/>
        <v>0</v>
      </c>
      <c r="W278">
        <f t="shared" si="49"/>
        <v>1</v>
      </c>
      <c r="X278">
        <f t="shared" si="50"/>
        <v>1</v>
      </c>
      <c r="Y278">
        <f t="shared" si="51"/>
        <v>1</v>
      </c>
      <c r="Z278">
        <f t="shared" si="52"/>
        <v>4</v>
      </c>
      <c r="AA278">
        <f t="shared" si="53"/>
        <v>4</v>
      </c>
      <c r="AB278">
        <f t="shared" si="54"/>
        <v>1</v>
      </c>
    </row>
    <row r="279" spans="1:28">
      <c r="A279">
        <v>278</v>
      </c>
      <c r="B279" s="4" t="s">
        <v>111</v>
      </c>
      <c r="C279" s="4" t="s">
        <v>99</v>
      </c>
      <c r="D279" s="4" t="s">
        <v>93</v>
      </c>
      <c r="E279" s="4" t="s">
        <v>116</v>
      </c>
      <c r="F279" s="4" t="s">
        <v>106</v>
      </c>
      <c r="G279" s="4" t="s">
        <v>102</v>
      </c>
      <c r="H279" s="4" t="s">
        <v>107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  <c r="P279" cm="1">
        <f t="array" ref="P279">_xlfn.IFS(C279="Male", 1, C279="Female", 2, C279="Other", 3)</f>
        <v>2</v>
      </c>
      <c r="Q279" cm="1">
        <f t="array" ref="Q279">_xlfn.IFS(D279="Married",1, D279="Single",2,D279="Divorced",3,D279="Widowed",4)</f>
        <v>4</v>
      </c>
      <c r="R279">
        <f t="shared" si="44"/>
        <v>0</v>
      </c>
      <c r="S279">
        <f t="shared" si="45"/>
        <v>0</v>
      </c>
      <c r="T279">
        <f t="shared" si="46"/>
        <v>3</v>
      </c>
      <c r="U279">
        <f t="shared" si="47"/>
        <v>5</v>
      </c>
      <c r="V279">
        <f t="shared" si="48"/>
        <v>3</v>
      </c>
      <c r="W279">
        <f t="shared" si="49"/>
        <v>2</v>
      </c>
      <c r="X279">
        <f t="shared" si="50"/>
        <v>4</v>
      </c>
      <c r="Y279">
        <f t="shared" si="51"/>
        <v>0</v>
      </c>
      <c r="Z279">
        <f t="shared" si="52"/>
        <v>3</v>
      </c>
      <c r="AA279">
        <f t="shared" si="53"/>
        <v>2</v>
      </c>
      <c r="AB279">
        <f t="shared" si="54"/>
        <v>0</v>
      </c>
    </row>
    <row r="280" spans="1:28">
      <c r="A280">
        <v>279</v>
      </c>
      <c r="B280" s="3" t="s">
        <v>111</v>
      </c>
      <c r="C280" s="3" t="s">
        <v>92</v>
      </c>
      <c r="D280" s="3" t="s">
        <v>121</v>
      </c>
      <c r="E280" s="3" t="s">
        <v>114</v>
      </c>
      <c r="F280" s="3" t="s">
        <v>109</v>
      </c>
      <c r="G280" s="3" t="s">
        <v>96</v>
      </c>
      <c r="H280" s="3" t="s">
        <v>103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  <c r="P280" cm="1">
        <f t="array" ref="P280">_xlfn.IFS(C280="Male", 1, C280="Female", 2, C280="Other", 3)</f>
        <v>3</v>
      </c>
      <c r="Q280" cm="1">
        <f t="array" ref="Q280">_xlfn.IFS(D280="Married",1, D280="Single",2,D280="Divorced",3,D280="Widowed",4)</f>
        <v>2</v>
      </c>
      <c r="R280">
        <f t="shared" si="44"/>
        <v>0</v>
      </c>
      <c r="S280">
        <f t="shared" si="45"/>
        <v>0</v>
      </c>
      <c r="T280">
        <f t="shared" si="46"/>
        <v>0</v>
      </c>
      <c r="U280">
        <f t="shared" si="47"/>
        <v>0</v>
      </c>
      <c r="V280">
        <f t="shared" si="48"/>
        <v>2</v>
      </c>
      <c r="W280">
        <f t="shared" si="49"/>
        <v>0</v>
      </c>
      <c r="X280">
        <f t="shared" si="50"/>
        <v>1</v>
      </c>
      <c r="Y280">
        <f t="shared" si="51"/>
        <v>0</v>
      </c>
      <c r="Z280">
        <f t="shared" si="52"/>
        <v>6</v>
      </c>
      <c r="AA280">
        <f t="shared" si="53"/>
        <v>2</v>
      </c>
      <c r="AB280">
        <f t="shared" si="54"/>
        <v>0</v>
      </c>
    </row>
    <row r="281" spans="1:28">
      <c r="A281">
        <v>280</v>
      </c>
      <c r="B281" s="4" t="s">
        <v>125</v>
      </c>
      <c r="C281" s="4" t="s">
        <v>108</v>
      </c>
      <c r="D281" s="4" t="s">
        <v>113</v>
      </c>
      <c r="E281" s="4" t="s">
        <v>105</v>
      </c>
      <c r="F281" s="4" t="s">
        <v>101</v>
      </c>
      <c r="G281" s="4" t="s">
        <v>110</v>
      </c>
      <c r="H281" s="4" t="s">
        <v>124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  <c r="P281" cm="1">
        <f t="array" ref="P281">_xlfn.IFS(C281="Male", 1, C281="Female", 2, C281="Other", 3)</f>
        <v>1</v>
      </c>
      <c r="Q281" cm="1">
        <f t="array" ref="Q281">_xlfn.IFS(D281="Married",1, D281="Single",2,D281="Divorced",3,D281="Widowed",4)</f>
        <v>1</v>
      </c>
      <c r="R281">
        <f t="shared" si="44"/>
        <v>1</v>
      </c>
      <c r="S281">
        <f t="shared" si="45"/>
        <v>1</v>
      </c>
      <c r="T281">
        <f t="shared" si="46"/>
        <v>5</v>
      </c>
      <c r="U281">
        <f t="shared" si="47"/>
        <v>4</v>
      </c>
      <c r="V281">
        <f t="shared" si="48"/>
        <v>2</v>
      </c>
      <c r="W281">
        <f t="shared" si="49"/>
        <v>0</v>
      </c>
      <c r="X281">
        <f t="shared" si="50"/>
        <v>3</v>
      </c>
      <c r="Y281">
        <f t="shared" si="51"/>
        <v>0</v>
      </c>
      <c r="Z281">
        <f t="shared" si="52"/>
        <v>5</v>
      </c>
      <c r="AA281">
        <f t="shared" si="53"/>
        <v>1</v>
      </c>
      <c r="AB281">
        <f t="shared" si="54"/>
        <v>3</v>
      </c>
    </row>
    <row r="282" spans="1:28">
      <c r="A282">
        <v>281</v>
      </c>
      <c r="B282" s="3" t="s">
        <v>91</v>
      </c>
      <c r="C282" s="3" t="s">
        <v>108</v>
      </c>
      <c r="D282" s="3" t="s">
        <v>121</v>
      </c>
      <c r="E282" s="3" t="s">
        <v>105</v>
      </c>
      <c r="F282" s="3" t="s">
        <v>106</v>
      </c>
      <c r="G282" s="3" t="s">
        <v>102</v>
      </c>
      <c r="H282" s="3" t="s">
        <v>107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  <c r="P282" cm="1">
        <f t="array" ref="P282">_xlfn.IFS(C282="Male", 1, C282="Female", 2, C282="Other", 3)</f>
        <v>1</v>
      </c>
      <c r="Q282" cm="1">
        <f t="array" ref="Q282">_xlfn.IFS(D282="Married",1, D282="Single",2,D282="Divorced",3,D282="Widowed",4)</f>
        <v>2</v>
      </c>
      <c r="R282">
        <f t="shared" si="44"/>
        <v>0</v>
      </c>
      <c r="S282">
        <f t="shared" si="45"/>
        <v>0</v>
      </c>
      <c r="T282">
        <f t="shared" si="46"/>
        <v>3</v>
      </c>
      <c r="U282">
        <f t="shared" si="47"/>
        <v>0</v>
      </c>
      <c r="V282">
        <f t="shared" si="48"/>
        <v>1</v>
      </c>
      <c r="W282">
        <f t="shared" si="49"/>
        <v>2</v>
      </c>
      <c r="X282">
        <f t="shared" si="50"/>
        <v>3</v>
      </c>
      <c r="Y282">
        <f t="shared" si="51"/>
        <v>0</v>
      </c>
      <c r="Z282">
        <f t="shared" si="52"/>
        <v>5</v>
      </c>
      <c r="AA282">
        <f t="shared" si="53"/>
        <v>2</v>
      </c>
      <c r="AB282">
        <f t="shared" si="54"/>
        <v>2</v>
      </c>
    </row>
    <row r="283" spans="1:28">
      <c r="A283">
        <v>282</v>
      </c>
      <c r="B283" s="4" t="s">
        <v>123</v>
      </c>
      <c r="C283" s="4" t="s">
        <v>99</v>
      </c>
      <c r="D283" s="4" t="s">
        <v>121</v>
      </c>
      <c r="E283" s="4" t="s">
        <v>94</v>
      </c>
      <c r="F283" s="4" t="s">
        <v>101</v>
      </c>
      <c r="G283" s="4" t="s">
        <v>110</v>
      </c>
      <c r="H283" s="4" t="s">
        <v>107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  <c r="P283" cm="1">
        <f t="array" ref="P283">_xlfn.IFS(C283="Male", 1, C283="Female", 2, C283="Other", 3)</f>
        <v>2</v>
      </c>
      <c r="Q283" cm="1">
        <f t="array" ref="Q283">_xlfn.IFS(D283="Married",1, D283="Single",2,D283="Divorced",3,D283="Widowed",4)</f>
        <v>2</v>
      </c>
      <c r="R283">
        <f t="shared" si="44"/>
        <v>1</v>
      </c>
      <c r="S283">
        <f t="shared" si="45"/>
        <v>0</v>
      </c>
      <c r="T283">
        <f t="shared" si="46"/>
        <v>7</v>
      </c>
      <c r="U283">
        <f t="shared" si="47"/>
        <v>0</v>
      </c>
      <c r="V283">
        <f t="shared" si="48"/>
        <v>0</v>
      </c>
      <c r="W283">
        <f t="shared" si="49"/>
        <v>2</v>
      </c>
      <c r="X283">
        <f t="shared" si="50"/>
        <v>3</v>
      </c>
      <c r="Y283">
        <f t="shared" si="51"/>
        <v>0</v>
      </c>
      <c r="Z283">
        <f t="shared" si="52"/>
        <v>7</v>
      </c>
      <c r="AA283">
        <f t="shared" si="53"/>
        <v>1</v>
      </c>
      <c r="AB283">
        <f t="shared" si="54"/>
        <v>3</v>
      </c>
    </row>
    <row r="284" spans="1:28">
      <c r="A284">
        <v>283</v>
      </c>
      <c r="B284" s="3" t="s">
        <v>104</v>
      </c>
      <c r="C284" s="3" t="s">
        <v>92</v>
      </c>
      <c r="D284" s="3" t="s">
        <v>121</v>
      </c>
      <c r="E284" s="3" t="s">
        <v>116</v>
      </c>
      <c r="F284" s="3" t="s">
        <v>101</v>
      </c>
      <c r="G284" s="3" t="s">
        <v>110</v>
      </c>
      <c r="H284" s="3" t="s">
        <v>124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  <c r="P284" cm="1">
        <f t="array" ref="P284">_xlfn.IFS(C284="Male", 1, C284="Female", 2, C284="Other", 3)</f>
        <v>3</v>
      </c>
      <c r="Q284" cm="1">
        <f t="array" ref="Q284">_xlfn.IFS(D284="Married",1, D284="Single",2,D284="Divorced",3,D284="Widowed",4)</f>
        <v>2</v>
      </c>
      <c r="R284">
        <f t="shared" si="44"/>
        <v>1</v>
      </c>
      <c r="S284">
        <f t="shared" si="45"/>
        <v>0</v>
      </c>
      <c r="T284">
        <f t="shared" si="46"/>
        <v>2</v>
      </c>
      <c r="U284">
        <f t="shared" si="47"/>
        <v>5</v>
      </c>
      <c r="V284">
        <f t="shared" si="48"/>
        <v>3</v>
      </c>
      <c r="W284">
        <f t="shared" si="49"/>
        <v>0</v>
      </c>
      <c r="X284">
        <f t="shared" si="50"/>
        <v>3</v>
      </c>
      <c r="Y284">
        <f t="shared" si="51"/>
        <v>0</v>
      </c>
      <c r="Z284">
        <f t="shared" si="52"/>
        <v>6</v>
      </c>
      <c r="AA284">
        <f t="shared" si="53"/>
        <v>0</v>
      </c>
      <c r="AB284">
        <f t="shared" si="54"/>
        <v>0</v>
      </c>
    </row>
    <row r="285" spans="1:28">
      <c r="A285">
        <v>284</v>
      </c>
      <c r="B285" s="4" t="s">
        <v>98</v>
      </c>
      <c r="C285" s="4" t="s">
        <v>92</v>
      </c>
      <c r="D285" s="4" t="s">
        <v>121</v>
      </c>
      <c r="E285" s="4" t="s">
        <v>116</v>
      </c>
      <c r="F285" s="4" t="s">
        <v>101</v>
      </c>
      <c r="G285" s="4" t="s">
        <v>96</v>
      </c>
      <c r="H285" s="4" t="s">
        <v>120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  <c r="P285" cm="1">
        <f t="array" ref="P285">_xlfn.IFS(C285="Male", 1, C285="Female", 2, C285="Other", 3)</f>
        <v>3</v>
      </c>
      <c r="Q285" cm="1">
        <f t="array" ref="Q285">_xlfn.IFS(D285="Married",1, D285="Single",2,D285="Divorced",3,D285="Widowed",4)</f>
        <v>2</v>
      </c>
      <c r="R285">
        <f t="shared" si="44"/>
        <v>0</v>
      </c>
      <c r="S285">
        <f t="shared" si="45"/>
        <v>0</v>
      </c>
      <c r="T285">
        <f t="shared" si="46"/>
        <v>0</v>
      </c>
      <c r="U285">
        <f t="shared" si="47"/>
        <v>6</v>
      </c>
      <c r="V285">
        <f t="shared" si="48"/>
        <v>2</v>
      </c>
      <c r="W285">
        <f t="shared" si="49"/>
        <v>0</v>
      </c>
      <c r="X285">
        <f t="shared" si="50"/>
        <v>3</v>
      </c>
      <c r="Y285">
        <f t="shared" si="51"/>
        <v>1</v>
      </c>
      <c r="Z285">
        <f t="shared" si="52"/>
        <v>6</v>
      </c>
      <c r="AA285">
        <f t="shared" si="53"/>
        <v>0</v>
      </c>
      <c r="AB285">
        <f t="shared" si="54"/>
        <v>0</v>
      </c>
    </row>
    <row r="286" spans="1:28">
      <c r="A286">
        <v>285</v>
      </c>
      <c r="B286" s="3" t="s">
        <v>118</v>
      </c>
      <c r="C286" s="3" t="s">
        <v>108</v>
      </c>
      <c r="D286" s="3" t="s">
        <v>100</v>
      </c>
      <c r="E286" s="3" t="s">
        <v>94</v>
      </c>
      <c r="F286" s="3" t="s">
        <v>119</v>
      </c>
      <c r="G286" s="3" t="s">
        <v>102</v>
      </c>
      <c r="H286" s="3" t="s">
        <v>115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  <c r="P286" cm="1">
        <f t="array" ref="P286">_xlfn.IFS(C286="Male", 1, C286="Female", 2, C286="Other", 3)</f>
        <v>1</v>
      </c>
      <c r="Q286" cm="1">
        <f t="array" ref="Q286">_xlfn.IFS(D286="Married",1, D286="Single",2,D286="Divorced",3,D286="Widowed",4)</f>
        <v>3</v>
      </c>
      <c r="R286">
        <f t="shared" si="44"/>
        <v>0</v>
      </c>
      <c r="S286">
        <f t="shared" si="45"/>
        <v>1</v>
      </c>
      <c r="T286">
        <f t="shared" si="46"/>
        <v>7</v>
      </c>
      <c r="U286">
        <f t="shared" si="47"/>
        <v>2</v>
      </c>
      <c r="V286">
        <f t="shared" si="48"/>
        <v>3</v>
      </c>
      <c r="W286">
        <f t="shared" si="49"/>
        <v>0</v>
      </c>
      <c r="X286">
        <f t="shared" si="50"/>
        <v>1</v>
      </c>
      <c r="Y286">
        <f t="shared" si="51"/>
        <v>2</v>
      </c>
      <c r="Z286">
        <f t="shared" si="52"/>
        <v>1</v>
      </c>
      <c r="AA286">
        <f t="shared" si="53"/>
        <v>3</v>
      </c>
      <c r="AB286">
        <f t="shared" si="54"/>
        <v>0</v>
      </c>
    </row>
    <row r="287" spans="1:28">
      <c r="A287">
        <v>286</v>
      </c>
      <c r="B287" s="4" t="s">
        <v>123</v>
      </c>
      <c r="C287" s="4" t="s">
        <v>108</v>
      </c>
      <c r="D287" s="4" t="s">
        <v>100</v>
      </c>
      <c r="E287" s="4" t="s">
        <v>105</v>
      </c>
      <c r="F287" s="4" t="s">
        <v>122</v>
      </c>
      <c r="G287" s="4" t="s">
        <v>96</v>
      </c>
      <c r="H287" s="4" t="s">
        <v>124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  <c r="P287" cm="1">
        <f t="array" ref="P287">_xlfn.IFS(C287="Male", 1, C287="Female", 2, C287="Other", 3)</f>
        <v>1</v>
      </c>
      <c r="Q287" cm="1">
        <f t="array" ref="Q287">_xlfn.IFS(D287="Married",1, D287="Single",2,D287="Divorced",3,D287="Widowed",4)</f>
        <v>3</v>
      </c>
      <c r="R287">
        <f t="shared" si="44"/>
        <v>0</v>
      </c>
      <c r="S287">
        <f t="shared" si="45"/>
        <v>1</v>
      </c>
      <c r="T287">
        <f t="shared" si="46"/>
        <v>3</v>
      </c>
      <c r="U287">
        <f t="shared" si="47"/>
        <v>3</v>
      </c>
      <c r="V287">
        <f t="shared" si="48"/>
        <v>0</v>
      </c>
      <c r="W287">
        <f t="shared" si="49"/>
        <v>1</v>
      </c>
      <c r="X287">
        <f t="shared" si="50"/>
        <v>2</v>
      </c>
      <c r="Y287">
        <f t="shared" si="51"/>
        <v>0</v>
      </c>
      <c r="Z287">
        <f t="shared" si="52"/>
        <v>1</v>
      </c>
      <c r="AA287">
        <f t="shared" si="53"/>
        <v>2</v>
      </c>
      <c r="AB287">
        <f t="shared" si="54"/>
        <v>3</v>
      </c>
    </row>
    <row r="288" spans="1:28">
      <c r="A288">
        <v>287</v>
      </c>
      <c r="B288" s="3" t="s">
        <v>123</v>
      </c>
      <c r="C288" s="3" t="s">
        <v>99</v>
      </c>
      <c r="D288" s="3" t="s">
        <v>121</v>
      </c>
      <c r="E288" s="3" t="s">
        <v>114</v>
      </c>
      <c r="F288" s="3" t="s">
        <v>101</v>
      </c>
      <c r="G288" s="3" t="s">
        <v>96</v>
      </c>
      <c r="H288" s="3" t="s">
        <v>103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  <c r="P288" cm="1">
        <f t="array" ref="P288">_xlfn.IFS(C288="Male", 1, C288="Female", 2, C288="Other", 3)</f>
        <v>2</v>
      </c>
      <c r="Q288" cm="1">
        <f t="array" ref="Q288">_xlfn.IFS(D288="Married",1, D288="Single",2,D288="Divorced",3,D288="Widowed",4)</f>
        <v>2</v>
      </c>
      <c r="R288">
        <f t="shared" si="44"/>
        <v>0</v>
      </c>
      <c r="S288">
        <f t="shared" si="45"/>
        <v>1</v>
      </c>
      <c r="T288">
        <f t="shared" si="46"/>
        <v>5</v>
      </c>
      <c r="U288">
        <f t="shared" si="47"/>
        <v>5</v>
      </c>
      <c r="V288">
        <f t="shared" si="48"/>
        <v>3</v>
      </c>
      <c r="W288">
        <f t="shared" si="49"/>
        <v>1</v>
      </c>
      <c r="X288">
        <f t="shared" si="50"/>
        <v>1</v>
      </c>
      <c r="Y288">
        <f t="shared" si="51"/>
        <v>0</v>
      </c>
      <c r="Z288">
        <f t="shared" si="52"/>
        <v>5</v>
      </c>
      <c r="AA288">
        <f t="shared" si="53"/>
        <v>5</v>
      </c>
      <c r="AB288">
        <f t="shared" si="54"/>
        <v>2</v>
      </c>
    </row>
    <row r="289" spans="1:28">
      <c r="A289">
        <v>288</v>
      </c>
      <c r="B289" s="4" t="s">
        <v>111</v>
      </c>
      <c r="C289" s="4" t="s">
        <v>99</v>
      </c>
      <c r="D289" s="4" t="s">
        <v>113</v>
      </c>
      <c r="E289" s="4" t="s">
        <v>94</v>
      </c>
      <c r="F289" s="4" t="s">
        <v>119</v>
      </c>
      <c r="G289" s="4" t="s">
        <v>102</v>
      </c>
      <c r="H289" s="4" t="s">
        <v>97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  <c r="P289" cm="1">
        <f t="array" ref="P289">_xlfn.IFS(C289="Male", 1, C289="Female", 2, C289="Other", 3)</f>
        <v>2</v>
      </c>
      <c r="Q289" cm="1">
        <f t="array" ref="Q289">_xlfn.IFS(D289="Married",1, D289="Single",2,D289="Divorced",3,D289="Widowed",4)</f>
        <v>1</v>
      </c>
      <c r="R289">
        <f t="shared" si="44"/>
        <v>0</v>
      </c>
      <c r="S289">
        <f t="shared" si="45"/>
        <v>1</v>
      </c>
      <c r="T289">
        <f t="shared" si="46"/>
        <v>0</v>
      </c>
      <c r="U289">
        <f t="shared" si="47"/>
        <v>2</v>
      </c>
      <c r="V289">
        <f t="shared" si="48"/>
        <v>2</v>
      </c>
      <c r="W289">
        <f t="shared" si="49"/>
        <v>1</v>
      </c>
      <c r="X289">
        <f t="shared" si="50"/>
        <v>3</v>
      </c>
      <c r="Y289">
        <f t="shared" si="51"/>
        <v>2</v>
      </c>
      <c r="Z289">
        <f t="shared" si="52"/>
        <v>0</v>
      </c>
      <c r="AA289">
        <f t="shared" si="53"/>
        <v>4</v>
      </c>
      <c r="AB289">
        <f t="shared" si="54"/>
        <v>1</v>
      </c>
    </row>
    <row r="290" spans="1:28">
      <c r="A290">
        <v>289</v>
      </c>
      <c r="B290" s="3" t="s">
        <v>91</v>
      </c>
      <c r="C290" s="3" t="s">
        <v>92</v>
      </c>
      <c r="D290" s="3" t="s">
        <v>93</v>
      </c>
      <c r="E290" s="3" t="s">
        <v>114</v>
      </c>
      <c r="F290" s="3" t="s">
        <v>109</v>
      </c>
      <c r="G290" s="3" t="s">
        <v>102</v>
      </c>
      <c r="H290" s="3" t="s">
        <v>97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  <c r="P290" cm="1">
        <f t="array" ref="P290">_xlfn.IFS(C290="Male", 1, C290="Female", 2, C290="Other", 3)</f>
        <v>3</v>
      </c>
      <c r="Q290" cm="1">
        <f t="array" ref="Q290">_xlfn.IFS(D290="Married",1, D290="Single",2,D290="Divorced",3,D290="Widowed",4)</f>
        <v>4</v>
      </c>
      <c r="R290">
        <f t="shared" si="44"/>
        <v>0</v>
      </c>
      <c r="S290">
        <f t="shared" si="45"/>
        <v>1</v>
      </c>
      <c r="T290">
        <f t="shared" si="46"/>
        <v>8</v>
      </c>
      <c r="U290">
        <f t="shared" si="47"/>
        <v>2</v>
      </c>
      <c r="V290">
        <f t="shared" si="48"/>
        <v>0</v>
      </c>
      <c r="W290">
        <f t="shared" si="49"/>
        <v>2</v>
      </c>
      <c r="X290">
        <f t="shared" si="50"/>
        <v>2</v>
      </c>
      <c r="Y290">
        <f t="shared" si="51"/>
        <v>1</v>
      </c>
      <c r="Z290">
        <f t="shared" si="52"/>
        <v>2</v>
      </c>
      <c r="AA290">
        <f t="shared" si="53"/>
        <v>2</v>
      </c>
      <c r="AB290">
        <f t="shared" si="54"/>
        <v>3</v>
      </c>
    </row>
    <row r="291" spans="1:28">
      <c r="A291">
        <v>290</v>
      </c>
      <c r="B291" s="4" t="s">
        <v>125</v>
      </c>
      <c r="C291" s="4" t="s">
        <v>92</v>
      </c>
      <c r="D291" s="4" t="s">
        <v>113</v>
      </c>
      <c r="E291" s="4" t="s">
        <v>105</v>
      </c>
      <c r="F291" s="4" t="s">
        <v>106</v>
      </c>
      <c r="G291" s="4" t="s">
        <v>110</v>
      </c>
      <c r="H291" s="4" t="s">
        <v>112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  <c r="P291" cm="1">
        <f t="array" ref="P291">_xlfn.IFS(C291="Male", 1, C291="Female", 2, C291="Other", 3)</f>
        <v>3</v>
      </c>
      <c r="Q291" cm="1">
        <f t="array" ref="Q291">_xlfn.IFS(D291="Married",1, D291="Single",2,D291="Divorced",3,D291="Widowed",4)</f>
        <v>1</v>
      </c>
      <c r="R291">
        <f t="shared" si="44"/>
        <v>1</v>
      </c>
      <c r="S291">
        <f t="shared" si="45"/>
        <v>1</v>
      </c>
      <c r="T291">
        <f t="shared" si="46"/>
        <v>9</v>
      </c>
      <c r="U291">
        <f t="shared" si="47"/>
        <v>4</v>
      </c>
      <c r="V291">
        <f t="shared" si="48"/>
        <v>0</v>
      </c>
      <c r="W291">
        <f t="shared" si="49"/>
        <v>2</v>
      </c>
      <c r="X291">
        <f t="shared" si="50"/>
        <v>2</v>
      </c>
      <c r="Y291">
        <f t="shared" si="51"/>
        <v>2</v>
      </c>
      <c r="Z291">
        <f t="shared" si="52"/>
        <v>1</v>
      </c>
      <c r="AA291">
        <f t="shared" si="53"/>
        <v>1</v>
      </c>
      <c r="AB291">
        <f t="shared" si="54"/>
        <v>0</v>
      </c>
    </row>
    <row r="292" spans="1:28">
      <c r="A292">
        <v>291</v>
      </c>
      <c r="B292" s="3" t="s">
        <v>125</v>
      </c>
      <c r="C292" s="3" t="s">
        <v>108</v>
      </c>
      <c r="D292" s="3" t="s">
        <v>113</v>
      </c>
      <c r="E292" s="3" t="s">
        <v>116</v>
      </c>
      <c r="F292" s="3" t="s">
        <v>122</v>
      </c>
      <c r="G292" s="3" t="s">
        <v>102</v>
      </c>
      <c r="H292" s="3" t="s">
        <v>112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  <c r="P292" cm="1">
        <f t="array" ref="P292">_xlfn.IFS(C292="Male", 1, C292="Female", 2, C292="Other", 3)</f>
        <v>1</v>
      </c>
      <c r="Q292" cm="1">
        <f t="array" ref="Q292">_xlfn.IFS(D292="Married",1, D292="Single",2,D292="Divorced",3,D292="Widowed",4)</f>
        <v>1</v>
      </c>
      <c r="R292">
        <f t="shared" si="44"/>
        <v>0</v>
      </c>
      <c r="S292">
        <f t="shared" si="45"/>
        <v>0</v>
      </c>
      <c r="T292">
        <f t="shared" si="46"/>
        <v>7</v>
      </c>
      <c r="U292">
        <f t="shared" si="47"/>
        <v>0</v>
      </c>
      <c r="V292">
        <f t="shared" si="48"/>
        <v>1</v>
      </c>
      <c r="W292">
        <f t="shared" si="49"/>
        <v>1</v>
      </c>
      <c r="X292">
        <f t="shared" si="50"/>
        <v>1</v>
      </c>
      <c r="Y292">
        <f t="shared" si="51"/>
        <v>0</v>
      </c>
      <c r="Z292">
        <f t="shared" si="52"/>
        <v>3</v>
      </c>
      <c r="AA292">
        <f t="shared" si="53"/>
        <v>5</v>
      </c>
      <c r="AB292">
        <f t="shared" si="54"/>
        <v>1</v>
      </c>
    </row>
    <row r="293" spans="1:28">
      <c r="A293">
        <v>292</v>
      </c>
      <c r="B293" s="4" t="s">
        <v>98</v>
      </c>
      <c r="C293" s="4" t="s">
        <v>92</v>
      </c>
      <c r="D293" s="4" t="s">
        <v>113</v>
      </c>
      <c r="E293" s="4" t="s">
        <v>105</v>
      </c>
      <c r="F293" s="4" t="s">
        <v>117</v>
      </c>
      <c r="G293" s="4" t="s">
        <v>110</v>
      </c>
      <c r="H293" s="4" t="s">
        <v>107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  <c r="P293" cm="1">
        <f t="array" ref="P293">_xlfn.IFS(C293="Male", 1, C293="Female", 2, C293="Other", 3)</f>
        <v>3</v>
      </c>
      <c r="Q293" cm="1">
        <f t="array" ref="Q293">_xlfn.IFS(D293="Married",1, D293="Single",2,D293="Divorced",3,D293="Widowed",4)</f>
        <v>1</v>
      </c>
      <c r="R293">
        <f t="shared" si="44"/>
        <v>1</v>
      </c>
      <c r="S293">
        <f t="shared" si="45"/>
        <v>0</v>
      </c>
      <c r="T293">
        <f t="shared" si="46"/>
        <v>9</v>
      </c>
      <c r="U293">
        <f t="shared" si="47"/>
        <v>3</v>
      </c>
      <c r="V293">
        <f t="shared" si="48"/>
        <v>0</v>
      </c>
      <c r="W293">
        <f t="shared" si="49"/>
        <v>1</v>
      </c>
      <c r="X293">
        <f t="shared" si="50"/>
        <v>0</v>
      </c>
      <c r="Y293">
        <f t="shared" si="51"/>
        <v>1</v>
      </c>
      <c r="Z293">
        <f t="shared" si="52"/>
        <v>7</v>
      </c>
      <c r="AA293">
        <f t="shared" si="53"/>
        <v>5</v>
      </c>
      <c r="AB293">
        <f t="shared" si="54"/>
        <v>1</v>
      </c>
    </row>
    <row r="294" spans="1:28">
      <c r="A294">
        <v>293</v>
      </c>
      <c r="B294" s="3" t="s">
        <v>111</v>
      </c>
      <c r="C294" s="3" t="s">
        <v>99</v>
      </c>
      <c r="D294" s="3" t="s">
        <v>121</v>
      </c>
      <c r="E294" s="3" t="s">
        <v>94</v>
      </c>
      <c r="F294" s="3" t="s">
        <v>106</v>
      </c>
      <c r="G294" s="3" t="s">
        <v>110</v>
      </c>
      <c r="H294" s="3" t="s">
        <v>97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  <c r="P294" cm="1">
        <f t="array" ref="P294">_xlfn.IFS(C294="Male", 1, C294="Female", 2, C294="Other", 3)</f>
        <v>2</v>
      </c>
      <c r="Q294" cm="1">
        <f t="array" ref="Q294">_xlfn.IFS(D294="Married",1, D294="Single",2,D294="Divorced",3,D294="Widowed",4)</f>
        <v>2</v>
      </c>
      <c r="R294">
        <f t="shared" si="44"/>
        <v>1</v>
      </c>
      <c r="S294">
        <f t="shared" si="45"/>
        <v>1</v>
      </c>
      <c r="T294">
        <f t="shared" si="46"/>
        <v>1</v>
      </c>
      <c r="U294">
        <f t="shared" si="47"/>
        <v>6</v>
      </c>
      <c r="V294">
        <f t="shared" si="48"/>
        <v>3</v>
      </c>
      <c r="W294">
        <f t="shared" si="49"/>
        <v>0</v>
      </c>
      <c r="X294">
        <f t="shared" si="50"/>
        <v>1</v>
      </c>
      <c r="Y294">
        <f t="shared" si="51"/>
        <v>0</v>
      </c>
      <c r="Z294">
        <f t="shared" si="52"/>
        <v>3</v>
      </c>
      <c r="AA294">
        <f t="shared" si="53"/>
        <v>4</v>
      </c>
      <c r="AB294">
        <f t="shared" si="54"/>
        <v>2</v>
      </c>
    </row>
    <row r="295" spans="1:28">
      <c r="A295">
        <v>294</v>
      </c>
      <c r="B295" s="4" t="s">
        <v>123</v>
      </c>
      <c r="C295" s="4" t="s">
        <v>99</v>
      </c>
      <c r="D295" s="4" t="s">
        <v>100</v>
      </c>
      <c r="E295" s="4" t="s">
        <v>116</v>
      </c>
      <c r="F295" s="4" t="s">
        <v>122</v>
      </c>
      <c r="G295" s="4" t="s">
        <v>110</v>
      </c>
      <c r="H295" s="4" t="s">
        <v>115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  <c r="P295" cm="1">
        <f t="array" ref="P295">_xlfn.IFS(C295="Male", 1, C295="Female", 2, C295="Other", 3)</f>
        <v>2</v>
      </c>
      <c r="Q295" cm="1">
        <f t="array" ref="Q295">_xlfn.IFS(D295="Married",1, D295="Single",2,D295="Divorced",3,D295="Widowed",4)</f>
        <v>3</v>
      </c>
      <c r="R295">
        <f t="shared" si="44"/>
        <v>1</v>
      </c>
      <c r="S295">
        <f t="shared" si="45"/>
        <v>1</v>
      </c>
      <c r="T295">
        <f t="shared" si="46"/>
        <v>1</v>
      </c>
      <c r="U295">
        <f t="shared" si="47"/>
        <v>3</v>
      </c>
      <c r="V295">
        <f t="shared" si="48"/>
        <v>1</v>
      </c>
      <c r="W295">
        <f t="shared" si="49"/>
        <v>0</v>
      </c>
      <c r="X295">
        <f t="shared" si="50"/>
        <v>1</v>
      </c>
      <c r="Y295">
        <f t="shared" si="51"/>
        <v>1</v>
      </c>
      <c r="Z295">
        <f t="shared" si="52"/>
        <v>1</v>
      </c>
      <c r="AA295">
        <f t="shared" si="53"/>
        <v>5</v>
      </c>
      <c r="AB295">
        <f t="shared" si="54"/>
        <v>0</v>
      </c>
    </row>
    <row r="296" spans="1:28">
      <c r="A296">
        <v>295</v>
      </c>
      <c r="B296" s="3" t="s">
        <v>104</v>
      </c>
      <c r="C296" s="3" t="s">
        <v>108</v>
      </c>
      <c r="D296" s="3" t="s">
        <v>113</v>
      </c>
      <c r="E296" s="3" t="s">
        <v>94</v>
      </c>
      <c r="F296" s="3" t="s">
        <v>117</v>
      </c>
      <c r="G296" s="3" t="s">
        <v>102</v>
      </c>
      <c r="H296" s="3" t="s">
        <v>120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  <c r="P296" cm="1">
        <f t="array" ref="P296">_xlfn.IFS(C296="Male", 1, C296="Female", 2, C296="Other", 3)</f>
        <v>1</v>
      </c>
      <c r="Q296" cm="1">
        <f t="array" ref="Q296">_xlfn.IFS(D296="Married",1, D296="Single",2,D296="Divorced",3,D296="Widowed",4)</f>
        <v>1</v>
      </c>
      <c r="R296">
        <f t="shared" si="44"/>
        <v>0</v>
      </c>
      <c r="S296">
        <f t="shared" si="45"/>
        <v>1</v>
      </c>
      <c r="T296">
        <f t="shared" si="46"/>
        <v>6</v>
      </c>
      <c r="U296">
        <f t="shared" si="47"/>
        <v>4</v>
      </c>
      <c r="V296">
        <f t="shared" si="48"/>
        <v>3</v>
      </c>
      <c r="W296">
        <f t="shared" si="49"/>
        <v>1</v>
      </c>
      <c r="X296">
        <f t="shared" si="50"/>
        <v>3</v>
      </c>
      <c r="Y296">
        <f t="shared" si="51"/>
        <v>2</v>
      </c>
      <c r="Z296">
        <f t="shared" si="52"/>
        <v>2</v>
      </c>
      <c r="AA296">
        <f t="shared" si="53"/>
        <v>6</v>
      </c>
      <c r="AB296">
        <f t="shared" si="54"/>
        <v>2</v>
      </c>
    </row>
    <row r="297" spans="1:28">
      <c r="A297">
        <v>296</v>
      </c>
      <c r="B297" s="4" t="s">
        <v>111</v>
      </c>
      <c r="C297" s="4" t="s">
        <v>99</v>
      </c>
      <c r="D297" s="4" t="s">
        <v>121</v>
      </c>
      <c r="E297" s="4" t="s">
        <v>94</v>
      </c>
      <c r="F297" s="4" t="s">
        <v>106</v>
      </c>
      <c r="G297" s="4" t="s">
        <v>96</v>
      </c>
      <c r="H297" s="4" t="s">
        <v>103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  <c r="P297" cm="1">
        <f t="array" ref="P297">_xlfn.IFS(C297="Male", 1, C297="Female", 2, C297="Other", 3)</f>
        <v>2</v>
      </c>
      <c r="Q297" cm="1">
        <f t="array" ref="Q297">_xlfn.IFS(D297="Married",1, D297="Single",2,D297="Divorced",3,D297="Widowed",4)</f>
        <v>2</v>
      </c>
      <c r="R297">
        <f t="shared" si="44"/>
        <v>0</v>
      </c>
      <c r="S297">
        <f t="shared" si="45"/>
        <v>0</v>
      </c>
      <c r="T297">
        <f t="shared" si="46"/>
        <v>8</v>
      </c>
      <c r="U297">
        <f t="shared" si="47"/>
        <v>1</v>
      </c>
      <c r="V297">
        <f t="shared" si="48"/>
        <v>0</v>
      </c>
      <c r="W297">
        <f t="shared" si="49"/>
        <v>2</v>
      </c>
      <c r="X297">
        <f t="shared" si="50"/>
        <v>0</v>
      </c>
      <c r="Y297">
        <f t="shared" si="51"/>
        <v>0</v>
      </c>
      <c r="Z297">
        <f t="shared" si="52"/>
        <v>4</v>
      </c>
      <c r="AA297">
        <f t="shared" si="53"/>
        <v>5</v>
      </c>
      <c r="AB297">
        <f t="shared" si="54"/>
        <v>2</v>
      </c>
    </row>
    <row r="298" spans="1:28">
      <c r="A298">
        <v>297</v>
      </c>
      <c r="B298" s="3" t="s">
        <v>98</v>
      </c>
      <c r="C298" s="3" t="s">
        <v>99</v>
      </c>
      <c r="D298" s="3" t="s">
        <v>113</v>
      </c>
      <c r="E298" s="3" t="s">
        <v>105</v>
      </c>
      <c r="F298" s="3" t="s">
        <v>122</v>
      </c>
      <c r="G298" s="3" t="s">
        <v>110</v>
      </c>
      <c r="H298" s="3" t="s">
        <v>112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  <c r="P298" cm="1">
        <f t="array" ref="P298">_xlfn.IFS(C298="Male", 1, C298="Female", 2, C298="Other", 3)</f>
        <v>2</v>
      </c>
      <c r="Q298" cm="1">
        <f t="array" ref="Q298">_xlfn.IFS(D298="Married",1, D298="Single",2,D298="Divorced",3,D298="Widowed",4)</f>
        <v>1</v>
      </c>
      <c r="R298">
        <f t="shared" si="44"/>
        <v>1</v>
      </c>
      <c r="S298">
        <f t="shared" si="45"/>
        <v>1</v>
      </c>
      <c r="T298">
        <f t="shared" si="46"/>
        <v>0</v>
      </c>
      <c r="U298">
        <f t="shared" si="47"/>
        <v>1</v>
      </c>
      <c r="V298">
        <f t="shared" si="48"/>
        <v>1</v>
      </c>
      <c r="W298">
        <f t="shared" si="49"/>
        <v>0</v>
      </c>
      <c r="X298">
        <f t="shared" si="50"/>
        <v>0</v>
      </c>
      <c r="Y298">
        <f t="shared" si="51"/>
        <v>1</v>
      </c>
      <c r="Z298">
        <f t="shared" si="52"/>
        <v>4</v>
      </c>
      <c r="AA298">
        <f t="shared" si="53"/>
        <v>3</v>
      </c>
      <c r="AB298">
        <f t="shared" si="54"/>
        <v>1</v>
      </c>
    </row>
    <row r="299" spans="1:28">
      <c r="A299">
        <v>298</v>
      </c>
      <c r="B299" s="4" t="s">
        <v>98</v>
      </c>
      <c r="C299" s="4" t="s">
        <v>99</v>
      </c>
      <c r="D299" s="4" t="s">
        <v>113</v>
      </c>
      <c r="E299" s="4" t="s">
        <v>94</v>
      </c>
      <c r="F299" s="4" t="s">
        <v>106</v>
      </c>
      <c r="G299" s="4" t="s">
        <v>96</v>
      </c>
      <c r="H299" s="4" t="s">
        <v>115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  <c r="P299" cm="1">
        <f t="array" ref="P299">_xlfn.IFS(C299="Male", 1, C299="Female", 2, C299="Other", 3)</f>
        <v>2</v>
      </c>
      <c r="Q299" cm="1">
        <f t="array" ref="Q299">_xlfn.IFS(D299="Married",1, D299="Single",2,D299="Divorced",3,D299="Widowed",4)</f>
        <v>1</v>
      </c>
      <c r="R299">
        <f t="shared" si="44"/>
        <v>0</v>
      </c>
      <c r="S299">
        <f t="shared" si="45"/>
        <v>1</v>
      </c>
      <c r="T299">
        <f t="shared" si="46"/>
        <v>8</v>
      </c>
      <c r="U299">
        <f t="shared" si="47"/>
        <v>2</v>
      </c>
      <c r="V299">
        <f t="shared" si="48"/>
        <v>2</v>
      </c>
      <c r="W299">
        <f t="shared" si="49"/>
        <v>1</v>
      </c>
      <c r="X299">
        <f t="shared" si="50"/>
        <v>1</v>
      </c>
      <c r="Y299">
        <f t="shared" si="51"/>
        <v>0</v>
      </c>
      <c r="Z299">
        <f t="shared" si="52"/>
        <v>0</v>
      </c>
      <c r="AA299">
        <f t="shared" si="53"/>
        <v>6</v>
      </c>
      <c r="AB299">
        <f t="shared" si="54"/>
        <v>3</v>
      </c>
    </row>
    <row r="300" spans="1:28">
      <c r="A300">
        <v>299</v>
      </c>
      <c r="B300" s="3" t="s">
        <v>111</v>
      </c>
      <c r="C300" s="3" t="s">
        <v>99</v>
      </c>
      <c r="D300" s="3" t="s">
        <v>121</v>
      </c>
      <c r="E300" s="3" t="s">
        <v>105</v>
      </c>
      <c r="F300" s="3" t="s">
        <v>106</v>
      </c>
      <c r="G300" s="3" t="s">
        <v>96</v>
      </c>
      <c r="H300" s="3" t="s">
        <v>103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  <c r="P300" cm="1">
        <f t="array" ref="P300">_xlfn.IFS(C300="Male", 1, C300="Female", 2, C300="Other", 3)</f>
        <v>2</v>
      </c>
      <c r="Q300" cm="1">
        <f t="array" ref="Q300">_xlfn.IFS(D300="Married",1, D300="Single",2,D300="Divorced",3,D300="Widowed",4)</f>
        <v>2</v>
      </c>
      <c r="R300">
        <f t="shared" si="44"/>
        <v>0</v>
      </c>
      <c r="S300">
        <f t="shared" si="45"/>
        <v>1</v>
      </c>
      <c r="T300">
        <f t="shared" si="46"/>
        <v>7</v>
      </c>
      <c r="U300">
        <f t="shared" si="47"/>
        <v>5</v>
      </c>
      <c r="V300">
        <f t="shared" si="48"/>
        <v>1</v>
      </c>
      <c r="W300">
        <f t="shared" si="49"/>
        <v>1</v>
      </c>
      <c r="X300">
        <f t="shared" si="50"/>
        <v>3</v>
      </c>
      <c r="Y300">
        <f t="shared" si="51"/>
        <v>1</v>
      </c>
      <c r="Z300">
        <f t="shared" si="52"/>
        <v>3</v>
      </c>
      <c r="AA300">
        <f t="shared" si="53"/>
        <v>5</v>
      </c>
      <c r="AB300">
        <f t="shared" si="54"/>
        <v>2</v>
      </c>
    </row>
    <row r="301" spans="1:28">
      <c r="A301">
        <v>300</v>
      </c>
      <c r="B301" s="4" t="s">
        <v>98</v>
      </c>
      <c r="C301" s="4" t="s">
        <v>108</v>
      </c>
      <c r="D301" s="4" t="s">
        <v>100</v>
      </c>
      <c r="E301" s="4" t="s">
        <v>116</v>
      </c>
      <c r="F301" s="4" t="s">
        <v>117</v>
      </c>
      <c r="G301" s="4" t="s">
        <v>102</v>
      </c>
      <c r="H301" s="4" t="s">
        <v>103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  <c r="P301" cm="1">
        <f t="array" ref="P301">_xlfn.IFS(C301="Male", 1, C301="Female", 2, C301="Other", 3)</f>
        <v>1</v>
      </c>
      <c r="Q301" cm="1">
        <f t="array" ref="Q301">_xlfn.IFS(D301="Married",1, D301="Single",2,D301="Divorced",3,D301="Widowed",4)</f>
        <v>3</v>
      </c>
      <c r="R301">
        <f t="shared" si="44"/>
        <v>0</v>
      </c>
      <c r="S301">
        <f t="shared" si="45"/>
        <v>0</v>
      </c>
      <c r="T301">
        <f t="shared" si="46"/>
        <v>3</v>
      </c>
      <c r="U301">
        <f t="shared" si="47"/>
        <v>5</v>
      </c>
      <c r="V301">
        <f t="shared" si="48"/>
        <v>1</v>
      </c>
      <c r="W301">
        <f t="shared" si="49"/>
        <v>2</v>
      </c>
      <c r="X301">
        <f t="shared" si="50"/>
        <v>2</v>
      </c>
      <c r="Y301">
        <f t="shared" si="51"/>
        <v>0</v>
      </c>
      <c r="Z301">
        <f t="shared" si="52"/>
        <v>7</v>
      </c>
      <c r="AA301">
        <f t="shared" si="53"/>
        <v>5</v>
      </c>
      <c r="AB301">
        <f t="shared" si="54"/>
        <v>1</v>
      </c>
    </row>
    <row r="302" spans="1:28">
      <c r="A302">
        <v>301</v>
      </c>
      <c r="B302" s="3" t="s">
        <v>111</v>
      </c>
      <c r="C302" s="3" t="s">
        <v>108</v>
      </c>
      <c r="D302" s="3" t="s">
        <v>100</v>
      </c>
      <c r="E302" s="3" t="s">
        <v>105</v>
      </c>
      <c r="F302" s="3" t="s">
        <v>106</v>
      </c>
      <c r="G302" s="3" t="s">
        <v>96</v>
      </c>
      <c r="H302" s="3" t="s">
        <v>120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  <c r="P302" cm="1">
        <f t="array" ref="P302">_xlfn.IFS(C302="Male", 1, C302="Female", 2, C302="Other", 3)</f>
        <v>1</v>
      </c>
      <c r="Q302" cm="1">
        <f t="array" ref="Q302">_xlfn.IFS(D302="Married",1, D302="Single",2,D302="Divorced",3,D302="Widowed",4)</f>
        <v>3</v>
      </c>
      <c r="R302">
        <f t="shared" si="44"/>
        <v>0</v>
      </c>
      <c r="S302">
        <f t="shared" si="45"/>
        <v>1</v>
      </c>
      <c r="T302">
        <f t="shared" si="46"/>
        <v>4</v>
      </c>
      <c r="U302">
        <f t="shared" si="47"/>
        <v>5</v>
      </c>
      <c r="V302">
        <f t="shared" si="48"/>
        <v>0</v>
      </c>
      <c r="W302">
        <f t="shared" si="49"/>
        <v>2</v>
      </c>
      <c r="X302">
        <f t="shared" si="50"/>
        <v>2</v>
      </c>
      <c r="Y302">
        <f t="shared" si="51"/>
        <v>2</v>
      </c>
      <c r="Z302">
        <f t="shared" si="52"/>
        <v>6</v>
      </c>
      <c r="AA302">
        <f t="shared" si="53"/>
        <v>0</v>
      </c>
      <c r="AB302">
        <f t="shared" si="54"/>
        <v>0</v>
      </c>
    </row>
    <row r="303" spans="1:28">
      <c r="A303">
        <v>302</v>
      </c>
      <c r="B303" s="4" t="s">
        <v>118</v>
      </c>
      <c r="C303" s="4" t="s">
        <v>92</v>
      </c>
      <c r="D303" s="4" t="s">
        <v>93</v>
      </c>
      <c r="E303" s="4" t="s">
        <v>116</v>
      </c>
      <c r="F303" s="4" t="s">
        <v>106</v>
      </c>
      <c r="G303" s="4" t="s">
        <v>96</v>
      </c>
      <c r="H303" s="4" t="s">
        <v>107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  <c r="P303" cm="1">
        <f t="array" ref="P303">_xlfn.IFS(C303="Male", 1, C303="Female", 2, C303="Other", 3)</f>
        <v>3</v>
      </c>
      <c r="Q303" cm="1">
        <f t="array" ref="Q303">_xlfn.IFS(D303="Married",1, D303="Single",2,D303="Divorced",3,D303="Widowed",4)</f>
        <v>4</v>
      </c>
      <c r="R303">
        <f t="shared" si="44"/>
        <v>0</v>
      </c>
      <c r="S303">
        <f t="shared" si="45"/>
        <v>0</v>
      </c>
      <c r="T303">
        <f t="shared" si="46"/>
        <v>2</v>
      </c>
      <c r="U303">
        <f t="shared" si="47"/>
        <v>1</v>
      </c>
      <c r="V303">
        <f t="shared" si="48"/>
        <v>2</v>
      </c>
      <c r="W303">
        <f t="shared" si="49"/>
        <v>2</v>
      </c>
      <c r="X303">
        <f t="shared" si="50"/>
        <v>3</v>
      </c>
      <c r="Y303">
        <f t="shared" si="51"/>
        <v>0</v>
      </c>
      <c r="Z303">
        <f t="shared" si="52"/>
        <v>6</v>
      </c>
      <c r="AA303">
        <f t="shared" si="53"/>
        <v>0</v>
      </c>
      <c r="AB303">
        <f t="shared" si="54"/>
        <v>2</v>
      </c>
    </row>
    <row r="304" spans="1:28">
      <c r="A304">
        <v>303</v>
      </c>
      <c r="B304" s="3" t="s">
        <v>111</v>
      </c>
      <c r="C304" s="3" t="s">
        <v>99</v>
      </c>
      <c r="D304" s="3" t="s">
        <v>121</v>
      </c>
      <c r="E304" s="3" t="s">
        <v>105</v>
      </c>
      <c r="F304" s="3" t="s">
        <v>117</v>
      </c>
      <c r="G304" s="3" t="s">
        <v>102</v>
      </c>
      <c r="H304" s="3" t="s">
        <v>97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  <c r="P304" cm="1">
        <f t="array" ref="P304">_xlfn.IFS(C304="Male", 1, C304="Female", 2, C304="Other", 3)</f>
        <v>2</v>
      </c>
      <c r="Q304" cm="1">
        <f t="array" ref="Q304">_xlfn.IFS(D304="Married",1, D304="Single",2,D304="Divorced",3,D304="Widowed",4)</f>
        <v>2</v>
      </c>
      <c r="R304">
        <f t="shared" si="44"/>
        <v>0</v>
      </c>
      <c r="S304">
        <f t="shared" si="45"/>
        <v>0</v>
      </c>
      <c r="T304">
        <f t="shared" si="46"/>
        <v>9</v>
      </c>
      <c r="U304">
        <f t="shared" si="47"/>
        <v>6</v>
      </c>
      <c r="V304">
        <f t="shared" si="48"/>
        <v>1</v>
      </c>
      <c r="W304">
        <f t="shared" si="49"/>
        <v>1</v>
      </c>
      <c r="X304">
        <f t="shared" si="50"/>
        <v>4</v>
      </c>
      <c r="Y304">
        <f t="shared" si="51"/>
        <v>0</v>
      </c>
      <c r="Z304">
        <f t="shared" si="52"/>
        <v>3</v>
      </c>
      <c r="AA304">
        <f t="shared" si="53"/>
        <v>5</v>
      </c>
      <c r="AB304">
        <f t="shared" si="54"/>
        <v>3</v>
      </c>
    </row>
    <row r="305" spans="1:28">
      <c r="A305">
        <v>304</v>
      </c>
      <c r="B305" s="4" t="s">
        <v>91</v>
      </c>
      <c r="C305" s="4" t="s">
        <v>92</v>
      </c>
      <c r="D305" s="4" t="s">
        <v>93</v>
      </c>
      <c r="E305" s="4" t="s">
        <v>114</v>
      </c>
      <c r="F305" s="4" t="s">
        <v>109</v>
      </c>
      <c r="G305" s="4" t="s">
        <v>110</v>
      </c>
      <c r="H305" s="4" t="s">
        <v>120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  <c r="P305" cm="1">
        <f t="array" ref="P305">_xlfn.IFS(C305="Male", 1, C305="Female", 2, C305="Other", 3)</f>
        <v>3</v>
      </c>
      <c r="Q305" cm="1">
        <f t="array" ref="Q305">_xlfn.IFS(D305="Married",1, D305="Single",2,D305="Divorced",3,D305="Widowed",4)</f>
        <v>4</v>
      </c>
      <c r="R305">
        <f t="shared" si="44"/>
        <v>1</v>
      </c>
      <c r="S305">
        <f t="shared" si="45"/>
        <v>0</v>
      </c>
      <c r="T305">
        <f t="shared" si="46"/>
        <v>6</v>
      </c>
      <c r="U305">
        <f t="shared" si="47"/>
        <v>5</v>
      </c>
      <c r="V305">
        <f t="shared" si="48"/>
        <v>1</v>
      </c>
      <c r="W305">
        <f t="shared" si="49"/>
        <v>1</v>
      </c>
      <c r="X305">
        <f t="shared" si="50"/>
        <v>2</v>
      </c>
      <c r="Y305">
        <f t="shared" si="51"/>
        <v>1</v>
      </c>
      <c r="Z305">
        <f t="shared" si="52"/>
        <v>2</v>
      </c>
      <c r="AA305">
        <f t="shared" si="53"/>
        <v>5</v>
      </c>
      <c r="AB305">
        <f t="shared" si="54"/>
        <v>0</v>
      </c>
    </row>
    <row r="306" spans="1:28">
      <c r="A306">
        <v>305</v>
      </c>
      <c r="B306" s="3" t="s">
        <v>111</v>
      </c>
      <c r="C306" s="3" t="s">
        <v>108</v>
      </c>
      <c r="D306" s="3" t="s">
        <v>93</v>
      </c>
      <c r="E306" s="3" t="s">
        <v>114</v>
      </c>
      <c r="F306" s="3" t="s">
        <v>101</v>
      </c>
      <c r="G306" s="3" t="s">
        <v>96</v>
      </c>
      <c r="H306" s="3" t="s">
        <v>115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  <c r="P306" cm="1">
        <f t="array" ref="P306">_xlfn.IFS(C306="Male", 1, C306="Female", 2, C306="Other", 3)</f>
        <v>1</v>
      </c>
      <c r="Q306" cm="1">
        <f t="array" ref="Q306">_xlfn.IFS(D306="Married",1, D306="Single",2,D306="Divorced",3,D306="Widowed",4)</f>
        <v>4</v>
      </c>
      <c r="R306">
        <f t="shared" si="44"/>
        <v>0</v>
      </c>
      <c r="S306">
        <f t="shared" si="45"/>
        <v>0</v>
      </c>
      <c r="T306">
        <f t="shared" si="46"/>
        <v>6</v>
      </c>
      <c r="U306">
        <f t="shared" si="47"/>
        <v>5</v>
      </c>
      <c r="V306">
        <f t="shared" si="48"/>
        <v>3</v>
      </c>
      <c r="W306">
        <f t="shared" si="49"/>
        <v>0</v>
      </c>
      <c r="X306">
        <f t="shared" si="50"/>
        <v>4</v>
      </c>
      <c r="Y306">
        <f t="shared" si="51"/>
        <v>0</v>
      </c>
      <c r="Z306">
        <f t="shared" si="52"/>
        <v>6</v>
      </c>
      <c r="AA306">
        <f t="shared" si="53"/>
        <v>5</v>
      </c>
      <c r="AB306">
        <f t="shared" si="54"/>
        <v>1</v>
      </c>
    </row>
    <row r="307" spans="1:28">
      <c r="A307">
        <v>306</v>
      </c>
      <c r="B307" s="4" t="s">
        <v>98</v>
      </c>
      <c r="C307" s="4" t="s">
        <v>108</v>
      </c>
      <c r="D307" s="4" t="s">
        <v>93</v>
      </c>
      <c r="E307" s="4" t="s">
        <v>94</v>
      </c>
      <c r="F307" s="4" t="s">
        <v>95</v>
      </c>
      <c r="G307" s="4" t="s">
        <v>102</v>
      </c>
      <c r="H307" s="4" t="s">
        <v>107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  <c r="P307" cm="1">
        <f t="array" ref="P307">_xlfn.IFS(C307="Male", 1, C307="Female", 2, C307="Other", 3)</f>
        <v>1</v>
      </c>
      <c r="Q307" cm="1">
        <f t="array" ref="Q307">_xlfn.IFS(D307="Married",1, D307="Single",2,D307="Divorced",3,D307="Widowed",4)</f>
        <v>4</v>
      </c>
      <c r="R307">
        <f t="shared" si="44"/>
        <v>0</v>
      </c>
      <c r="S307">
        <f t="shared" si="45"/>
        <v>1</v>
      </c>
      <c r="T307">
        <f t="shared" si="46"/>
        <v>0</v>
      </c>
      <c r="U307">
        <f t="shared" si="47"/>
        <v>1</v>
      </c>
      <c r="V307">
        <f t="shared" si="48"/>
        <v>2</v>
      </c>
      <c r="W307">
        <f t="shared" si="49"/>
        <v>0</v>
      </c>
      <c r="X307">
        <f t="shared" si="50"/>
        <v>3</v>
      </c>
      <c r="Y307">
        <f t="shared" si="51"/>
        <v>1</v>
      </c>
      <c r="Z307">
        <f t="shared" si="52"/>
        <v>4</v>
      </c>
      <c r="AA307">
        <f t="shared" si="53"/>
        <v>1</v>
      </c>
      <c r="AB307">
        <f t="shared" si="54"/>
        <v>0</v>
      </c>
    </row>
    <row r="308" spans="1:28">
      <c r="A308">
        <v>307</v>
      </c>
      <c r="B308" s="3" t="s">
        <v>91</v>
      </c>
      <c r="C308" s="3" t="s">
        <v>108</v>
      </c>
      <c r="D308" s="3" t="s">
        <v>100</v>
      </c>
      <c r="E308" s="3" t="s">
        <v>105</v>
      </c>
      <c r="F308" s="3" t="s">
        <v>119</v>
      </c>
      <c r="G308" s="3" t="s">
        <v>96</v>
      </c>
      <c r="H308" s="3" t="s">
        <v>115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  <c r="P308" cm="1">
        <f t="array" ref="P308">_xlfn.IFS(C308="Male", 1, C308="Female", 2, C308="Other", 3)</f>
        <v>1</v>
      </c>
      <c r="Q308" cm="1">
        <f t="array" ref="Q308">_xlfn.IFS(D308="Married",1, D308="Single",2,D308="Divorced",3,D308="Widowed",4)</f>
        <v>3</v>
      </c>
      <c r="R308">
        <f t="shared" si="44"/>
        <v>0</v>
      </c>
      <c r="S308">
        <f t="shared" si="45"/>
        <v>1</v>
      </c>
      <c r="T308">
        <f t="shared" si="46"/>
        <v>6</v>
      </c>
      <c r="U308">
        <f t="shared" si="47"/>
        <v>1</v>
      </c>
      <c r="V308">
        <f t="shared" si="48"/>
        <v>1</v>
      </c>
      <c r="W308">
        <f t="shared" si="49"/>
        <v>1</v>
      </c>
      <c r="X308">
        <f t="shared" si="50"/>
        <v>1</v>
      </c>
      <c r="Y308">
        <f t="shared" si="51"/>
        <v>1</v>
      </c>
      <c r="Z308">
        <f t="shared" si="52"/>
        <v>6</v>
      </c>
      <c r="AA308">
        <f t="shared" si="53"/>
        <v>5</v>
      </c>
      <c r="AB308">
        <f t="shared" si="54"/>
        <v>1</v>
      </c>
    </row>
    <row r="309" spans="1:28">
      <c r="A309">
        <v>308</v>
      </c>
      <c r="B309" s="4" t="s">
        <v>98</v>
      </c>
      <c r="C309" s="4" t="s">
        <v>108</v>
      </c>
      <c r="D309" s="4" t="s">
        <v>121</v>
      </c>
      <c r="E309" s="4" t="s">
        <v>105</v>
      </c>
      <c r="F309" s="4" t="s">
        <v>95</v>
      </c>
      <c r="G309" s="4" t="s">
        <v>96</v>
      </c>
      <c r="H309" s="4" t="s">
        <v>107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  <c r="P309" cm="1">
        <f t="array" ref="P309">_xlfn.IFS(C309="Male", 1, C309="Female", 2, C309="Other", 3)</f>
        <v>1</v>
      </c>
      <c r="Q309" cm="1">
        <f t="array" ref="Q309">_xlfn.IFS(D309="Married",1, D309="Single",2,D309="Divorced",3,D309="Widowed",4)</f>
        <v>2</v>
      </c>
      <c r="R309">
        <f t="shared" si="44"/>
        <v>0</v>
      </c>
      <c r="S309">
        <f t="shared" si="45"/>
        <v>1</v>
      </c>
      <c r="T309">
        <f t="shared" si="46"/>
        <v>5</v>
      </c>
      <c r="U309">
        <f t="shared" si="47"/>
        <v>5</v>
      </c>
      <c r="V309">
        <f t="shared" si="48"/>
        <v>2</v>
      </c>
      <c r="W309">
        <f t="shared" si="49"/>
        <v>1</v>
      </c>
      <c r="X309">
        <f t="shared" si="50"/>
        <v>4</v>
      </c>
      <c r="Y309">
        <f t="shared" si="51"/>
        <v>0</v>
      </c>
      <c r="Z309">
        <f t="shared" si="52"/>
        <v>3</v>
      </c>
      <c r="AA309">
        <f t="shared" si="53"/>
        <v>2</v>
      </c>
      <c r="AB309">
        <f t="shared" si="54"/>
        <v>3</v>
      </c>
    </row>
    <row r="310" spans="1:28">
      <c r="A310">
        <v>309</v>
      </c>
      <c r="B310" s="3" t="s">
        <v>125</v>
      </c>
      <c r="C310" s="3" t="s">
        <v>108</v>
      </c>
      <c r="D310" s="3" t="s">
        <v>93</v>
      </c>
      <c r="E310" s="3" t="s">
        <v>116</v>
      </c>
      <c r="F310" s="3" t="s">
        <v>95</v>
      </c>
      <c r="G310" s="3" t="s">
        <v>110</v>
      </c>
      <c r="H310" s="3" t="s">
        <v>112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  <c r="P310" cm="1">
        <f t="array" ref="P310">_xlfn.IFS(C310="Male", 1, C310="Female", 2, C310="Other", 3)</f>
        <v>1</v>
      </c>
      <c r="Q310" cm="1">
        <f t="array" ref="Q310">_xlfn.IFS(D310="Married",1, D310="Single",2,D310="Divorced",3,D310="Widowed",4)</f>
        <v>4</v>
      </c>
      <c r="R310">
        <f t="shared" si="44"/>
        <v>1</v>
      </c>
      <c r="S310">
        <f t="shared" si="45"/>
        <v>0</v>
      </c>
      <c r="T310">
        <f t="shared" si="46"/>
        <v>7</v>
      </c>
      <c r="U310">
        <f t="shared" si="47"/>
        <v>0</v>
      </c>
      <c r="V310">
        <f t="shared" si="48"/>
        <v>2</v>
      </c>
      <c r="W310">
        <f t="shared" si="49"/>
        <v>0</v>
      </c>
      <c r="X310">
        <f t="shared" si="50"/>
        <v>3</v>
      </c>
      <c r="Y310">
        <f t="shared" si="51"/>
        <v>2</v>
      </c>
      <c r="Z310">
        <f t="shared" si="52"/>
        <v>1</v>
      </c>
      <c r="AA310">
        <f t="shared" si="53"/>
        <v>2</v>
      </c>
      <c r="AB310">
        <f t="shared" si="54"/>
        <v>2</v>
      </c>
    </row>
    <row r="311" spans="1:28">
      <c r="A311">
        <v>310</v>
      </c>
      <c r="B311" s="4" t="s">
        <v>125</v>
      </c>
      <c r="C311" s="4" t="s">
        <v>108</v>
      </c>
      <c r="D311" s="4" t="s">
        <v>121</v>
      </c>
      <c r="E311" s="4" t="s">
        <v>94</v>
      </c>
      <c r="F311" s="4" t="s">
        <v>122</v>
      </c>
      <c r="G311" s="4" t="s">
        <v>96</v>
      </c>
      <c r="H311" s="4" t="s">
        <v>115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  <c r="P311" cm="1">
        <f t="array" ref="P311">_xlfn.IFS(C311="Male", 1, C311="Female", 2, C311="Other", 3)</f>
        <v>1</v>
      </c>
      <c r="Q311" cm="1">
        <f t="array" ref="Q311">_xlfn.IFS(D311="Married",1, D311="Single",2,D311="Divorced",3,D311="Widowed",4)</f>
        <v>2</v>
      </c>
      <c r="R311">
        <f t="shared" si="44"/>
        <v>0</v>
      </c>
      <c r="S311">
        <f t="shared" si="45"/>
        <v>0</v>
      </c>
      <c r="T311">
        <f t="shared" si="46"/>
        <v>6</v>
      </c>
      <c r="U311">
        <f t="shared" si="47"/>
        <v>3</v>
      </c>
      <c r="V311">
        <f t="shared" si="48"/>
        <v>3</v>
      </c>
      <c r="W311">
        <f t="shared" si="49"/>
        <v>2</v>
      </c>
      <c r="X311">
        <f t="shared" si="50"/>
        <v>4</v>
      </c>
      <c r="Y311">
        <f t="shared" si="51"/>
        <v>2</v>
      </c>
      <c r="Z311">
        <f t="shared" si="52"/>
        <v>2</v>
      </c>
      <c r="AA311">
        <f t="shared" si="53"/>
        <v>4</v>
      </c>
      <c r="AB311">
        <f t="shared" si="54"/>
        <v>0</v>
      </c>
    </row>
    <row r="312" spans="1:28">
      <c r="A312">
        <v>311</v>
      </c>
      <c r="B312" s="3" t="s">
        <v>91</v>
      </c>
      <c r="C312" s="3" t="s">
        <v>108</v>
      </c>
      <c r="D312" s="3" t="s">
        <v>121</v>
      </c>
      <c r="E312" s="3" t="s">
        <v>105</v>
      </c>
      <c r="F312" s="3" t="s">
        <v>101</v>
      </c>
      <c r="G312" s="3" t="s">
        <v>102</v>
      </c>
      <c r="H312" s="3" t="s">
        <v>120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  <c r="P312" cm="1">
        <f t="array" ref="P312">_xlfn.IFS(C312="Male", 1, C312="Female", 2, C312="Other", 3)</f>
        <v>1</v>
      </c>
      <c r="Q312" cm="1">
        <f t="array" ref="Q312">_xlfn.IFS(D312="Married",1, D312="Single",2,D312="Divorced",3,D312="Widowed",4)</f>
        <v>2</v>
      </c>
      <c r="R312">
        <f t="shared" si="44"/>
        <v>0</v>
      </c>
      <c r="S312">
        <f t="shared" si="45"/>
        <v>1</v>
      </c>
      <c r="T312">
        <f t="shared" si="46"/>
        <v>2</v>
      </c>
      <c r="U312">
        <f t="shared" si="47"/>
        <v>6</v>
      </c>
      <c r="V312">
        <f t="shared" si="48"/>
        <v>0</v>
      </c>
      <c r="W312">
        <f t="shared" si="49"/>
        <v>2</v>
      </c>
      <c r="X312">
        <f t="shared" si="50"/>
        <v>0</v>
      </c>
      <c r="Y312">
        <f t="shared" si="51"/>
        <v>1</v>
      </c>
      <c r="Z312">
        <f t="shared" si="52"/>
        <v>2</v>
      </c>
      <c r="AA312">
        <f t="shared" si="53"/>
        <v>4</v>
      </c>
      <c r="AB312">
        <f t="shared" si="54"/>
        <v>1</v>
      </c>
    </row>
    <row r="313" spans="1:28">
      <c r="A313">
        <v>312</v>
      </c>
      <c r="B313" s="4" t="s">
        <v>118</v>
      </c>
      <c r="C313" s="4" t="s">
        <v>99</v>
      </c>
      <c r="D313" s="4" t="s">
        <v>100</v>
      </c>
      <c r="E313" s="4" t="s">
        <v>94</v>
      </c>
      <c r="F313" s="4" t="s">
        <v>122</v>
      </c>
      <c r="G313" s="4" t="s">
        <v>96</v>
      </c>
      <c r="H313" s="4" t="s">
        <v>107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  <c r="P313" cm="1">
        <f t="array" ref="P313">_xlfn.IFS(C313="Male", 1, C313="Female", 2, C313="Other", 3)</f>
        <v>2</v>
      </c>
      <c r="Q313" cm="1">
        <f t="array" ref="Q313">_xlfn.IFS(D313="Married",1, D313="Single",2,D313="Divorced",3,D313="Widowed",4)</f>
        <v>3</v>
      </c>
      <c r="R313">
        <f t="shared" si="44"/>
        <v>0</v>
      </c>
      <c r="S313">
        <f t="shared" si="45"/>
        <v>1</v>
      </c>
      <c r="T313">
        <f t="shared" si="46"/>
        <v>0</v>
      </c>
      <c r="U313">
        <f t="shared" si="47"/>
        <v>1</v>
      </c>
      <c r="V313">
        <f t="shared" si="48"/>
        <v>1</v>
      </c>
      <c r="W313">
        <f t="shared" si="49"/>
        <v>1</v>
      </c>
      <c r="X313">
        <f t="shared" si="50"/>
        <v>1</v>
      </c>
      <c r="Y313">
        <f t="shared" si="51"/>
        <v>0</v>
      </c>
      <c r="Z313">
        <f t="shared" si="52"/>
        <v>6</v>
      </c>
      <c r="AA313">
        <f t="shared" si="53"/>
        <v>5</v>
      </c>
      <c r="AB313">
        <f t="shared" si="54"/>
        <v>1</v>
      </c>
    </row>
    <row r="314" spans="1:28">
      <c r="A314">
        <v>313</v>
      </c>
      <c r="B314" s="3" t="s">
        <v>125</v>
      </c>
      <c r="C314" s="3" t="s">
        <v>92</v>
      </c>
      <c r="D314" s="3" t="s">
        <v>93</v>
      </c>
      <c r="E314" s="3" t="s">
        <v>114</v>
      </c>
      <c r="F314" s="3" t="s">
        <v>101</v>
      </c>
      <c r="G314" s="3" t="s">
        <v>110</v>
      </c>
      <c r="H314" s="3" t="s">
        <v>107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  <c r="P314" cm="1">
        <f t="array" ref="P314">_xlfn.IFS(C314="Male", 1, C314="Female", 2, C314="Other", 3)</f>
        <v>3</v>
      </c>
      <c r="Q314" cm="1">
        <f t="array" ref="Q314">_xlfn.IFS(D314="Married",1, D314="Single",2,D314="Divorced",3,D314="Widowed",4)</f>
        <v>4</v>
      </c>
      <c r="R314">
        <f t="shared" si="44"/>
        <v>1</v>
      </c>
      <c r="S314">
        <f t="shared" si="45"/>
        <v>1</v>
      </c>
      <c r="T314">
        <f t="shared" si="46"/>
        <v>2</v>
      </c>
      <c r="U314">
        <f t="shared" si="47"/>
        <v>4</v>
      </c>
      <c r="V314">
        <f t="shared" si="48"/>
        <v>1</v>
      </c>
      <c r="W314">
        <f t="shared" si="49"/>
        <v>1</v>
      </c>
      <c r="X314">
        <f t="shared" si="50"/>
        <v>4</v>
      </c>
      <c r="Y314">
        <f t="shared" si="51"/>
        <v>2</v>
      </c>
      <c r="Z314">
        <f t="shared" si="52"/>
        <v>4</v>
      </c>
      <c r="AA314">
        <f t="shared" si="53"/>
        <v>6</v>
      </c>
      <c r="AB314">
        <f t="shared" si="54"/>
        <v>1</v>
      </c>
    </row>
    <row r="315" spans="1:28">
      <c r="A315">
        <v>314</v>
      </c>
      <c r="B315" s="4" t="s">
        <v>111</v>
      </c>
      <c r="C315" s="4" t="s">
        <v>108</v>
      </c>
      <c r="D315" s="4" t="s">
        <v>93</v>
      </c>
      <c r="E315" s="4" t="s">
        <v>105</v>
      </c>
      <c r="F315" s="4" t="s">
        <v>117</v>
      </c>
      <c r="G315" s="4" t="s">
        <v>110</v>
      </c>
      <c r="H315" s="4" t="s">
        <v>103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  <c r="P315" cm="1">
        <f t="array" ref="P315">_xlfn.IFS(C315="Male", 1, C315="Female", 2, C315="Other", 3)</f>
        <v>1</v>
      </c>
      <c r="Q315" cm="1">
        <f t="array" ref="Q315">_xlfn.IFS(D315="Married",1, D315="Single",2,D315="Divorced",3,D315="Widowed",4)</f>
        <v>4</v>
      </c>
      <c r="R315">
        <f t="shared" si="44"/>
        <v>1</v>
      </c>
      <c r="S315">
        <f t="shared" si="45"/>
        <v>0</v>
      </c>
      <c r="T315">
        <f t="shared" si="46"/>
        <v>5</v>
      </c>
      <c r="U315">
        <f t="shared" si="47"/>
        <v>0</v>
      </c>
      <c r="V315">
        <f t="shared" si="48"/>
        <v>0</v>
      </c>
      <c r="W315">
        <f t="shared" si="49"/>
        <v>0</v>
      </c>
      <c r="X315">
        <f t="shared" si="50"/>
        <v>3</v>
      </c>
      <c r="Y315">
        <f t="shared" si="51"/>
        <v>1</v>
      </c>
      <c r="Z315">
        <f t="shared" si="52"/>
        <v>7</v>
      </c>
      <c r="AA315">
        <f t="shared" si="53"/>
        <v>6</v>
      </c>
      <c r="AB315">
        <f t="shared" si="54"/>
        <v>1</v>
      </c>
    </row>
    <row r="316" spans="1:28">
      <c r="A316">
        <v>315</v>
      </c>
      <c r="B316" s="3" t="s">
        <v>98</v>
      </c>
      <c r="C316" s="3" t="s">
        <v>99</v>
      </c>
      <c r="D316" s="3" t="s">
        <v>121</v>
      </c>
      <c r="E316" s="3" t="s">
        <v>105</v>
      </c>
      <c r="F316" s="3" t="s">
        <v>117</v>
      </c>
      <c r="G316" s="3" t="s">
        <v>102</v>
      </c>
      <c r="H316" s="3" t="s">
        <v>103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  <c r="P316" cm="1">
        <f t="array" ref="P316">_xlfn.IFS(C316="Male", 1, C316="Female", 2, C316="Other", 3)</f>
        <v>2</v>
      </c>
      <c r="Q316" cm="1">
        <f t="array" ref="Q316">_xlfn.IFS(D316="Married",1, D316="Single",2,D316="Divorced",3,D316="Widowed",4)</f>
        <v>2</v>
      </c>
      <c r="R316">
        <f t="shared" si="44"/>
        <v>0</v>
      </c>
      <c r="S316">
        <f t="shared" si="45"/>
        <v>0</v>
      </c>
      <c r="T316">
        <f t="shared" si="46"/>
        <v>6</v>
      </c>
      <c r="U316">
        <f t="shared" si="47"/>
        <v>0</v>
      </c>
      <c r="V316">
        <f t="shared" si="48"/>
        <v>3</v>
      </c>
      <c r="W316">
        <f t="shared" si="49"/>
        <v>1</v>
      </c>
      <c r="X316">
        <f t="shared" si="50"/>
        <v>0</v>
      </c>
      <c r="Y316">
        <f t="shared" si="51"/>
        <v>1</v>
      </c>
      <c r="Z316">
        <f t="shared" si="52"/>
        <v>0</v>
      </c>
      <c r="AA316">
        <f t="shared" si="53"/>
        <v>0</v>
      </c>
      <c r="AB316">
        <f t="shared" si="54"/>
        <v>2</v>
      </c>
    </row>
    <row r="317" spans="1:28">
      <c r="A317">
        <v>316</v>
      </c>
      <c r="B317" s="4" t="s">
        <v>125</v>
      </c>
      <c r="C317" s="4" t="s">
        <v>99</v>
      </c>
      <c r="D317" s="4" t="s">
        <v>113</v>
      </c>
      <c r="E317" s="4" t="s">
        <v>94</v>
      </c>
      <c r="F317" s="4" t="s">
        <v>101</v>
      </c>
      <c r="G317" s="4" t="s">
        <v>110</v>
      </c>
      <c r="H317" s="4" t="s">
        <v>124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  <c r="P317" cm="1">
        <f t="array" ref="P317">_xlfn.IFS(C317="Male", 1, C317="Female", 2, C317="Other", 3)</f>
        <v>2</v>
      </c>
      <c r="Q317" cm="1">
        <f t="array" ref="Q317">_xlfn.IFS(D317="Married",1, D317="Single",2,D317="Divorced",3,D317="Widowed",4)</f>
        <v>1</v>
      </c>
      <c r="R317">
        <f t="shared" si="44"/>
        <v>1</v>
      </c>
      <c r="S317">
        <f t="shared" si="45"/>
        <v>0</v>
      </c>
      <c r="T317">
        <f t="shared" si="46"/>
        <v>6</v>
      </c>
      <c r="U317">
        <f t="shared" si="47"/>
        <v>0</v>
      </c>
      <c r="V317">
        <f t="shared" si="48"/>
        <v>3</v>
      </c>
      <c r="W317">
        <f t="shared" si="49"/>
        <v>0</v>
      </c>
      <c r="X317">
        <f t="shared" si="50"/>
        <v>3</v>
      </c>
      <c r="Y317">
        <f t="shared" si="51"/>
        <v>1</v>
      </c>
      <c r="Z317">
        <f t="shared" si="52"/>
        <v>4</v>
      </c>
      <c r="AA317">
        <f t="shared" si="53"/>
        <v>1</v>
      </c>
      <c r="AB317">
        <f t="shared" si="54"/>
        <v>2</v>
      </c>
    </row>
    <row r="318" spans="1:28">
      <c r="A318">
        <v>317</v>
      </c>
      <c r="B318" s="3" t="s">
        <v>125</v>
      </c>
      <c r="C318" s="3" t="s">
        <v>92</v>
      </c>
      <c r="D318" s="3" t="s">
        <v>100</v>
      </c>
      <c r="E318" s="3" t="s">
        <v>105</v>
      </c>
      <c r="F318" s="3" t="s">
        <v>106</v>
      </c>
      <c r="G318" s="3" t="s">
        <v>96</v>
      </c>
      <c r="H318" s="3" t="s">
        <v>115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  <c r="P318" cm="1">
        <f t="array" ref="P318">_xlfn.IFS(C318="Male", 1, C318="Female", 2, C318="Other", 3)</f>
        <v>3</v>
      </c>
      <c r="Q318" cm="1">
        <f t="array" ref="Q318">_xlfn.IFS(D318="Married",1, D318="Single",2,D318="Divorced",3,D318="Widowed",4)</f>
        <v>3</v>
      </c>
      <c r="R318">
        <f t="shared" si="44"/>
        <v>0</v>
      </c>
      <c r="S318">
        <f t="shared" si="45"/>
        <v>0</v>
      </c>
      <c r="T318">
        <f t="shared" si="46"/>
        <v>4</v>
      </c>
      <c r="U318">
        <f t="shared" si="47"/>
        <v>4</v>
      </c>
      <c r="V318">
        <f t="shared" si="48"/>
        <v>3</v>
      </c>
      <c r="W318">
        <f t="shared" si="49"/>
        <v>1</v>
      </c>
      <c r="X318">
        <f t="shared" si="50"/>
        <v>4</v>
      </c>
      <c r="Y318">
        <f t="shared" si="51"/>
        <v>0</v>
      </c>
      <c r="Z318">
        <f t="shared" si="52"/>
        <v>6</v>
      </c>
      <c r="AA318">
        <f t="shared" si="53"/>
        <v>2</v>
      </c>
      <c r="AB318">
        <f t="shared" si="54"/>
        <v>2</v>
      </c>
    </row>
    <row r="319" spans="1:28">
      <c r="A319">
        <v>318</v>
      </c>
      <c r="B319" s="4" t="s">
        <v>118</v>
      </c>
      <c r="C319" s="4" t="s">
        <v>108</v>
      </c>
      <c r="D319" s="4" t="s">
        <v>100</v>
      </c>
      <c r="E319" s="4" t="s">
        <v>94</v>
      </c>
      <c r="F319" s="4" t="s">
        <v>109</v>
      </c>
      <c r="G319" s="4" t="s">
        <v>110</v>
      </c>
      <c r="H319" s="4" t="s">
        <v>103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  <c r="P319" cm="1">
        <f t="array" ref="P319">_xlfn.IFS(C319="Male", 1, C319="Female", 2, C319="Other", 3)</f>
        <v>1</v>
      </c>
      <c r="Q319" cm="1">
        <f t="array" ref="Q319">_xlfn.IFS(D319="Married",1, D319="Single",2,D319="Divorced",3,D319="Widowed",4)</f>
        <v>3</v>
      </c>
      <c r="R319">
        <f t="shared" si="44"/>
        <v>1</v>
      </c>
      <c r="S319">
        <f t="shared" si="45"/>
        <v>0</v>
      </c>
      <c r="T319">
        <f t="shared" si="46"/>
        <v>4</v>
      </c>
      <c r="U319">
        <f t="shared" si="47"/>
        <v>1</v>
      </c>
      <c r="V319">
        <f t="shared" si="48"/>
        <v>2</v>
      </c>
      <c r="W319">
        <f t="shared" si="49"/>
        <v>2</v>
      </c>
      <c r="X319">
        <f t="shared" si="50"/>
        <v>1</v>
      </c>
      <c r="Y319">
        <f t="shared" si="51"/>
        <v>0</v>
      </c>
      <c r="Z319">
        <f t="shared" si="52"/>
        <v>0</v>
      </c>
      <c r="AA319">
        <f t="shared" si="53"/>
        <v>0</v>
      </c>
      <c r="AB319">
        <f t="shared" si="54"/>
        <v>1</v>
      </c>
    </row>
    <row r="320" spans="1:28">
      <c r="A320">
        <v>319</v>
      </c>
      <c r="B320" s="3" t="s">
        <v>91</v>
      </c>
      <c r="C320" s="3" t="s">
        <v>92</v>
      </c>
      <c r="D320" s="3" t="s">
        <v>100</v>
      </c>
      <c r="E320" s="3" t="s">
        <v>105</v>
      </c>
      <c r="F320" s="3" t="s">
        <v>106</v>
      </c>
      <c r="G320" s="3" t="s">
        <v>102</v>
      </c>
      <c r="H320" s="3" t="s">
        <v>124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  <c r="P320" cm="1">
        <f t="array" ref="P320">_xlfn.IFS(C320="Male", 1, C320="Female", 2, C320="Other", 3)</f>
        <v>3</v>
      </c>
      <c r="Q320" cm="1">
        <f t="array" ref="Q320">_xlfn.IFS(D320="Married",1, D320="Single",2,D320="Divorced",3,D320="Widowed",4)</f>
        <v>3</v>
      </c>
      <c r="R320">
        <f t="shared" si="44"/>
        <v>0</v>
      </c>
      <c r="S320">
        <f t="shared" si="45"/>
        <v>0</v>
      </c>
      <c r="T320">
        <f t="shared" si="46"/>
        <v>1</v>
      </c>
      <c r="U320">
        <f t="shared" si="47"/>
        <v>5</v>
      </c>
      <c r="V320">
        <f t="shared" si="48"/>
        <v>3</v>
      </c>
      <c r="W320">
        <f t="shared" si="49"/>
        <v>1</v>
      </c>
      <c r="X320">
        <f t="shared" si="50"/>
        <v>0</v>
      </c>
      <c r="Y320">
        <f t="shared" si="51"/>
        <v>0</v>
      </c>
      <c r="Z320">
        <f t="shared" si="52"/>
        <v>3</v>
      </c>
      <c r="AA320">
        <f t="shared" si="53"/>
        <v>2</v>
      </c>
      <c r="AB320">
        <f t="shared" si="54"/>
        <v>1</v>
      </c>
    </row>
    <row r="321" spans="1:28">
      <c r="A321">
        <v>320</v>
      </c>
      <c r="B321" s="4" t="s">
        <v>91</v>
      </c>
      <c r="C321" s="4" t="s">
        <v>108</v>
      </c>
      <c r="D321" s="4" t="s">
        <v>100</v>
      </c>
      <c r="E321" s="4" t="s">
        <v>116</v>
      </c>
      <c r="F321" s="4" t="s">
        <v>109</v>
      </c>
      <c r="G321" s="4" t="s">
        <v>110</v>
      </c>
      <c r="H321" s="4" t="s">
        <v>112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  <c r="P321" cm="1">
        <f t="array" ref="P321">_xlfn.IFS(C321="Male", 1, C321="Female", 2, C321="Other", 3)</f>
        <v>1</v>
      </c>
      <c r="Q321" cm="1">
        <f t="array" ref="Q321">_xlfn.IFS(D321="Married",1, D321="Single",2,D321="Divorced",3,D321="Widowed",4)</f>
        <v>3</v>
      </c>
      <c r="R321">
        <f t="shared" si="44"/>
        <v>1</v>
      </c>
      <c r="S321">
        <f t="shared" si="45"/>
        <v>0</v>
      </c>
      <c r="T321">
        <f t="shared" si="46"/>
        <v>2</v>
      </c>
      <c r="U321">
        <f t="shared" si="47"/>
        <v>3</v>
      </c>
      <c r="V321">
        <f t="shared" si="48"/>
        <v>3</v>
      </c>
      <c r="W321">
        <f t="shared" si="49"/>
        <v>0</v>
      </c>
      <c r="X321">
        <f t="shared" si="50"/>
        <v>2</v>
      </c>
      <c r="Y321">
        <f t="shared" si="51"/>
        <v>2</v>
      </c>
      <c r="Z321">
        <f t="shared" si="52"/>
        <v>6</v>
      </c>
      <c r="AA321">
        <f t="shared" si="53"/>
        <v>5</v>
      </c>
      <c r="AB321">
        <f t="shared" si="54"/>
        <v>2</v>
      </c>
    </row>
    <row r="322" spans="1:28">
      <c r="A322">
        <v>321</v>
      </c>
      <c r="B322" s="3" t="s">
        <v>123</v>
      </c>
      <c r="C322" s="3" t="s">
        <v>99</v>
      </c>
      <c r="D322" s="3" t="s">
        <v>93</v>
      </c>
      <c r="E322" s="3" t="s">
        <v>94</v>
      </c>
      <c r="F322" s="3" t="s">
        <v>122</v>
      </c>
      <c r="G322" s="3" t="s">
        <v>110</v>
      </c>
      <c r="H322" s="3" t="s">
        <v>112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  <c r="P322" cm="1">
        <f t="array" ref="P322">_xlfn.IFS(C322="Male", 1, C322="Female", 2, C322="Other", 3)</f>
        <v>2</v>
      </c>
      <c r="Q322" cm="1">
        <f t="array" ref="Q322">_xlfn.IFS(D322="Married",1, D322="Single",2,D322="Divorced",3,D322="Widowed",4)</f>
        <v>4</v>
      </c>
      <c r="R322">
        <f t="shared" si="44"/>
        <v>1</v>
      </c>
      <c r="S322">
        <f t="shared" si="45"/>
        <v>0</v>
      </c>
      <c r="T322">
        <f t="shared" si="46"/>
        <v>4</v>
      </c>
      <c r="U322">
        <f t="shared" si="47"/>
        <v>1</v>
      </c>
      <c r="V322">
        <f t="shared" si="48"/>
        <v>1</v>
      </c>
      <c r="W322">
        <f t="shared" si="49"/>
        <v>0</v>
      </c>
      <c r="X322">
        <f t="shared" si="50"/>
        <v>1</v>
      </c>
      <c r="Y322">
        <f t="shared" si="51"/>
        <v>2</v>
      </c>
      <c r="Z322">
        <f t="shared" si="52"/>
        <v>6</v>
      </c>
      <c r="AA322">
        <f t="shared" si="53"/>
        <v>1</v>
      </c>
      <c r="AB322">
        <f t="shared" si="54"/>
        <v>2</v>
      </c>
    </row>
    <row r="323" spans="1:28">
      <c r="A323">
        <v>322</v>
      </c>
      <c r="B323" s="4" t="s">
        <v>118</v>
      </c>
      <c r="C323" s="4" t="s">
        <v>99</v>
      </c>
      <c r="D323" s="4" t="s">
        <v>93</v>
      </c>
      <c r="E323" s="4" t="s">
        <v>105</v>
      </c>
      <c r="F323" s="4" t="s">
        <v>109</v>
      </c>
      <c r="G323" s="4" t="s">
        <v>110</v>
      </c>
      <c r="H323" s="4" t="s">
        <v>103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  <c r="P323" cm="1">
        <f t="array" ref="P323">_xlfn.IFS(C323="Male", 1, C323="Female", 2, C323="Other", 3)</f>
        <v>2</v>
      </c>
      <c r="Q323" cm="1">
        <f t="array" ref="Q323">_xlfn.IFS(D323="Married",1, D323="Single",2,D323="Divorced",3,D323="Widowed",4)</f>
        <v>4</v>
      </c>
      <c r="R323">
        <f t="shared" ref="R323:R386" si="55">IF(AND(G323="Contract", J323&lt;&gt;""), 1, )</f>
        <v>1</v>
      </c>
      <c r="S323">
        <f t="shared" ref="S323:S386" si="56">MOD(J323,2)</f>
        <v>0</v>
      </c>
      <c r="T323">
        <f t="shared" ref="T323:T386" si="57">MOD(O323,10)</f>
        <v>3</v>
      </c>
      <c r="U323">
        <f t="shared" ref="U323:U386" si="58">MOD(I323, 7)</f>
        <v>2</v>
      </c>
      <c r="V323">
        <f t="shared" ref="V323:V386" si="59">MOD(K323, 4)</f>
        <v>0</v>
      </c>
      <c r="W323">
        <f t="shared" ref="W323:W386" si="60">MOD(M323, 3)</f>
        <v>0</v>
      </c>
      <c r="X323">
        <f t="shared" ref="X323:X386" si="61">MOD(J323, 5)</f>
        <v>2</v>
      </c>
      <c r="Y323">
        <f t="shared" ref="Y323:Y386" si="62">MOD(N323, 3)</f>
        <v>2</v>
      </c>
      <c r="Z323">
        <f t="shared" ref="Z323:Z386" si="63">MOD(O323, 8)</f>
        <v>1</v>
      </c>
      <c r="AA323">
        <f t="shared" ref="AA323:AA386" si="64">MOD(K323, 7)</f>
        <v>6</v>
      </c>
      <c r="AB323">
        <f t="shared" ref="AB323:AB386" si="65">MOD(M323, 4)</f>
        <v>3</v>
      </c>
    </row>
    <row r="324" spans="1:28">
      <c r="A324">
        <v>323</v>
      </c>
      <c r="B324" s="3" t="s">
        <v>111</v>
      </c>
      <c r="C324" s="3" t="s">
        <v>99</v>
      </c>
      <c r="D324" s="3" t="s">
        <v>113</v>
      </c>
      <c r="E324" s="3" t="s">
        <v>114</v>
      </c>
      <c r="F324" s="3" t="s">
        <v>122</v>
      </c>
      <c r="G324" s="3" t="s">
        <v>102</v>
      </c>
      <c r="H324" s="3" t="s">
        <v>115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  <c r="P324" cm="1">
        <f t="array" ref="P324">_xlfn.IFS(C324="Male", 1, C324="Female", 2, C324="Other", 3)</f>
        <v>2</v>
      </c>
      <c r="Q324" cm="1">
        <f t="array" ref="Q324">_xlfn.IFS(D324="Married",1, D324="Single",2,D324="Divorced",3,D324="Widowed",4)</f>
        <v>1</v>
      </c>
      <c r="R324">
        <f t="shared" si="55"/>
        <v>0</v>
      </c>
      <c r="S324">
        <f t="shared" si="56"/>
        <v>1</v>
      </c>
      <c r="T324">
        <f t="shared" si="57"/>
        <v>0</v>
      </c>
      <c r="U324">
        <f t="shared" si="58"/>
        <v>3</v>
      </c>
      <c r="V324">
        <f t="shared" si="59"/>
        <v>1</v>
      </c>
      <c r="W324">
        <f t="shared" si="60"/>
        <v>1</v>
      </c>
      <c r="X324">
        <f t="shared" si="61"/>
        <v>3</v>
      </c>
      <c r="Y324">
        <f t="shared" si="62"/>
        <v>2</v>
      </c>
      <c r="Z324">
        <f t="shared" si="63"/>
        <v>2</v>
      </c>
      <c r="AA324">
        <f t="shared" si="64"/>
        <v>1</v>
      </c>
      <c r="AB324">
        <f t="shared" si="65"/>
        <v>1</v>
      </c>
    </row>
    <row r="325" spans="1:28">
      <c r="A325">
        <v>324</v>
      </c>
      <c r="B325" s="4" t="s">
        <v>91</v>
      </c>
      <c r="C325" s="4" t="s">
        <v>99</v>
      </c>
      <c r="D325" s="4" t="s">
        <v>100</v>
      </c>
      <c r="E325" s="4" t="s">
        <v>105</v>
      </c>
      <c r="F325" s="4" t="s">
        <v>117</v>
      </c>
      <c r="G325" s="4" t="s">
        <v>110</v>
      </c>
      <c r="H325" s="4" t="s">
        <v>107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  <c r="P325" cm="1">
        <f t="array" ref="P325">_xlfn.IFS(C325="Male", 1, C325="Female", 2, C325="Other", 3)</f>
        <v>2</v>
      </c>
      <c r="Q325" cm="1">
        <f t="array" ref="Q325">_xlfn.IFS(D325="Married",1, D325="Single",2,D325="Divorced",3,D325="Widowed",4)</f>
        <v>3</v>
      </c>
      <c r="R325">
        <f t="shared" si="55"/>
        <v>1</v>
      </c>
      <c r="S325">
        <f t="shared" si="56"/>
        <v>0</v>
      </c>
      <c r="T325">
        <f t="shared" si="57"/>
        <v>0</v>
      </c>
      <c r="U325">
        <f t="shared" si="58"/>
        <v>6</v>
      </c>
      <c r="V325">
        <f t="shared" si="59"/>
        <v>0</v>
      </c>
      <c r="W325">
        <f t="shared" si="60"/>
        <v>2</v>
      </c>
      <c r="X325">
        <f t="shared" si="61"/>
        <v>0</v>
      </c>
      <c r="Y325">
        <f t="shared" si="62"/>
        <v>0</v>
      </c>
      <c r="Z325">
        <f t="shared" si="63"/>
        <v>2</v>
      </c>
      <c r="AA325">
        <f t="shared" si="64"/>
        <v>3</v>
      </c>
      <c r="AB325">
        <f t="shared" si="65"/>
        <v>0</v>
      </c>
    </row>
    <row r="326" spans="1:28">
      <c r="A326">
        <v>325</v>
      </c>
      <c r="B326" s="3" t="s">
        <v>98</v>
      </c>
      <c r="C326" s="3" t="s">
        <v>92</v>
      </c>
      <c r="D326" s="3" t="s">
        <v>100</v>
      </c>
      <c r="E326" s="3" t="s">
        <v>114</v>
      </c>
      <c r="F326" s="3" t="s">
        <v>95</v>
      </c>
      <c r="G326" s="3" t="s">
        <v>110</v>
      </c>
      <c r="H326" s="3" t="s">
        <v>97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  <c r="P326" cm="1">
        <f t="array" ref="P326">_xlfn.IFS(C326="Male", 1, C326="Female", 2, C326="Other", 3)</f>
        <v>3</v>
      </c>
      <c r="Q326" cm="1">
        <f t="array" ref="Q326">_xlfn.IFS(D326="Married",1, D326="Single",2,D326="Divorced",3,D326="Widowed",4)</f>
        <v>3</v>
      </c>
      <c r="R326">
        <f t="shared" si="55"/>
        <v>1</v>
      </c>
      <c r="S326">
        <f t="shared" si="56"/>
        <v>1</v>
      </c>
      <c r="T326">
        <f t="shared" si="57"/>
        <v>6</v>
      </c>
      <c r="U326">
        <f t="shared" si="58"/>
        <v>6</v>
      </c>
      <c r="V326">
        <f t="shared" si="59"/>
        <v>2</v>
      </c>
      <c r="W326">
        <f t="shared" si="60"/>
        <v>2</v>
      </c>
      <c r="X326">
        <f t="shared" si="61"/>
        <v>2</v>
      </c>
      <c r="Y326">
        <f t="shared" si="62"/>
        <v>0</v>
      </c>
      <c r="Z326">
        <f t="shared" si="63"/>
        <v>4</v>
      </c>
      <c r="AA326">
        <f t="shared" si="64"/>
        <v>4</v>
      </c>
      <c r="AB326">
        <f t="shared" si="65"/>
        <v>2</v>
      </c>
    </row>
    <row r="327" spans="1:28">
      <c r="A327">
        <v>326</v>
      </c>
      <c r="B327" s="4" t="s">
        <v>118</v>
      </c>
      <c r="C327" s="4" t="s">
        <v>108</v>
      </c>
      <c r="D327" s="4" t="s">
        <v>121</v>
      </c>
      <c r="E327" s="4" t="s">
        <v>114</v>
      </c>
      <c r="F327" s="4" t="s">
        <v>117</v>
      </c>
      <c r="G327" s="4" t="s">
        <v>96</v>
      </c>
      <c r="H327" s="4" t="s">
        <v>115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  <c r="P327" cm="1">
        <f t="array" ref="P327">_xlfn.IFS(C327="Male", 1, C327="Female", 2, C327="Other", 3)</f>
        <v>1</v>
      </c>
      <c r="Q327" cm="1">
        <f t="array" ref="Q327">_xlfn.IFS(D327="Married",1, D327="Single",2,D327="Divorced",3,D327="Widowed",4)</f>
        <v>2</v>
      </c>
      <c r="R327">
        <f t="shared" si="55"/>
        <v>0</v>
      </c>
      <c r="S327">
        <f t="shared" si="56"/>
        <v>0</v>
      </c>
      <c r="T327">
        <f t="shared" si="57"/>
        <v>3</v>
      </c>
      <c r="U327">
        <f t="shared" si="58"/>
        <v>6</v>
      </c>
      <c r="V327">
        <f t="shared" si="59"/>
        <v>2</v>
      </c>
      <c r="W327">
        <f t="shared" si="60"/>
        <v>1</v>
      </c>
      <c r="X327">
        <f t="shared" si="61"/>
        <v>3</v>
      </c>
      <c r="Y327">
        <f t="shared" si="62"/>
        <v>0</v>
      </c>
      <c r="Z327">
        <f t="shared" si="63"/>
        <v>3</v>
      </c>
      <c r="AA327">
        <f t="shared" si="64"/>
        <v>3</v>
      </c>
      <c r="AB327">
        <f t="shared" si="65"/>
        <v>1</v>
      </c>
    </row>
    <row r="328" spans="1:28">
      <c r="A328">
        <v>327</v>
      </c>
      <c r="B328" s="3" t="s">
        <v>125</v>
      </c>
      <c r="C328" s="3" t="s">
        <v>108</v>
      </c>
      <c r="D328" s="3" t="s">
        <v>93</v>
      </c>
      <c r="E328" s="3" t="s">
        <v>116</v>
      </c>
      <c r="F328" s="3" t="s">
        <v>117</v>
      </c>
      <c r="G328" s="3" t="s">
        <v>102</v>
      </c>
      <c r="H328" s="3" t="s">
        <v>120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  <c r="P328" cm="1">
        <f t="array" ref="P328">_xlfn.IFS(C328="Male", 1, C328="Female", 2, C328="Other", 3)</f>
        <v>1</v>
      </c>
      <c r="Q328" cm="1">
        <f t="array" ref="Q328">_xlfn.IFS(D328="Married",1, D328="Single",2,D328="Divorced",3,D328="Widowed",4)</f>
        <v>4</v>
      </c>
      <c r="R328">
        <f t="shared" si="55"/>
        <v>0</v>
      </c>
      <c r="S328">
        <f t="shared" si="56"/>
        <v>0</v>
      </c>
      <c r="T328">
        <f t="shared" si="57"/>
        <v>2</v>
      </c>
      <c r="U328">
        <f t="shared" si="58"/>
        <v>1</v>
      </c>
      <c r="V328">
        <f t="shared" si="59"/>
        <v>0</v>
      </c>
      <c r="W328">
        <f t="shared" si="60"/>
        <v>1</v>
      </c>
      <c r="X328">
        <f t="shared" si="61"/>
        <v>1</v>
      </c>
      <c r="Y328">
        <f t="shared" si="62"/>
        <v>0</v>
      </c>
      <c r="Z328">
        <f t="shared" si="63"/>
        <v>2</v>
      </c>
      <c r="AA328">
        <f t="shared" si="64"/>
        <v>1</v>
      </c>
      <c r="AB328">
        <f t="shared" si="65"/>
        <v>1</v>
      </c>
    </row>
    <row r="329" spans="1:28">
      <c r="A329">
        <v>328</v>
      </c>
      <c r="B329" s="4" t="s">
        <v>98</v>
      </c>
      <c r="C329" s="4" t="s">
        <v>92</v>
      </c>
      <c r="D329" s="4" t="s">
        <v>100</v>
      </c>
      <c r="E329" s="4" t="s">
        <v>94</v>
      </c>
      <c r="F329" s="4" t="s">
        <v>95</v>
      </c>
      <c r="G329" s="4" t="s">
        <v>110</v>
      </c>
      <c r="H329" s="4" t="s">
        <v>112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  <c r="P329" cm="1">
        <f t="array" ref="P329">_xlfn.IFS(C329="Male", 1, C329="Female", 2, C329="Other", 3)</f>
        <v>3</v>
      </c>
      <c r="Q329" cm="1">
        <f t="array" ref="Q329">_xlfn.IFS(D329="Married",1, D329="Single",2,D329="Divorced",3,D329="Widowed",4)</f>
        <v>3</v>
      </c>
      <c r="R329">
        <f t="shared" si="55"/>
        <v>1</v>
      </c>
      <c r="S329">
        <f t="shared" si="56"/>
        <v>1</v>
      </c>
      <c r="T329">
        <f t="shared" si="57"/>
        <v>7</v>
      </c>
      <c r="U329">
        <f t="shared" si="58"/>
        <v>1</v>
      </c>
      <c r="V329">
        <f t="shared" si="59"/>
        <v>2</v>
      </c>
      <c r="W329">
        <f t="shared" si="60"/>
        <v>0</v>
      </c>
      <c r="X329">
        <f t="shared" si="61"/>
        <v>1</v>
      </c>
      <c r="Y329">
        <f t="shared" si="62"/>
        <v>0</v>
      </c>
      <c r="Z329">
        <f t="shared" si="63"/>
        <v>5</v>
      </c>
      <c r="AA329">
        <f t="shared" si="64"/>
        <v>5</v>
      </c>
      <c r="AB329">
        <f t="shared" si="65"/>
        <v>2</v>
      </c>
    </row>
    <row r="330" spans="1:28">
      <c r="A330">
        <v>329</v>
      </c>
      <c r="B330" s="3" t="s">
        <v>98</v>
      </c>
      <c r="C330" s="3" t="s">
        <v>108</v>
      </c>
      <c r="D330" s="3" t="s">
        <v>113</v>
      </c>
      <c r="E330" s="3" t="s">
        <v>105</v>
      </c>
      <c r="F330" s="3" t="s">
        <v>109</v>
      </c>
      <c r="G330" s="3" t="s">
        <v>102</v>
      </c>
      <c r="H330" s="3" t="s">
        <v>103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  <c r="P330" cm="1">
        <f t="array" ref="P330">_xlfn.IFS(C330="Male", 1, C330="Female", 2, C330="Other", 3)</f>
        <v>1</v>
      </c>
      <c r="Q330" cm="1">
        <f t="array" ref="Q330">_xlfn.IFS(D330="Married",1, D330="Single",2,D330="Divorced",3,D330="Widowed",4)</f>
        <v>1</v>
      </c>
      <c r="R330">
        <f t="shared" si="55"/>
        <v>0</v>
      </c>
      <c r="S330">
        <f t="shared" si="56"/>
        <v>0</v>
      </c>
      <c r="T330">
        <f t="shared" si="57"/>
        <v>3</v>
      </c>
      <c r="U330">
        <f t="shared" si="58"/>
        <v>2</v>
      </c>
      <c r="V330">
        <f t="shared" si="59"/>
        <v>1</v>
      </c>
      <c r="W330">
        <f t="shared" si="60"/>
        <v>1</v>
      </c>
      <c r="X330">
        <f t="shared" si="61"/>
        <v>2</v>
      </c>
      <c r="Y330">
        <f t="shared" si="62"/>
        <v>1</v>
      </c>
      <c r="Z330">
        <f t="shared" si="63"/>
        <v>1</v>
      </c>
      <c r="AA330">
        <f t="shared" si="64"/>
        <v>1</v>
      </c>
      <c r="AB330">
        <f t="shared" si="65"/>
        <v>2</v>
      </c>
    </row>
    <row r="331" spans="1:28">
      <c r="A331">
        <v>330</v>
      </c>
      <c r="B331" s="4" t="s">
        <v>125</v>
      </c>
      <c r="C331" s="4" t="s">
        <v>99</v>
      </c>
      <c r="D331" s="4" t="s">
        <v>113</v>
      </c>
      <c r="E331" s="4" t="s">
        <v>116</v>
      </c>
      <c r="F331" s="4" t="s">
        <v>109</v>
      </c>
      <c r="G331" s="4" t="s">
        <v>110</v>
      </c>
      <c r="H331" s="4" t="s">
        <v>103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  <c r="P331" cm="1">
        <f t="array" ref="P331">_xlfn.IFS(C331="Male", 1, C331="Female", 2, C331="Other", 3)</f>
        <v>2</v>
      </c>
      <c r="Q331" cm="1">
        <f t="array" ref="Q331">_xlfn.IFS(D331="Married",1, D331="Single",2,D331="Divorced",3,D331="Widowed",4)</f>
        <v>1</v>
      </c>
      <c r="R331">
        <f t="shared" si="55"/>
        <v>1</v>
      </c>
      <c r="S331">
        <f t="shared" si="56"/>
        <v>1</v>
      </c>
      <c r="T331">
        <f t="shared" si="57"/>
        <v>4</v>
      </c>
      <c r="U331">
        <f t="shared" si="58"/>
        <v>3</v>
      </c>
      <c r="V331">
        <f t="shared" si="59"/>
        <v>2</v>
      </c>
      <c r="W331">
        <f t="shared" si="60"/>
        <v>1</v>
      </c>
      <c r="X331">
        <f t="shared" si="61"/>
        <v>0</v>
      </c>
      <c r="Y331">
        <f t="shared" si="62"/>
        <v>0</v>
      </c>
      <c r="Z331">
        <f t="shared" si="63"/>
        <v>2</v>
      </c>
      <c r="AA331">
        <f t="shared" si="64"/>
        <v>3</v>
      </c>
      <c r="AB331">
        <f t="shared" si="65"/>
        <v>1</v>
      </c>
    </row>
    <row r="332" spans="1:28">
      <c r="A332">
        <v>331</v>
      </c>
      <c r="B332" s="3" t="s">
        <v>118</v>
      </c>
      <c r="C332" s="3" t="s">
        <v>108</v>
      </c>
      <c r="D332" s="3" t="s">
        <v>93</v>
      </c>
      <c r="E332" s="3" t="s">
        <v>105</v>
      </c>
      <c r="F332" s="3" t="s">
        <v>122</v>
      </c>
      <c r="G332" s="3" t="s">
        <v>110</v>
      </c>
      <c r="H332" s="3" t="s">
        <v>107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  <c r="P332" cm="1">
        <f t="array" ref="P332">_xlfn.IFS(C332="Male", 1, C332="Female", 2, C332="Other", 3)</f>
        <v>1</v>
      </c>
      <c r="Q332" cm="1">
        <f t="array" ref="Q332">_xlfn.IFS(D332="Married",1, D332="Single",2,D332="Divorced",3,D332="Widowed",4)</f>
        <v>4</v>
      </c>
      <c r="R332">
        <f t="shared" si="55"/>
        <v>1</v>
      </c>
      <c r="S332">
        <f t="shared" si="56"/>
        <v>0</v>
      </c>
      <c r="T332">
        <f t="shared" si="57"/>
        <v>4</v>
      </c>
      <c r="U332">
        <f t="shared" si="58"/>
        <v>6</v>
      </c>
      <c r="V332">
        <f t="shared" si="59"/>
        <v>1</v>
      </c>
      <c r="W332">
        <f t="shared" si="60"/>
        <v>1</v>
      </c>
      <c r="X332">
        <f t="shared" si="61"/>
        <v>2</v>
      </c>
      <c r="Y332">
        <f t="shared" si="62"/>
        <v>1</v>
      </c>
      <c r="Z332">
        <f t="shared" si="63"/>
        <v>2</v>
      </c>
      <c r="AA332">
        <f t="shared" si="64"/>
        <v>3</v>
      </c>
      <c r="AB332">
        <f t="shared" si="65"/>
        <v>1</v>
      </c>
    </row>
    <row r="333" spans="1:28">
      <c r="A333">
        <v>332</v>
      </c>
      <c r="B333" s="4" t="s">
        <v>125</v>
      </c>
      <c r="C333" s="4" t="s">
        <v>99</v>
      </c>
      <c r="D333" s="4" t="s">
        <v>113</v>
      </c>
      <c r="E333" s="4" t="s">
        <v>114</v>
      </c>
      <c r="F333" s="4" t="s">
        <v>106</v>
      </c>
      <c r="G333" s="4" t="s">
        <v>110</v>
      </c>
      <c r="H333" s="4" t="s">
        <v>120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  <c r="P333" cm="1">
        <f t="array" ref="P333">_xlfn.IFS(C333="Male", 1, C333="Female", 2, C333="Other", 3)</f>
        <v>2</v>
      </c>
      <c r="Q333" cm="1">
        <f t="array" ref="Q333">_xlfn.IFS(D333="Married",1, D333="Single",2,D333="Divorced",3,D333="Widowed",4)</f>
        <v>1</v>
      </c>
      <c r="R333">
        <f t="shared" si="55"/>
        <v>1</v>
      </c>
      <c r="S333">
        <f t="shared" si="56"/>
        <v>0</v>
      </c>
      <c r="T333">
        <f t="shared" si="57"/>
        <v>5</v>
      </c>
      <c r="U333">
        <f t="shared" si="58"/>
        <v>1</v>
      </c>
      <c r="V333">
        <f t="shared" si="59"/>
        <v>2</v>
      </c>
      <c r="W333">
        <f t="shared" si="60"/>
        <v>0</v>
      </c>
      <c r="X333">
        <f t="shared" si="61"/>
        <v>3</v>
      </c>
      <c r="Y333">
        <f t="shared" si="62"/>
        <v>1</v>
      </c>
      <c r="Z333">
        <f t="shared" si="63"/>
        <v>1</v>
      </c>
      <c r="AA333">
        <f t="shared" si="64"/>
        <v>2</v>
      </c>
      <c r="AB333">
        <f t="shared" si="65"/>
        <v>2</v>
      </c>
    </row>
    <row r="334" spans="1:28">
      <c r="A334">
        <v>333</v>
      </c>
      <c r="B334" s="3" t="s">
        <v>123</v>
      </c>
      <c r="C334" s="3" t="s">
        <v>92</v>
      </c>
      <c r="D334" s="3" t="s">
        <v>113</v>
      </c>
      <c r="E334" s="3" t="s">
        <v>94</v>
      </c>
      <c r="F334" s="3" t="s">
        <v>122</v>
      </c>
      <c r="G334" s="3" t="s">
        <v>96</v>
      </c>
      <c r="H334" s="3" t="s">
        <v>107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  <c r="P334" cm="1">
        <f t="array" ref="P334">_xlfn.IFS(C334="Male", 1, C334="Female", 2, C334="Other", 3)</f>
        <v>3</v>
      </c>
      <c r="Q334" cm="1">
        <f t="array" ref="Q334">_xlfn.IFS(D334="Married",1, D334="Single",2,D334="Divorced",3,D334="Widowed",4)</f>
        <v>1</v>
      </c>
      <c r="R334">
        <f t="shared" si="55"/>
        <v>0</v>
      </c>
      <c r="S334">
        <f t="shared" si="56"/>
        <v>0</v>
      </c>
      <c r="T334">
        <f t="shared" si="57"/>
        <v>6</v>
      </c>
      <c r="U334">
        <f t="shared" si="58"/>
        <v>4</v>
      </c>
      <c r="V334">
        <f t="shared" si="59"/>
        <v>2</v>
      </c>
      <c r="W334">
        <f t="shared" si="60"/>
        <v>1</v>
      </c>
      <c r="X334">
        <f t="shared" si="61"/>
        <v>3</v>
      </c>
      <c r="Y334">
        <f t="shared" si="62"/>
        <v>1</v>
      </c>
      <c r="Z334">
        <f t="shared" si="63"/>
        <v>6</v>
      </c>
      <c r="AA334">
        <f t="shared" si="64"/>
        <v>6</v>
      </c>
      <c r="AB334">
        <f t="shared" si="65"/>
        <v>1</v>
      </c>
    </row>
    <row r="335" spans="1:28">
      <c r="A335">
        <v>334</v>
      </c>
      <c r="B335" s="4" t="s">
        <v>98</v>
      </c>
      <c r="C335" s="4" t="s">
        <v>108</v>
      </c>
      <c r="D335" s="4" t="s">
        <v>93</v>
      </c>
      <c r="E335" s="4" t="s">
        <v>105</v>
      </c>
      <c r="F335" s="4" t="s">
        <v>106</v>
      </c>
      <c r="G335" s="4" t="s">
        <v>96</v>
      </c>
      <c r="H335" s="4" t="s">
        <v>120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  <c r="P335" cm="1">
        <f t="array" ref="P335">_xlfn.IFS(C335="Male", 1, C335="Female", 2, C335="Other", 3)</f>
        <v>1</v>
      </c>
      <c r="Q335" cm="1">
        <f t="array" ref="Q335">_xlfn.IFS(D335="Married",1, D335="Single",2,D335="Divorced",3,D335="Widowed",4)</f>
        <v>4</v>
      </c>
      <c r="R335">
        <f t="shared" si="55"/>
        <v>0</v>
      </c>
      <c r="S335">
        <f t="shared" si="56"/>
        <v>1</v>
      </c>
      <c r="T335">
        <f t="shared" si="57"/>
        <v>4</v>
      </c>
      <c r="U335">
        <f t="shared" si="58"/>
        <v>4</v>
      </c>
      <c r="V335">
        <f t="shared" si="59"/>
        <v>1</v>
      </c>
      <c r="W335">
        <f t="shared" si="60"/>
        <v>2</v>
      </c>
      <c r="X335">
        <f t="shared" si="61"/>
        <v>0</v>
      </c>
      <c r="Y335">
        <f t="shared" si="62"/>
        <v>0</v>
      </c>
      <c r="Z335">
        <f t="shared" si="63"/>
        <v>2</v>
      </c>
      <c r="AA335">
        <f t="shared" si="64"/>
        <v>5</v>
      </c>
      <c r="AB335">
        <f t="shared" si="65"/>
        <v>2</v>
      </c>
    </row>
    <row r="336" spans="1:28">
      <c r="A336">
        <v>335</v>
      </c>
      <c r="B336" s="3" t="s">
        <v>104</v>
      </c>
      <c r="C336" s="3" t="s">
        <v>92</v>
      </c>
      <c r="D336" s="3" t="s">
        <v>100</v>
      </c>
      <c r="E336" s="3" t="s">
        <v>105</v>
      </c>
      <c r="F336" s="3" t="s">
        <v>117</v>
      </c>
      <c r="G336" s="3" t="s">
        <v>96</v>
      </c>
      <c r="H336" s="3" t="s">
        <v>97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  <c r="P336" cm="1">
        <f t="array" ref="P336">_xlfn.IFS(C336="Male", 1, C336="Female", 2, C336="Other", 3)</f>
        <v>3</v>
      </c>
      <c r="Q336" cm="1">
        <f t="array" ref="Q336">_xlfn.IFS(D336="Married",1, D336="Single",2,D336="Divorced",3,D336="Widowed",4)</f>
        <v>3</v>
      </c>
      <c r="R336">
        <f t="shared" si="55"/>
        <v>0</v>
      </c>
      <c r="S336">
        <f t="shared" si="56"/>
        <v>1</v>
      </c>
      <c r="T336">
        <f t="shared" si="57"/>
        <v>5</v>
      </c>
      <c r="U336">
        <f t="shared" si="58"/>
        <v>3</v>
      </c>
      <c r="V336">
        <f t="shared" si="59"/>
        <v>0</v>
      </c>
      <c r="W336">
        <f t="shared" si="60"/>
        <v>1</v>
      </c>
      <c r="X336">
        <f t="shared" si="61"/>
        <v>0</v>
      </c>
      <c r="Y336">
        <f t="shared" si="62"/>
        <v>0</v>
      </c>
      <c r="Z336">
        <f t="shared" si="63"/>
        <v>7</v>
      </c>
      <c r="AA336">
        <f t="shared" si="64"/>
        <v>0</v>
      </c>
      <c r="AB336">
        <f t="shared" si="65"/>
        <v>1</v>
      </c>
    </row>
    <row r="337" spans="1:28">
      <c r="A337">
        <v>336</v>
      </c>
      <c r="B337" s="4" t="s">
        <v>104</v>
      </c>
      <c r="C337" s="4" t="s">
        <v>108</v>
      </c>
      <c r="D337" s="4" t="s">
        <v>100</v>
      </c>
      <c r="E337" s="4" t="s">
        <v>114</v>
      </c>
      <c r="F337" s="4" t="s">
        <v>95</v>
      </c>
      <c r="G337" s="4" t="s">
        <v>102</v>
      </c>
      <c r="H337" s="4" t="s">
        <v>112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  <c r="P337" cm="1">
        <f t="array" ref="P337">_xlfn.IFS(C337="Male", 1, C337="Female", 2, C337="Other", 3)</f>
        <v>1</v>
      </c>
      <c r="Q337" cm="1">
        <f t="array" ref="Q337">_xlfn.IFS(D337="Married",1, D337="Single",2,D337="Divorced",3,D337="Widowed",4)</f>
        <v>3</v>
      </c>
      <c r="R337">
        <f t="shared" si="55"/>
        <v>0</v>
      </c>
      <c r="S337">
        <f t="shared" si="56"/>
        <v>0</v>
      </c>
      <c r="T337">
        <f t="shared" si="57"/>
        <v>7</v>
      </c>
      <c r="U337">
        <f t="shared" si="58"/>
        <v>5</v>
      </c>
      <c r="V337">
        <f t="shared" si="59"/>
        <v>1</v>
      </c>
      <c r="W337">
        <f t="shared" si="60"/>
        <v>0</v>
      </c>
      <c r="X337">
        <f t="shared" si="61"/>
        <v>2</v>
      </c>
      <c r="Y337">
        <f t="shared" si="62"/>
        <v>1</v>
      </c>
      <c r="Z337">
        <f t="shared" si="63"/>
        <v>3</v>
      </c>
      <c r="AA337">
        <f t="shared" si="64"/>
        <v>5</v>
      </c>
      <c r="AB337">
        <f t="shared" si="65"/>
        <v>2</v>
      </c>
    </row>
    <row r="338" spans="1:28">
      <c r="A338">
        <v>337</v>
      </c>
      <c r="B338" s="3" t="s">
        <v>111</v>
      </c>
      <c r="C338" s="3" t="s">
        <v>99</v>
      </c>
      <c r="D338" s="3" t="s">
        <v>113</v>
      </c>
      <c r="E338" s="3" t="s">
        <v>105</v>
      </c>
      <c r="F338" s="3" t="s">
        <v>117</v>
      </c>
      <c r="G338" s="3" t="s">
        <v>102</v>
      </c>
      <c r="H338" s="3" t="s">
        <v>103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  <c r="P338" cm="1">
        <f t="array" ref="P338">_xlfn.IFS(C338="Male", 1, C338="Female", 2, C338="Other", 3)</f>
        <v>2</v>
      </c>
      <c r="Q338" cm="1">
        <f t="array" ref="Q338">_xlfn.IFS(D338="Married",1, D338="Single",2,D338="Divorced",3,D338="Widowed",4)</f>
        <v>1</v>
      </c>
      <c r="R338">
        <f t="shared" si="55"/>
        <v>0</v>
      </c>
      <c r="S338">
        <f t="shared" si="56"/>
        <v>1</v>
      </c>
      <c r="T338">
        <f t="shared" si="57"/>
        <v>4</v>
      </c>
      <c r="U338">
        <f t="shared" si="58"/>
        <v>6</v>
      </c>
      <c r="V338">
        <f t="shared" si="59"/>
        <v>2</v>
      </c>
      <c r="W338">
        <f t="shared" si="60"/>
        <v>0</v>
      </c>
      <c r="X338">
        <f t="shared" si="61"/>
        <v>1</v>
      </c>
      <c r="Y338">
        <f t="shared" si="62"/>
        <v>1</v>
      </c>
      <c r="Z338">
        <f t="shared" si="63"/>
        <v>2</v>
      </c>
      <c r="AA338">
        <f t="shared" si="64"/>
        <v>4</v>
      </c>
      <c r="AB338">
        <f t="shared" si="65"/>
        <v>3</v>
      </c>
    </row>
    <row r="339" spans="1:28">
      <c r="A339">
        <v>338</v>
      </c>
      <c r="B339" s="4" t="s">
        <v>91</v>
      </c>
      <c r="C339" s="4" t="s">
        <v>92</v>
      </c>
      <c r="D339" s="4" t="s">
        <v>113</v>
      </c>
      <c r="E339" s="4" t="s">
        <v>105</v>
      </c>
      <c r="F339" s="4" t="s">
        <v>101</v>
      </c>
      <c r="G339" s="4" t="s">
        <v>96</v>
      </c>
      <c r="H339" s="4" t="s">
        <v>103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  <c r="P339" cm="1">
        <f t="array" ref="P339">_xlfn.IFS(C339="Male", 1, C339="Female", 2, C339="Other", 3)</f>
        <v>3</v>
      </c>
      <c r="Q339" cm="1">
        <f t="array" ref="Q339">_xlfn.IFS(D339="Married",1, D339="Single",2,D339="Divorced",3,D339="Widowed",4)</f>
        <v>1</v>
      </c>
      <c r="R339">
        <f t="shared" si="55"/>
        <v>0</v>
      </c>
      <c r="S339">
        <f t="shared" si="56"/>
        <v>1</v>
      </c>
      <c r="T339">
        <f t="shared" si="57"/>
        <v>2</v>
      </c>
      <c r="U339">
        <f t="shared" si="58"/>
        <v>5</v>
      </c>
      <c r="V339">
        <f t="shared" si="59"/>
        <v>2</v>
      </c>
      <c r="W339">
        <f t="shared" si="60"/>
        <v>2</v>
      </c>
      <c r="X339">
        <f t="shared" si="61"/>
        <v>4</v>
      </c>
      <c r="Y339">
        <f t="shared" si="62"/>
        <v>2</v>
      </c>
      <c r="Z339">
        <f t="shared" si="63"/>
        <v>6</v>
      </c>
      <c r="AA339">
        <f t="shared" si="64"/>
        <v>5</v>
      </c>
      <c r="AB339">
        <f t="shared" si="65"/>
        <v>2</v>
      </c>
    </row>
    <row r="340" spans="1:28">
      <c r="A340">
        <v>339</v>
      </c>
      <c r="B340" s="3" t="s">
        <v>125</v>
      </c>
      <c r="C340" s="3" t="s">
        <v>108</v>
      </c>
      <c r="D340" s="3" t="s">
        <v>100</v>
      </c>
      <c r="E340" s="3" t="s">
        <v>114</v>
      </c>
      <c r="F340" s="3" t="s">
        <v>109</v>
      </c>
      <c r="G340" s="3" t="s">
        <v>102</v>
      </c>
      <c r="H340" s="3" t="s">
        <v>97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  <c r="P340" cm="1">
        <f t="array" ref="P340">_xlfn.IFS(C340="Male", 1, C340="Female", 2, C340="Other", 3)</f>
        <v>1</v>
      </c>
      <c r="Q340" cm="1">
        <f t="array" ref="Q340">_xlfn.IFS(D340="Married",1, D340="Single",2,D340="Divorced",3,D340="Widowed",4)</f>
        <v>3</v>
      </c>
      <c r="R340">
        <f t="shared" si="55"/>
        <v>0</v>
      </c>
      <c r="S340">
        <f t="shared" si="56"/>
        <v>0</v>
      </c>
      <c r="T340">
        <f t="shared" si="57"/>
        <v>2</v>
      </c>
      <c r="U340">
        <f t="shared" si="58"/>
        <v>6</v>
      </c>
      <c r="V340">
        <f t="shared" si="59"/>
        <v>0</v>
      </c>
      <c r="W340">
        <f t="shared" si="60"/>
        <v>2</v>
      </c>
      <c r="X340">
        <f t="shared" si="61"/>
        <v>2</v>
      </c>
      <c r="Y340">
        <f t="shared" si="62"/>
        <v>0</v>
      </c>
      <c r="Z340">
        <f t="shared" si="63"/>
        <v>0</v>
      </c>
      <c r="AA340">
        <f t="shared" si="64"/>
        <v>6</v>
      </c>
      <c r="AB340">
        <f t="shared" si="65"/>
        <v>2</v>
      </c>
    </row>
    <row r="341" spans="1:28">
      <c r="A341">
        <v>340</v>
      </c>
      <c r="B341" s="4" t="s">
        <v>125</v>
      </c>
      <c r="C341" s="4" t="s">
        <v>99</v>
      </c>
      <c r="D341" s="4" t="s">
        <v>93</v>
      </c>
      <c r="E341" s="4" t="s">
        <v>116</v>
      </c>
      <c r="F341" s="4" t="s">
        <v>106</v>
      </c>
      <c r="G341" s="4" t="s">
        <v>110</v>
      </c>
      <c r="H341" s="4" t="s">
        <v>124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  <c r="P341" cm="1">
        <f t="array" ref="P341">_xlfn.IFS(C341="Male", 1, C341="Female", 2, C341="Other", 3)</f>
        <v>2</v>
      </c>
      <c r="Q341" cm="1">
        <f t="array" ref="Q341">_xlfn.IFS(D341="Married",1, D341="Single",2,D341="Divorced",3,D341="Widowed",4)</f>
        <v>4</v>
      </c>
      <c r="R341">
        <f t="shared" si="55"/>
        <v>1</v>
      </c>
      <c r="S341">
        <f t="shared" si="56"/>
        <v>0</v>
      </c>
      <c r="T341">
        <f t="shared" si="57"/>
        <v>3</v>
      </c>
      <c r="U341">
        <f t="shared" si="58"/>
        <v>1</v>
      </c>
      <c r="V341">
        <f t="shared" si="59"/>
        <v>3</v>
      </c>
      <c r="W341">
        <f t="shared" si="60"/>
        <v>2</v>
      </c>
      <c r="X341">
        <f t="shared" si="61"/>
        <v>4</v>
      </c>
      <c r="Y341">
        <f t="shared" si="62"/>
        <v>0</v>
      </c>
      <c r="Z341">
        <f t="shared" si="63"/>
        <v>5</v>
      </c>
      <c r="AA341">
        <f t="shared" si="64"/>
        <v>6</v>
      </c>
      <c r="AB341">
        <f t="shared" si="65"/>
        <v>0</v>
      </c>
    </row>
    <row r="342" spans="1:28">
      <c r="A342">
        <v>341</v>
      </c>
      <c r="B342" s="3" t="s">
        <v>111</v>
      </c>
      <c r="C342" s="3" t="s">
        <v>92</v>
      </c>
      <c r="D342" s="3" t="s">
        <v>113</v>
      </c>
      <c r="E342" s="3" t="s">
        <v>114</v>
      </c>
      <c r="F342" s="3" t="s">
        <v>122</v>
      </c>
      <c r="G342" s="3" t="s">
        <v>110</v>
      </c>
      <c r="H342" s="3" t="s">
        <v>112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  <c r="P342" cm="1">
        <f t="array" ref="P342">_xlfn.IFS(C342="Male", 1, C342="Female", 2, C342="Other", 3)</f>
        <v>3</v>
      </c>
      <c r="Q342" cm="1">
        <f t="array" ref="Q342">_xlfn.IFS(D342="Married",1, D342="Single",2,D342="Divorced",3,D342="Widowed",4)</f>
        <v>1</v>
      </c>
      <c r="R342">
        <f t="shared" si="55"/>
        <v>1</v>
      </c>
      <c r="S342">
        <f t="shared" si="56"/>
        <v>1</v>
      </c>
      <c r="T342">
        <f t="shared" si="57"/>
        <v>3</v>
      </c>
      <c r="U342">
        <f t="shared" si="58"/>
        <v>5</v>
      </c>
      <c r="V342">
        <f t="shared" si="59"/>
        <v>0</v>
      </c>
      <c r="W342">
        <f t="shared" si="60"/>
        <v>1</v>
      </c>
      <c r="X342">
        <f t="shared" si="61"/>
        <v>0</v>
      </c>
      <c r="Y342">
        <f t="shared" si="62"/>
        <v>0</v>
      </c>
      <c r="Z342">
        <f t="shared" si="63"/>
        <v>3</v>
      </c>
      <c r="AA342">
        <f t="shared" si="64"/>
        <v>5</v>
      </c>
      <c r="AB342">
        <f t="shared" si="65"/>
        <v>1</v>
      </c>
    </row>
    <row r="343" spans="1:28">
      <c r="A343">
        <v>342</v>
      </c>
      <c r="B343" s="4" t="s">
        <v>111</v>
      </c>
      <c r="C343" s="4" t="s">
        <v>92</v>
      </c>
      <c r="D343" s="4" t="s">
        <v>121</v>
      </c>
      <c r="E343" s="4" t="s">
        <v>116</v>
      </c>
      <c r="F343" s="4" t="s">
        <v>95</v>
      </c>
      <c r="G343" s="4" t="s">
        <v>110</v>
      </c>
      <c r="H343" s="4" t="s">
        <v>107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  <c r="P343" cm="1">
        <f t="array" ref="P343">_xlfn.IFS(C343="Male", 1, C343="Female", 2, C343="Other", 3)</f>
        <v>3</v>
      </c>
      <c r="Q343" cm="1">
        <f t="array" ref="Q343">_xlfn.IFS(D343="Married",1, D343="Single",2,D343="Divorced",3,D343="Widowed",4)</f>
        <v>2</v>
      </c>
      <c r="R343">
        <f t="shared" si="55"/>
        <v>1</v>
      </c>
      <c r="S343">
        <f t="shared" si="56"/>
        <v>1</v>
      </c>
      <c r="T343">
        <f t="shared" si="57"/>
        <v>9</v>
      </c>
      <c r="U343">
        <f t="shared" si="58"/>
        <v>0</v>
      </c>
      <c r="V343">
        <f t="shared" si="59"/>
        <v>3</v>
      </c>
      <c r="W343">
        <f t="shared" si="60"/>
        <v>0</v>
      </c>
      <c r="X343">
        <f t="shared" si="61"/>
        <v>2</v>
      </c>
      <c r="Y343">
        <f t="shared" si="62"/>
        <v>0</v>
      </c>
      <c r="Z343">
        <f t="shared" si="63"/>
        <v>3</v>
      </c>
      <c r="AA343">
        <f t="shared" si="64"/>
        <v>0</v>
      </c>
      <c r="AB343">
        <f t="shared" si="65"/>
        <v>2</v>
      </c>
    </row>
    <row r="344" spans="1:28">
      <c r="A344">
        <v>343</v>
      </c>
      <c r="B344" s="3" t="s">
        <v>111</v>
      </c>
      <c r="C344" s="3" t="s">
        <v>108</v>
      </c>
      <c r="D344" s="3" t="s">
        <v>93</v>
      </c>
      <c r="E344" s="3" t="s">
        <v>94</v>
      </c>
      <c r="F344" s="3" t="s">
        <v>106</v>
      </c>
      <c r="G344" s="3" t="s">
        <v>96</v>
      </c>
      <c r="H344" s="3" t="s">
        <v>97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  <c r="P344" cm="1">
        <f t="array" ref="P344">_xlfn.IFS(C344="Male", 1, C344="Female", 2, C344="Other", 3)</f>
        <v>1</v>
      </c>
      <c r="Q344" cm="1">
        <f t="array" ref="Q344">_xlfn.IFS(D344="Married",1, D344="Single",2,D344="Divorced",3,D344="Widowed",4)</f>
        <v>4</v>
      </c>
      <c r="R344">
        <f t="shared" si="55"/>
        <v>0</v>
      </c>
      <c r="S344">
        <f t="shared" si="56"/>
        <v>1</v>
      </c>
      <c r="T344">
        <f t="shared" si="57"/>
        <v>1</v>
      </c>
      <c r="U344">
        <f t="shared" si="58"/>
        <v>1</v>
      </c>
      <c r="V344">
        <f t="shared" si="59"/>
        <v>3</v>
      </c>
      <c r="W344">
        <f t="shared" si="60"/>
        <v>1</v>
      </c>
      <c r="X344">
        <f t="shared" si="61"/>
        <v>0</v>
      </c>
      <c r="Y344">
        <f t="shared" si="62"/>
        <v>1</v>
      </c>
      <c r="Z344">
        <f t="shared" si="63"/>
        <v>3</v>
      </c>
      <c r="AA344">
        <f t="shared" si="64"/>
        <v>3</v>
      </c>
      <c r="AB344">
        <f t="shared" si="65"/>
        <v>1</v>
      </c>
    </row>
    <row r="345" spans="1:28">
      <c r="A345">
        <v>344</v>
      </c>
      <c r="B345" s="4" t="s">
        <v>98</v>
      </c>
      <c r="C345" s="4" t="s">
        <v>108</v>
      </c>
      <c r="D345" s="4" t="s">
        <v>113</v>
      </c>
      <c r="E345" s="4" t="s">
        <v>116</v>
      </c>
      <c r="F345" s="4" t="s">
        <v>122</v>
      </c>
      <c r="G345" s="4" t="s">
        <v>102</v>
      </c>
      <c r="H345" s="4" t="s">
        <v>107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  <c r="P345" cm="1">
        <f t="array" ref="P345">_xlfn.IFS(C345="Male", 1, C345="Female", 2, C345="Other", 3)</f>
        <v>1</v>
      </c>
      <c r="Q345" cm="1">
        <f t="array" ref="Q345">_xlfn.IFS(D345="Married",1, D345="Single",2,D345="Divorced",3,D345="Widowed",4)</f>
        <v>1</v>
      </c>
      <c r="R345">
        <f t="shared" si="55"/>
        <v>0</v>
      </c>
      <c r="S345">
        <f t="shared" si="56"/>
        <v>0</v>
      </c>
      <c r="T345">
        <f t="shared" si="57"/>
        <v>1</v>
      </c>
      <c r="U345">
        <f t="shared" si="58"/>
        <v>1</v>
      </c>
      <c r="V345">
        <f t="shared" si="59"/>
        <v>2</v>
      </c>
      <c r="W345">
        <f t="shared" si="60"/>
        <v>2</v>
      </c>
      <c r="X345">
        <f t="shared" si="61"/>
        <v>0</v>
      </c>
      <c r="Y345">
        <f t="shared" si="62"/>
        <v>1</v>
      </c>
      <c r="Z345">
        <f t="shared" si="63"/>
        <v>3</v>
      </c>
      <c r="AA345">
        <f t="shared" si="64"/>
        <v>3</v>
      </c>
      <c r="AB345">
        <f t="shared" si="65"/>
        <v>3</v>
      </c>
    </row>
    <row r="346" spans="1:28">
      <c r="A346">
        <v>345</v>
      </c>
      <c r="B346" s="3" t="s">
        <v>123</v>
      </c>
      <c r="C346" s="3" t="s">
        <v>108</v>
      </c>
      <c r="D346" s="3" t="s">
        <v>113</v>
      </c>
      <c r="E346" s="3" t="s">
        <v>116</v>
      </c>
      <c r="F346" s="3" t="s">
        <v>109</v>
      </c>
      <c r="G346" s="3" t="s">
        <v>96</v>
      </c>
      <c r="H346" s="3" t="s">
        <v>115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  <c r="P346" cm="1">
        <f t="array" ref="P346">_xlfn.IFS(C346="Male", 1, C346="Female", 2, C346="Other", 3)</f>
        <v>1</v>
      </c>
      <c r="Q346" cm="1">
        <f t="array" ref="Q346">_xlfn.IFS(D346="Married",1, D346="Single",2,D346="Divorced",3,D346="Widowed",4)</f>
        <v>1</v>
      </c>
      <c r="R346">
        <f t="shared" si="55"/>
        <v>0</v>
      </c>
      <c r="S346">
        <f t="shared" si="56"/>
        <v>1</v>
      </c>
      <c r="T346">
        <f t="shared" si="57"/>
        <v>9</v>
      </c>
      <c r="U346">
        <f t="shared" si="58"/>
        <v>0</v>
      </c>
      <c r="V346">
        <f t="shared" si="59"/>
        <v>2</v>
      </c>
      <c r="W346">
        <f t="shared" si="60"/>
        <v>1</v>
      </c>
      <c r="X346">
        <f t="shared" si="61"/>
        <v>4</v>
      </c>
      <c r="Y346">
        <f t="shared" si="62"/>
        <v>0</v>
      </c>
      <c r="Z346">
        <f t="shared" si="63"/>
        <v>1</v>
      </c>
      <c r="AA346">
        <f t="shared" si="64"/>
        <v>6</v>
      </c>
      <c r="AB346">
        <f t="shared" si="65"/>
        <v>1</v>
      </c>
    </row>
    <row r="347" spans="1:28">
      <c r="A347">
        <v>346</v>
      </c>
      <c r="B347" s="4" t="s">
        <v>125</v>
      </c>
      <c r="C347" s="4" t="s">
        <v>99</v>
      </c>
      <c r="D347" s="4" t="s">
        <v>121</v>
      </c>
      <c r="E347" s="4" t="s">
        <v>94</v>
      </c>
      <c r="F347" s="4" t="s">
        <v>117</v>
      </c>
      <c r="G347" s="4" t="s">
        <v>102</v>
      </c>
      <c r="H347" s="4" t="s">
        <v>103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  <c r="P347" cm="1">
        <f t="array" ref="P347">_xlfn.IFS(C347="Male", 1, C347="Female", 2, C347="Other", 3)</f>
        <v>2</v>
      </c>
      <c r="Q347" cm="1">
        <f t="array" ref="Q347">_xlfn.IFS(D347="Married",1, D347="Single",2,D347="Divorced",3,D347="Widowed",4)</f>
        <v>2</v>
      </c>
      <c r="R347">
        <f t="shared" si="55"/>
        <v>0</v>
      </c>
      <c r="S347">
        <f t="shared" si="56"/>
        <v>0</v>
      </c>
      <c r="T347">
        <f t="shared" si="57"/>
        <v>2</v>
      </c>
      <c r="U347">
        <f t="shared" si="58"/>
        <v>5</v>
      </c>
      <c r="V347">
        <f t="shared" si="59"/>
        <v>1</v>
      </c>
      <c r="W347">
        <f t="shared" si="60"/>
        <v>1</v>
      </c>
      <c r="X347">
        <f t="shared" si="61"/>
        <v>2</v>
      </c>
      <c r="Y347">
        <f t="shared" si="62"/>
        <v>1</v>
      </c>
      <c r="Z347">
        <f t="shared" si="63"/>
        <v>0</v>
      </c>
      <c r="AA347">
        <f t="shared" si="64"/>
        <v>4</v>
      </c>
      <c r="AB347">
        <f t="shared" si="65"/>
        <v>1</v>
      </c>
    </row>
    <row r="348" spans="1:28">
      <c r="A348">
        <v>347</v>
      </c>
      <c r="B348" s="3" t="s">
        <v>98</v>
      </c>
      <c r="C348" s="3" t="s">
        <v>108</v>
      </c>
      <c r="D348" s="3" t="s">
        <v>121</v>
      </c>
      <c r="E348" s="3" t="s">
        <v>116</v>
      </c>
      <c r="F348" s="3" t="s">
        <v>109</v>
      </c>
      <c r="G348" s="3" t="s">
        <v>110</v>
      </c>
      <c r="H348" s="3" t="s">
        <v>107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  <c r="P348" cm="1">
        <f t="array" ref="P348">_xlfn.IFS(C348="Male", 1, C348="Female", 2, C348="Other", 3)</f>
        <v>1</v>
      </c>
      <c r="Q348" cm="1">
        <f t="array" ref="Q348">_xlfn.IFS(D348="Married",1, D348="Single",2,D348="Divorced",3,D348="Widowed",4)</f>
        <v>2</v>
      </c>
      <c r="R348">
        <f t="shared" si="55"/>
        <v>1</v>
      </c>
      <c r="S348">
        <f t="shared" si="56"/>
        <v>0</v>
      </c>
      <c r="T348">
        <f t="shared" si="57"/>
        <v>0</v>
      </c>
      <c r="U348">
        <f t="shared" si="58"/>
        <v>0</v>
      </c>
      <c r="V348">
        <f t="shared" si="59"/>
        <v>3</v>
      </c>
      <c r="W348">
        <f t="shared" si="60"/>
        <v>2</v>
      </c>
      <c r="X348">
        <f t="shared" si="61"/>
        <v>2</v>
      </c>
      <c r="Y348">
        <f t="shared" si="62"/>
        <v>0</v>
      </c>
      <c r="Z348">
        <f t="shared" si="63"/>
        <v>4</v>
      </c>
      <c r="AA348">
        <f t="shared" si="64"/>
        <v>0</v>
      </c>
      <c r="AB348">
        <f t="shared" si="65"/>
        <v>1</v>
      </c>
    </row>
    <row r="349" spans="1:28">
      <c r="A349">
        <v>348</v>
      </c>
      <c r="B349" s="4" t="s">
        <v>111</v>
      </c>
      <c r="C349" s="4" t="s">
        <v>92</v>
      </c>
      <c r="D349" s="4" t="s">
        <v>100</v>
      </c>
      <c r="E349" s="4" t="s">
        <v>114</v>
      </c>
      <c r="F349" s="4" t="s">
        <v>119</v>
      </c>
      <c r="G349" s="4" t="s">
        <v>96</v>
      </c>
      <c r="H349" s="4" t="s">
        <v>120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  <c r="P349" cm="1">
        <f t="array" ref="P349">_xlfn.IFS(C349="Male", 1, C349="Female", 2, C349="Other", 3)</f>
        <v>3</v>
      </c>
      <c r="Q349" cm="1">
        <f t="array" ref="Q349">_xlfn.IFS(D349="Married",1, D349="Single",2,D349="Divorced",3,D349="Widowed",4)</f>
        <v>3</v>
      </c>
      <c r="R349">
        <f t="shared" si="55"/>
        <v>0</v>
      </c>
      <c r="S349">
        <f t="shared" si="56"/>
        <v>0</v>
      </c>
      <c r="T349">
        <f t="shared" si="57"/>
        <v>3</v>
      </c>
      <c r="U349">
        <f t="shared" si="58"/>
        <v>0</v>
      </c>
      <c r="V349">
        <f t="shared" si="59"/>
        <v>0</v>
      </c>
      <c r="W349">
        <f t="shared" si="60"/>
        <v>2</v>
      </c>
      <c r="X349">
        <f t="shared" si="61"/>
        <v>0</v>
      </c>
      <c r="Y349">
        <f t="shared" si="62"/>
        <v>1</v>
      </c>
      <c r="Z349">
        <f t="shared" si="63"/>
        <v>5</v>
      </c>
      <c r="AA349">
        <f t="shared" si="64"/>
        <v>2</v>
      </c>
      <c r="AB349">
        <f t="shared" si="65"/>
        <v>0</v>
      </c>
    </row>
    <row r="350" spans="1:28">
      <c r="A350">
        <v>349</v>
      </c>
      <c r="B350" s="3" t="s">
        <v>125</v>
      </c>
      <c r="C350" s="3" t="s">
        <v>92</v>
      </c>
      <c r="D350" s="3" t="s">
        <v>93</v>
      </c>
      <c r="E350" s="3" t="s">
        <v>116</v>
      </c>
      <c r="F350" s="3" t="s">
        <v>101</v>
      </c>
      <c r="G350" s="3" t="s">
        <v>102</v>
      </c>
      <c r="H350" s="3" t="s">
        <v>107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  <c r="P350" cm="1">
        <f t="array" ref="P350">_xlfn.IFS(C350="Male", 1, C350="Female", 2, C350="Other", 3)</f>
        <v>3</v>
      </c>
      <c r="Q350" cm="1">
        <f t="array" ref="Q350">_xlfn.IFS(D350="Married",1, D350="Single",2,D350="Divorced",3,D350="Widowed",4)</f>
        <v>4</v>
      </c>
      <c r="R350">
        <f t="shared" si="55"/>
        <v>0</v>
      </c>
      <c r="S350">
        <f t="shared" si="56"/>
        <v>1</v>
      </c>
      <c r="T350">
        <f t="shared" si="57"/>
        <v>4</v>
      </c>
      <c r="U350">
        <f t="shared" si="58"/>
        <v>6</v>
      </c>
      <c r="V350">
        <f t="shared" si="59"/>
        <v>2</v>
      </c>
      <c r="W350">
        <f t="shared" si="60"/>
        <v>0</v>
      </c>
      <c r="X350">
        <f t="shared" si="61"/>
        <v>2</v>
      </c>
      <c r="Y350">
        <f t="shared" si="62"/>
        <v>2</v>
      </c>
      <c r="Z350">
        <f t="shared" si="63"/>
        <v>2</v>
      </c>
      <c r="AA350">
        <f t="shared" si="64"/>
        <v>2</v>
      </c>
      <c r="AB350">
        <f t="shared" si="65"/>
        <v>3</v>
      </c>
    </row>
    <row r="351" spans="1:28">
      <c r="A351">
        <v>350</v>
      </c>
      <c r="B351" s="4" t="s">
        <v>98</v>
      </c>
      <c r="C351" s="4" t="s">
        <v>108</v>
      </c>
      <c r="D351" s="4" t="s">
        <v>93</v>
      </c>
      <c r="E351" s="4" t="s">
        <v>94</v>
      </c>
      <c r="F351" s="4" t="s">
        <v>119</v>
      </c>
      <c r="G351" s="4" t="s">
        <v>102</v>
      </c>
      <c r="H351" s="4" t="s">
        <v>115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  <c r="P351" cm="1">
        <f t="array" ref="P351">_xlfn.IFS(C351="Male", 1, C351="Female", 2, C351="Other", 3)</f>
        <v>1</v>
      </c>
      <c r="Q351" cm="1">
        <f t="array" ref="Q351">_xlfn.IFS(D351="Married",1, D351="Single",2,D351="Divorced",3,D351="Widowed",4)</f>
        <v>4</v>
      </c>
      <c r="R351">
        <f t="shared" si="55"/>
        <v>0</v>
      </c>
      <c r="S351">
        <f t="shared" si="56"/>
        <v>0</v>
      </c>
      <c r="T351">
        <f t="shared" si="57"/>
        <v>3</v>
      </c>
      <c r="U351">
        <f t="shared" si="58"/>
        <v>6</v>
      </c>
      <c r="V351">
        <f t="shared" si="59"/>
        <v>0</v>
      </c>
      <c r="W351">
        <f t="shared" si="60"/>
        <v>0</v>
      </c>
      <c r="X351">
        <f t="shared" si="61"/>
        <v>4</v>
      </c>
      <c r="Y351">
        <f t="shared" si="62"/>
        <v>0</v>
      </c>
      <c r="Z351">
        <f t="shared" si="63"/>
        <v>1</v>
      </c>
      <c r="AA351">
        <f t="shared" si="64"/>
        <v>3</v>
      </c>
      <c r="AB351">
        <f t="shared" si="65"/>
        <v>0</v>
      </c>
    </row>
    <row r="352" spans="1:28">
      <c r="A352">
        <v>351</v>
      </c>
      <c r="B352" s="3" t="s">
        <v>123</v>
      </c>
      <c r="C352" s="3" t="s">
        <v>108</v>
      </c>
      <c r="D352" s="3" t="s">
        <v>100</v>
      </c>
      <c r="E352" s="3" t="s">
        <v>114</v>
      </c>
      <c r="F352" s="3" t="s">
        <v>95</v>
      </c>
      <c r="G352" s="3" t="s">
        <v>110</v>
      </c>
      <c r="H352" s="3" t="s">
        <v>112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  <c r="P352" cm="1">
        <f t="array" ref="P352">_xlfn.IFS(C352="Male", 1, C352="Female", 2, C352="Other", 3)</f>
        <v>1</v>
      </c>
      <c r="Q352" cm="1">
        <f t="array" ref="Q352">_xlfn.IFS(D352="Married",1, D352="Single",2,D352="Divorced",3,D352="Widowed",4)</f>
        <v>3</v>
      </c>
      <c r="R352">
        <f t="shared" si="55"/>
        <v>1</v>
      </c>
      <c r="S352">
        <f t="shared" si="56"/>
        <v>0</v>
      </c>
      <c r="T352">
        <f t="shared" si="57"/>
        <v>8</v>
      </c>
      <c r="U352">
        <f t="shared" si="58"/>
        <v>3</v>
      </c>
      <c r="V352">
        <f t="shared" si="59"/>
        <v>2</v>
      </c>
      <c r="W352">
        <f t="shared" si="60"/>
        <v>0</v>
      </c>
      <c r="X352">
        <f t="shared" si="61"/>
        <v>2</v>
      </c>
      <c r="Y352">
        <f t="shared" si="62"/>
        <v>0</v>
      </c>
      <c r="Z352">
        <f t="shared" si="63"/>
        <v>0</v>
      </c>
      <c r="AA352">
        <f t="shared" si="64"/>
        <v>3</v>
      </c>
      <c r="AB352">
        <f t="shared" si="65"/>
        <v>2</v>
      </c>
    </row>
    <row r="353" spans="1:28">
      <c r="A353">
        <v>352</v>
      </c>
      <c r="B353" s="4" t="s">
        <v>98</v>
      </c>
      <c r="C353" s="4" t="s">
        <v>92</v>
      </c>
      <c r="D353" s="4" t="s">
        <v>93</v>
      </c>
      <c r="E353" s="4" t="s">
        <v>94</v>
      </c>
      <c r="F353" s="4" t="s">
        <v>106</v>
      </c>
      <c r="G353" s="4" t="s">
        <v>96</v>
      </c>
      <c r="H353" s="4" t="s">
        <v>103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  <c r="P353" cm="1">
        <f t="array" ref="P353">_xlfn.IFS(C353="Male", 1, C353="Female", 2, C353="Other", 3)</f>
        <v>3</v>
      </c>
      <c r="Q353" cm="1">
        <f t="array" ref="Q353">_xlfn.IFS(D353="Married",1, D353="Single",2,D353="Divorced",3,D353="Widowed",4)</f>
        <v>4</v>
      </c>
      <c r="R353">
        <f t="shared" si="55"/>
        <v>0</v>
      </c>
      <c r="S353">
        <f t="shared" si="56"/>
        <v>0</v>
      </c>
      <c r="T353">
        <f t="shared" si="57"/>
        <v>3</v>
      </c>
      <c r="U353">
        <f t="shared" si="58"/>
        <v>1</v>
      </c>
      <c r="V353">
        <f t="shared" si="59"/>
        <v>2</v>
      </c>
      <c r="W353">
        <f t="shared" si="60"/>
        <v>2</v>
      </c>
      <c r="X353">
        <f t="shared" si="61"/>
        <v>4</v>
      </c>
      <c r="Y353">
        <f t="shared" si="62"/>
        <v>0</v>
      </c>
      <c r="Z353">
        <f t="shared" si="63"/>
        <v>5</v>
      </c>
      <c r="AA353">
        <f t="shared" si="64"/>
        <v>3</v>
      </c>
      <c r="AB353">
        <f t="shared" si="65"/>
        <v>1</v>
      </c>
    </row>
    <row r="354" spans="1:28">
      <c r="A354">
        <v>353</v>
      </c>
      <c r="B354" s="3" t="s">
        <v>123</v>
      </c>
      <c r="C354" s="3" t="s">
        <v>99</v>
      </c>
      <c r="D354" s="3" t="s">
        <v>93</v>
      </c>
      <c r="E354" s="3" t="s">
        <v>94</v>
      </c>
      <c r="F354" s="3" t="s">
        <v>95</v>
      </c>
      <c r="G354" s="3" t="s">
        <v>96</v>
      </c>
      <c r="H354" s="3" t="s">
        <v>97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  <c r="P354" cm="1">
        <f t="array" ref="P354">_xlfn.IFS(C354="Male", 1, C354="Female", 2, C354="Other", 3)</f>
        <v>2</v>
      </c>
      <c r="Q354" cm="1">
        <f t="array" ref="Q354">_xlfn.IFS(D354="Married",1, D354="Single",2,D354="Divorced",3,D354="Widowed",4)</f>
        <v>4</v>
      </c>
      <c r="R354">
        <f t="shared" si="55"/>
        <v>0</v>
      </c>
      <c r="S354">
        <f t="shared" si="56"/>
        <v>1</v>
      </c>
      <c r="T354">
        <f t="shared" si="57"/>
        <v>7</v>
      </c>
      <c r="U354">
        <f t="shared" si="58"/>
        <v>1</v>
      </c>
      <c r="V354">
        <f t="shared" si="59"/>
        <v>2</v>
      </c>
      <c r="W354">
        <f t="shared" si="60"/>
        <v>0</v>
      </c>
      <c r="X354">
        <f t="shared" si="61"/>
        <v>4</v>
      </c>
      <c r="Y354">
        <f t="shared" si="62"/>
        <v>2</v>
      </c>
      <c r="Z354">
        <f t="shared" si="63"/>
        <v>5</v>
      </c>
      <c r="AA354">
        <f t="shared" si="64"/>
        <v>1</v>
      </c>
      <c r="AB354">
        <f t="shared" si="65"/>
        <v>2</v>
      </c>
    </row>
    <row r="355" spans="1:28">
      <c r="A355">
        <v>354</v>
      </c>
      <c r="B355" s="4" t="s">
        <v>111</v>
      </c>
      <c r="C355" s="4" t="s">
        <v>108</v>
      </c>
      <c r="D355" s="4" t="s">
        <v>93</v>
      </c>
      <c r="E355" s="4" t="s">
        <v>105</v>
      </c>
      <c r="F355" s="4" t="s">
        <v>117</v>
      </c>
      <c r="G355" s="4" t="s">
        <v>96</v>
      </c>
      <c r="H355" s="4" t="s">
        <v>115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  <c r="P355" cm="1">
        <f t="array" ref="P355">_xlfn.IFS(C355="Male", 1, C355="Female", 2, C355="Other", 3)</f>
        <v>1</v>
      </c>
      <c r="Q355" cm="1">
        <f t="array" ref="Q355">_xlfn.IFS(D355="Married",1, D355="Single",2,D355="Divorced",3,D355="Widowed",4)</f>
        <v>4</v>
      </c>
      <c r="R355">
        <f t="shared" si="55"/>
        <v>0</v>
      </c>
      <c r="S355">
        <f t="shared" si="56"/>
        <v>1</v>
      </c>
      <c r="T355">
        <f t="shared" si="57"/>
        <v>6</v>
      </c>
      <c r="U355">
        <f t="shared" si="58"/>
        <v>6</v>
      </c>
      <c r="V355">
        <f t="shared" si="59"/>
        <v>2</v>
      </c>
      <c r="W355">
        <f t="shared" si="60"/>
        <v>1</v>
      </c>
      <c r="X355">
        <f t="shared" si="61"/>
        <v>3</v>
      </c>
      <c r="Y355">
        <f t="shared" si="62"/>
        <v>0</v>
      </c>
      <c r="Z355">
        <f t="shared" si="63"/>
        <v>2</v>
      </c>
      <c r="AA355">
        <f t="shared" si="64"/>
        <v>5</v>
      </c>
      <c r="AB355">
        <f t="shared" si="65"/>
        <v>2</v>
      </c>
    </row>
    <row r="356" spans="1:28">
      <c r="A356">
        <v>355</v>
      </c>
      <c r="B356" s="3" t="s">
        <v>123</v>
      </c>
      <c r="C356" s="3" t="s">
        <v>108</v>
      </c>
      <c r="D356" s="3" t="s">
        <v>93</v>
      </c>
      <c r="E356" s="3" t="s">
        <v>105</v>
      </c>
      <c r="F356" s="3" t="s">
        <v>122</v>
      </c>
      <c r="G356" s="3" t="s">
        <v>110</v>
      </c>
      <c r="H356" s="3" t="s">
        <v>103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  <c r="P356" cm="1">
        <f t="array" ref="P356">_xlfn.IFS(C356="Male", 1, C356="Female", 2, C356="Other", 3)</f>
        <v>1</v>
      </c>
      <c r="Q356" cm="1">
        <f t="array" ref="Q356">_xlfn.IFS(D356="Married",1, D356="Single",2,D356="Divorced",3,D356="Widowed",4)</f>
        <v>4</v>
      </c>
      <c r="R356">
        <f t="shared" si="55"/>
        <v>1</v>
      </c>
      <c r="S356">
        <f t="shared" si="56"/>
        <v>0</v>
      </c>
      <c r="T356">
        <f t="shared" si="57"/>
        <v>8</v>
      </c>
      <c r="U356">
        <f t="shared" si="58"/>
        <v>5</v>
      </c>
      <c r="V356">
        <f t="shared" si="59"/>
        <v>3</v>
      </c>
      <c r="W356">
        <f t="shared" si="60"/>
        <v>1</v>
      </c>
      <c r="X356">
        <f t="shared" si="61"/>
        <v>0</v>
      </c>
      <c r="Y356">
        <f t="shared" si="62"/>
        <v>1</v>
      </c>
      <c r="Z356">
        <f t="shared" si="63"/>
        <v>0</v>
      </c>
      <c r="AA356">
        <f t="shared" si="64"/>
        <v>4</v>
      </c>
      <c r="AB356">
        <f t="shared" si="65"/>
        <v>1</v>
      </c>
    </row>
    <row r="357" spans="1:28">
      <c r="A357">
        <v>356</v>
      </c>
      <c r="B357" s="4" t="s">
        <v>125</v>
      </c>
      <c r="C357" s="4" t="s">
        <v>92</v>
      </c>
      <c r="D357" s="4" t="s">
        <v>93</v>
      </c>
      <c r="E357" s="4" t="s">
        <v>94</v>
      </c>
      <c r="F357" s="4" t="s">
        <v>109</v>
      </c>
      <c r="G357" s="4" t="s">
        <v>96</v>
      </c>
      <c r="H357" s="4" t="s">
        <v>107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  <c r="P357" cm="1">
        <f t="array" ref="P357">_xlfn.IFS(C357="Male", 1, C357="Female", 2, C357="Other", 3)</f>
        <v>3</v>
      </c>
      <c r="Q357" cm="1">
        <f t="array" ref="Q357">_xlfn.IFS(D357="Married",1, D357="Single",2,D357="Divorced",3,D357="Widowed",4)</f>
        <v>4</v>
      </c>
      <c r="R357">
        <f t="shared" si="55"/>
        <v>0</v>
      </c>
      <c r="S357">
        <f t="shared" si="56"/>
        <v>0</v>
      </c>
      <c r="T357">
        <f t="shared" si="57"/>
        <v>0</v>
      </c>
      <c r="U357">
        <f t="shared" si="58"/>
        <v>5</v>
      </c>
      <c r="V357">
        <f t="shared" si="59"/>
        <v>3</v>
      </c>
      <c r="W357">
        <f t="shared" si="60"/>
        <v>1</v>
      </c>
      <c r="X357">
        <f t="shared" si="61"/>
        <v>3</v>
      </c>
      <c r="Y357">
        <f t="shared" si="62"/>
        <v>0</v>
      </c>
      <c r="Z357">
        <f t="shared" si="63"/>
        <v>2</v>
      </c>
      <c r="AA357">
        <f t="shared" si="64"/>
        <v>6</v>
      </c>
      <c r="AB357">
        <f t="shared" si="65"/>
        <v>3</v>
      </c>
    </row>
    <row r="358" spans="1:28">
      <c r="A358">
        <v>357</v>
      </c>
      <c r="B358" s="3" t="s">
        <v>111</v>
      </c>
      <c r="C358" s="3" t="s">
        <v>108</v>
      </c>
      <c r="D358" s="3" t="s">
        <v>121</v>
      </c>
      <c r="E358" s="3" t="s">
        <v>94</v>
      </c>
      <c r="F358" s="3" t="s">
        <v>119</v>
      </c>
      <c r="G358" s="3" t="s">
        <v>110</v>
      </c>
      <c r="H358" s="3" t="s">
        <v>112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  <c r="P358" cm="1">
        <f t="array" ref="P358">_xlfn.IFS(C358="Male", 1, C358="Female", 2, C358="Other", 3)</f>
        <v>1</v>
      </c>
      <c r="Q358" cm="1">
        <f t="array" ref="Q358">_xlfn.IFS(D358="Married",1, D358="Single",2,D358="Divorced",3,D358="Widowed",4)</f>
        <v>2</v>
      </c>
      <c r="R358">
        <f t="shared" si="55"/>
        <v>1</v>
      </c>
      <c r="S358">
        <f t="shared" si="56"/>
        <v>1</v>
      </c>
      <c r="T358">
        <f t="shared" si="57"/>
        <v>4</v>
      </c>
      <c r="U358">
        <f t="shared" si="58"/>
        <v>4</v>
      </c>
      <c r="V358">
        <f t="shared" si="59"/>
        <v>1</v>
      </c>
      <c r="W358">
        <f t="shared" si="60"/>
        <v>0</v>
      </c>
      <c r="X358">
        <f t="shared" si="61"/>
        <v>4</v>
      </c>
      <c r="Y358">
        <f t="shared" si="62"/>
        <v>1</v>
      </c>
      <c r="Z358">
        <f t="shared" si="63"/>
        <v>4</v>
      </c>
      <c r="AA358">
        <f t="shared" si="64"/>
        <v>1</v>
      </c>
      <c r="AB358">
        <f t="shared" si="65"/>
        <v>1</v>
      </c>
    </row>
    <row r="359" spans="1:28">
      <c r="A359">
        <v>358</v>
      </c>
      <c r="B359" s="4" t="s">
        <v>125</v>
      </c>
      <c r="C359" s="4" t="s">
        <v>99</v>
      </c>
      <c r="D359" s="4" t="s">
        <v>93</v>
      </c>
      <c r="E359" s="4" t="s">
        <v>94</v>
      </c>
      <c r="F359" s="4" t="s">
        <v>119</v>
      </c>
      <c r="G359" s="4" t="s">
        <v>110</v>
      </c>
      <c r="H359" s="4" t="s">
        <v>124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  <c r="P359" cm="1">
        <f t="array" ref="P359">_xlfn.IFS(C359="Male", 1, C359="Female", 2, C359="Other", 3)</f>
        <v>2</v>
      </c>
      <c r="Q359" cm="1">
        <f t="array" ref="Q359">_xlfn.IFS(D359="Married",1, D359="Single",2,D359="Divorced",3,D359="Widowed",4)</f>
        <v>4</v>
      </c>
      <c r="R359">
        <f t="shared" si="55"/>
        <v>1</v>
      </c>
      <c r="S359">
        <f t="shared" si="56"/>
        <v>1</v>
      </c>
      <c r="T359">
        <f t="shared" si="57"/>
        <v>7</v>
      </c>
      <c r="U359">
        <f t="shared" si="58"/>
        <v>0</v>
      </c>
      <c r="V359">
        <f t="shared" si="59"/>
        <v>2</v>
      </c>
      <c r="W359">
        <f t="shared" si="60"/>
        <v>2</v>
      </c>
      <c r="X359">
        <f t="shared" si="61"/>
        <v>3</v>
      </c>
      <c r="Y359">
        <f t="shared" si="62"/>
        <v>0</v>
      </c>
      <c r="Z359">
        <f t="shared" si="63"/>
        <v>1</v>
      </c>
      <c r="AA359">
        <f t="shared" si="64"/>
        <v>3</v>
      </c>
      <c r="AB359">
        <f t="shared" si="65"/>
        <v>2</v>
      </c>
    </row>
    <row r="360" spans="1:28">
      <c r="A360">
        <v>359</v>
      </c>
      <c r="B360" s="3" t="s">
        <v>104</v>
      </c>
      <c r="C360" s="3" t="s">
        <v>92</v>
      </c>
      <c r="D360" s="3" t="s">
        <v>121</v>
      </c>
      <c r="E360" s="3" t="s">
        <v>105</v>
      </c>
      <c r="F360" s="3" t="s">
        <v>117</v>
      </c>
      <c r="G360" s="3" t="s">
        <v>110</v>
      </c>
      <c r="H360" s="3" t="s">
        <v>112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  <c r="P360" cm="1">
        <f t="array" ref="P360">_xlfn.IFS(C360="Male", 1, C360="Female", 2, C360="Other", 3)</f>
        <v>3</v>
      </c>
      <c r="Q360" cm="1">
        <f t="array" ref="Q360">_xlfn.IFS(D360="Married",1, D360="Single",2,D360="Divorced",3,D360="Widowed",4)</f>
        <v>2</v>
      </c>
      <c r="R360">
        <f t="shared" si="55"/>
        <v>1</v>
      </c>
      <c r="S360">
        <f t="shared" si="56"/>
        <v>0</v>
      </c>
      <c r="T360">
        <f t="shared" si="57"/>
        <v>3</v>
      </c>
      <c r="U360">
        <f t="shared" si="58"/>
        <v>0</v>
      </c>
      <c r="V360">
        <f t="shared" si="59"/>
        <v>0</v>
      </c>
      <c r="W360">
        <f t="shared" si="60"/>
        <v>1</v>
      </c>
      <c r="X360">
        <f t="shared" si="61"/>
        <v>3</v>
      </c>
      <c r="Y360">
        <f t="shared" si="62"/>
        <v>1</v>
      </c>
      <c r="Z360">
        <f t="shared" si="63"/>
        <v>1</v>
      </c>
      <c r="AA360">
        <f t="shared" si="64"/>
        <v>6</v>
      </c>
      <c r="AB360">
        <f t="shared" si="65"/>
        <v>2</v>
      </c>
    </row>
    <row r="361" spans="1:28">
      <c r="A361">
        <v>360</v>
      </c>
      <c r="B361" s="4" t="s">
        <v>118</v>
      </c>
      <c r="C361" s="4" t="s">
        <v>108</v>
      </c>
      <c r="D361" s="4" t="s">
        <v>93</v>
      </c>
      <c r="E361" s="4" t="s">
        <v>105</v>
      </c>
      <c r="F361" s="4" t="s">
        <v>119</v>
      </c>
      <c r="G361" s="4" t="s">
        <v>102</v>
      </c>
      <c r="H361" s="4" t="s">
        <v>124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  <c r="P361" cm="1">
        <f t="array" ref="P361">_xlfn.IFS(C361="Male", 1, C361="Female", 2, C361="Other", 3)</f>
        <v>1</v>
      </c>
      <c r="Q361" cm="1">
        <f t="array" ref="Q361">_xlfn.IFS(D361="Married",1, D361="Single",2,D361="Divorced",3,D361="Widowed",4)</f>
        <v>4</v>
      </c>
      <c r="R361">
        <f t="shared" si="55"/>
        <v>0</v>
      </c>
      <c r="S361">
        <f t="shared" si="56"/>
        <v>1</v>
      </c>
      <c r="T361">
        <f t="shared" si="57"/>
        <v>7</v>
      </c>
      <c r="U361">
        <f t="shared" si="58"/>
        <v>1</v>
      </c>
      <c r="V361">
        <f t="shared" si="59"/>
        <v>3</v>
      </c>
      <c r="W361">
        <f t="shared" si="60"/>
        <v>2</v>
      </c>
      <c r="X361">
        <f t="shared" si="61"/>
        <v>2</v>
      </c>
      <c r="Y361">
        <f t="shared" si="62"/>
        <v>0</v>
      </c>
      <c r="Z361">
        <f t="shared" si="63"/>
        <v>3</v>
      </c>
      <c r="AA361">
        <f t="shared" si="64"/>
        <v>6</v>
      </c>
      <c r="AB361">
        <f t="shared" si="65"/>
        <v>1</v>
      </c>
    </row>
    <row r="362" spans="1:28">
      <c r="A362">
        <v>361</v>
      </c>
      <c r="B362" s="3" t="s">
        <v>123</v>
      </c>
      <c r="C362" s="3" t="s">
        <v>92</v>
      </c>
      <c r="D362" s="3" t="s">
        <v>100</v>
      </c>
      <c r="E362" s="3" t="s">
        <v>116</v>
      </c>
      <c r="F362" s="3" t="s">
        <v>117</v>
      </c>
      <c r="G362" s="3" t="s">
        <v>96</v>
      </c>
      <c r="H362" s="3" t="s">
        <v>120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  <c r="P362" cm="1">
        <f t="array" ref="P362">_xlfn.IFS(C362="Male", 1, C362="Female", 2, C362="Other", 3)</f>
        <v>3</v>
      </c>
      <c r="Q362" cm="1">
        <f t="array" ref="Q362">_xlfn.IFS(D362="Married",1, D362="Single",2,D362="Divorced",3,D362="Widowed",4)</f>
        <v>3</v>
      </c>
      <c r="R362">
        <f t="shared" si="55"/>
        <v>0</v>
      </c>
      <c r="S362">
        <f t="shared" si="56"/>
        <v>0</v>
      </c>
      <c r="T362">
        <f t="shared" si="57"/>
        <v>6</v>
      </c>
      <c r="U362">
        <f t="shared" si="58"/>
        <v>6</v>
      </c>
      <c r="V362">
        <f t="shared" si="59"/>
        <v>0</v>
      </c>
      <c r="W362">
        <f t="shared" si="60"/>
        <v>1</v>
      </c>
      <c r="X362">
        <f t="shared" si="61"/>
        <v>1</v>
      </c>
      <c r="Y362">
        <f t="shared" si="62"/>
        <v>1</v>
      </c>
      <c r="Z362">
        <f t="shared" si="63"/>
        <v>6</v>
      </c>
      <c r="AA362">
        <f t="shared" si="64"/>
        <v>6</v>
      </c>
      <c r="AB362">
        <f t="shared" si="65"/>
        <v>2</v>
      </c>
    </row>
    <row r="363" spans="1:28">
      <c r="A363">
        <v>362</v>
      </c>
      <c r="B363" s="4" t="s">
        <v>118</v>
      </c>
      <c r="C363" s="4" t="s">
        <v>108</v>
      </c>
      <c r="D363" s="4" t="s">
        <v>113</v>
      </c>
      <c r="E363" s="4" t="s">
        <v>116</v>
      </c>
      <c r="F363" s="4" t="s">
        <v>95</v>
      </c>
      <c r="G363" s="4" t="s">
        <v>96</v>
      </c>
      <c r="H363" s="4" t="s">
        <v>112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  <c r="P363" cm="1">
        <f t="array" ref="P363">_xlfn.IFS(C363="Male", 1, C363="Female", 2, C363="Other", 3)</f>
        <v>1</v>
      </c>
      <c r="Q363" cm="1">
        <f t="array" ref="Q363">_xlfn.IFS(D363="Married",1, D363="Single",2,D363="Divorced",3,D363="Widowed",4)</f>
        <v>1</v>
      </c>
      <c r="R363">
        <f t="shared" si="55"/>
        <v>0</v>
      </c>
      <c r="S363">
        <f t="shared" si="56"/>
        <v>0</v>
      </c>
      <c r="T363">
        <f t="shared" si="57"/>
        <v>1</v>
      </c>
      <c r="U363">
        <f t="shared" si="58"/>
        <v>2</v>
      </c>
      <c r="V363">
        <f t="shared" si="59"/>
        <v>3</v>
      </c>
      <c r="W363">
        <f t="shared" si="60"/>
        <v>1</v>
      </c>
      <c r="X363">
        <f t="shared" si="61"/>
        <v>2</v>
      </c>
      <c r="Y363">
        <f t="shared" si="62"/>
        <v>2</v>
      </c>
      <c r="Z363">
        <f t="shared" si="63"/>
        <v>5</v>
      </c>
      <c r="AA363">
        <f t="shared" si="64"/>
        <v>5</v>
      </c>
      <c r="AB363">
        <f t="shared" si="65"/>
        <v>0</v>
      </c>
    </row>
    <row r="364" spans="1:28">
      <c r="A364">
        <v>363</v>
      </c>
      <c r="B364" s="3" t="s">
        <v>118</v>
      </c>
      <c r="C364" s="3" t="s">
        <v>108</v>
      </c>
      <c r="D364" s="3" t="s">
        <v>121</v>
      </c>
      <c r="E364" s="3" t="s">
        <v>94</v>
      </c>
      <c r="F364" s="3" t="s">
        <v>109</v>
      </c>
      <c r="G364" s="3" t="s">
        <v>110</v>
      </c>
      <c r="H364" s="3" t="s">
        <v>103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  <c r="P364" cm="1">
        <f t="array" ref="P364">_xlfn.IFS(C364="Male", 1, C364="Female", 2, C364="Other", 3)</f>
        <v>1</v>
      </c>
      <c r="Q364" cm="1">
        <f t="array" ref="Q364">_xlfn.IFS(D364="Married",1, D364="Single",2,D364="Divorced",3,D364="Widowed",4)</f>
        <v>2</v>
      </c>
      <c r="R364">
        <f t="shared" si="55"/>
        <v>1</v>
      </c>
      <c r="S364">
        <f t="shared" si="56"/>
        <v>1</v>
      </c>
      <c r="T364">
        <f t="shared" si="57"/>
        <v>6</v>
      </c>
      <c r="U364">
        <f t="shared" si="58"/>
        <v>3</v>
      </c>
      <c r="V364">
        <f t="shared" si="59"/>
        <v>0</v>
      </c>
      <c r="W364">
        <f t="shared" si="60"/>
        <v>0</v>
      </c>
      <c r="X364">
        <f t="shared" si="61"/>
        <v>0</v>
      </c>
      <c r="Y364">
        <f t="shared" si="62"/>
        <v>1</v>
      </c>
      <c r="Z364">
        <f t="shared" si="63"/>
        <v>4</v>
      </c>
      <c r="AA364">
        <f t="shared" si="64"/>
        <v>6</v>
      </c>
      <c r="AB364">
        <f t="shared" si="65"/>
        <v>2</v>
      </c>
    </row>
    <row r="365" spans="1:28">
      <c r="A365">
        <v>364</v>
      </c>
      <c r="B365" s="4" t="s">
        <v>123</v>
      </c>
      <c r="C365" s="4" t="s">
        <v>108</v>
      </c>
      <c r="D365" s="4" t="s">
        <v>93</v>
      </c>
      <c r="E365" s="4" t="s">
        <v>114</v>
      </c>
      <c r="F365" s="4" t="s">
        <v>106</v>
      </c>
      <c r="G365" s="4" t="s">
        <v>110</v>
      </c>
      <c r="H365" s="4" t="s">
        <v>124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  <c r="P365" cm="1">
        <f t="array" ref="P365">_xlfn.IFS(C365="Male", 1, C365="Female", 2, C365="Other", 3)</f>
        <v>1</v>
      </c>
      <c r="Q365" cm="1">
        <f t="array" ref="Q365">_xlfn.IFS(D365="Married",1, D365="Single",2,D365="Divorced",3,D365="Widowed",4)</f>
        <v>4</v>
      </c>
      <c r="R365">
        <f t="shared" si="55"/>
        <v>1</v>
      </c>
      <c r="S365">
        <f t="shared" si="56"/>
        <v>0</v>
      </c>
      <c r="T365">
        <f t="shared" si="57"/>
        <v>6</v>
      </c>
      <c r="U365">
        <f t="shared" si="58"/>
        <v>2</v>
      </c>
      <c r="V365">
        <f t="shared" si="59"/>
        <v>3</v>
      </c>
      <c r="W365">
        <f t="shared" si="60"/>
        <v>0</v>
      </c>
      <c r="X365">
        <f t="shared" si="61"/>
        <v>1</v>
      </c>
      <c r="Y365">
        <f t="shared" si="62"/>
        <v>0</v>
      </c>
      <c r="Z365">
        <f t="shared" si="63"/>
        <v>0</v>
      </c>
      <c r="AA365">
        <f t="shared" si="64"/>
        <v>0</v>
      </c>
      <c r="AB365">
        <f t="shared" si="65"/>
        <v>2</v>
      </c>
    </row>
    <row r="366" spans="1:28">
      <c r="A366">
        <v>365</v>
      </c>
      <c r="B366" s="3" t="s">
        <v>111</v>
      </c>
      <c r="C366" s="3" t="s">
        <v>99</v>
      </c>
      <c r="D366" s="3" t="s">
        <v>100</v>
      </c>
      <c r="E366" s="3" t="s">
        <v>114</v>
      </c>
      <c r="F366" s="3" t="s">
        <v>122</v>
      </c>
      <c r="G366" s="3" t="s">
        <v>96</v>
      </c>
      <c r="H366" s="3" t="s">
        <v>97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  <c r="P366" cm="1">
        <f t="array" ref="P366">_xlfn.IFS(C366="Male", 1, C366="Female", 2, C366="Other", 3)</f>
        <v>2</v>
      </c>
      <c r="Q366" cm="1">
        <f t="array" ref="Q366">_xlfn.IFS(D366="Married",1, D366="Single",2,D366="Divorced",3,D366="Widowed",4)</f>
        <v>3</v>
      </c>
      <c r="R366">
        <f t="shared" si="55"/>
        <v>0</v>
      </c>
      <c r="S366">
        <f t="shared" si="56"/>
        <v>1</v>
      </c>
      <c r="T366">
        <f t="shared" si="57"/>
        <v>3</v>
      </c>
      <c r="U366">
        <f t="shared" si="58"/>
        <v>6</v>
      </c>
      <c r="V366">
        <f t="shared" si="59"/>
        <v>2</v>
      </c>
      <c r="W366">
        <f t="shared" si="60"/>
        <v>2</v>
      </c>
      <c r="X366">
        <f t="shared" si="61"/>
        <v>0</v>
      </c>
      <c r="Y366">
        <f t="shared" si="62"/>
        <v>0</v>
      </c>
      <c r="Z366">
        <f t="shared" si="63"/>
        <v>1</v>
      </c>
      <c r="AA366">
        <f t="shared" si="64"/>
        <v>2</v>
      </c>
      <c r="AB366">
        <f t="shared" si="65"/>
        <v>3</v>
      </c>
    </row>
    <row r="367" spans="1:28">
      <c r="A367">
        <v>366</v>
      </c>
      <c r="B367" s="4" t="s">
        <v>104</v>
      </c>
      <c r="C367" s="4" t="s">
        <v>99</v>
      </c>
      <c r="D367" s="4" t="s">
        <v>113</v>
      </c>
      <c r="E367" s="4" t="s">
        <v>105</v>
      </c>
      <c r="F367" s="4" t="s">
        <v>106</v>
      </c>
      <c r="G367" s="4" t="s">
        <v>110</v>
      </c>
      <c r="H367" s="4" t="s">
        <v>103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  <c r="P367" cm="1">
        <f t="array" ref="P367">_xlfn.IFS(C367="Male", 1, C367="Female", 2, C367="Other", 3)</f>
        <v>2</v>
      </c>
      <c r="Q367" cm="1">
        <f t="array" ref="Q367">_xlfn.IFS(D367="Married",1, D367="Single",2,D367="Divorced",3,D367="Widowed",4)</f>
        <v>1</v>
      </c>
      <c r="R367">
        <f t="shared" si="55"/>
        <v>1</v>
      </c>
      <c r="S367">
        <f t="shared" si="56"/>
        <v>1</v>
      </c>
      <c r="T367">
        <f t="shared" si="57"/>
        <v>4</v>
      </c>
      <c r="U367">
        <f t="shared" si="58"/>
        <v>3</v>
      </c>
      <c r="V367">
        <f t="shared" si="59"/>
        <v>2</v>
      </c>
      <c r="W367">
        <f t="shared" si="60"/>
        <v>2</v>
      </c>
      <c r="X367">
        <f t="shared" si="61"/>
        <v>2</v>
      </c>
      <c r="Y367">
        <f t="shared" si="62"/>
        <v>1</v>
      </c>
      <c r="Z367">
        <f t="shared" si="63"/>
        <v>4</v>
      </c>
      <c r="AA367">
        <f t="shared" si="64"/>
        <v>2</v>
      </c>
      <c r="AB367">
        <f t="shared" si="65"/>
        <v>2</v>
      </c>
    </row>
    <row r="368" spans="1:28">
      <c r="A368">
        <v>367</v>
      </c>
      <c r="B368" s="3" t="s">
        <v>125</v>
      </c>
      <c r="C368" s="3" t="s">
        <v>92</v>
      </c>
      <c r="D368" s="3" t="s">
        <v>121</v>
      </c>
      <c r="E368" s="3" t="s">
        <v>105</v>
      </c>
      <c r="F368" s="3" t="s">
        <v>95</v>
      </c>
      <c r="G368" s="3" t="s">
        <v>96</v>
      </c>
      <c r="H368" s="3" t="s">
        <v>97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  <c r="P368" cm="1">
        <f t="array" ref="P368">_xlfn.IFS(C368="Male", 1, C368="Female", 2, C368="Other", 3)</f>
        <v>3</v>
      </c>
      <c r="Q368" cm="1">
        <f t="array" ref="Q368">_xlfn.IFS(D368="Married",1, D368="Single",2,D368="Divorced",3,D368="Widowed",4)</f>
        <v>2</v>
      </c>
      <c r="R368">
        <f t="shared" si="55"/>
        <v>0</v>
      </c>
      <c r="S368">
        <f t="shared" si="56"/>
        <v>0</v>
      </c>
      <c r="T368">
        <f t="shared" si="57"/>
        <v>9</v>
      </c>
      <c r="U368">
        <f t="shared" si="58"/>
        <v>3</v>
      </c>
      <c r="V368">
        <f t="shared" si="59"/>
        <v>2</v>
      </c>
      <c r="W368">
        <f t="shared" si="60"/>
        <v>2</v>
      </c>
      <c r="X368">
        <f t="shared" si="61"/>
        <v>4</v>
      </c>
      <c r="Y368">
        <f t="shared" si="62"/>
        <v>2</v>
      </c>
      <c r="Z368">
        <f t="shared" si="63"/>
        <v>1</v>
      </c>
      <c r="AA368">
        <f t="shared" si="64"/>
        <v>6</v>
      </c>
      <c r="AB368">
        <f t="shared" si="65"/>
        <v>2</v>
      </c>
    </row>
    <row r="369" spans="1:28">
      <c r="A369">
        <v>368</v>
      </c>
      <c r="B369" s="4" t="s">
        <v>98</v>
      </c>
      <c r="C369" s="4" t="s">
        <v>108</v>
      </c>
      <c r="D369" s="4" t="s">
        <v>113</v>
      </c>
      <c r="E369" s="4" t="s">
        <v>105</v>
      </c>
      <c r="F369" s="4" t="s">
        <v>122</v>
      </c>
      <c r="G369" s="4" t="s">
        <v>102</v>
      </c>
      <c r="H369" s="4" t="s">
        <v>112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  <c r="P369" cm="1">
        <f t="array" ref="P369">_xlfn.IFS(C369="Male", 1, C369="Female", 2, C369="Other", 3)</f>
        <v>1</v>
      </c>
      <c r="Q369" cm="1">
        <f t="array" ref="Q369">_xlfn.IFS(D369="Married",1, D369="Single",2,D369="Divorced",3,D369="Widowed",4)</f>
        <v>1</v>
      </c>
      <c r="R369">
        <f t="shared" si="55"/>
        <v>0</v>
      </c>
      <c r="S369">
        <f t="shared" si="56"/>
        <v>1</v>
      </c>
      <c r="T369">
        <f t="shared" si="57"/>
        <v>8</v>
      </c>
      <c r="U369">
        <f t="shared" si="58"/>
        <v>0</v>
      </c>
      <c r="V369">
        <f t="shared" si="59"/>
        <v>2</v>
      </c>
      <c r="W369">
        <f t="shared" si="60"/>
        <v>1</v>
      </c>
      <c r="X369">
        <f t="shared" si="61"/>
        <v>1</v>
      </c>
      <c r="Y369">
        <f t="shared" si="62"/>
        <v>0</v>
      </c>
      <c r="Z369">
        <f t="shared" si="63"/>
        <v>0</v>
      </c>
      <c r="AA369">
        <f t="shared" si="64"/>
        <v>1</v>
      </c>
      <c r="AB369">
        <f t="shared" si="65"/>
        <v>0</v>
      </c>
    </row>
    <row r="370" spans="1:28">
      <c r="A370">
        <v>369</v>
      </c>
      <c r="B370" s="3" t="s">
        <v>125</v>
      </c>
      <c r="C370" s="3" t="s">
        <v>108</v>
      </c>
      <c r="D370" s="3" t="s">
        <v>100</v>
      </c>
      <c r="E370" s="3" t="s">
        <v>94</v>
      </c>
      <c r="F370" s="3" t="s">
        <v>119</v>
      </c>
      <c r="G370" s="3" t="s">
        <v>110</v>
      </c>
      <c r="H370" s="3" t="s">
        <v>97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  <c r="P370" cm="1">
        <f t="array" ref="P370">_xlfn.IFS(C370="Male", 1, C370="Female", 2, C370="Other", 3)</f>
        <v>1</v>
      </c>
      <c r="Q370" cm="1">
        <f t="array" ref="Q370">_xlfn.IFS(D370="Married",1, D370="Single",2,D370="Divorced",3,D370="Widowed",4)</f>
        <v>3</v>
      </c>
      <c r="R370">
        <f t="shared" si="55"/>
        <v>1</v>
      </c>
      <c r="S370">
        <f t="shared" si="56"/>
        <v>1</v>
      </c>
      <c r="T370">
        <f t="shared" si="57"/>
        <v>9</v>
      </c>
      <c r="U370">
        <f t="shared" si="58"/>
        <v>4</v>
      </c>
      <c r="V370">
        <f t="shared" si="59"/>
        <v>3</v>
      </c>
      <c r="W370">
        <f t="shared" si="60"/>
        <v>1</v>
      </c>
      <c r="X370">
        <f t="shared" si="61"/>
        <v>1</v>
      </c>
      <c r="Y370">
        <f t="shared" si="62"/>
        <v>1</v>
      </c>
      <c r="Z370">
        <f t="shared" si="63"/>
        <v>7</v>
      </c>
      <c r="AA370">
        <f t="shared" si="64"/>
        <v>3</v>
      </c>
      <c r="AB370">
        <f t="shared" si="65"/>
        <v>1</v>
      </c>
    </row>
    <row r="371" spans="1:28">
      <c r="A371">
        <v>370</v>
      </c>
      <c r="B371" s="4" t="s">
        <v>98</v>
      </c>
      <c r="C371" s="4" t="s">
        <v>99</v>
      </c>
      <c r="D371" s="4" t="s">
        <v>121</v>
      </c>
      <c r="E371" s="4" t="s">
        <v>114</v>
      </c>
      <c r="F371" s="4" t="s">
        <v>101</v>
      </c>
      <c r="G371" s="4" t="s">
        <v>96</v>
      </c>
      <c r="H371" s="4" t="s">
        <v>124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  <c r="P371" cm="1">
        <f t="array" ref="P371">_xlfn.IFS(C371="Male", 1, C371="Female", 2, C371="Other", 3)</f>
        <v>2</v>
      </c>
      <c r="Q371" cm="1">
        <f t="array" ref="Q371">_xlfn.IFS(D371="Married",1, D371="Single",2,D371="Divorced",3,D371="Widowed",4)</f>
        <v>2</v>
      </c>
      <c r="R371">
        <f t="shared" si="55"/>
        <v>0</v>
      </c>
      <c r="S371">
        <f t="shared" si="56"/>
        <v>1</v>
      </c>
      <c r="T371">
        <f t="shared" si="57"/>
        <v>0</v>
      </c>
      <c r="U371">
        <f t="shared" si="58"/>
        <v>6</v>
      </c>
      <c r="V371">
        <f t="shared" si="59"/>
        <v>2</v>
      </c>
      <c r="W371">
        <f t="shared" si="60"/>
        <v>0</v>
      </c>
      <c r="X371">
        <f t="shared" si="61"/>
        <v>3</v>
      </c>
      <c r="Y371">
        <f t="shared" si="62"/>
        <v>1</v>
      </c>
      <c r="Z371">
        <f t="shared" si="63"/>
        <v>0</v>
      </c>
      <c r="AA371">
        <f t="shared" si="64"/>
        <v>6</v>
      </c>
      <c r="AB371">
        <f t="shared" si="65"/>
        <v>1</v>
      </c>
    </row>
    <row r="372" spans="1:28">
      <c r="A372">
        <v>371</v>
      </c>
      <c r="B372" s="3" t="s">
        <v>125</v>
      </c>
      <c r="C372" s="3" t="s">
        <v>108</v>
      </c>
      <c r="D372" s="3" t="s">
        <v>113</v>
      </c>
      <c r="E372" s="3" t="s">
        <v>116</v>
      </c>
      <c r="F372" s="3" t="s">
        <v>95</v>
      </c>
      <c r="G372" s="3" t="s">
        <v>110</v>
      </c>
      <c r="H372" s="3" t="s">
        <v>103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  <c r="P372" cm="1">
        <f t="array" ref="P372">_xlfn.IFS(C372="Male", 1, C372="Female", 2, C372="Other", 3)</f>
        <v>1</v>
      </c>
      <c r="Q372" cm="1">
        <f t="array" ref="Q372">_xlfn.IFS(D372="Married",1, D372="Single",2,D372="Divorced",3,D372="Widowed",4)</f>
        <v>1</v>
      </c>
      <c r="R372">
        <f t="shared" si="55"/>
        <v>1</v>
      </c>
      <c r="S372">
        <f t="shared" si="56"/>
        <v>0</v>
      </c>
      <c r="T372">
        <f t="shared" si="57"/>
        <v>1</v>
      </c>
      <c r="U372">
        <f t="shared" si="58"/>
        <v>4</v>
      </c>
      <c r="V372">
        <f t="shared" si="59"/>
        <v>3</v>
      </c>
      <c r="W372">
        <f t="shared" si="60"/>
        <v>2</v>
      </c>
      <c r="X372">
        <f t="shared" si="61"/>
        <v>0</v>
      </c>
      <c r="Y372">
        <f t="shared" si="62"/>
        <v>1</v>
      </c>
      <c r="Z372">
        <f t="shared" si="63"/>
        <v>1</v>
      </c>
      <c r="AA372">
        <f t="shared" si="64"/>
        <v>1</v>
      </c>
      <c r="AB372">
        <f t="shared" si="65"/>
        <v>2</v>
      </c>
    </row>
    <row r="373" spans="1:28">
      <c r="A373">
        <v>372</v>
      </c>
      <c r="B373" s="4" t="s">
        <v>123</v>
      </c>
      <c r="C373" s="4" t="s">
        <v>99</v>
      </c>
      <c r="D373" s="4" t="s">
        <v>93</v>
      </c>
      <c r="E373" s="4" t="s">
        <v>94</v>
      </c>
      <c r="F373" s="4" t="s">
        <v>95</v>
      </c>
      <c r="G373" s="4" t="s">
        <v>96</v>
      </c>
      <c r="H373" s="4" t="s">
        <v>107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  <c r="P373" cm="1">
        <f t="array" ref="P373">_xlfn.IFS(C373="Male", 1, C373="Female", 2, C373="Other", 3)</f>
        <v>2</v>
      </c>
      <c r="Q373" cm="1">
        <f t="array" ref="Q373">_xlfn.IFS(D373="Married",1, D373="Single",2,D373="Divorced",3,D373="Widowed",4)</f>
        <v>4</v>
      </c>
      <c r="R373">
        <f t="shared" si="55"/>
        <v>0</v>
      </c>
      <c r="S373">
        <f t="shared" si="56"/>
        <v>1</v>
      </c>
      <c r="T373">
        <f t="shared" si="57"/>
        <v>4</v>
      </c>
      <c r="U373">
        <f t="shared" si="58"/>
        <v>6</v>
      </c>
      <c r="V373">
        <f t="shared" si="59"/>
        <v>3</v>
      </c>
      <c r="W373">
        <f t="shared" si="60"/>
        <v>2</v>
      </c>
      <c r="X373">
        <f t="shared" si="61"/>
        <v>3</v>
      </c>
      <c r="Y373">
        <f t="shared" si="62"/>
        <v>2</v>
      </c>
      <c r="Z373">
        <f t="shared" si="63"/>
        <v>6</v>
      </c>
      <c r="AA373">
        <f t="shared" si="64"/>
        <v>6</v>
      </c>
      <c r="AB373">
        <f t="shared" si="65"/>
        <v>2</v>
      </c>
    </row>
    <row r="374" spans="1:28">
      <c r="A374">
        <v>373</v>
      </c>
      <c r="B374" s="3" t="s">
        <v>104</v>
      </c>
      <c r="C374" s="3" t="s">
        <v>108</v>
      </c>
      <c r="D374" s="3" t="s">
        <v>121</v>
      </c>
      <c r="E374" s="3" t="s">
        <v>116</v>
      </c>
      <c r="F374" s="3" t="s">
        <v>109</v>
      </c>
      <c r="G374" s="3" t="s">
        <v>96</v>
      </c>
      <c r="H374" s="3" t="s">
        <v>115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  <c r="P374" cm="1">
        <f t="array" ref="P374">_xlfn.IFS(C374="Male", 1, C374="Female", 2, C374="Other", 3)</f>
        <v>1</v>
      </c>
      <c r="Q374" cm="1">
        <f t="array" ref="Q374">_xlfn.IFS(D374="Married",1, D374="Single",2,D374="Divorced",3,D374="Widowed",4)</f>
        <v>2</v>
      </c>
      <c r="R374">
        <f t="shared" si="55"/>
        <v>0</v>
      </c>
      <c r="S374">
        <f t="shared" si="56"/>
        <v>1</v>
      </c>
      <c r="T374">
        <f t="shared" si="57"/>
        <v>6</v>
      </c>
      <c r="U374">
        <f t="shared" si="58"/>
        <v>4</v>
      </c>
      <c r="V374">
        <f t="shared" si="59"/>
        <v>2</v>
      </c>
      <c r="W374">
        <f t="shared" si="60"/>
        <v>1</v>
      </c>
      <c r="X374">
        <f t="shared" si="61"/>
        <v>1</v>
      </c>
      <c r="Y374">
        <f t="shared" si="62"/>
        <v>2</v>
      </c>
      <c r="Z374">
        <f t="shared" si="63"/>
        <v>0</v>
      </c>
      <c r="AA374">
        <f t="shared" si="64"/>
        <v>3</v>
      </c>
      <c r="AB374">
        <f t="shared" si="65"/>
        <v>1</v>
      </c>
    </row>
    <row r="375" spans="1:28">
      <c r="A375">
        <v>374</v>
      </c>
      <c r="B375" s="4" t="s">
        <v>98</v>
      </c>
      <c r="C375" s="4" t="s">
        <v>92</v>
      </c>
      <c r="D375" s="4" t="s">
        <v>113</v>
      </c>
      <c r="E375" s="4" t="s">
        <v>116</v>
      </c>
      <c r="F375" s="4" t="s">
        <v>106</v>
      </c>
      <c r="G375" s="4" t="s">
        <v>110</v>
      </c>
      <c r="H375" s="4" t="s">
        <v>124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  <c r="P375" cm="1">
        <f t="array" ref="P375">_xlfn.IFS(C375="Male", 1, C375="Female", 2, C375="Other", 3)</f>
        <v>3</v>
      </c>
      <c r="Q375" cm="1">
        <f t="array" ref="Q375">_xlfn.IFS(D375="Married",1, D375="Single",2,D375="Divorced",3,D375="Widowed",4)</f>
        <v>1</v>
      </c>
      <c r="R375">
        <f t="shared" si="55"/>
        <v>1</v>
      </c>
      <c r="S375">
        <f t="shared" si="56"/>
        <v>1</v>
      </c>
      <c r="T375">
        <f t="shared" si="57"/>
        <v>5</v>
      </c>
      <c r="U375">
        <f t="shared" si="58"/>
        <v>5</v>
      </c>
      <c r="V375">
        <f t="shared" si="59"/>
        <v>1</v>
      </c>
      <c r="W375">
        <f t="shared" si="60"/>
        <v>1</v>
      </c>
      <c r="X375">
        <f t="shared" si="61"/>
        <v>1</v>
      </c>
      <c r="Y375">
        <f t="shared" si="62"/>
        <v>1</v>
      </c>
      <c r="Z375">
        <f t="shared" si="63"/>
        <v>3</v>
      </c>
      <c r="AA375">
        <f t="shared" si="64"/>
        <v>2</v>
      </c>
      <c r="AB375">
        <f t="shared" si="65"/>
        <v>3</v>
      </c>
    </row>
    <row r="376" spans="1:28">
      <c r="A376">
        <v>375</v>
      </c>
      <c r="B376" s="3" t="s">
        <v>91</v>
      </c>
      <c r="C376" s="3" t="s">
        <v>108</v>
      </c>
      <c r="D376" s="3" t="s">
        <v>100</v>
      </c>
      <c r="E376" s="3" t="s">
        <v>94</v>
      </c>
      <c r="F376" s="3" t="s">
        <v>95</v>
      </c>
      <c r="G376" s="3" t="s">
        <v>102</v>
      </c>
      <c r="H376" s="3" t="s">
        <v>124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  <c r="P376" cm="1">
        <f t="array" ref="P376">_xlfn.IFS(C376="Male", 1, C376="Female", 2, C376="Other", 3)</f>
        <v>1</v>
      </c>
      <c r="Q376" cm="1">
        <f t="array" ref="Q376">_xlfn.IFS(D376="Married",1, D376="Single",2,D376="Divorced",3,D376="Widowed",4)</f>
        <v>3</v>
      </c>
      <c r="R376">
        <f t="shared" si="55"/>
        <v>0</v>
      </c>
      <c r="S376">
        <f t="shared" si="56"/>
        <v>0</v>
      </c>
      <c r="T376">
        <f t="shared" si="57"/>
        <v>6</v>
      </c>
      <c r="U376">
        <f t="shared" si="58"/>
        <v>4</v>
      </c>
      <c r="V376">
        <f t="shared" si="59"/>
        <v>1</v>
      </c>
      <c r="W376">
        <f t="shared" si="60"/>
        <v>0</v>
      </c>
      <c r="X376">
        <f t="shared" si="61"/>
        <v>1</v>
      </c>
      <c r="Y376">
        <f t="shared" si="62"/>
        <v>1</v>
      </c>
      <c r="Z376">
        <f t="shared" si="63"/>
        <v>4</v>
      </c>
      <c r="AA376">
        <f t="shared" si="64"/>
        <v>5</v>
      </c>
      <c r="AB376">
        <f t="shared" si="65"/>
        <v>0</v>
      </c>
    </row>
    <row r="377" spans="1:28">
      <c r="A377">
        <v>376</v>
      </c>
      <c r="B377" s="4" t="s">
        <v>111</v>
      </c>
      <c r="C377" s="4" t="s">
        <v>108</v>
      </c>
      <c r="D377" s="4" t="s">
        <v>100</v>
      </c>
      <c r="E377" s="4" t="s">
        <v>116</v>
      </c>
      <c r="F377" s="4" t="s">
        <v>95</v>
      </c>
      <c r="G377" s="4" t="s">
        <v>96</v>
      </c>
      <c r="H377" s="4" t="s">
        <v>107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  <c r="P377" cm="1">
        <f t="array" ref="P377">_xlfn.IFS(C377="Male", 1, C377="Female", 2, C377="Other", 3)</f>
        <v>1</v>
      </c>
      <c r="Q377" cm="1">
        <f t="array" ref="Q377">_xlfn.IFS(D377="Married",1, D377="Single",2,D377="Divorced",3,D377="Widowed",4)</f>
        <v>3</v>
      </c>
      <c r="R377">
        <f t="shared" si="55"/>
        <v>0</v>
      </c>
      <c r="S377">
        <f t="shared" si="56"/>
        <v>1</v>
      </c>
      <c r="T377">
        <f t="shared" si="57"/>
        <v>5</v>
      </c>
      <c r="U377">
        <f t="shared" si="58"/>
        <v>6</v>
      </c>
      <c r="V377">
        <f t="shared" si="59"/>
        <v>0</v>
      </c>
      <c r="W377">
        <f t="shared" si="60"/>
        <v>1</v>
      </c>
      <c r="X377">
        <f t="shared" si="61"/>
        <v>3</v>
      </c>
      <c r="Y377">
        <f t="shared" si="62"/>
        <v>1</v>
      </c>
      <c r="Z377">
        <f t="shared" si="63"/>
        <v>3</v>
      </c>
      <c r="AA377">
        <f t="shared" si="64"/>
        <v>4</v>
      </c>
      <c r="AB377">
        <f t="shared" si="65"/>
        <v>3</v>
      </c>
    </row>
    <row r="378" spans="1:28">
      <c r="A378">
        <v>377</v>
      </c>
      <c r="B378" s="3" t="s">
        <v>125</v>
      </c>
      <c r="C378" s="3" t="s">
        <v>99</v>
      </c>
      <c r="D378" s="3" t="s">
        <v>121</v>
      </c>
      <c r="E378" s="3" t="s">
        <v>114</v>
      </c>
      <c r="F378" s="3" t="s">
        <v>119</v>
      </c>
      <c r="G378" s="3" t="s">
        <v>96</v>
      </c>
      <c r="H378" s="3" t="s">
        <v>103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  <c r="P378" cm="1">
        <f t="array" ref="P378">_xlfn.IFS(C378="Male", 1, C378="Female", 2, C378="Other", 3)</f>
        <v>2</v>
      </c>
      <c r="Q378" cm="1">
        <f t="array" ref="Q378">_xlfn.IFS(D378="Married",1, D378="Single",2,D378="Divorced",3,D378="Widowed",4)</f>
        <v>2</v>
      </c>
      <c r="R378">
        <f t="shared" si="55"/>
        <v>0</v>
      </c>
      <c r="S378">
        <f t="shared" si="56"/>
        <v>0</v>
      </c>
      <c r="T378">
        <f t="shared" si="57"/>
        <v>1</v>
      </c>
      <c r="U378">
        <f t="shared" si="58"/>
        <v>1</v>
      </c>
      <c r="V378">
        <f t="shared" si="59"/>
        <v>2</v>
      </c>
      <c r="W378">
        <f t="shared" si="60"/>
        <v>0</v>
      </c>
      <c r="X378">
        <f t="shared" si="61"/>
        <v>3</v>
      </c>
      <c r="Y378">
        <f t="shared" si="62"/>
        <v>0</v>
      </c>
      <c r="Z378">
        <f t="shared" si="63"/>
        <v>5</v>
      </c>
      <c r="AA378">
        <f t="shared" si="64"/>
        <v>6</v>
      </c>
      <c r="AB378">
        <f t="shared" si="65"/>
        <v>3</v>
      </c>
    </row>
    <row r="379" spans="1:28">
      <c r="A379">
        <v>378</v>
      </c>
      <c r="B379" s="4" t="s">
        <v>125</v>
      </c>
      <c r="C379" s="4" t="s">
        <v>108</v>
      </c>
      <c r="D379" s="4" t="s">
        <v>113</v>
      </c>
      <c r="E379" s="4" t="s">
        <v>116</v>
      </c>
      <c r="F379" s="4" t="s">
        <v>119</v>
      </c>
      <c r="G379" s="4" t="s">
        <v>96</v>
      </c>
      <c r="H379" s="4" t="s">
        <v>103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  <c r="P379" cm="1">
        <f t="array" ref="P379">_xlfn.IFS(C379="Male", 1, C379="Female", 2, C379="Other", 3)</f>
        <v>1</v>
      </c>
      <c r="Q379" cm="1">
        <f t="array" ref="Q379">_xlfn.IFS(D379="Married",1, D379="Single",2,D379="Divorced",3,D379="Widowed",4)</f>
        <v>1</v>
      </c>
      <c r="R379">
        <f t="shared" si="55"/>
        <v>0</v>
      </c>
      <c r="S379">
        <f t="shared" si="56"/>
        <v>0</v>
      </c>
      <c r="T379">
        <f t="shared" si="57"/>
        <v>3</v>
      </c>
      <c r="U379">
        <f t="shared" si="58"/>
        <v>5</v>
      </c>
      <c r="V379">
        <f t="shared" si="59"/>
        <v>0</v>
      </c>
      <c r="W379">
        <f t="shared" si="60"/>
        <v>2</v>
      </c>
      <c r="X379">
        <f t="shared" si="61"/>
        <v>2</v>
      </c>
      <c r="Y379">
        <f t="shared" si="62"/>
        <v>1</v>
      </c>
      <c r="Z379">
        <f t="shared" si="63"/>
        <v>7</v>
      </c>
      <c r="AA379">
        <f t="shared" si="64"/>
        <v>1</v>
      </c>
      <c r="AB379">
        <f t="shared" si="65"/>
        <v>3</v>
      </c>
    </row>
    <row r="380" spans="1:28">
      <c r="A380">
        <v>379</v>
      </c>
      <c r="B380" s="3" t="s">
        <v>98</v>
      </c>
      <c r="C380" s="3" t="s">
        <v>108</v>
      </c>
      <c r="D380" s="3" t="s">
        <v>121</v>
      </c>
      <c r="E380" s="3" t="s">
        <v>114</v>
      </c>
      <c r="F380" s="3" t="s">
        <v>122</v>
      </c>
      <c r="G380" s="3" t="s">
        <v>102</v>
      </c>
      <c r="H380" s="3" t="s">
        <v>112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  <c r="P380" cm="1">
        <f t="array" ref="P380">_xlfn.IFS(C380="Male", 1, C380="Female", 2, C380="Other", 3)</f>
        <v>1</v>
      </c>
      <c r="Q380" cm="1">
        <f t="array" ref="Q380">_xlfn.IFS(D380="Married",1, D380="Single",2,D380="Divorced",3,D380="Widowed",4)</f>
        <v>2</v>
      </c>
      <c r="R380">
        <f t="shared" si="55"/>
        <v>0</v>
      </c>
      <c r="S380">
        <f t="shared" si="56"/>
        <v>0</v>
      </c>
      <c r="T380">
        <f t="shared" si="57"/>
        <v>0</v>
      </c>
      <c r="U380">
        <f t="shared" si="58"/>
        <v>5</v>
      </c>
      <c r="V380">
        <f t="shared" si="59"/>
        <v>2</v>
      </c>
      <c r="W380">
        <f t="shared" si="60"/>
        <v>0</v>
      </c>
      <c r="X380">
        <f t="shared" si="61"/>
        <v>3</v>
      </c>
      <c r="Y380">
        <f t="shared" si="62"/>
        <v>1</v>
      </c>
      <c r="Z380">
        <f t="shared" si="63"/>
        <v>0</v>
      </c>
      <c r="AA380">
        <f t="shared" si="64"/>
        <v>2</v>
      </c>
      <c r="AB380">
        <f t="shared" si="65"/>
        <v>0</v>
      </c>
    </row>
    <row r="381" spans="1:28">
      <c r="A381">
        <v>380</v>
      </c>
      <c r="B381" s="4" t="s">
        <v>111</v>
      </c>
      <c r="C381" s="4" t="s">
        <v>99</v>
      </c>
      <c r="D381" s="4" t="s">
        <v>121</v>
      </c>
      <c r="E381" s="4" t="s">
        <v>114</v>
      </c>
      <c r="F381" s="4" t="s">
        <v>117</v>
      </c>
      <c r="G381" s="4" t="s">
        <v>102</v>
      </c>
      <c r="H381" s="4" t="s">
        <v>97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  <c r="P381" cm="1">
        <f t="array" ref="P381">_xlfn.IFS(C381="Male", 1, C381="Female", 2, C381="Other", 3)</f>
        <v>2</v>
      </c>
      <c r="Q381" cm="1">
        <f t="array" ref="Q381">_xlfn.IFS(D381="Married",1, D381="Single",2,D381="Divorced",3,D381="Widowed",4)</f>
        <v>2</v>
      </c>
      <c r="R381">
        <f t="shared" si="55"/>
        <v>0</v>
      </c>
      <c r="S381">
        <f t="shared" si="56"/>
        <v>0</v>
      </c>
      <c r="T381">
        <f t="shared" si="57"/>
        <v>8</v>
      </c>
      <c r="U381">
        <f t="shared" si="58"/>
        <v>5</v>
      </c>
      <c r="V381">
        <f t="shared" si="59"/>
        <v>1</v>
      </c>
      <c r="W381">
        <f t="shared" si="60"/>
        <v>0</v>
      </c>
      <c r="X381">
        <f t="shared" si="61"/>
        <v>1</v>
      </c>
      <c r="Y381">
        <f t="shared" si="62"/>
        <v>1</v>
      </c>
      <c r="Z381">
        <f t="shared" si="63"/>
        <v>2</v>
      </c>
      <c r="AA381">
        <f t="shared" si="64"/>
        <v>1</v>
      </c>
      <c r="AB381">
        <f t="shared" si="65"/>
        <v>3</v>
      </c>
    </row>
    <row r="382" spans="1:28">
      <c r="A382">
        <v>381</v>
      </c>
      <c r="B382" s="3" t="s">
        <v>111</v>
      </c>
      <c r="C382" s="3" t="s">
        <v>92</v>
      </c>
      <c r="D382" s="3" t="s">
        <v>113</v>
      </c>
      <c r="E382" s="3" t="s">
        <v>114</v>
      </c>
      <c r="F382" s="3" t="s">
        <v>117</v>
      </c>
      <c r="G382" s="3" t="s">
        <v>110</v>
      </c>
      <c r="H382" s="3" t="s">
        <v>112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  <c r="P382" cm="1">
        <f t="array" ref="P382">_xlfn.IFS(C382="Male", 1, C382="Female", 2, C382="Other", 3)</f>
        <v>3</v>
      </c>
      <c r="Q382" cm="1">
        <f t="array" ref="Q382">_xlfn.IFS(D382="Married",1, D382="Single",2,D382="Divorced",3,D382="Widowed",4)</f>
        <v>1</v>
      </c>
      <c r="R382">
        <f t="shared" si="55"/>
        <v>1</v>
      </c>
      <c r="S382">
        <f t="shared" si="56"/>
        <v>0</v>
      </c>
      <c r="T382">
        <f t="shared" si="57"/>
        <v>3</v>
      </c>
      <c r="U382">
        <f t="shared" si="58"/>
        <v>1</v>
      </c>
      <c r="V382">
        <f t="shared" si="59"/>
        <v>0</v>
      </c>
      <c r="W382">
        <f t="shared" si="60"/>
        <v>1</v>
      </c>
      <c r="X382">
        <f t="shared" si="61"/>
        <v>2</v>
      </c>
      <c r="Y382">
        <f t="shared" si="62"/>
        <v>2</v>
      </c>
      <c r="Z382">
        <f t="shared" si="63"/>
        <v>5</v>
      </c>
      <c r="AA382">
        <f t="shared" si="64"/>
        <v>4</v>
      </c>
      <c r="AB382">
        <f t="shared" si="65"/>
        <v>1</v>
      </c>
    </row>
    <row r="383" spans="1:28">
      <c r="A383">
        <v>382</v>
      </c>
      <c r="B383" s="4" t="s">
        <v>123</v>
      </c>
      <c r="C383" s="4" t="s">
        <v>92</v>
      </c>
      <c r="D383" s="4" t="s">
        <v>113</v>
      </c>
      <c r="E383" s="4" t="s">
        <v>105</v>
      </c>
      <c r="F383" s="4" t="s">
        <v>101</v>
      </c>
      <c r="G383" s="4" t="s">
        <v>102</v>
      </c>
      <c r="H383" s="4" t="s">
        <v>107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  <c r="P383" cm="1">
        <f t="array" ref="P383">_xlfn.IFS(C383="Male", 1, C383="Female", 2, C383="Other", 3)</f>
        <v>3</v>
      </c>
      <c r="Q383" cm="1">
        <f t="array" ref="Q383">_xlfn.IFS(D383="Married",1, D383="Single",2,D383="Divorced",3,D383="Widowed",4)</f>
        <v>1</v>
      </c>
      <c r="R383">
        <f t="shared" si="55"/>
        <v>0</v>
      </c>
      <c r="S383">
        <f t="shared" si="56"/>
        <v>1</v>
      </c>
      <c r="T383">
        <f t="shared" si="57"/>
        <v>9</v>
      </c>
      <c r="U383">
        <f t="shared" si="58"/>
        <v>1</v>
      </c>
      <c r="V383">
        <f t="shared" si="59"/>
        <v>1</v>
      </c>
      <c r="W383">
        <f t="shared" si="60"/>
        <v>0</v>
      </c>
      <c r="X383">
        <f t="shared" si="61"/>
        <v>3</v>
      </c>
      <c r="Y383">
        <f t="shared" si="62"/>
        <v>0</v>
      </c>
      <c r="Z383">
        <f t="shared" si="63"/>
        <v>1</v>
      </c>
      <c r="AA383">
        <f t="shared" si="64"/>
        <v>1</v>
      </c>
      <c r="AB383">
        <f t="shared" si="65"/>
        <v>3</v>
      </c>
    </row>
    <row r="384" spans="1:28">
      <c r="A384">
        <v>383</v>
      </c>
      <c r="B384" s="3" t="s">
        <v>91</v>
      </c>
      <c r="C384" s="3" t="s">
        <v>99</v>
      </c>
      <c r="D384" s="3" t="s">
        <v>93</v>
      </c>
      <c r="E384" s="3" t="s">
        <v>116</v>
      </c>
      <c r="F384" s="3" t="s">
        <v>117</v>
      </c>
      <c r="G384" s="3" t="s">
        <v>110</v>
      </c>
      <c r="H384" s="3" t="s">
        <v>112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  <c r="P384" cm="1">
        <f t="array" ref="P384">_xlfn.IFS(C384="Male", 1, C384="Female", 2, C384="Other", 3)</f>
        <v>2</v>
      </c>
      <c r="Q384" cm="1">
        <f t="array" ref="Q384">_xlfn.IFS(D384="Married",1, D384="Single",2,D384="Divorced",3,D384="Widowed",4)</f>
        <v>4</v>
      </c>
      <c r="R384">
        <f t="shared" si="55"/>
        <v>1</v>
      </c>
      <c r="S384">
        <f t="shared" si="56"/>
        <v>1</v>
      </c>
      <c r="T384">
        <f t="shared" si="57"/>
        <v>5</v>
      </c>
      <c r="U384">
        <f t="shared" si="58"/>
        <v>5</v>
      </c>
      <c r="V384">
        <f t="shared" si="59"/>
        <v>3</v>
      </c>
      <c r="W384">
        <f t="shared" si="60"/>
        <v>0</v>
      </c>
      <c r="X384">
        <f t="shared" si="61"/>
        <v>3</v>
      </c>
      <c r="Y384">
        <f t="shared" si="62"/>
        <v>0</v>
      </c>
      <c r="Z384">
        <f t="shared" si="63"/>
        <v>1</v>
      </c>
      <c r="AA384">
        <f t="shared" si="64"/>
        <v>5</v>
      </c>
      <c r="AB384">
        <f t="shared" si="65"/>
        <v>3</v>
      </c>
    </row>
    <row r="385" spans="1:28">
      <c r="A385">
        <v>384</v>
      </c>
      <c r="B385" s="4" t="s">
        <v>123</v>
      </c>
      <c r="C385" s="4" t="s">
        <v>99</v>
      </c>
      <c r="D385" s="4" t="s">
        <v>113</v>
      </c>
      <c r="E385" s="4" t="s">
        <v>94</v>
      </c>
      <c r="F385" s="4" t="s">
        <v>109</v>
      </c>
      <c r="G385" s="4" t="s">
        <v>110</v>
      </c>
      <c r="H385" s="4" t="s">
        <v>107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  <c r="P385" cm="1">
        <f t="array" ref="P385">_xlfn.IFS(C385="Male", 1, C385="Female", 2, C385="Other", 3)</f>
        <v>2</v>
      </c>
      <c r="Q385" cm="1">
        <f t="array" ref="Q385">_xlfn.IFS(D385="Married",1, D385="Single",2,D385="Divorced",3,D385="Widowed",4)</f>
        <v>1</v>
      </c>
      <c r="R385">
        <f t="shared" si="55"/>
        <v>1</v>
      </c>
      <c r="S385">
        <f t="shared" si="56"/>
        <v>0</v>
      </c>
      <c r="T385">
        <f t="shared" si="57"/>
        <v>6</v>
      </c>
      <c r="U385">
        <f t="shared" si="58"/>
        <v>5</v>
      </c>
      <c r="V385">
        <f t="shared" si="59"/>
        <v>2</v>
      </c>
      <c r="W385">
        <f t="shared" si="60"/>
        <v>1</v>
      </c>
      <c r="X385">
        <f t="shared" si="61"/>
        <v>0</v>
      </c>
      <c r="Y385">
        <f t="shared" si="62"/>
        <v>2</v>
      </c>
      <c r="Z385">
        <f t="shared" si="63"/>
        <v>4</v>
      </c>
      <c r="AA385">
        <f t="shared" si="64"/>
        <v>5</v>
      </c>
      <c r="AB385">
        <f t="shared" si="65"/>
        <v>0</v>
      </c>
    </row>
    <row r="386" spans="1:28">
      <c r="A386">
        <v>385</v>
      </c>
      <c r="B386" s="3" t="s">
        <v>123</v>
      </c>
      <c r="C386" s="3" t="s">
        <v>99</v>
      </c>
      <c r="D386" s="3" t="s">
        <v>100</v>
      </c>
      <c r="E386" s="3" t="s">
        <v>94</v>
      </c>
      <c r="F386" s="3" t="s">
        <v>101</v>
      </c>
      <c r="G386" s="3" t="s">
        <v>102</v>
      </c>
      <c r="H386" s="3" t="s">
        <v>103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  <c r="P386" cm="1">
        <f t="array" ref="P386">_xlfn.IFS(C386="Male", 1, C386="Female", 2, C386="Other", 3)</f>
        <v>2</v>
      </c>
      <c r="Q386" cm="1">
        <f t="array" ref="Q386">_xlfn.IFS(D386="Married",1, D386="Single",2,D386="Divorced",3,D386="Widowed",4)</f>
        <v>3</v>
      </c>
      <c r="R386">
        <f t="shared" si="55"/>
        <v>0</v>
      </c>
      <c r="S386">
        <f t="shared" si="56"/>
        <v>1</v>
      </c>
      <c r="T386">
        <f t="shared" si="57"/>
        <v>8</v>
      </c>
      <c r="U386">
        <f t="shared" si="58"/>
        <v>5</v>
      </c>
      <c r="V386">
        <f t="shared" si="59"/>
        <v>1</v>
      </c>
      <c r="W386">
        <f t="shared" si="60"/>
        <v>1</v>
      </c>
      <c r="X386">
        <f t="shared" si="61"/>
        <v>2</v>
      </c>
      <c r="Y386">
        <f t="shared" si="62"/>
        <v>2</v>
      </c>
      <c r="Z386">
        <f t="shared" si="63"/>
        <v>2</v>
      </c>
      <c r="AA386">
        <f t="shared" si="64"/>
        <v>4</v>
      </c>
      <c r="AB386">
        <f t="shared" si="65"/>
        <v>0</v>
      </c>
    </row>
    <row r="387" spans="1:28">
      <c r="A387">
        <v>386</v>
      </c>
      <c r="B387" s="4" t="s">
        <v>123</v>
      </c>
      <c r="C387" s="4" t="s">
        <v>99</v>
      </c>
      <c r="D387" s="4" t="s">
        <v>121</v>
      </c>
      <c r="E387" s="4" t="s">
        <v>116</v>
      </c>
      <c r="F387" s="4" t="s">
        <v>122</v>
      </c>
      <c r="G387" s="4" t="s">
        <v>110</v>
      </c>
      <c r="H387" s="4" t="s">
        <v>97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  <c r="P387" cm="1">
        <f t="array" ref="P387">_xlfn.IFS(C387="Male", 1, C387="Female", 2, C387="Other", 3)</f>
        <v>2</v>
      </c>
      <c r="Q387" cm="1">
        <f t="array" ref="Q387">_xlfn.IFS(D387="Married",1, D387="Single",2,D387="Divorced",3,D387="Widowed",4)</f>
        <v>2</v>
      </c>
      <c r="R387">
        <f t="shared" ref="R387:R450" si="66">IF(AND(G387="Contract", J387&lt;&gt;""), 1, )</f>
        <v>1</v>
      </c>
      <c r="S387">
        <f t="shared" ref="S387:S450" si="67">MOD(J387,2)</f>
        <v>0</v>
      </c>
      <c r="T387">
        <f t="shared" ref="T387:T450" si="68">MOD(O387,10)</f>
        <v>4</v>
      </c>
      <c r="U387">
        <f t="shared" ref="U387:U450" si="69">MOD(I387, 7)</f>
        <v>4</v>
      </c>
      <c r="V387">
        <f t="shared" ref="V387:V450" si="70">MOD(K387, 4)</f>
        <v>2</v>
      </c>
      <c r="W387">
        <f t="shared" ref="W387:W450" si="71">MOD(M387, 3)</f>
        <v>0</v>
      </c>
      <c r="X387">
        <f t="shared" ref="X387:X450" si="72">MOD(J387, 5)</f>
        <v>4</v>
      </c>
      <c r="Y387">
        <f t="shared" ref="Y387:Y450" si="73">MOD(N387, 3)</f>
        <v>0</v>
      </c>
      <c r="Z387">
        <f t="shared" ref="Z387:Z450" si="74">MOD(O387, 8)</f>
        <v>4</v>
      </c>
      <c r="AA387">
        <f t="shared" ref="AA387:AA450" si="75">MOD(K387, 7)</f>
        <v>3</v>
      </c>
      <c r="AB387">
        <f t="shared" ref="AB387:AB450" si="76">MOD(M387, 4)</f>
        <v>3</v>
      </c>
    </row>
    <row r="388" spans="1:28">
      <c r="A388">
        <v>387</v>
      </c>
      <c r="B388" s="3" t="s">
        <v>123</v>
      </c>
      <c r="C388" s="3" t="s">
        <v>99</v>
      </c>
      <c r="D388" s="3" t="s">
        <v>121</v>
      </c>
      <c r="E388" s="3" t="s">
        <v>105</v>
      </c>
      <c r="F388" s="3" t="s">
        <v>119</v>
      </c>
      <c r="G388" s="3" t="s">
        <v>102</v>
      </c>
      <c r="H388" s="3" t="s">
        <v>112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  <c r="P388" cm="1">
        <f t="array" ref="P388">_xlfn.IFS(C388="Male", 1, C388="Female", 2, C388="Other", 3)</f>
        <v>2</v>
      </c>
      <c r="Q388" cm="1">
        <f t="array" ref="Q388">_xlfn.IFS(D388="Married",1, D388="Single",2,D388="Divorced",3,D388="Widowed",4)</f>
        <v>2</v>
      </c>
      <c r="R388">
        <f t="shared" si="66"/>
        <v>0</v>
      </c>
      <c r="S388">
        <f t="shared" si="67"/>
        <v>0</v>
      </c>
      <c r="T388">
        <f t="shared" si="68"/>
        <v>4</v>
      </c>
      <c r="U388">
        <f t="shared" si="69"/>
        <v>0</v>
      </c>
      <c r="V388">
        <f t="shared" si="70"/>
        <v>3</v>
      </c>
      <c r="W388">
        <f t="shared" si="71"/>
        <v>1</v>
      </c>
      <c r="X388">
        <f t="shared" si="72"/>
        <v>0</v>
      </c>
      <c r="Y388">
        <f t="shared" si="73"/>
        <v>1</v>
      </c>
      <c r="Z388">
        <f t="shared" si="74"/>
        <v>0</v>
      </c>
      <c r="AA388">
        <f t="shared" si="75"/>
        <v>1</v>
      </c>
      <c r="AB388">
        <f t="shared" si="76"/>
        <v>2</v>
      </c>
    </row>
    <row r="389" spans="1:28">
      <c r="A389">
        <v>388</v>
      </c>
      <c r="B389" s="4" t="s">
        <v>123</v>
      </c>
      <c r="C389" s="4" t="s">
        <v>92</v>
      </c>
      <c r="D389" s="4" t="s">
        <v>100</v>
      </c>
      <c r="E389" s="4" t="s">
        <v>105</v>
      </c>
      <c r="F389" s="4" t="s">
        <v>117</v>
      </c>
      <c r="G389" s="4" t="s">
        <v>110</v>
      </c>
      <c r="H389" s="4" t="s">
        <v>124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  <c r="P389" cm="1">
        <f t="array" ref="P389">_xlfn.IFS(C389="Male", 1, C389="Female", 2, C389="Other", 3)</f>
        <v>3</v>
      </c>
      <c r="Q389" cm="1">
        <f t="array" ref="Q389">_xlfn.IFS(D389="Married",1, D389="Single",2,D389="Divorced",3,D389="Widowed",4)</f>
        <v>3</v>
      </c>
      <c r="R389">
        <f t="shared" si="66"/>
        <v>1</v>
      </c>
      <c r="S389">
        <f t="shared" si="67"/>
        <v>1</v>
      </c>
      <c r="T389">
        <f t="shared" si="68"/>
        <v>4</v>
      </c>
      <c r="U389">
        <f t="shared" si="69"/>
        <v>5</v>
      </c>
      <c r="V389">
        <f t="shared" si="70"/>
        <v>2</v>
      </c>
      <c r="W389">
        <f t="shared" si="71"/>
        <v>0</v>
      </c>
      <c r="X389">
        <f t="shared" si="72"/>
        <v>2</v>
      </c>
      <c r="Y389">
        <f t="shared" si="73"/>
        <v>2</v>
      </c>
      <c r="Z389">
        <f t="shared" si="74"/>
        <v>0</v>
      </c>
      <c r="AA389">
        <f t="shared" si="75"/>
        <v>1</v>
      </c>
      <c r="AB389">
        <f t="shared" si="76"/>
        <v>0</v>
      </c>
    </row>
    <row r="390" spans="1:28">
      <c r="A390">
        <v>389</v>
      </c>
      <c r="B390" s="3" t="s">
        <v>104</v>
      </c>
      <c r="C390" s="3" t="s">
        <v>92</v>
      </c>
      <c r="D390" s="3" t="s">
        <v>113</v>
      </c>
      <c r="E390" s="3" t="s">
        <v>114</v>
      </c>
      <c r="F390" s="3" t="s">
        <v>106</v>
      </c>
      <c r="G390" s="3" t="s">
        <v>102</v>
      </c>
      <c r="H390" s="3" t="s">
        <v>120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  <c r="P390" cm="1">
        <f t="array" ref="P390">_xlfn.IFS(C390="Male", 1, C390="Female", 2, C390="Other", 3)</f>
        <v>3</v>
      </c>
      <c r="Q390" cm="1">
        <f t="array" ref="Q390">_xlfn.IFS(D390="Married",1, D390="Single",2,D390="Divorced",3,D390="Widowed",4)</f>
        <v>1</v>
      </c>
      <c r="R390">
        <f t="shared" si="66"/>
        <v>0</v>
      </c>
      <c r="S390">
        <f t="shared" si="67"/>
        <v>0</v>
      </c>
      <c r="T390">
        <f t="shared" si="68"/>
        <v>9</v>
      </c>
      <c r="U390">
        <f t="shared" si="69"/>
        <v>1</v>
      </c>
      <c r="V390">
        <f t="shared" si="70"/>
        <v>1</v>
      </c>
      <c r="W390">
        <f t="shared" si="71"/>
        <v>2</v>
      </c>
      <c r="X390">
        <f t="shared" si="72"/>
        <v>2</v>
      </c>
      <c r="Y390">
        <f t="shared" si="73"/>
        <v>1</v>
      </c>
      <c r="Z390">
        <f t="shared" si="74"/>
        <v>7</v>
      </c>
      <c r="AA390">
        <f t="shared" si="75"/>
        <v>0</v>
      </c>
      <c r="AB390">
        <f t="shared" si="76"/>
        <v>0</v>
      </c>
    </row>
    <row r="391" spans="1:28">
      <c r="A391">
        <v>390</v>
      </c>
      <c r="B391" s="4" t="s">
        <v>111</v>
      </c>
      <c r="C391" s="4" t="s">
        <v>99</v>
      </c>
      <c r="D391" s="4" t="s">
        <v>100</v>
      </c>
      <c r="E391" s="4" t="s">
        <v>116</v>
      </c>
      <c r="F391" s="4" t="s">
        <v>119</v>
      </c>
      <c r="G391" s="4" t="s">
        <v>102</v>
      </c>
      <c r="H391" s="4" t="s">
        <v>115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  <c r="P391" cm="1">
        <f t="array" ref="P391">_xlfn.IFS(C391="Male", 1, C391="Female", 2, C391="Other", 3)</f>
        <v>2</v>
      </c>
      <c r="Q391" cm="1">
        <f t="array" ref="Q391">_xlfn.IFS(D391="Married",1, D391="Single",2,D391="Divorced",3,D391="Widowed",4)</f>
        <v>3</v>
      </c>
      <c r="R391">
        <f t="shared" si="66"/>
        <v>0</v>
      </c>
      <c r="S391">
        <f t="shared" si="67"/>
        <v>0</v>
      </c>
      <c r="T391">
        <f t="shared" si="68"/>
        <v>5</v>
      </c>
      <c r="U391">
        <f t="shared" si="69"/>
        <v>4</v>
      </c>
      <c r="V391">
        <f t="shared" si="70"/>
        <v>2</v>
      </c>
      <c r="W391">
        <f t="shared" si="71"/>
        <v>2</v>
      </c>
      <c r="X391">
        <f t="shared" si="72"/>
        <v>2</v>
      </c>
      <c r="Y391">
        <f t="shared" si="73"/>
        <v>0</v>
      </c>
      <c r="Z391">
        <f t="shared" si="74"/>
        <v>3</v>
      </c>
      <c r="AA391">
        <f t="shared" si="75"/>
        <v>1</v>
      </c>
      <c r="AB391">
        <f t="shared" si="76"/>
        <v>0</v>
      </c>
    </row>
    <row r="392" spans="1:28">
      <c r="A392">
        <v>391</v>
      </c>
      <c r="B392" s="3" t="s">
        <v>123</v>
      </c>
      <c r="C392" s="3" t="s">
        <v>108</v>
      </c>
      <c r="D392" s="3" t="s">
        <v>100</v>
      </c>
      <c r="E392" s="3" t="s">
        <v>116</v>
      </c>
      <c r="F392" s="3" t="s">
        <v>109</v>
      </c>
      <c r="G392" s="3" t="s">
        <v>110</v>
      </c>
      <c r="H392" s="3" t="s">
        <v>124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  <c r="P392" cm="1">
        <f t="array" ref="P392">_xlfn.IFS(C392="Male", 1, C392="Female", 2, C392="Other", 3)</f>
        <v>1</v>
      </c>
      <c r="Q392" cm="1">
        <f t="array" ref="Q392">_xlfn.IFS(D392="Married",1, D392="Single",2,D392="Divorced",3,D392="Widowed",4)</f>
        <v>3</v>
      </c>
      <c r="R392">
        <f t="shared" si="66"/>
        <v>1</v>
      </c>
      <c r="S392">
        <f t="shared" si="67"/>
        <v>1</v>
      </c>
      <c r="T392">
        <f t="shared" si="68"/>
        <v>6</v>
      </c>
      <c r="U392">
        <f t="shared" si="69"/>
        <v>6</v>
      </c>
      <c r="V392">
        <f t="shared" si="70"/>
        <v>0</v>
      </c>
      <c r="W392">
        <f t="shared" si="71"/>
        <v>1</v>
      </c>
      <c r="X392">
        <f t="shared" si="72"/>
        <v>4</v>
      </c>
      <c r="Y392">
        <f t="shared" si="73"/>
        <v>2</v>
      </c>
      <c r="Z392">
        <f t="shared" si="74"/>
        <v>0</v>
      </c>
      <c r="AA392">
        <f t="shared" si="75"/>
        <v>1</v>
      </c>
      <c r="AB392">
        <f t="shared" si="76"/>
        <v>1</v>
      </c>
    </row>
    <row r="393" spans="1:28">
      <c r="A393">
        <v>392</v>
      </c>
      <c r="B393" s="4" t="s">
        <v>111</v>
      </c>
      <c r="C393" s="4" t="s">
        <v>99</v>
      </c>
      <c r="D393" s="4" t="s">
        <v>93</v>
      </c>
      <c r="E393" s="4" t="s">
        <v>94</v>
      </c>
      <c r="F393" s="4" t="s">
        <v>119</v>
      </c>
      <c r="G393" s="4" t="s">
        <v>96</v>
      </c>
      <c r="H393" s="4" t="s">
        <v>103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  <c r="P393" cm="1">
        <f t="array" ref="P393">_xlfn.IFS(C393="Male", 1, C393="Female", 2, C393="Other", 3)</f>
        <v>2</v>
      </c>
      <c r="Q393" cm="1">
        <f t="array" ref="Q393">_xlfn.IFS(D393="Married",1, D393="Single",2,D393="Divorced",3,D393="Widowed",4)</f>
        <v>4</v>
      </c>
      <c r="R393">
        <f t="shared" si="66"/>
        <v>0</v>
      </c>
      <c r="S393">
        <f t="shared" si="67"/>
        <v>1</v>
      </c>
      <c r="T393">
        <f t="shared" si="68"/>
        <v>9</v>
      </c>
      <c r="U393">
        <f t="shared" si="69"/>
        <v>2</v>
      </c>
      <c r="V393">
        <f t="shared" si="70"/>
        <v>2</v>
      </c>
      <c r="W393">
        <f t="shared" si="71"/>
        <v>1</v>
      </c>
      <c r="X393">
        <f t="shared" si="72"/>
        <v>4</v>
      </c>
      <c r="Y393">
        <f t="shared" si="73"/>
        <v>0</v>
      </c>
      <c r="Z393">
        <f t="shared" si="74"/>
        <v>3</v>
      </c>
      <c r="AA393">
        <f t="shared" si="75"/>
        <v>6</v>
      </c>
      <c r="AB393">
        <f t="shared" si="76"/>
        <v>1</v>
      </c>
    </row>
    <row r="394" spans="1:28">
      <c r="A394">
        <v>393</v>
      </c>
      <c r="B394" s="3" t="s">
        <v>111</v>
      </c>
      <c r="C394" s="3" t="s">
        <v>108</v>
      </c>
      <c r="D394" s="3" t="s">
        <v>100</v>
      </c>
      <c r="E394" s="3" t="s">
        <v>116</v>
      </c>
      <c r="F394" s="3" t="s">
        <v>109</v>
      </c>
      <c r="G394" s="3" t="s">
        <v>110</v>
      </c>
      <c r="H394" s="3" t="s">
        <v>115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  <c r="P394" cm="1">
        <f t="array" ref="P394">_xlfn.IFS(C394="Male", 1, C394="Female", 2, C394="Other", 3)</f>
        <v>1</v>
      </c>
      <c r="Q394" cm="1">
        <f t="array" ref="Q394">_xlfn.IFS(D394="Married",1, D394="Single",2,D394="Divorced",3,D394="Widowed",4)</f>
        <v>3</v>
      </c>
      <c r="R394">
        <f t="shared" si="66"/>
        <v>1</v>
      </c>
      <c r="S394">
        <f t="shared" si="67"/>
        <v>1</v>
      </c>
      <c r="T394">
        <f t="shared" si="68"/>
        <v>8</v>
      </c>
      <c r="U394">
        <f t="shared" si="69"/>
        <v>2</v>
      </c>
      <c r="V394">
        <f t="shared" si="70"/>
        <v>2</v>
      </c>
      <c r="W394">
        <f t="shared" si="71"/>
        <v>1</v>
      </c>
      <c r="X394">
        <f t="shared" si="72"/>
        <v>0</v>
      </c>
      <c r="Y394">
        <f t="shared" si="73"/>
        <v>1</v>
      </c>
      <c r="Z394">
        <f t="shared" si="74"/>
        <v>4</v>
      </c>
      <c r="AA394">
        <f t="shared" si="75"/>
        <v>2</v>
      </c>
      <c r="AB394">
        <f t="shared" si="76"/>
        <v>1</v>
      </c>
    </row>
    <row r="395" spans="1:28">
      <c r="A395">
        <v>394</v>
      </c>
      <c r="B395" s="4" t="s">
        <v>118</v>
      </c>
      <c r="C395" s="4" t="s">
        <v>99</v>
      </c>
      <c r="D395" s="4" t="s">
        <v>121</v>
      </c>
      <c r="E395" s="4" t="s">
        <v>105</v>
      </c>
      <c r="F395" s="4" t="s">
        <v>109</v>
      </c>
      <c r="G395" s="4" t="s">
        <v>102</v>
      </c>
      <c r="H395" s="4" t="s">
        <v>120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  <c r="P395" cm="1">
        <f t="array" ref="P395">_xlfn.IFS(C395="Male", 1, C395="Female", 2, C395="Other", 3)</f>
        <v>2</v>
      </c>
      <c r="Q395" cm="1">
        <f t="array" ref="Q395">_xlfn.IFS(D395="Married",1, D395="Single",2,D395="Divorced",3,D395="Widowed",4)</f>
        <v>2</v>
      </c>
      <c r="R395">
        <f t="shared" si="66"/>
        <v>0</v>
      </c>
      <c r="S395">
        <f t="shared" si="67"/>
        <v>0</v>
      </c>
      <c r="T395">
        <f t="shared" si="68"/>
        <v>4</v>
      </c>
      <c r="U395">
        <f t="shared" si="69"/>
        <v>2</v>
      </c>
      <c r="V395">
        <f t="shared" si="70"/>
        <v>1</v>
      </c>
      <c r="W395">
        <f t="shared" si="71"/>
        <v>1</v>
      </c>
      <c r="X395">
        <f t="shared" si="72"/>
        <v>1</v>
      </c>
      <c r="Y395">
        <f t="shared" si="73"/>
        <v>2</v>
      </c>
      <c r="Z395">
        <f t="shared" si="74"/>
        <v>0</v>
      </c>
      <c r="AA395">
        <f t="shared" si="75"/>
        <v>4</v>
      </c>
      <c r="AB395">
        <f t="shared" si="76"/>
        <v>3</v>
      </c>
    </row>
    <row r="396" spans="1:28">
      <c r="A396">
        <v>395</v>
      </c>
      <c r="B396" s="3" t="s">
        <v>104</v>
      </c>
      <c r="C396" s="3" t="s">
        <v>99</v>
      </c>
      <c r="D396" s="3" t="s">
        <v>100</v>
      </c>
      <c r="E396" s="3" t="s">
        <v>116</v>
      </c>
      <c r="F396" s="3" t="s">
        <v>109</v>
      </c>
      <c r="G396" s="3" t="s">
        <v>96</v>
      </c>
      <c r="H396" s="3" t="s">
        <v>120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  <c r="P396" cm="1">
        <f t="array" ref="P396">_xlfn.IFS(C396="Male", 1, C396="Female", 2, C396="Other", 3)</f>
        <v>2</v>
      </c>
      <c r="Q396" cm="1">
        <f t="array" ref="Q396">_xlfn.IFS(D396="Married",1, D396="Single",2,D396="Divorced",3,D396="Widowed",4)</f>
        <v>3</v>
      </c>
      <c r="R396">
        <f t="shared" si="66"/>
        <v>0</v>
      </c>
      <c r="S396">
        <f t="shared" si="67"/>
        <v>1</v>
      </c>
      <c r="T396">
        <f t="shared" si="68"/>
        <v>1</v>
      </c>
      <c r="U396">
        <f t="shared" si="69"/>
        <v>6</v>
      </c>
      <c r="V396">
        <f t="shared" si="70"/>
        <v>0</v>
      </c>
      <c r="W396">
        <f t="shared" si="71"/>
        <v>2</v>
      </c>
      <c r="X396">
        <f t="shared" si="72"/>
        <v>4</v>
      </c>
      <c r="Y396">
        <f t="shared" si="73"/>
        <v>1</v>
      </c>
      <c r="Z396">
        <f t="shared" si="74"/>
        <v>5</v>
      </c>
      <c r="AA396">
        <f t="shared" si="75"/>
        <v>0</v>
      </c>
      <c r="AB396">
        <f t="shared" si="76"/>
        <v>3</v>
      </c>
    </row>
    <row r="397" spans="1:28">
      <c r="A397">
        <v>396</v>
      </c>
      <c r="B397" s="4" t="s">
        <v>123</v>
      </c>
      <c r="C397" s="4" t="s">
        <v>92</v>
      </c>
      <c r="D397" s="4" t="s">
        <v>121</v>
      </c>
      <c r="E397" s="4" t="s">
        <v>94</v>
      </c>
      <c r="F397" s="4" t="s">
        <v>122</v>
      </c>
      <c r="G397" s="4" t="s">
        <v>110</v>
      </c>
      <c r="H397" s="4" t="s">
        <v>97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  <c r="P397" cm="1">
        <f t="array" ref="P397">_xlfn.IFS(C397="Male", 1, C397="Female", 2, C397="Other", 3)</f>
        <v>3</v>
      </c>
      <c r="Q397" cm="1">
        <f t="array" ref="Q397">_xlfn.IFS(D397="Married",1, D397="Single",2,D397="Divorced",3,D397="Widowed",4)</f>
        <v>2</v>
      </c>
      <c r="R397">
        <f t="shared" si="66"/>
        <v>1</v>
      </c>
      <c r="S397">
        <f t="shared" si="67"/>
        <v>1</v>
      </c>
      <c r="T397">
        <f t="shared" si="68"/>
        <v>8</v>
      </c>
      <c r="U397">
        <f t="shared" si="69"/>
        <v>4</v>
      </c>
      <c r="V397">
        <f t="shared" si="70"/>
        <v>1</v>
      </c>
      <c r="W397">
        <f t="shared" si="71"/>
        <v>2</v>
      </c>
      <c r="X397">
        <f t="shared" si="72"/>
        <v>1</v>
      </c>
      <c r="Y397">
        <f t="shared" si="73"/>
        <v>1</v>
      </c>
      <c r="Z397">
        <f t="shared" si="74"/>
        <v>4</v>
      </c>
      <c r="AA397">
        <f t="shared" si="75"/>
        <v>1</v>
      </c>
      <c r="AB397">
        <f t="shared" si="76"/>
        <v>2</v>
      </c>
    </row>
    <row r="398" spans="1:28">
      <c r="A398">
        <v>397</v>
      </c>
      <c r="B398" s="3" t="s">
        <v>125</v>
      </c>
      <c r="C398" s="3" t="s">
        <v>108</v>
      </c>
      <c r="D398" s="3" t="s">
        <v>121</v>
      </c>
      <c r="E398" s="3" t="s">
        <v>114</v>
      </c>
      <c r="F398" s="3" t="s">
        <v>109</v>
      </c>
      <c r="G398" s="3" t="s">
        <v>110</v>
      </c>
      <c r="H398" s="3" t="s">
        <v>115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  <c r="P398" cm="1">
        <f t="array" ref="P398">_xlfn.IFS(C398="Male", 1, C398="Female", 2, C398="Other", 3)</f>
        <v>1</v>
      </c>
      <c r="Q398" cm="1">
        <f t="array" ref="Q398">_xlfn.IFS(D398="Married",1, D398="Single",2,D398="Divorced",3,D398="Widowed",4)</f>
        <v>2</v>
      </c>
      <c r="R398">
        <f t="shared" si="66"/>
        <v>1</v>
      </c>
      <c r="S398">
        <f t="shared" si="67"/>
        <v>0</v>
      </c>
      <c r="T398">
        <f t="shared" si="68"/>
        <v>5</v>
      </c>
      <c r="U398">
        <f t="shared" si="69"/>
        <v>4</v>
      </c>
      <c r="V398">
        <f t="shared" si="70"/>
        <v>0</v>
      </c>
      <c r="W398">
        <f t="shared" si="71"/>
        <v>1</v>
      </c>
      <c r="X398">
        <f t="shared" si="72"/>
        <v>4</v>
      </c>
      <c r="Y398">
        <f t="shared" si="73"/>
        <v>1</v>
      </c>
      <c r="Z398">
        <f t="shared" si="74"/>
        <v>7</v>
      </c>
      <c r="AA398">
        <f t="shared" si="75"/>
        <v>4</v>
      </c>
      <c r="AB398">
        <f t="shared" si="76"/>
        <v>1</v>
      </c>
    </row>
    <row r="399" spans="1:28">
      <c r="A399">
        <v>398</v>
      </c>
      <c r="B399" s="4" t="s">
        <v>98</v>
      </c>
      <c r="C399" s="4" t="s">
        <v>108</v>
      </c>
      <c r="D399" s="4" t="s">
        <v>121</v>
      </c>
      <c r="E399" s="4" t="s">
        <v>94</v>
      </c>
      <c r="F399" s="4" t="s">
        <v>109</v>
      </c>
      <c r="G399" s="4" t="s">
        <v>110</v>
      </c>
      <c r="H399" s="4" t="s">
        <v>97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  <c r="P399" cm="1">
        <f t="array" ref="P399">_xlfn.IFS(C399="Male", 1, C399="Female", 2, C399="Other", 3)</f>
        <v>1</v>
      </c>
      <c r="Q399" cm="1">
        <f t="array" ref="Q399">_xlfn.IFS(D399="Married",1, D399="Single",2,D399="Divorced",3,D399="Widowed",4)</f>
        <v>2</v>
      </c>
      <c r="R399">
        <f t="shared" si="66"/>
        <v>1</v>
      </c>
      <c r="S399">
        <f t="shared" si="67"/>
        <v>0</v>
      </c>
      <c r="T399">
        <f t="shared" si="68"/>
        <v>1</v>
      </c>
      <c r="U399">
        <f t="shared" si="69"/>
        <v>2</v>
      </c>
      <c r="V399">
        <f t="shared" si="70"/>
        <v>3</v>
      </c>
      <c r="W399">
        <f t="shared" si="71"/>
        <v>0</v>
      </c>
      <c r="X399">
        <f t="shared" si="72"/>
        <v>2</v>
      </c>
      <c r="Y399">
        <f t="shared" si="73"/>
        <v>0</v>
      </c>
      <c r="Z399">
        <f t="shared" si="74"/>
        <v>1</v>
      </c>
      <c r="AA399">
        <f t="shared" si="75"/>
        <v>0</v>
      </c>
      <c r="AB399">
        <f t="shared" si="76"/>
        <v>3</v>
      </c>
    </row>
    <row r="400" spans="1:28">
      <c r="A400">
        <v>399</v>
      </c>
      <c r="B400" s="3" t="s">
        <v>91</v>
      </c>
      <c r="C400" s="3" t="s">
        <v>92</v>
      </c>
      <c r="D400" s="3" t="s">
        <v>113</v>
      </c>
      <c r="E400" s="3" t="s">
        <v>94</v>
      </c>
      <c r="F400" s="3" t="s">
        <v>106</v>
      </c>
      <c r="G400" s="3" t="s">
        <v>96</v>
      </c>
      <c r="H400" s="3" t="s">
        <v>124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  <c r="P400" cm="1">
        <f t="array" ref="P400">_xlfn.IFS(C400="Male", 1, C400="Female", 2, C400="Other", 3)</f>
        <v>3</v>
      </c>
      <c r="Q400" cm="1">
        <f t="array" ref="Q400">_xlfn.IFS(D400="Married",1, D400="Single",2,D400="Divorced",3,D400="Widowed",4)</f>
        <v>1</v>
      </c>
      <c r="R400">
        <f t="shared" si="66"/>
        <v>0</v>
      </c>
      <c r="S400">
        <f t="shared" si="67"/>
        <v>1</v>
      </c>
      <c r="T400">
        <f t="shared" si="68"/>
        <v>1</v>
      </c>
      <c r="U400">
        <f t="shared" si="69"/>
        <v>4</v>
      </c>
      <c r="V400">
        <f t="shared" si="70"/>
        <v>1</v>
      </c>
      <c r="W400">
        <f t="shared" si="71"/>
        <v>1</v>
      </c>
      <c r="X400">
        <f t="shared" si="72"/>
        <v>3</v>
      </c>
      <c r="Y400">
        <f t="shared" si="73"/>
        <v>1</v>
      </c>
      <c r="Z400">
        <f t="shared" si="74"/>
        <v>1</v>
      </c>
      <c r="AA400">
        <f t="shared" si="75"/>
        <v>2</v>
      </c>
      <c r="AB400">
        <f t="shared" si="76"/>
        <v>0</v>
      </c>
    </row>
    <row r="401" spans="1:28">
      <c r="A401">
        <v>400</v>
      </c>
      <c r="B401" s="4" t="s">
        <v>125</v>
      </c>
      <c r="C401" s="4" t="s">
        <v>92</v>
      </c>
      <c r="D401" s="4" t="s">
        <v>93</v>
      </c>
      <c r="E401" s="4" t="s">
        <v>114</v>
      </c>
      <c r="F401" s="4" t="s">
        <v>101</v>
      </c>
      <c r="G401" s="4" t="s">
        <v>102</v>
      </c>
      <c r="H401" s="4" t="s">
        <v>107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  <c r="P401" cm="1">
        <f t="array" ref="P401">_xlfn.IFS(C401="Male", 1, C401="Female", 2, C401="Other", 3)</f>
        <v>3</v>
      </c>
      <c r="Q401" cm="1">
        <f t="array" ref="Q401">_xlfn.IFS(D401="Married",1, D401="Single",2,D401="Divorced",3,D401="Widowed",4)</f>
        <v>4</v>
      </c>
      <c r="R401">
        <f t="shared" si="66"/>
        <v>0</v>
      </c>
      <c r="S401">
        <f t="shared" si="67"/>
        <v>1</v>
      </c>
      <c r="T401">
        <f t="shared" si="68"/>
        <v>1</v>
      </c>
      <c r="U401">
        <f t="shared" si="69"/>
        <v>2</v>
      </c>
      <c r="V401">
        <f t="shared" si="70"/>
        <v>0</v>
      </c>
      <c r="W401">
        <f t="shared" si="71"/>
        <v>1</v>
      </c>
      <c r="X401">
        <f t="shared" si="72"/>
        <v>1</v>
      </c>
      <c r="Y401">
        <f t="shared" si="73"/>
        <v>0</v>
      </c>
      <c r="Z401">
        <f t="shared" si="74"/>
        <v>1</v>
      </c>
      <c r="AA401">
        <f t="shared" si="75"/>
        <v>1</v>
      </c>
      <c r="AB401">
        <f t="shared" si="76"/>
        <v>1</v>
      </c>
    </row>
    <row r="402" spans="1:28">
      <c r="A402">
        <v>401</v>
      </c>
      <c r="B402" s="3" t="s">
        <v>104</v>
      </c>
      <c r="C402" s="3" t="s">
        <v>92</v>
      </c>
      <c r="D402" s="3" t="s">
        <v>121</v>
      </c>
      <c r="E402" s="3" t="s">
        <v>94</v>
      </c>
      <c r="F402" s="3" t="s">
        <v>95</v>
      </c>
      <c r="G402" s="3" t="s">
        <v>110</v>
      </c>
      <c r="H402" s="3" t="s">
        <v>107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  <c r="P402" cm="1">
        <f t="array" ref="P402">_xlfn.IFS(C402="Male", 1, C402="Female", 2, C402="Other", 3)</f>
        <v>3</v>
      </c>
      <c r="Q402" cm="1">
        <f t="array" ref="Q402">_xlfn.IFS(D402="Married",1, D402="Single",2,D402="Divorced",3,D402="Widowed",4)</f>
        <v>2</v>
      </c>
      <c r="R402">
        <f t="shared" si="66"/>
        <v>1</v>
      </c>
      <c r="S402">
        <f t="shared" si="67"/>
        <v>1</v>
      </c>
      <c r="T402">
        <f t="shared" si="68"/>
        <v>3</v>
      </c>
      <c r="U402">
        <f t="shared" si="69"/>
        <v>5</v>
      </c>
      <c r="V402">
        <f t="shared" si="70"/>
        <v>3</v>
      </c>
      <c r="W402">
        <f t="shared" si="71"/>
        <v>0</v>
      </c>
      <c r="X402">
        <f t="shared" si="72"/>
        <v>1</v>
      </c>
      <c r="Y402">
        <f t="shared" si="73"/>
        <v>2</v>
      </c>
      <c r="Z402">
        <f t="shared" si="74"/>
        <v>5</v>
      </c>
      <c r="AA402">
        <f t="shared" si="75"/>
        <v>5</v>
      </c>
      <c r="AB402">
        <f t="shared" si="76"/>
        <v>2</v>
      </c>
    </row>
    <row r="403" spans="1:28">
      <c r="A403">
        <v>402</v>
      </c>
      <c r="B403" s="4" t="s">
        <v>98</v>
      </c>
      <c r="C403" s="4" t="s">
        <v>92</v>
      </c>
      <c r="D403" s="4" t="s">
        <v>121</v>
      </c>
      <c r="E403" s="4" t="s">
        <v>94</v>
      </c>
      <c r="F403" s="4" t="s">
        <v>101</v>
      </c>
      <c r="G403" s="4" t="s">
        <v>110</v>
      </c>
      <c r="H403" s="4" t="s">
        <v>107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  <c r="P403" cm="1">
        <f t="array" ref="P403">_xlfn.IFS(C403="Male", 1, C403="Female", 2, C403="Other", 3)</f>
        <v>3</v>
      </c>
      <c r="Q403" cm="1">
        <f t="array" ref="Q403">_xlfn.IFS(D403="Married",1, D403="Single",2,D403="Divorced",3,D403="Widowed",4)</f>
        <v>2</v>
      </c>
      <c r="R403">
        <f t="shared" si="66"/>
        <v>1</v>
      </c>
      <c r="S403">
        <f t="shared" si="67"/>
        <v>1</v>
      </c>
      <c r="T403">
        <f t="shared" si="68"/>
        <v>8</v>
      </c>
      <c r="U403">
        <f t="shared" si="69"/>
        <v>1</v>
      </c>
      <c r="V403">
        <f t="shared" si="70"/>
        <v>1</v>
      </c>
      <c r="W403">
        <f t="shared" si="71"/>
        <v>1</v>
      </c>
      <c r="X403">
        <f t="shared" si="72"/>
        <v>2</v>
      </c>
      <c r="Y403">
        <f t="shared" si="73"/>
        <v>1</v>
      </c>
      <c r="Z403">
        <f t="shared" si="74"/>
        <v>0</v>
      </c>
      <c r="AA403">
        <f t="shared" si="75"/>
        <v>1</v>
      </c>
      <c r="AB403">
        <f t="shared" si="76"/>
        <v>2</v>
      </c>
    </row>
    <row r="404" spans="1:28">
      <c r="A404">
        <v>403</v>
      </c>
      <c r="B404" s="3" t="s">
        <v>104</v>
      </c>
      <c r="C404" s="3" t="s">
        <v>108</v>
      </c>
      <c r="D404" s="3" t="s">
        <v>113</v>
      </c>
      <c r="E404" s="3" t="s">
        <v>116</v>
      </c>
      <c r="F404" s="3" t="s">
        <v>109</v>
      </c>
      <c r="G404" s="3" t="s">
        <v>110</v>
      </c>
      <c r="H404" s="3" t="s">
        <v>115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  <c r="P404" cm="1">
        <f t="array" ref="P404">_xlfn.IFS(C404="Male", 1, C404="Female", 2, C404="Other", 3)</f>
        <v>1</v>
      </c>
      <c r="Q404" cm="1">
        <f t="array" ref="Q404">_xlfn.IFS(D404="Married",1, D404="Single",2,D404="Divorced",3,D404="Widowed",4)</f>
        <v>1</v>
      </c>
      <c r="R404">
        <f t="shared" si="66"/>
        <v>1</v>
      </c>
      <c r="S404">
        <f t="shared" si="67"/>
        <v>0</v>
      </c>
      <c r="T404">
        <f t="shared" si="68"/>
        <v>7</v>
      </c>
      <c r="U404">
        <f t="shared" si="69"/>
        <v>4</v>
      </c>
      <c r="V404">
        <f t="shared" si="70"/>
        <v>2</v>
      </c>
      <c r="W404">
        <f t="shared" si="71"/>
        <v>2</v>
      </c>
      <c r="X404">
        <f t="shared" si="72"/>
        <v>3</v>
      </c>
      <c r="Y404">
        <f t="shared" si="73"/>
        <v>2</v>
      </c>
      <c r="Z404">
        <f t="shared" si="74"/>
        <v>1</v>
      </c>
      <c r="AA404">
        <f t="shared" si="75"/>
        <v>3</v>
      </c>
      <c r="AB404">
        <f t="shared" si="76"/>
        <v>2</v>
      </c>
    </row>
    <row r="405" spans="1:28">
      <c r="A405">
        <v>404</v>
      </c>
      <c r="B405" s="4" t="s">
        <v>111</v>
      </c>
      <c r="C405" s="4" t="s">
        <v>108</v>
      </c>
      <c r="D405" s="4" t="s">
        <v>121</v>
      </c>
      <c r="E405" s="4" t="s">
        <v>116</v>
      </c>
      <c r="F405" s="4" t="s">
        <v>106</v>
      </c>
      <c r="G405" s="4" t="s">
        <v>110</v>
      </c>
      <c r="H405" s="4" t="s">
        <v>107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  <c r="P405" cm="1">
        <f t="array" ref="P405">_xlfn.IFS(C405="Male", 1, C405="Female", 2, C405="Other", 3)</f>
        <v>1</v>
      </c>
      <c r="Q405" cm="1">
        <f t="array" ref="Q405">_xlfn.IFS(D405="Married",1, D405="Single",2,D405="Divorced",3,D405="Widowed",4)</f>
        <v>2</v>
      </c>
      <c r="R405">
        <f t="shared" si="66"/>
        <v>1</v>
      </c>
      <c r="S405">
        <f t="shared" si="67"/>
        <v>0</v>
      </c>
      <c r="T405">
        <f t="shared" si="68"/>
        <v>2</v>
      </c>
      <c r="U405">
        <f t="shared" si="69"/>
        <v>2</v>
      </c>
      <c r="V405">
        <f t="shared" si="70"/>
        <v>0</v>
      </c>
      <c r="W405">
        <f t="shared" si="71"/>
        <v>2</v>
      </c>
      <c r="X405">
        <f t="shared" si="72"/>
        <v>0</v>
      </c>
      <c r="Y405">
        <f t="shared" si="73"/>
        <v>2</v>
      </c>
      <c r="Z405">
        <f t="shared" si="74"/>
        <v>4</v>
      </c>
      <c r="AA405">
        <f t="shared" si="75"/>
        <v>1</v>
      </c>
      <c r="AB405">
        <f t="shared" si="76"/>
        <v>1</v>
      </c>
    </row>
    <row r="406" spans="1:28">
      <c r="A406">
        <v>405</v>
      </c>
      <c r="B406" s="3" t="s">
        <v>98</v>
      </c>
      <c r="C406" s="3" t="s">
        <v>99</v>
      </c>
      <c r="D406" s="3" t="s">
        <v>100</v>
      </c>
      <c r="E406" s="3" t="s">
        <v>114</v>
      </c>
      <c r="F406" s="3" t="s">
        <v>119</v>
      </c>
      <c r="G406" s="3" t="s">
        <v>110</v>
      </c>
      <c r="H406" s="3" t="s">
        <v>124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  <c r="P406" cm="1">
        <f t="array" ref="P406">_xlfn.IFS(C406="Male", 1, C406="Female", 2, C406="Other", 3)</f>
        <v>2</v>
      </c>
      <c r="Q406" cm="1">
        <f t="array" ref="Q406">_xlfn.IFS(D406="Married",1, D406="Single",2,D406="Divorced",3,D406="Widowed",4)</f>
        <v>3</v>
      </c>
      <c r="R406">
        <f t="shared" si="66"/>
        <v>1</v>
      </c>
      <c r="S406">
        <f t="shared" si="67"/>
        <v>1</v>
      </c>
      <c r="T406">
        <f t="shared" si="68"/>
        <v>7</v>
      </c>
      <c r="U406">
        <f t="shared" si="69"/>
        <v>5</v>
      </c>
      <c r="V406">
        <f t="shared" si="70"/>
        <v>1</v>
      </c>
      <c r="W406">
        <f t="shared" si="71"/>
        <v>2</v>
      </c>
      <c r="X406">
        <f t="shared" si="72"/>
        <v>1</v>
      </c>
      <c r="Y406">
        <f t="shared" si="73"/>
        <v>1</v>
      </c>
      <c r="Z406">
        <f t="shared" si="74"/>
        <v>5</v>
      </c>
      <c r="AA406">
        <f t="shared" si="75"/>
        <v>2</v>
      </c>
      <c r="AB406">
        <f t="shared" si="76"/>
        <v>2</v>
      </c>
    </row>
    <row r="407" spans="1:28">
      <c r="A407">
        <v>406</v>
      </c>
      <c r="B407" s="4" t="s">
        <v>111</v>
      </c>
      <c r="C407" s="4" t="s">
        <v>99</v>
      </c>
      <c r="D407" s="4" t="s">
        <v>100</v>
      </c>
      <c r="E407" s="4" t="s">
        <v>116</v>
      </c>
      <c r="F407" s="4" t="s">
        <v>106</v>
      </c>
      <c r="G407" s="4" t="s">
        <v>102</v>
      </c>
      <c r="H407" s="4" t="s">
        <v>97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  <c r="P407" cm="1">
        <f t="array" ref="P407">_xlfn.IFS(C407="Male", 1, C407="Female", 2, C407="Other", 3)</f>
        <v>2</v>
      </c>
      <c r="Q407" cm="1">
        <f t="array" ref="Q407">_xlfn.IFS(D407="Married",1, D407="Single",2,D407="Divorced",3,D407="Widowed",4)</f>
        <v>3</v>
      </c>
      <c r="R407">
        <f t="shared" si="66"/>
        <v>0</v>
      </c>
      <c r="S407">
        <f t="shared" si="67"/>
        <v>1</v>
      </c>
      <c r="T407">
        <f t="shared" si="68"/>
        <v>6</v>
      </c>
      <c r="U407">
        <f t="shared" si="69"/>
        <v>0</v>
      </c>
      <c r="V407">
        <f t="shared" si="70"/>
        <v>0</v>
      </c>
      <c r="W407">
        <f t="shared" si="71"/>
        <v>1</v>
      </c>
      <c r="X407">
        <f t="shared" si="72"/>
        <v>4</v>
      </c>
      <c r="Y407">
        <f t="shared" si="73"/>
        <v>1</v>
      </c>
      <c r="Z407">
        <f t="shared" si="74"/>
        <v>2</v>
      </c>
      <c r="AA407">
        <f t="shared" si="75"/>
        <v>4</v>
      </c>
      <c r="AB407">
        <f t="shared" si="76"/>
        <v>0</v>
      </c>
    </row>
    <row r="408" spans="1:28">
      <c r="A408">
        <v>407</v>
      </c>
      <c r="B408" s="3" t="s">
        <v>125</v>
      </c>
      <c r="C408" s="3" t="s">
        <v>92</v>
      </c>
      <c r="D408" s="3" t="s">
        <v>93</v>
      </c>
      <c r="E408" s="3" t="s">
        <v>116</v>
      </c>
      <c r="F408" s="3" t="s">
        <v>109</v>
      </c>
      <c r="G408" s="3" t="s">
        <v>102</v>
      </c>
      <c r="H408" s="3" t="s">
        <v>115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  <c r="P408" cm="1">
        <f t="array" ref="P408">_xlfn.IFS(C408="Male", 1, C408="Female", 2, C408="Other", 3)</f>
        <v>3</v>
      </c>
      <c r="Q408" cm="1">
        <f t="array" ref="Q408">_xlfn.IFS(D408="Married",1, D408="Single",2,D408="Divorced",3,D408="Widowed",4)</f>
        <v>4</v>
      </c>
      <c r="R408">
        <f t="shared" si="66"/>
        <v>0</v>
      </c>
      <c r="S408">
        <f t="shared" si="67"/>
        <v>1</v>
      </c>
      <c r="T408">
        <f t="shared" si="68"/>
        <v>0</v>
      </c>
      <c r="U408">
        <f t="shared" si="69"/>
        <v>5</v>
      </c>
      <c r="V408">
        <f t="shared" si="70"/>
        <v>0</v>
      </c>
      <c r="W408">
        <f t="shared" si="71"/>
        <v>2</v>
      </c>
      <c r="X408">
        <f t="shared" si="72"/>
        <v>3</v>
      </c>
      <c r="Y408">
        <f t="shared" si="73"/>
        <v>1</v>
      </c>
      <c r="Z408">
        <f t="shared" si="74"/>
        <v>4</v>
      </c>
      <c r="AA408">
        <f t="shared" si="75"/>
        <v>4</v>
      </c>
      <c r="AB408">
        <f t="shared" si="76"/>
        <v>0</v>
      </c>
    </row>
    <row r="409" spans="1:28">
      <c r="A409">
        <v>408</v>
      </c>
      <c r="B409" s="4" t="s">
        <v>125</v>
      </c>
      <c r="C409" s="4" t="s">
        <v>92</v>
      </c>
      <c r="D409" s="4" t="s">
        <v>121</v>
      </c>
      <c r="E409" s="4" t="s">
        <v>94</v>
      </c>
      <c r="F409" s="4" t="s">
        <v>106</v>
      </c>
      <c r="G409" s="4" t="s">
        <v>110</v>
      </c>
      <c r="H409" s="4" t="s">
        <v>97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  <c r="P409" cm="1">
        <f t="array" ref="P409">_xlfn.IFS(C409="Male", 1, C409="Female", 2, C409="Other", 3)</f>
        <v>3</v>
      </c>
      <c r="Q409" cm="1">
        <f t="array" ref="Q409">_xlfn.IFS(D409="Married",1, D409="Single",2,D409="Divorced",3,D409="Widowed",4)</f>
        <v>2</v>
      </c>
      <c r="R409">
        <f t="shared" si="66"/>
        <v>1</v>
      </c>
      <c r="S409">
        <f t="shared" si="67"/>
        <v>0</v>
      </c>
      <c r="T409">
        <f t="shared" si="68"/>
        <v>2</v>
      </c>
      <c r="U409">
        <f t="shared" si="69"/>
        <v>6</v>
      </c>
      <c r="V409">
        <f t="shared" si="70"/>
        <v>2</v>
      </c>
      <c r="W409">
        <f t="shared" si="71"/>
        <v>2</v>
      </c>
      <c r="X409">
        <f t="shared" si="72"/>
        <v>4</v>
      </c>
      <c r="Y409">
        <f t="shared" si="73"/>
        <v>0</v>
      </c>
      <c r="Z409">
        <f t="shared" si="74"/>
        <v>4</v>
      </c>
      <c r="AA409">
        <f t="shared" si="75"/>
        <v>6</v>
      </c>
      <c r="AB409">
        <f t="shared" si="76"/>
        <v>3</v>
      </c>
    </row>
    <row r="410" spans="1:28">
      <c r="A410">
        <v>409</v>
      </c>
      <c r="B410" s="3" t="s">
        <v>98</v>
      </c>
      <c r="C410" s="3" t="s">
        <v>92</v>
      </c>
      <c r="D410" s="3" t="s">
        <v>113</v>
      </c>
      <c r="E410" s="3" t="s">
        <v>105</v>
      </c>
      <c r="F410" s="3" t="s">
        <v>117</v>
      </c>
      <c r="G410" s="3" t="s">
        <v>96</v>
      </c>
      <c r="H410" s="3" t="s">
        <v>115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  <c r="P410" cm="1">
        <f t="array" ref="P410">_xlfn.IFS(C410="Male", 1, C410="Female", 2, C410="Other", 3)</f>
        <v>3</v>
      </c>
      <c r="Q410" cm="1">
        <f t="array" ref="Q410">_xlfn.IFS(D410="Married",1, D410="Single",2,D410="Divorced",3,D410="Widowed",4)</f>
        <v>1</v>
      </c>
      <c r="R410">
        <f t="shared" si="66"/>
        <v>0</v>
      </c>
      <c r="S410">
        <f t="shared" si="67"/>
        <v>1</v>
      </c>
      <c r="T410">
        <f t="shared" si="68"/>
        <v>0</v>
      </c>
      <c r="U410">
        <f t="shared" si="69"/>
        <v>5</v>
      </c>
      <c r="V410">
        <f t="shared" si="70"/>
        <v>2</v>
      </c>
      <c r="W410">
        <f t="shared" si="71"/>
        <v>0</v>
      </c>
      <c r="X410">
        <f t="shared" si="72"/>
        <v>2</v>
      </c>
      <c r="Y410">
        <f t="shared" si="73"/>
        <v>0</v>
      </c>
      <c r="Z410">
        <f t="shared" si="74"/>
        <v>4</v>
      </c>
      <c r="AA410">
        <f t="shared" si="75"/>
        <v>3</v>
      </c>
      <c r="AB410">
        <f t="shared" si="76"/>
        <v>0</v>
      </c>
    </row>
    <row r="411" spans="1:28">
      <c r="A411">
        <v>410</v>
      </c>
      <c r="B411" s="4" t="s">
        <v>98</v>
      </c>
      <c r="C411" s="4" t="s">
        <v>99</v>
      </c>
      <c r="D411" s="4" t="s">
        <v>100</v>
      </c>
      <c r="E411" s="4" t="s">
        <v>116</v>
      </c>
      <c r="F411" s="4" t="s">
        <v>106</v>
      </c>
      <c r="G411" s="4" t="s">
        <v>102</v>
      </c>
      <c r="H411" s="4" t="s">
        <v>97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  <c r="P411" cm="1">
        <f t="array" ref="P411">_xlfn.IFS(C411="Male", 1, C411="Female", 2, C411="Other", 3)</f>
        <v>2</v>
      </c>
      <c r="Q411" cm="1">
        <f t="array" ref="Q411">_xlfn.IFS(D411="Married",1, D411="Single",2,D411="Divorced",3,D411="Widowed",4)</f>
        <v>3</v>
      </c>
      <c r="R411">
        <f t="shared" si="66"/>
        <v>0</v>
      </c>
      <c r="S411">
        <f t="shared" si="67"/>
        <v>1</v>
      </c>
      <c r="T411">
        <f t="shared" si="68"/>
        <v>3</v>
      </c>
      <c r="U411">
        <f t="shared" si="69"/>
        <v>5</v>
      </c>
      <c r="V411">
        <f t="shared" si="70"/>
        <v>1</v>
      </c>
      <c r="W411">
        <f t="shared" si="71"/>
        <v>2</v>
      </c>
      <c r="X411">
        <f t="shared" si="72"/>
        <v>1</v>
      </c>
      <c r="Y411">
        <f t="shared" si="73"/>
        <v>2</v>
      </c>
      <c r="Z411">
        <f t="shared" si="74"/>
        <v>3</v>
      </c>
      <c r="AA411">
        <f t="shared" si="75"/>
        <v>3</v>
      </c>
      <c r="AB411">
        <f t="shared" si="76"/>
        <v>2</v>
      </c>
    </row>
    <row r="412" spans="1:28">
      <c r="A412">
        <v>411</v>
      </c>
      <c r="B412" s="3" t="s">
        <v>123</v>
      </c>
      <c r="C412" s="3" t="s">
        <v>99</v>
      </c>
      <c r="D412" s="3" t="s">
        <v>113</v>
      </c>
      <c r="E412" s="3" t="s">
        <v>105</v>
      </c>
      <c r="F412" s="3" t="s">
        <v>109</v>
      </c>
      <c r="G412" s="3" t="s">
        <v>96</v>
      </c>
      <c r="H412" s="3" t="s">
        <v>120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  <c r="P412" cm="1">
        <f t="array" ref="P412">_xlfn.IFS(C412="Male", 1, C412="Female", 2, C412="Other", 3)</f>
        <v>2</v>
      </c>
      <c r="Q412" cm="1">
        <f t="array" ref="Q412">_xlfn.IFS(D412="Married",1, D412="Single",2,D412="Divorced",3,D412="Widowed",4)</f>
        <v>1</v>
      </c>
      <c r="R412">
        <f t="shared" si="66"/>
        <v>0</v>
      </c>
      <c r="S412">
        <f t="shared" si="67"/>
        <v>1</v>
      </c>
      <c r="T412">
        <f t="shared" si="68"/>
        <v>3</v>
      </c>
      <c r="U412">
        <f t="shared" si="69"/>
        <v>1</v>
      </c>
      <c r="V412">
        <f t="shared" si="70"/>
        <v>2</v>
      </c>
      <c r="W412">
        <f t="shared" si="71"/>
        <v>1</v>
      </c>
      <c r="X412">
        <f t="shared" si="72"/>
        <v>1</v>
      </c>
      <c r="Y412">
        <f t="shared" si="73"/>
        <v>2</v>
      </c>
      <c r="Z412">
        <f t="shared" si="74"/>
        <v>7</v>
      </c>
      <c r="AA412">
        <f t="shared" si="75"/>
        <v>3</v>
      </c>
      <c r="AB412">
        <f t="shared" si="76"/>
        <v>0</v>
      </c>
    </row>
    <row r="413" spans="1:28">
      <c r="A413">
        <v>412</v>
      </c>
      <c r="B413" s="4" t="s">
        <v>104</v>
      </c>
      <c r="C413" s="4" t="s">
        <v>99</v>
      </c>
      <c r="D413" s="4" t="s">
        <v>113</v>
      </c>
      <c r="E413" s="4" t="s">
        <v>116</v>
      </c>
      <c r="F413" s="4" t="s">
        <v>122</v>
      </c>
      <c r="G413" s="4" t="s">
        <v>102</v>
      </c>
      <c r="H413" s="4" t="s">
        <v>97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  <c r="P413" cm="1">
        <f t="array" ref="P413">_xlfn.IFS(C413="Male", 1, C413="Female", 2, C413="Other", 3)</f>
        <v>2</v>
      </c>
      <c r="Q413" cm="1">
        <f t="array" ref="Q413">_xlfn.IFS(D413="Married",1, D413="Single",2,D413="Divorced",3,D413="Widowed",4)</f>
        <v>1</v>
      </c>
      <c r="R413">
        <f t="shared" si="66"/>
        <v>0</v>
      </c>
      <c r="S413">
        <f t="shared" si="67"/>
        <v>0</v>
      </c>
      <c r="T413">
        <f t="shared" si="68"/>
        <v>3</v>
      </c>
      <c r="U413">
        <f t="shared" si="69"/>
        <v>6</v>
      </c>
      <c r="V413">
        <f t="shared" si="70"/>
        <v>3</v>
      </c>
      <c r="W413">
        <f t="shared" si="71"/>
        <v>1</v>
      </c>
      <c r="X413">
        <f t="shared" si="72"/>
        <v>0</v>
      </c>
      <c r="Y413">
        <f t="shared" si="73"/>
        <v>0</v>
      </c>
      <c r="Z413">
        <f t="shared" si="74"/>
        <v>7</v>
      </c>
      <c r="AA413">
        <f t="shared" si="75"/>
        <v>6</v>
      </c>
      <c r="AB413">
        <f t="shared" si="76"/>
        <v>1</v>
      </c>
    </row>
    <row r="414" spans="1:28">
      <c r="A414">
        <v>413</v>
      </c>
      <c r="B414" s="3" t="s">
        <v>123</v>
      </c>
      <c r="C414" s="3" t="s">
        <v>99</v>
      </c>
      <c r="D414" s="3" t="s">
        <v>100</v>
      </c>
      <c r="E414" s="3" t="s">
        <v>116</v>
      </c>
      <c r="F414" s="3" t="s">
        <v>117</v>
      </c>
      <c r="G414" s="3" t="s">
        <v>110</v>
      </c>
      <c r="H414" s="3" t="s">
        <v>107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  <c r="P414" cm="1">
        <f t="array" ref="P414">_xlfn.IFS(C414="Male", 1, C414="Female", 2, C414="Other", 3)</f>
        <v>2</v>
      </c>
      <c r="Q414" cm="1">
        <f t="array" ref="Q414">_xlfn.IFS(D414="Married",1, D414="Single",2,D414="Divorced",3,D414="Widowed",4)</f>
        <v>3</v>
      </c>
      <c r="R414">
        <f t="shared" si="66"/>
        <v>1</v>
      </c>
      <c r="S414">
        <f t="shared" si="67"/>
        <v>0</v>
      </c>
      <c r="T414">
        <f t="shared" si="68"/>
        <v>7</v>
      </c>
      <c r="U414">
        <f t="shared" si="69"/>
        <v>4</v>
      </c>
      <c r="V414">
        <f t="shared" si="70"/>
        <v>3</v>
      </c>
      <c r="W414">
        <f t="shared" si="71"/>
        <v>1</v>
      </c>
      <c r="X414">
        <f t="shared" si="72"/>
        <v>0</v>
      </c>
      <c r="Y414">
        <f t="shared" si="73"/>
        <v>0</v>
      </c>
      <c r="Z414">
        <f t="shared" si="74"/>
        <v>5</v>
      </c>
      <c r="AA414">
        <f t="shared" si="75"/>
        <v>0</v>
      </c>
      <c r="AB414">
        <f t="shared" si="76"/>
        <v>2</v>
      </c>
    </row>
    <row r="415" spans="1:28">
      <c r="A415">
        <v>414</v>
      </c>
      <c r="B415" s="4" t="s">
        <v>104</v>
      </c>
      <c r="C415" s="4" t="s">
        <v>99</v>
      </c>
      <c r="D415" s="4" t="s">
        <v>113</v>
      </c>
      <c r="E415" s="4" t="s">
        <v>114</v>
      </c>
      <c r="F415" s="4" t="s">
        <v>106</v>
      </c>
      <c r="G415" s="4" t="s">
        <v>102</v>
      </c>
      <c r="H415" s="4" t="s">
        <v>120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  <c r="P415" cm="1">
        <f t="array" ref="P415">_xlfn.IFS(C415="Male", 1, C415="Female", 2, C415="Other", 3)</f>
        <v>2</v>
      </c>
      <c r="Q415" cm="1">
        <f t="array" ref="Q415">_xlfn.IFS(D415="Married",1, D415="Single",2,D415="Divorced",3,D415="Widowed",4)</f>
        <v>1</v>
      </c>
      <c r="R415">
        <f t="shared" si="66"/>
        <v>0</v>
      </c>
      <c r="S415">
        <f t="shared" si="67"/>
        <v>1</v>
      </c>
      <c r="T415">
        <f t="shared" si="68"/>
        <v>6</v>
      </c>
      <c r="U415">
        <f t="shared" si="69"/>
        <v>2</v>
      </c>
      <c r="V415">
        <f t="shared" si="70"/>
        <v>1</v>
      </c>
      <c r="W415">
        <f t="shared" si="71"/>
        <v>0</v>
      </c>
      <c r="X415">
        <f t="shared" si="72"/>
        <v>3</v>
      </c>
      <c r="Y415">
        <f t="shared" si="73"/>
        <v>2</v>
      </c>
      <c r="Z415">
        <f t="shared" si="74"/>
        <v>6</v>
      </c>
      <c r="AA415">
        <f t="shared" si="75"/>
        <v>0</v>
      </c>
      <c r="AB415">
        <f t="shared" si="76"/>
        <v>0</v>
      </c>
    </row>
    <row r="416" spans="1:28">
      <c r="A416">
        <v>415</v>
      </c>
      <c r="B416" s="3" t="s">
        <v>123</v>
      </c>
      <c r="C416" s="3" t="s">
        <v>99</v>
      </c>
      <c r="D416" s="3" t="s">
        <v>100</v>
      </c>
      <c r="E416" s="3" t="s">
        <v>114</v>
      </c>
      <c r="F416" s="3" t="s">
        <v>95</v>
      </c>
      <c r="G416" s="3" t="s">
        <v>110</v>
      </c>
      <c r="H416" s="3" t="s">
        <v>97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  <c r="P416" cm="1">
        <f t="array" ref="P416">_xlfn.IFS(C416="Male", 1, C416="Female", 2, C416="Other", 3)</f>
        <v>2</v>
      </c>
      <c r="Q416" cm="1">
        <f t="array" ref="Q416">_xlfn.IFS(D416="Married",1, D416="Single",2,D416="Divorced",3,D416="Widowed",4)</f>
        <v>3</v>
      </c>
      <c r="R416">
        <f t="shared" si="66"/>
        <v>1</v>
      </c>
      <c r="S416">
        <f t="shared" si="67"/>
        <v>1</v>
      </c>
      <c r="T416">
        <f t="shared" si="68"/>
        <v>1</v>
      </c>
      <c r="U416">
        <f t="shared" si="69"/>
        <v>1</v>
      </c>
      <c r="V416">
        <f t="shared" si="70"/>
        <v>1</v>
      </c>
      <c r="W416">
        <f t="shared" si="71"/>
        <v>1</v>
      </c>
      <c r="X416">
        <f t="shared" si="72"/>
        <v>0</v>
      </c>
      <c r="Y416">
        <f t="shared" si="73"/>
        <v>2</v>
      </c>
      <c r="Z416">
        <f t="shared" si="74"/>
        <v>3</v>
      </c>
      <c r="AA416">
        <f t="shared" si="75"/>
        <v>4</v>
      </c>
      <c r="AB416">
        <f t="shared" si="76"/>
        <v>1</v>
      </c>
    </row>
    <row r="417" spans="1:28">
      <c r="A417">
        <v>416</v>
      </c>
      <c r="B417" s="4" t="s">
        <v>111</v>
      </c>
      <c r="C417" s="4" t="s">
        <v>99</v>
      </c>
      <c r="D417" s="4" t="s">
        <v>113</v>
      </c>
      <c r="E417" s="4" t="s">
        <v>114</v>
      </c>
      <c r="F417" s="4" t="s">
        <v>95</v>
      </c>
      <c r="G417" s="4" t="s">
        <v>102</v>
      </c>
      <c r="H417" s="4" t="s">
        <v>115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  <c r="P417" cm="1">
        <f t="array" ref="P417">_xlfn.IFS(C417="Male", 1, C417="Female", 2, C417="Other", 3)</f>
        <v>2</v>
      </c>
      <c r="Q417" cm="1">
        <f t="array" ref="Q417">_xlfn.IFS(D417="Married",1, D417="Single",2,D417="Divorced",3,D417="Widowed",4)</f>
        <v>1</v>
      </c>
      <c r="R417">
        <f t="shared" si="66"/>
        <v>0</v>
      </c>
      <c r="S417">
        <f t="shared" si="67"/>
        <v>1</v>
      </c>
      <c r="T417">
        <f t="shared" si="68"/>
        <v>2</v>
      </c>
      <c r="U417">
        <f t="shared" si="69"/>
        <v>6</v>
      </c>
      <c r="V417">
        <f t="shared" si="70"/>
        <v>0</v>
      </c>
      <c r="W417">
        <f t="shared" si="71"/>
        <v>2</v>
      </c>
      <c r="X417">
        <f t="shared" si="72"/>
        <v>3</v>
      </c>
      <c r="Y417">
        <f t="shared" si="73"/>
        <v>2</v>
      </c>
      <c r="Z417">
        <f t="shared" si="74"/>
        <v>4</v>
      </c>
      <c r="AA417">
        <f t="shared" si="75"/>
        <v>0</v>
      </c>
      <c r="AB417">
        <f t="shared" si="76"/>
        <v>2</v>
      </c>
    </row>
    <row r="418" spans="1:28">
      <c r="A418">
        <v>417</v>
      </c>
      <c r="B418" s="3" t="s">
        <v>98</v>
      </c>
      <c r="C418" s="3" t="s">
        <v>92</v>
      </c>
      <c r="D418" s="3" t="s">
        <v>100</v>
      </c>
      <c r="E418" s="3" t="s">
        <v>105</v>
      </c>
      <c r="F418" s="3" t="s">
        <v>106</v>
      </c>
      <c r="G418" s="3" t="s">
        <v>110</v>
      </c>
      <c r="H418" s="3" t="s">
        <v>115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  <c r="P418" cm="1">
        <f t="array" ref="P418">_xlfn.IFS(C418="Male", 1, C418="Female", 2, C418="Other", 3)</f>
        <v>3</v>
      </c>
      <c r="Q418" cm="1">
        <f t="array" ref="Q418">_xlfn.IFS(D418="Married",1, D418="Single",2,D418="Divorced",3,D418="Widowed",4)</f>
        <v>3</v>
      </c>
      <c r="R418">
        <f t="shared" si="66"/>
        <v>1</v>
      </c>
      <c r="S418">
        <f t="shared" si="67"/>
        <v>0</v>
      </c>
      <c r="T418">
        <f t="shared" si="68"/>
        <v>7</v>
      </c>
      <c r="U418">
        <f t="shared" si="69"/>
        <v>3</v>
      </c>
      <c r="V418">
        <f t="shared" si="70"/>
        <v>3</v>
      </c>
      <c r="W418">
        <f t="shared" si="71"/>
        <v>0</v>
      </c>
      <c r="X418">
        <f t="shared" si="72"/>
        <v>1</v>
      </c>
      <c r="Y418">
        <f t="shared" si="73"/>
        <v>0</v>
      </c>
      <c r="Z418">
        <f t="shared" si="74"/>
        <v>7</v>
      </c>
      <c r="AA418">
        <f t="shared" si="75"/>
        <v>1</v>
      </c>
      <c r="AB418">
        <f t="shared" si="76"/>
        <v>3</v>
      </c>
    </row>
    <row r="419" spans="1:28">
      <c r="A419">
        <v>418</v>
      </c>
      <c r="B419" s="4" t="s">
        <v>125</v>
      </c>
      <c r="C419" s="4" t="s">
        <v>92</v>
      </c>
      <c r="D419" s="4" t="s">
        <v>121</v>
      </c>
      <c r="E419" s="4" t="s">
        <v>94</v>
      </c>
      <c r="F419" s="4" t="s">
        <v>122</v>
      </c>
      <c r="G419" s="4" t="s">
        <v>110</v>
      </c>
      <c r="H419" s="4" t="s">
        <v>115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  <c r="P419" cm="1">
        <f t="array" ref="P419">_xlfn.IFS(C419="Male", 1, C419="Female", 2, C419="Other", 3)</f>
        <v>3</v>
      </c>
      <c r="Q419" cm="1">
        <f t="array" ref="Q419">_xlfn.IFS(D419="Married",1, D419="Single",2,D419="Divorced",3,D419="Widowed",4)</f>
        <v>2</v>
      </c>
      <c r="R419">
        <f t="shared" si="66"/>
        <v>1</v>
      </c>
      <c r="S419">
        <f t="shared" si="67"/>
        <v>1</v>
      </c>
      <c r="T419">
        <f t="shared" si="68"/>
        <v>5</v>
      </c>
      <c r="U419">
        <f t="shared" si="69"/>
        <v>2</v>
      </c>
      <c r="V419">
        <f t="shared" si="70"/>
        <v>0</v>
      </c>
      <c r="W419">
        <f t="shared" si="71"/>
        <v>0</v>
      </c>
      <c r="X419">
        <f t="shared" si="72"/>
        <v>0</v>
      </c>
      <c r="Y419">
        <f t="shared" si="73"/>
        <v>1</v>
      </c>
      <c r="Z419">
        <f t="shared" si="74"/>
        <v>7</v>
      </c>
      <c r="AA419">
        <f t="shared" si="75"/>
        <v>4</v>
      </c>
      <c r="AB419">
        <f t="shared" si="76"/>
        <v>2</v>
      </c>
    </row>
    <row r="420" spans="1:28">
      <c r="A420">
        <v>419</v>
      </c>
      <c r="B420" s="3" t="s">
        <v>104</v>
      </c>
      <c r="C420" s="3" t="s">
        <v>92</v>
      </c>
      <c r="D420" s="3" t="s">
        <v>93</v>
      </c>
      <c r="E420" s="3" t="s">
        <v>116</v>
      </c>
      <c r="F420" s="3" t="s">
        <v>119</v>
      </c>
      <c r="G420" s="3" t="s">
        <v>110</v>
      </c>
      <c r="H420" s="3" t="s">
        <v>103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  <c r="P420" cm="1">
        <f t="array" ref="P420">_xlfn.IFS(C420="Male", 1, C420="Female", 2, C420="Other", 3)</f>
        <v>3</v>
      </c>
      <c r="Q420" cm="1">
        <f t="array" ref="Q420">_xlfn.IFS(D420="Married",1, D420="Single",2,D420="Divorced",3,D420="Widowed",4)</f>
        <v>4</v>
      </c>
      <c r="R420">
        <f t="shared" si="66"/>
        <v>1</v>
      </c>
      <c r="S420">
        <f t="shared" si="67"/>
        <v>0</v>
      </c>
      <c r="T420">
        <f t="shared" si="68"/>
        <v>5</v>
      </c>
      <c r="U420">
        <f t="shared" si="69"/>
        <v>4</v>
      </c>
      <c r="V420">
        <f t="shared" si="70"/>
        <v>1</v>
      </c>
      <c r="W420">
        <f t="shared" si="71"/>
        <v>2</v>
      </c>
      <c r="X420">
        <f t="shared" si="72"/>
        <v>4</v>
      </c>
      <c r="Y420">
        <f t="shared" si="73"/>
        <v>2</v>
      </c>
      <c r="Z420">
        <f t="shared" si="74"/>
        <v>1</v>
      </c>
      <c r="AA420">
        <f t="shared" si="75"/>
        <v>1</v>
      </c>
      <c r="AB420">
        <f t="shared" si="76"/>
        <v>0</v>
      </c>
    </row>
    <row r="421" spans="1:28">
      <c r="A421">
        <v>420</v>
      </c>
      <c r="B421" s="4" t="s">
        <v>104</v>
      </c>
      <c r="C421" s="4" t="s">
        <v>92</v>
      </c>
      <c r="D421" s="4" t="s">
        <v>100</v>
      </c>
      <c r="E421" s="4" t="s">
        <v>116</v>
      </c>
      <c r="F421" s="4" t="s">
        <v>109</v>
      </c>
      <c r="G421" s="4" t="s">
        <v>110</v>
      </c>
      <c r="H421" s="4" t="s">
        <v>124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  <c r="P421" cm="1">
        <f t="array" ref="P421">_xlfn.IFS(C421="Male", 1, C421="Female", 2, C421="Other", 3)</f>
        <v>3</v>
      </c>
      <c r="Q421" cm="1">
        <f t="array" ref="Q421">_xlfn.IFS(D421="Married",1, D421="Single",2,D421="Divorced",3,D421="Widowed",4)</f>
        <v>3</v>
      </c>
      <c r="R421">
        <f t="shared" si="66"/>
        <v>1</v>
      </c>
      <c r="S421">
        <f t="shared" si="67"/>
        <v>0</v>
      </c>
      <c r="T421">
        <f t="shared" si="68"/>
        <v>5</v>
      </c>
      <c r="U421">
        <f t="shared" si="69"/>
        <v>6</v>
      </c>
      <c r="V421">
        <f t="shared" si="70"/>
        <v>1</v>
      </c>
      <c r="W421">
        <f t="shared" si="71"/>
        <v>2</v>
      </c>
      <c r="X421">
        <f t="shared" si="72"/>
        <v>4</v>
      </c>
      <c r="Y421">
        <f t="shared" si="73"/>
        <v>0</v>
      </c>
      <c r="Z421">
        <f t="shared" si="74"/>
        <v>3</v>
      </c>
      <c r="AA421">
        <f t="shared" si="75"/>
        <v>2</v>
      </c>
      <c r="AB421">
        <f t="shared" si="76"/>
        <v>0</v>
      </c>
    </row>
    <row r="422" spans="1:28">
      <c r="A422">
        <v>421</v>
      </c>
      <c r="B422" s="3" t="s">
        <v>125</v>
      </c>
      <c r="C422" s="3" t="s">
        <v>99</v>
      </c>
      <c r="D422" s="3" t="s">
        <v>100</v>
      </c>
      <c r="E422" s="3" t="s">
        <v>116</v>
      </c>
      <c r="F422" s="3" t="s">
        <v>95</v>
      </c>
      <c r="G422" s="3" t="s">
        <v>96</v>
      </c>
      <c r="H422" s="3" t="s">
        <v>115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  <c r="P422" cm="1">
        <f t="array" ref="P422">_xlfn.IFS(C422="Male", 1, C422="Female", 2, C422="Other", 3)</f>
        <v>2</v>
      </c>
      <c r="Q422" cm="1">
        <f t="array" ref="Q422">_xlfn.IFS(D422="Married",1, D422="Single",2,D422="Divorced",3,D422="Widowed",4)</f>
        <v>3</v>
      </c>
      <c r="R422">
        <f t="shared" si="66"/>
        <v>0</v>
      </c>
      <c r="S422">
        <f t="shared" si="67"/>
        <v>0</v>
      </c>
      <c r="T422">
        <f t="shared" si="68"/>
        <v>3</v>
      </c>
      <c r="U422">
        <f t="shared" si="69"/>
        <v>3</v>
      </c>
      <c r="V422">
        <f t="shared" si="70"/>
        <v>3</v>
      </c>
      <c r="W422">
        <f t="shared" si="71"/>
        <v>2</v>
      </c>
      <c r="X422">
        <f t="shared" si="72"/>
        <v>4</v>
      </c>
      <c r="Y422">
        <f t="shared" si="73"/>
        <v>1</v>
      </c>
      <c r="Z422">
        <f t="shared" si="74"/>
        <v>5</v>
      </c>
      <c r="AA422">
        <f t="shared" si="75"/>
        <v>6</v>
      </c>
      <c r="AB422">
        <f t="shared" si="76"/>
        <v>3</v>
      </c>
    </row>
    <row r="423" spans="1:28">
      <c r="A423">
        <v>422</v>
      </c>
      <c r="B423" s="4" t="s">
        <v>123</v>
      </c>
      <c r="C423" s="4" t="s">
        <v>108</v>
      </c>
      <c r="D423" s="4" t="s">
        <v>93</v>
      </c>
      <c r="E423" s="4" t="s">
        <v>105</v>
      </c>
      <c r="F423" s="4" t="s">
        <v>119</v>
      </c>
      <c r="G423" s="4" t="s">
        <v>110</v>
      </c>
      <c r="H423" s="4" t="s">
        <v>120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  <c r="P423" cm="1">
        <f t="array" ref="P423">_xlfn.IFS(C423="Male", 1, C423="Female", 2, C423="Other", 3)</f>
        <v>1</v>
      </c>
      <c r="Q423" cm="1">
        <f t="array" ref="Q423">_xlfn.IFS(D423="Married",1, D423="Single",2,D423="Divorced",3,D423="Widowed",4)</f>
        <v>4</v>
      </c>
      <c r="R423">
        <f t="shared" si="66"/>
        <v>1</v>
      </c>
      <c r="S423">
        <f t="shared" si="67"/>
        <v>0</v>
      </c>
      <c r="T423">
        <f t="shared" si="68"/>
        <v>2</v>
      </c>
      <c r="U423">
        <f t="shared" si="69"/>
        <v>0</v>
      </c>
      <c r="V423">
        <f t="shared" si="70"/>
        <v>2</v>
      </c>
      <c r="W423">
        <f t="shared" si="71"/>
        <v>0</v>
      </c>
      <c r="X423">
        <f t="shared" si="72"/>
        <v>1</v>
      </c>
      <c r="Y423">
        <f t="shared" si="73"/>
        <v>0</v>
      </c>
      <c r="Z423">
        <f t="shared" si="74"/>
        <v>2</v>
      </c>
      <c r="AA423">
        <f t="shared" si="75"/>
        <v>5</v>
      </c>
      <c r="AB423">
        <f t="shared" si="76"/>
        <v>1</v>
      </c>
    </row>
    <row r="424" spans="1:28">
      <c r="A424">
        <v>423</v>
      </c>
      <c r="B424" s="3" t="s">
        <v>104</v>
      </c>
      <c r="C424" s="3" t="s">
        <v>99</v>
      </c>
      <c r="D424" s="3" t="s">
        <v>100</v>
      </c>
      <c r="E424" s="3" t="s">
        <v>114</v>
      </c>
      <c r="F424" s="3" t="s">
        <v>106</v>
      </c>
      <c r="G424" s="3" t="s">
        <v>96</v>
      </c>
      <c r="H424" s="3" t="s">
        <v>115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  <c r="P424" cm="1">
        <f t="array" ref="P424">_xlfn.IFS(C424="Male", 1, C424="Female", 2, C424="Other", 3)</f>
        <v>2</v>
      </c>
      <c r="Q424" cm="1">
        <f t="array" ref="Q424">_xlfn.IFS(D424="Married",1, D424="Single",2,D424="Divorced",3,D424="Widowed",4)</f>
        <v>3</v>
      </c>
      <c r="R424">
        <f t="shared" si="66"/>
        <v>0</v>
      </c>
      <c r="S424">
        <f t="shared" si="67"/>
        <v>1</v>
      </c>
      <c r="T424">
        <f t="shared" si="68"/>
        <v>3</v>
      </c>
      <c r="U424">
        <f t="shared" si="69"/>
        <v>4</v>
      </c>
      <c r="V424">
        <f t="shared" si="70"/>
        <v>3</v>
      </c>
      <c r="W424">
        <f t="shared" si="71"/>
        <v>1</v>
      </c>
      <c r="X424">
        <f t="shared" si="72"/>
        <v>4</v>
      </c>
      <c r="Y424">
        <f t="shared" si="73"/>
        <v>0</v>
      </c>
      <c r="Z424">
        <f t="shared" si="74"/>
        <v>3</v>
      </c>
      <c r="AA424">
        <f t="shared" si="75"/>
        <v>5</v>
      </c>
      <c r="AB424">
        <f t="shared" si="76"/>
        <v>3</v>
      </c>
    </row>
    <row r="425" spans="1:28">
      <c r="A425">
        <v>424</v>
      </c>
      <c r="B425" s="4" t="s">
        <v>91</v>
      </c>
      <c r="C425" s="4" t="s">
        <v>108</v>
      </c>
      <c r="D425" s="4" t="s">
        <v>100</v>
      </c>
      <c r="E425" s="4" t="s">
        <v>94</v>
      </c>
      <c r="F425" s="4" t="s">
        <v>119</v>
      </c>
      <c r="G425" s="4" t="s">
        <v>96</v>
      </c>
      <c r="H425" s="4" t="s">
        <v>103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  <c r="P425" cm="1">
        <f t="array" ref="P425">_xlfn.IFS(C425="Male", 1, C425="Female", 2, C425="Other", 3)</f>
        <v>1</v>
      </c>
      <c r="Q425" cm="1">
        <f t="array" ref="Q425">_xlfn.IFS(D425="Married",1, D425="Single",2,D425="Divorced",3,D425="Widowed",4)</f>
        <v>3</v>
      </c>
      <c r="R425">
        <f t="shared" si="66"/>
        <v>0</v>
      </c>
      <c r="S425">
        <f t="shared" si="67"/>
        <v>1</v>
      </c>
      <c r="T425">
        <f t="shared" si="68"/>
        <v>2</v>
      </c>
      <c r="U425">
        <f t="shared" si="69"/>
        <v>2</v>
      </c>
      <c r="V425">
        <f t="shared" si="70"/>
        <v>0</v>
      </c>
      <c r="W425">
        <f t="shared" si="71"/>
        <v>1</v>
      </c>
      <c r="X425">
        <f t="shared" si="72"/>
        <v>2</v>
      </c>
      <c r="Y425">
        <f t="shared" si="73"/>
        <v>2</v>
      </c>
      <c r="Z425">
        <f t="shared" si="74"/>
        <v>0</v>
      </c>
      <c r="AA425">
        <f t="shared" si="75"/>
        <v>0</v>
      </c>
      <c r="AB425">
        <f t="shared" si="76"/>
        <v>1</v>
      </c>
    </row>
    <row r="426" spans="1:28">
      <c r="A426">
        <v>425</v>
      </c>
      <c r="B426" s="3" t="s">
        <v>111</v>
      </c>
      <c r="C426" s="3" t="s">
        <v>92</v>
      </c>
      <c r="D426" s="3" t="s">
        <v>113</v>
      </c>
      <c r="E426" s="3" t="s">
        <v>105</v>
      </c>
      <c r="F426" s="3" t="s">
        <v>117</v>
      </c>
      <c r="G426" s="3" t="s">
        <v>110</v>
      </c>
      <c r="H426" s="3" t="s">
        <v>107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  <c r="P426" cm="1">
        <f t="array" ref="P426">_xlfn.IFS(C426="Male", 1, C426="Female", 2, C426="Other", 3)</f>
        <v>3</v>
      </c>
      <c r="Q426" cm="1">
        <f t="array" ref="Q426">_xlfn.IFS(D426="Married",1, D426="Single",2,D426="Divorced",3,D426="Widowed",4)</f>
        <v>1</v>
      </c>
      <c r="R426">
        <f t="shared" si="66"/>
        <v>1</v>
      </c>
      <c r="S426">
        <f t="shared" si="67"/>
        <v>1</v>
      </c>
      <c r="T426">
        <f t="shared" si="68"/>
        <v>7</v>
      </c>
      <c r="U426">
        <f t="shared" si="69"/>
        <v>4</v>
      </c>
      <c r="V426">
        <f t="shared" si="70"/>
        <v>1</v>
      </c>
      <c r="W426">
        <f t="shared" si="71"/>
        <v>2</v>
      </c>
      <c r="X426">
        <f t="shared" si="72"/>
        <v>1</v>
      </c>
      <c r="Y426">
        <f t="shared" si="73"/>
        <v>1</v>
      </c>
      <c r="Z426">
        <f t="shared" si="74"/>
        <v>5</v>
      </c>
      <c r="AA426">
        <f t="shared" si="75"/>
        <v>3</v>
      </c>
      <c r="AB426">
        <f t="shared" si="76"/>
        <v>2</v>
      </c>
    </row>
    <row r="427" spans="1:28">
      <c r="A427">
        <v>426</v>
      </c>
      <c r="B427" s="4" t="s">
        <v>98</v>
      </c>
      <c r="C427" s="4" t="s">
        <v>99</v>
      </c>
      <c r="D427" s="4" t="s">
        <v>93</v>
      </c>
      <c r="E427" s="4" t="s">
        <v>114</v>
      </c>
      <c r="F427" s="4" t="s">
        <v>101</v>
      </c>
      <c r="G427" s="4" t="s">
        <v>96</v>
      </c>
      <c r="H427" s="4" t="s">
        <v>120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  <c r="P427" cm="1">
        <f t="array" ref="P427">_xlfn.IFS(C427="Male", 1, C427="Female", 2, C427="Other", 3)</f>
        <v>2</v>
      </c>
      <c r="Q427" cm="1">
        <f t="array" ref="Q427">_xlfn.IFS(D427="Married",1, D427="Single",2,D427="Divorced",3,D427="Widowed",4)</f>
        <v>4</v>
      </c>
      <c r="R427">
        <f t="shared" si="66"/>
        <v>0</v>
      </c>
      <c r="S427">
        <f t="shared" si="67"/>
        <v>0</v>
      </c>
      <c r="T427">
        <f t="shared" si="68"/>
        <v>2</v>
      </c>
      <c r="U427">
        <f t="shared" si="69"/>
        <v>0</v>
      </c>
      <c r="V427">
        <f t="shared" si="70"/>
        <v>0</v>
      </c>
      <c r="W427">
        <f t="shared" si="71"/>
        <v>2</v>
      </c>
      <c r="X427">
        <f t="shared" si="72"/>
        <v>3</v>
      </c>
      <c r="Y427">
        <f t="shared" si="73"/>
        <v>1</v>
      </c>
      <c r="Z427">
        <f t="shared" si="74"/>
        <v>0</v>
      </c>
      <c r="AA427">
        <f t="shared" si="75"/>
        <v>6</v>
      </c>
      <c r="AB427">
        <f t="shared" si="76"/>
        <v>0</v>
      </c>
    </row>
    <row r="428" spans="1:28">
      <c r="A428">
        <v>427</v>
      </c>
      <c r="B428" s="3" t="s">
        <v>125</v>
      </c>
      <c r="C428" s="3" t="s">
        <v>92</v>
      </c>
      <c r="D428" s="3" t="s">
        <v>121</v>
      </c>
      <c r="E428" s="3" t="s">
        <v>105</v>
      </c>
      <c r="F428" s="3" t="s">
        <v>95</v>
      </c>
      <c r="G428" s="3" t="s">
        <v>102</v>
      </c>
      <c r="H428" s="3" t="s">
        <v>103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  <c r="P428" cm="1">
        <f t="array" ref="P428">_xlfn.IFS(C428="Male", 1, C428="Female", 2, C428="Other", 3)</f>
        <v>3</v>
      </c>
      <c r="Q428" cm="1">
        <f t="array" ref="Q428">_xlfn.IFS(D428="Married",1, D428="Single",2,D428="Divorced",3,D428="Widowed",4)</f>
        <v>2</v>
      </c>
      <c r="R428">
        <f t="shared" si="66"/>
        <v>0</v>
      </c>
      <c r="S428">
        <f t="shared" si="67"/>
        <v>0</v>
      </c>
      <c r="T428">
        <f t="shared" si="68"/>
        <v>6</v>
      </c>
      <c r="U428">
        <f t="shared" si="69"/>
        <v>3</v>
      </c>
      <c r="V428">
        <f t="shared" si="70"/>
        <v>3</v>
      </c>
      <c r="W428">
        <f t="shared" si="71"/>
        <v>1</v>
      </c>
      <c r="X428">
        <f t="shared" si="72"/>
        <v>1</v>
      </c>
      <c r="Y428">
        <f t="shared" si="73"/>
        <v>2</v>
      </c>
      <c r="Z428">
        <f t="shared" si="74"/>
        <v>0</v>
      </c>
      <c r="AA428">
        <f t="shared" si="75"/>
        <v>4</v>
      </c>
      <c r="AB428">
        <f t="shared" si="76"/>
        <v>3</v>
      </c>
    </row>
    <row r="429" spans="1:28">
      <c r="A429">
        <v>428</v>
      </c>
      <c r="B429" s="4" t="s">
        <v>98</v>
      </c>
      <c r="C429" s="4" t="s">
        <v>99</v>
      </c>
      <c r="D429" s="4" t="s">
        <v>100</v>
      </c>
      <c r="E429" s="4" t="s">
        <v>94</v>
      </c>
      <c r="F429" s="4" t="s">
        <v>106</v>
      </c>
      <c r="G429" s="4" t="s">
        <v>110</v>
      </c>
      <c r="H429" s="4" t="s">
        <v>107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  <c r="P429" cm="1">
        <f t="array" ref="P429">_xlfn.IFS(C429="Male", 1, C429="Female", 2, C429="Other", 3)</f>
        <v>2</v>
      </c>
      <c r="Q429" cm="1">
        <f t="array" ref="Q429">_xlfn.IFS(D429="Married",1, D429="Single",2,D429="Divorced",3,D429="Widowed",4)</f>
        <v>3</v>
      </c>
      <c r="R429">
        <f t="shared" si="66"/>
        <v>1</v>
      </c>
      <c r="S429">
        <f t="shared" si="67"/>
        <v>0</v>
      </c>
      <c r="T429">
        <f t="shared" si="68"/>
        <v>8</v>
      </c>
      <c r="U429">
        <f t="shared" si="69"/>
        <v>6</v>
      </c>
      <c r="V429">
        <f t="shared" si="70"/>
        <v>3</v>
      </c>
      <c r="W429">
        <f t="shared" si="71"/>
        <v>2</v>
      </c>
      <c r="X429">
        <f t="shared" si="72"/>
        <v>2</v>
      </c>
      <c r="Y429">
        <f t="shared" si="73"/>
        <v>2</v>
      </c>
      <c r="Z429">
        <f t="shared" si="74"/>
        <v>2</v>
      </c>
      <c r="AA429">
        <f t="shared" si="75"/>
        <v>2</v>
      </c>
      <c r="AB429">
        <f t="shared" si="76"/>
        <v>0</v>
      </c>
    </row>
    <row r="430" spans="1:28">
      <c r="A430">
        <v>429</v>
      </c>
      <c r="B430" s="3" t="s">
        <v>91</v>
      </c>
      <c r="C430" s="3" t="s">
        <v>92</v>
      </c>
      <c r="D430" s="3" t="s">
        <v>93</v>
      </c>
      <c r="E430" s="3" t="s">
        <v>114</v>
      </c>
      <c r="F430" s="3" t="s">
        <v>109</v>
      </c>
      <c r="G430" s="3" t="s">
        <v>96</v>
      </c>
      <c r="H430" s="3" t="s">
        <v>112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  <c r="P430" cm="1">
        <f t="array" ref="P430">_xlfn.IFS(C430="Male", 1, C430="Female", 2, C430="Other", 3)</f>
        <v>3</v>
      </c>
      <c r="Q430" cm="1">
        <f t="array" ref="Q430">_xlfn.IFS(D430="Married",1, D430="Single",2,D430="Divorced",3,D430="Widowed",4)</f>
        <v>4</v>
      </c>
      <c r="R430">
        <f t="shared" si="66"/>
        <v>0</v>
      </c>
      <c r="S430">
        <f t="shared" si="67"/>
        <v>0</v>
      </c>
      <c r="T430">
        <f t="shared" si="68"/>
        <v>6</v>
      </c>
      <c r="U430">
        <f t="shared" si="69"/>
        <v>6</v>
      </c>
      <c r="V430">
        <f t="shared" si="70"/>
        <v>0</v>
      </c>
      <c r="W430">
        <f t="shared" si="71"/>
        <v>0</v>
      </c>
      <c r="X430">
        <f t="shared" si="72"/>
        <v>0</v>
      </c>
      <c r="Y430">
        <f t="shared" si="73"/>
        <v>1</v>
      </c>
      <c r="Z430">
        <f t="shared" si="74"/>
        <v>4</v>
      </c>
      <c r="AA430">
        <f t="shared" si="75"/>
        <v>4</v>
      </c>
      <c r="AB430">
        <f t="shared" si="76"/>
        <v>0</v>
      </c>
    </row>
    <row r="431" spans="1:28">
      <c r="A431">
        <v>430</v>
      </c>
      <c r="B431" s="4" t="s">
        <v>104</v>
      </c>
      <c r="C431" s="4" t="s">
        <v>108</v>
      </c>
      <c r="D431" s="4" t="s">
        <v>113</v>
      </c>
      <c r="E431" s="4" t="s">
        <v>105</v>
      </c>
      <c r="F431" s="4" t="s">
        <v>122</v>
      </c>
      <c r="G431" s="4" t="s">
        <v>110</v>
      </c>
      <c r="H431" s="4" t="s">
        <v>112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  <c r="P431" cm="1">
        <f t="array" ref="P431">_xlfn.IFS(C431="Male", 1, C431="Female", 2, C431="Other", 3)</f>
        <v>1</v>
      </c>
      <c r="Q431" cm="1">
        <f t="array" ref="Q431">_xlfn.IFS(D431="Married",1, D431="Single",2,D431="Divorced",3,D431="Widowed",4)</f>
        <v>1</v>
      </c>
      <c r="R431">
        <f t="shared" si="66"/>
        <v>1</v>
      </c>
      <c r="S431">
        <f t="shared" si="67"/>
        <v>1</v>
      </c>
      <c r="T431">
        <f t="shared" si="68"/>
        <v>4</v>
      </c>
      <c r="U431">
        <f t="shared" si="69"/>
        <v>6</v>
      </c>
      <c r="V431">
        <f t="shared" si="70"/>
        <v>1</v>
      </c>
      <c r="W431">
        <f t="shared" si="71"/>
        <v>0</v>
      </c>
      <c r="X431">
        <f t="shared" si="72"/>
        <v>1</v>
      </c>
      <c r="Y431">
        <f t="shared" si="73"/>
        <v>1</v>
      </c>
      <c r="Z431">
        <f t="shared" si="74"/>
        <v>2</v>
      </c>
      <c r="AA431">
        <f t="shared" si="75"/>
        <v>5</v>
      </c>
      <c r="AB431">
        <f t="shared" si="76"/>
        <v>3</v>
      </c>
    </row>
    <row r="432" spans="1:28">
      <c r="A432">
        <v>431</v>
      </c>
      <c r="B432" s="3" t="s">
        <v>104</v>
      </c>
      <c r="C432" s="3" t="s">
        <v>108</v>
      </c>
      <c r="D432" s="3" t="s">
        <v>121</v>
      </c>
      <c r="E432" s="3" t="s">
        <v>94</v>
      </c>
      <c r="F432" s="3" t="s">
        <v>117</v>
      </c>
      <c r="G432" s="3" t="s">
        <v>110</v>
      </c>
      <c r="H432" s="3" t="s">
        <v>120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  <c r="P432" cm="1">
        <f t="array" ref="P432">_xlfn.IFS(C432="Male", 1, C432="Female", 2, C432="Other", 3)</f>
        <v>1</v>
      </c>
      <c r="Q432" cm="1">
        <f t="array" ref="Q432">_xlfn.IFS(D432="Married",1, D432="Single",2,D432="Divorced",3,D432="Widowed",4)</f>
        <v>2</v>
      </c>
      <c r="R432">
        <f t="shared" si="66"/>
        <v>1</v>
      </c>
      <c r="S432">
        <f t="shared" si="67"/>
        <v>1</v>
      </c>
      <c r="T432">
        <f t="shared" si="68"/>
        <v>7</v>
      </c>
      <c r="U432">
        <f t="shared" si="69"/>
        <v>2</v>
      </c>
      <c r="V432">
        <f t="shared" si="70"/>
        <v>1</v>
      </c>
      <c r="W432">
        <f t="shared" si="71"/>
        <v>1</v>
      </c>
      <c r="X432">
        <f t="shared" si="72"/>
        <v>0</v>
      </c>
      <c r="Y432">
        <f t="shared" si="73"/>
        <v>2</v>
      </c>
      <c r="Z432">
        <f t="shared" si="74"/>
        <v>5</v>
      </c>
      <c r="AA432">
        <f t="shared" si="75"/>
        <v>5</v>
      </c>
      <c r="AB432">
        <f t="shared" si="76"/>
        <v>3</v>
      </c>
    </row>
    <row r="433" spans="1:28">
      <c r="A433">
        <v>432</v>
      </c>
      <c r="B433" s="4" t="s">
        <v>91</v>
      </c>
      <c r="C433" s="4" t="s">
        <v>108</v>
      </c>
      <c r="D433" s="4" t="s">
        <v>93</v>
      </c>
      <c r="E433" s="4" t="s">
        <v>116</v>
      </c>
      <c r="F433" s="4" t="s">
        <v>106</v>
      </c>
      <c r="G433" s="4" t="s">
        <v>110</v>
      </c>
      <c r="H433" s="4" t="s">
        <v>97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  <c r="P433" cm="1">
        <f t="array" ref="P433">_xlfn.IFS(C433="Male", 1, C433="Female", 2, C433="Other", 3)</f>
        <v>1</v>
      </c>
      <c r="Q433" cm="1">
        <f t="array" ref="Q433">_xlfn.IFS(D433="Married",1, D433="Single",2,D433="Divorced",3,D433="Widowed",4)</f>
        <v>4</v>
      </c>
      <c r="R433">
        <f t="shared" si="66"/>
        <v>1</v>
      </c>
      <c r="S433">
        <f t="shared" si="67"/>
        <v>0</v>
      </c>
      <c r="T433">
        <f t="shared" si="68"/>
        <v>2</v>
      </c>
      <c r="U433">
        <f t="shared" si="69"/>
        <v>1</v>
      </c>
      <c r="V433">
        <f t="shared" si="70"/>
        <v>2</v>
      </c>
      <c r="W433">
        <f t="shared" si="71"/>
        <v>1</v>
      </c>
      <c r="X433">
        <f t="shared" si="72"/>
        <v>0</v>
      </c>
      <c r="Y433">
        <f t="shared" si="73"/>
        <v>0</v>
      </c>
      <c r="Z433">
        <f t="shared" si="74"/>
        <v>2</v>
      </c>
      <c r="AA433">
        <f t="shared" si="75"/>
        <v>6</v>
      </c>
      <c r="AB433">
        <f t="shared" si="76"/>
        <v>2</v>
      </c>
    </row>
    <row r="434" spans="1:28">
      <c r="A434">
        <v>433</v>
      </c>
      <c r="B434" s="3" t="s">
        <v>125</v>
      </c>
      <c r="C434" s="3" t="s">
        <v>99</v>
      </c>
      <c r="D434" s="3" t="s">
        <v>121</v>
      </c>
      <c r="E434" s="3" t="s">
        <v>94</v>
      </c>
      <c r="F434" s="3" t="s">
        <v>109</v>
      </c>
      <c r="G434" s="3" t="s">
        <v>96</v>
      </c>
      <c r="H434" s="3" t="s">
        <v>124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  <c r="P434" cm="1">
        <f t="array" ref="P434">_xlfn.IFS(C434="Male", 1, C434="Female", 2, C434="Other", 3)</f>
        <v>2</v>
      </c>
      <c r="Q434" cm="1">
        <f t="array" ref="Q434">_xlfn.IFS(D434="Married",1, D434="Single",2,D434="Divorced",3,D434="Widowed",4)</f>
        <v>2</v>
      </c>
      <c r="R434">
        <f t="shared" si="66"/>
        <v>0</v>
      </c>
      <c r="S434">
        <f t="shared" si="67"/>
        <v>1</v>
      </c>
      <c r="T434">
        <f t="shared" si="68"/>
        <v>9</v>
      </c>
      <c r="U434">
        <f t="shared" si="69"/>
        <v>3</v>
      </c>
      <c r="V434">
        <f t="shared" si="70"/>
        <v>3</v>
      </c>
      <c r="W434">
        <f t="shared" si="71"/>
        <v>1</v>
      </c>
      <c r="X434">
        <f t="shared" si="72"/>
        <v>3</v>
      </c>
      <c r="Y434">
        <f t="shared" si="73"/>
        <v>2</v>
      </c>
      <c r="Z434">
        <f t="shared" si="74"/>
        <v>1</v>
      </c>
      <c r="AA434">
        <f t="shared" si="75"/>
        <v>4</v>
      </c>
      <c r="AB434">
        <f t="shared" si="76"/>
        <v>1</v>
      </c>
    </row>
    <row r="435" spans="1:28">
      <c r="A435">
        <v>434</v>
      </c>
      <c r="B435" s="4" t="s">
        <v>111</v>
      </c>
      <c r="C435" s="4" t="s">
        <v>108</v>
      </c>
      <c r="D435" s="4" t="s">
        <v>121</v>
      </c>
      <c r="E435" s="4" t="s">
        <v>116</v>
      </c>
      <c r="F435" s="4" t="s">
        <v>122</v>
      </c>
      <c r="G435" s="4" t="s">
        <v>102</v>
      </c>
      <c r="H435" s="4" t="s">
        <v>124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  <c r="P435" cm="1">
        <f t="array" ref="P435">_xlfn.IFS(C435="Male", 1, C435="Female", 2, C435="Other", 3)</f>
        <v>1</v>
      </c>
      <c r="Q435" cm="1">
        <f t="array" ref="Q435">_xlfn.IFS(D435="Married",1, D435="Single",2,D435="Divorced",3,D435="Widowed",4)</f>
        <v>2</v>
      </c>
      <c r="R435">
        <f t="shared" si="66"/>
        <v>0</v>
      </c>
      <c r="S435">
        <f t="shared" si="67"/>
        <v>1</v>
      </c>
      <c r="T435">
        <f t="shared" si="68"/>
        <v>3</v>
      </c>
      <c r="U435">
        <f t="shared" si="69"/>
        <v>3</v>
      </c>
      <c r="V435">
        <f t="shared" si="70"/>
        <v>3</v>
      </c>
      <c r="W435">
        <f t="shared" si="71"/>
        <v>0</v>
      </c>
      <c r="X435">
        <f t="shared" si="72"/>
        <v>0</v>
      </c>
      <c r="Y435">
        <f t="shared" si="73"/>
        <v>0</v>
      </c>
      <c r="Z435">
        <f t="shared" si="74"/>
        <v>5</v>
      </c>
      <c r="AA435">
        <f t="shared" si="75"/>
        <v>3</v>
      </c>
      <c r="AB435">
        <f t="shared" si="76"/>
        <v>1</v>
      </c>
    </row>
    <row r="436" spans="1:28">
      <c r="A436">
        <v>435</v>
      </c>
      <c r="B436" s="3" t="s">
        <v>118</v>
      </c>
      <c r="C436" s="3" t="s">
        <v>99</v>
      </c>
      <c r="D436" s="3" t="s">
        <v>121</v>
      </c>
      <c r="E436" s="3" t="s">
        <v>105</v>
      </c>
      <c r="F436" s="3" t="s">
        <v>122</v>
      </c>
      <c r="G436" s="3" t="s">
        <v>102</v>
      </c>
      <c r="H436" s="3" t="s">
        <v>103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  <c r="P436" cm="1">
        <f t="array" ref="P436">_xlfn.IFS(C436="Male", 1, C436="Female", 2, C436="Other", 3)</f>
        <v>2</v>
      </c>
      <c r="Q436" cm="1">
        <f t="array" ref="Q436">_xlfn.IFS(D436="Married",1, D436="Single",2,D436="Divorced",3,D436="Widowed",4)</f>
        <v>2</v>
      </c>
      <c r="R436">
        <f t="shared" si="66"/>
        <v>0</v>
      </c>
      <c r="S436">
        <f t="shared" si="67"/>
        <v>1</v>
      </c>
      <c r="T436">
        <f t="shared" si="68"/>
        <v>3</v>
      </c>
      <c r="U436">
        <f t="shared" si="69"/>
        <v>2</v>
      </c>
      <c r="V436">
        <f t="shared" si="70"/>
        <v>1</v>
      </c>
      <c r="W436">
        <f t="shared" si="71"/>
        <v>0</v>
      </c>
      <c r="X436">
        <f t="shared" si="72"/>
        <v>2</v>
      </c>
      <c r="Y436">
        <f t="shared" si="73"/>
        <v>1</v>
      </c>
      <c r="Z436">
        <f t="shared" si="74"/>
        <v>7</v>
      </c>
      <c r="AA436">
        <f t="shared" si="75"/>
        <v>5</v>
      </c>
      <c r="AB436">
        <f t="shared" si="76"/>
        <v>3</v>
      </c>
    </row>
    <row r="437" spans="1:28">
      <c r="A437">
        <v>436</v>
      </c>
      <c r="B437" s="4" t="s">
        <v>125</v>
      </c>
      <c r="C437" s="4" t="s">
        <v>108</v>
      </c>
      <c r="D437" s="4" t="s">
        <v>100</v>
      </c>
      <c r="E437" s="4" t="s">
        <v>114</v>
      </c>
      <c r="F437" s="4" t="s">
        <v>106</v>
      </c>
      <c r="G437" s="4" t="s">
        <v>96</v>
      </c>
      <c r="H437" s="4" t="s">
        <v>107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  <c r="P437" cm="1">
        <f t="array" ref="P437">_xlfn.IFS(C437="Male", 1, C437="Female", 2, C437="Other", 3)</f>
        <v>1</v>
      </c>
      <c r="Q437" cm="1">
        <f t="array" ref="Q437">_xlfn.IFS(D437="Married",1, D437="Single",2,D437="Divorced",3,D437="Widowed",4)</f>
        <v>3</v>
      </c>
      <c r="R437">
        <f t="shared" si="66"/>
        <v>0</v>
      </c>
      <c r="S437">
        <f t="shared" si="67"/>
        <v>1</v>
      </c>
      <c r="T437">
        <f t="shared" si="68"/>
        <v>2</v>
      </c>
      <c r="U437">
        <f t="shared" si="69"/>
        <v>2</v>
      </c>
      <c r="V437">
        <f t="shared" si="70"/>
        <v>3</v>
      </c>
      <c r="W437">
        <f t="shared" si="71"/>
        <v>2</v>
      </c>
      <c r="X437">
        <f t="shared" si="72"/>
        <v>2</v>
      </c>
      <c r="Y437">
        <f t="shared" si="73"/>
        <v>2</v>
      </c>
      <c r="Z437">
        <f t="shared" si="74"/>
        <v>6</v>
      </c>
      <c r="AA437">
        <f t="shared" si="75"/>
        <v>4</v>
      </c>
      <c r="AB437">
        <f t="shared" si="76"/>
        <v>2</v>
      </c>
    </row>
    <row r="438" spans="1:28">
      <c r="A438">
        <v>437</v>
      </c>
      <c r="B438" s="3" t="s">
        <v>118</v>
      </c>
      <c r="C438" s="3" t="s">
        <v>108</v>
      </c>
      <c r="D438" s="3" t="s">
        <v>100</v>
      </c>
      <c r="E438" s="3" t="s">
        <v>114</v>
      </c>
      <c r="F438" s="3" t="s">
        <v>117</v>
      </c>
      <c r="G438" s="3" t="s">
        <v>110</v>
      </c>
      <c r="H438" s="3" t="s">
        <v>124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  <c r="P438" cm="1">
        <f t="array" ref="P438">_xlfn.IFS(C438="Male", 1, C438="Female", 2, C438="Other", 3)</f>
        <v>1</v>
      </c>
      <c r="Q438" cm="1">
        <f t="array" ref="Q438">_xlfn.IFS(D438="Married",1, D438="Single",2,D438="Divorced",3,D438="Widowed",4)</f>
        <v>3</v>
      </c>
      <c r="R438">
        <f t="shared" si="66"/>
        <v>1</v>
      </c>
      <c r="S438">
        <f t="shared" si="67"/>
        <v>0</v>
      </c>
      <c r="T438">
        <f t="shared" si="68"/>
        <v>6</v>
      </c>
      <c r="U438">
        <f t="shared" si="69"/>
        <v>5</v>
      </c>
      <c r="V438">
        <f t="shared" si="70"/>
        <v>0</v>
      </c>
      <c r="W438">
        <f t="shared" si="71"/>
        <v>1</v>
      </c>
      <c r="X438">
        <f t="shared" si="72"/>
        <v>3</v>
      </c>
      <c r="Y438">
        <f t="shared" si="73"/>
        <v>0</v>
      </c>
      <c r="Z438">
        <f t="shared" si="74"/>
        <v>2</v>
      </c>
      <c r="AA438">
        <f t="shared" si="75"/>
        <v>2</v>
      </c>
      <c r="AB438">
        <f t="shared" si="76"/>
        <v>2</v>
      </c>
    </row>
    <row r="439" spans="1:28">
      <c r="A439">
        <v>438</v>
      </c>
      <c r="B439" s="4" t="s">
        <v>91</v>
      </c>
      <c r="C439" s="4" t="s">
        <v>99</v>
      </c>
      <c r="D439" s="4" t="s">
        <v>113</v>
      </c>
      <c r="E439" s="4" t="s">
        <v>105</v>
      </c>
      <c r="F439" s="4" t="s">
        <v>119</v>
      </c>
      <c r="G439" s="4" t="s">
        <v>96</v>
      </c>
      <c r="H439" s="4" t="s">
        <v>107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  <c r="P439" cm="1">
        <f t="array" ref="P439">_xlfn.IFS(C439="Male", 1, C439="Female", 2, C439="Other", 3)</f>
        <v>2</v>
      </c>
      <c r="Q439" cm="1">
        <f t="array" ref="Q439">_xlfn.IFS(D439="Married",1, D439="Single",2,D439="Divorced",3,D439="Widowed",4)</f>
        <v>1</v>
      </c>
      <c r="R439">
        <f t="shared" si="66"/>
        <v>0</v>
      </c>
      <c r="S439">
        <f t="shared" si="67"/>
        <v>1</v>
      </c>
      <c r="T439">
        <f t="shared" si="68"/>
        <v>7</v>
      </c>
      <c r="U439">
        <f t="shared" si="69"/>
        <v>2</v>
      </c>
      <c r="V439">
        <f t="shared" si="70"/>
        <v>2</v>
      </c>
      <c r="W439">
        <f t="shared" si="71"/>
        <v>0</v>
      </c>
      <c r="X439">
        <f t="shared" si="72"/>
        <v>3</v>
      </c>
      <c r="Y439">
        <f t="shared" si="73"/>
        <v>2</v>
      </c>
      <c r="Z439">
        <f t="shared" si="74"/>
        <v>5</v>
      </c>
      <c r="AA439">
        <f t="shared" si="75"/>
        <v>4</v>
      </c>
      <c r="AB439">
        <f t="shared" si="76"/>
        <v>2</v>
      </c>
    </row>
    <row r="440" spans="1:28">
      <c r="A440">
        <v>439</v>
      </c>
      <c r="B440" s="3" t="s">
        <v>123</v>
      </c>
      <c r="C440" s="3" t="s">
        <v>99</v>
      </c>
      <c r="D440" s="3" t="s">
        <v>113</v>
      </c>
      <c r="E440" s="3" t="s">
        <v>114</v>
      </c>
      <c r="F440" s="3" t="s">
        <v>119</v>
      </c>
      <c r="G440" s="3" t="s">
        <v>96</v>
      </c>
      <c r="H440" s="3" t="s">
        <v>107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  <c r="P440" cm="1">
        <f t="array" ref="P440">_xlfn.IFS(C440="Male", 1, C440="Female", 2, C440="Other", 3)</f>
        <v>2</v>
      </c>
      <c r="Q440" cm="1">
        <f t="array" ref="Q440">_xlfn.IFS(D440="Married",1, D440="Single",2,D440="Divorced",3,D440="Widowed",4)</f>
        <v>1</v>
      </c>
      <c r="R440">
        <f t="shared" si="66"/>
        <v>0</v>
      </c>
      <c r="S440">
        <f t="shared" si="67"/>
        <v>0</v>
      </c>
      <c r="T440">
        <f t="shared" si="68"/>
        <v>6</v>
      </c>
      <c r="U440">
        <f t="shared" si="69"/>
        <v>3</v>
      </c>
      <c r="V440">
        <f t="shared" si="70"/>
        <v>2</v>
      </c>
      <c r="W440">
        <f t="shared" si="71"/>
        <v>2</v>
      </c>
      <c r="X440">
        <f t="shared" si="72"/>
        <v>4</v>
      </c>
      <c r="Y440">
        <f t="shared" si="73"/>
        <v>1</v>
      </c>
      <c r="Z440">
        <f t="shared" si="74"/>
        <v>2</v>
      </c>
      <c r="AA440">
        <f t="shared" si="75"/>
        <v>2</v>
      </c>
      <c r="AB440">
        <f t="shared" si="76"/>
        <v>2</v>
      </c>
    </row>
    <row r="441" spans="1:28">
      <c r="A441">
        <v>440</v>
      </c>
      <c r="B441" s="4" t="s">
        <v>118</v>
      </c>
      <c r="C441" s="4" t="s">
        <v>108</v>
      </c>
      <c r="D441" s="4" t="s">
        <v>93</v>
      </c>
      <c r="E441" s="4" t="s">
        <v>114</v>
      </c>
      <c r="F441" s="4" t="s">
        <v>122</v>
      </c>
      <c r="G441" s="4" t="s">
        <v>96</v>
      </c>
      <c r="H441" s="4" t="s">
        <v>103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  <c r="P441" cm="1">
        <f t="array" ref="P441">_xlfn.IFS(C441="Male", 1, C441="Female", 2, C441="Other", 3)</f>
        <v>1</v>
      </c>
      <c r="Q441" cm="1">
        <f t="array" ref="Q441">_xlfn.IFS(D441="Married",1, D441="Single",2,D441="Divorced",3,D441="Widowed",4)</f>
        <v>4</v>
      </c>
      <c r="R441">
        <f t="shared" si="66"/>
        <v>0</v>
      </c>
      <c r="S441">
        <f t="shared" si="67"/>
        <v>0</v>
      </c>
      <c r="T441">
        <f t="shared" si="68"/>
        <v>9</v>
      </c>
      <c r="U441">
        <f t="shared" si="69"/>
        <v>6</v>
      </c>
      <c r="V441">
        <f t="shared" si="70"/>
        <v>2</v>
      </c>
      <c r="W441">
        <f t="shared" si="71"/>
        <v>2</v>
      </c>
      <c r="X441">
        <f t="shared" si="72"/>
        <v>0</v>
      </c>
      <c r="Y441">
        <f t="shared" si="73"/>
        <v>1</v>
      </c>
      <c r="Z441">
        <f t="shared" si="74"/>
        <v>3</v>
      </c>
      <c r="AA441">
        <f t="shared" si="75"/>
        <v>3</v>
      </c>
      <c r="AB441">
        <f t="shared" si="76"/>
        <v>2</v>
      </c>
    </row>
    <row r="442" spans="1:28">
      <c r="A442">
        <v>441</v>
      </c>
      <c r="B442" s="3" t="s">
        <v>111</v>
      </c>
      <c r="C442" s="3" t="s">
        <v>99</v>
      </c>
      <c r="D442" s="3" t="s">
        <v>113</v>
      </c>
      <c r="E442" s="3" t="s">
        <v>116</v>
      </c>
      <c r="F442" s="3" t="s">
        <v>119</v>
      </c>
      <c r="G442" s="3" t="s">
        <v>110</v>
      </c>
      <c r="H442" s="3" t="s">
        <v>103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  <c r="P442" cm="1">
        <f t="array" ref="P442">_xlfn.IFS(C442="Male", 1, C442="Female", 2, C442="Other", 3)</f>
        <v>2</v>
      </c>
      <c r="Q442" cm="1">
        <f t="array" ref="Q442">_xlfn.IFS(D442="Married",1, D442="Single",2,D442="Divorced",3,D442="Widowed",4)</f>
        <v>1</v>
      </c>
      <c r="R442">
        <f t="shared" si="66"/>
        <v>1</v>
      </c>
      <c r="S442">
        <f t="shared" si="67"/>
        <v>1</v>
      </c>
      <c r="T442">
        <f t="shared" si="68"/>
        <v>5</v>
      </c>
      <c r="U442">
        <f t="shared" si="69"/>
        <v>5</v>
      </c>
      <c r="V442">
        <f t="shared" si="70"/>
        <v>2</v>
      </c>
      <c r="W442">
        <f t="shared" si="71"/>
        <v>2</v>
      </c>
      <c r="X442">
        <f t="shared" si="72"/>
        <v>2</v>
      </c>
      <c r="Y442">
        <f t="shared" si="73"/>
        <v>2</v>
      </c>
      <c r="Z442">
        <f t="shared" si="74"/>
        <v>1</v>
      </c>
      <c r="AA442">
        <f t="shared" si="75"/>
        <v>4</v>
      </c>
      <c r="AB442">
        <f t="shared" si="76"/>
        <v>1</v>
      </c>
    </row>
    <row r="443" spans="1:28">
      <c r="A443">
        <v>442</v>
      </c>
      <c r="B443" s="4" t="s">
        <v>123</v>
      </c>
      <c r="C443" s="4" t="s">
        <v>108</v>
      </c>
      <c r="D443" s="4" t="s">
        <v>121</v>
      </c>
      <c r="E443" s="4" t="s">
        <v>105</v>
      </c>
      <c r="F443" s="4" t="s">
        <v>101</v>
      </c>
      <c r="G443" s="4" t="s">
        <v>96</v>
      </c>
      <c r="H443" s="4" t="s">
        <v>103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  <c r="P443" cm="1">
        <f t="array" ref="P443">_xlfn.IFS(C443="Male", 1, C443="Female", 2, C443="Other", 3)</f>
        <v>1</v>
      </c>
      <c r="Q443" cm="1">
        <f t="array" ref="Q443">_xlfn.IFS(D443="Married",1, D443="Single",2,D443="Divorced",3,D443="Widowed",4)</f>
        <v>2</v>
      </c>
      <c r="R443">
        <f t="shared" si="66"/>
        <v>0</v>
      </c>
      <c r="S443">
        <f t="shared" si="67"/>
        <v>0</v>
      </c>
      <c r="T443">
        <f t="shared" si="68"/>
        <v>1</v>
      </c>
      <c r="U443">
        <f t="shared" si="69"/>
        <v>0</v>
      </c>
      <c r="V443">
        <f t="shared" si="70"/>
        <v>2</v>
      </c>
      <c r="W443">
        <f t="shared" si="71"/>
        <v>2</v>
      </c>
      <c r="X443">
        <f t="shared" si="72"/>
        <v>0</v>
      </c>
      <c r="Y443">
        <f t="shared" si="73"/>
        <v>1</v>
      </c>
      <c r="Z443">
        <f t="shared" si="74"/>
        <v>1</v>
      </c>
      <c r="AA443">
        <f t="shared" si="75"/>
        <v>3</v>
      </c>
      <c r="AB443">
        <f t="shared" si="76"/>
        <v>1</v>
      </c>
    </row>
    <row r="444" spans="1:28">
      <c r="A444">
        <v>443</v>
      </c>
      <c r="B444" s="3" t="s">
        <v>118</v>
      </c>
      <c r="C444" s="3" t="s">
        <v>99</v>
      </c>
      <c r="D444" s="3" t="s">
        <v>121</v>
      </c>
      <c r="E444" s="3" t="s">
        <v>94</v>
      </c>
      <c r="F444" s="3" t="s">
        <v>122</v>
      </c>
      <c r="G444" s="3" t="s">
        <v>110</v>
      </c>
      <c r="H444" s="3" t="s">
        <v>124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  <c r="P444" cm="1">
        <f t="array" ref="P444">_xlfn.IFS(C444="Male", 1, C444="Female", 2, C444="Other", 3)</f>
        <v>2</v>
      </c>
      <c r="Q444" cm="1">
        <f t="array" ref="Q444">_xlfn.IFS(D444="Married",1, D444="Single",2,D444="Divorced",3,D444="Widowed",4)</f>
        <v>2</v>
      </c>
      <c r="R444">
        <f t="shared" si="66"/>
        <v>1</v>
      </c>
      <c r="S444">
        <f t="shared" si="67"/>
        <v>0</v>
      </c>
      <c r="T444">
        <f t="shared" si="68"/>
        <v>0</v>
      </c>
      <c r="U444">
        <f t="shared" si="69"/>
        <v>1</v>
      </c>
      <c r="V444">
        <f t="shared" si="70"/>
        <v>3</v>
      </c>
      <c r="W444">
        <f t="shared" si="71"/>
        <v>1</v>
      </c>
      <c r="X444">
        <f t="shared" si="72"/>
        <v>4</v>
      </c>
      <c r="Y444">
        <f t="shared" si="73"/>
        <v>1</v>
      </c>
      <c r="Z444">
        <f t="shared" si="74"/>
        <v>4</v>
      </c>
      <c r="AA444">
        <f t="shared" si="75"/>
        <v>5</v>
      </c>
      <c r="AB444">
        <f t="shared" si="76"/>
        <v>1</v>
      </c>
    </row>
    <row r="445" spans="1:28">
      <c r="A445">
        <v>444</v>
      </c>
      <c r="B445" s="4" t="s">
        <v>91</v>
      </c>
      <c r="C445" s="4" t="s">
        <v>92</v>
      </c>
      <c r="D445" s="4" t="s">
        <v>100</v>
      </c>
      <c r="E445" s="4" t="s">
        <v>116</v>
      </c>
      <c r="F445" s="4" t="s">
        <v>122</v>
      </c>
      <c r="G445" s="4" t="s">
        <v>96</v>
      </c>
      <c r="H445" s="4" t="s">
        <v>112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  <c r="P445" cm="1">
        <f t="array" ref="P445">_xlfn.IFS(C445="Male", 1, C445="Female", 2, C445="Other", 3)</f>
        <v>3</v>
      </c>
      <c r="Q445" cm="1">
        <f t="array" ref="Q445">_xlfn.IFS(D445="Married",1, D445="Single",2,D445="Divorced",3,D445="Widowed",4)</f>
        <v>3</v>
      </c>
      <c r="R445">
        <f t="shared" si="66"/>
        <v>0</v>
      </c>
      <c r="S445">
        <f t="shared" si="67"/>
        <v>0</v>
      </c>
      <c r="T445">
        <f t="shared" si="68"/>
        <v>3</v>
      </c>
      <c r="U445">
        <f t="shared" si="69"/>
        <v>1</v>
      </c>
      <c r="V445">
        <f t="shared" si="70"/>
        <v>0</v>
      </c>
      <c r="W445">
        <f t="shared" si="71"/>
        <v>1</v>
      </c>
      <c r="X445">
        <f t="shared" si="72"/>
        <v>1</v>
      </c>
      <c r="Y445">
        <f t="shared" si="73"/>
        <v>2</v>
      </c>
      <c r="Z445">
        <f t="shared" si="74"/>
        <v>7</v>
      </c>
      <c r="AA445">
        <f t="shared" si="75"/>
        <v>1</v>
      </c>
      <c r="AB445">
        <f t="shared" si="76"/>
        <v>3</v>
      </c>
    </row>
    <row r="446" spans="1:28">
      <c r="A446">
        <v>445</v>
      </c>
      <c r="B446" s="3" t="s">
        <v>123</v>
      </c>
      <c r="C446" s="3" t="s">
        <v>92</v>
      </c>
      <c r="D446" s="3" t="s">
        <v>121</v>
      </c>
      <c r="E446" s="3" t="s">
        <v>105</v>
      </c>
      <c r="F446" s="3" t="s">
        <v>109</v>
      </c>
      <c r="G446" s="3" t="s">
        <v>102</v>
      </c>
      <c r="H446" s="3" t="s">
        <v>103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  <c r="P446" cm="1">
        <f t="array" ref="P446">_xlfn.IFS(C446="Male", 1, C446="Female", 2, C446="Other", 3)</f>
        <v>3</v>
      </c>
      <c r="Q446" cm="1">
        <f t="array" ref="Q446">_xlfn.IFS(D446="Married",1, D446="Single",2,D446="Divorced",3,D446="Widowed",4)</f>
        <v>2</v>
      </c>
      <c r="R446">
        <f t="shared" si="66"/>
        <v>0</v>
      </c>
      <c r="S446">
        <f t="shared" si="67"/>
        <v>0</v>
      </c>
      <c r="T446">
        <f t="shared" si="68"/>
        <v>8</v>
      </c>
      <c r="U446">
        <f t="shared" si="69"/>
        <v>1</v>
      </c>
      <c r="V446">
        <f t="shared" si="70"/>
        <v>1</v>
      </c>
      <c r="W446">
        <f t="shared" si="71"/>
        <v>0</v>
      </c>
      <c r="X446">
        <f t="shared" si="72"/>
        <v>1</v>
      </c>
      <c r="Y446">
        <f t="shared" si="73"/>
        <v>2</v>
      </c>
      <c r="Z446">
        <f t="shared" si="74"/>
        <v>0</v>
      </c>
      <c r="AA446">
        <f t="shared" si="75"/>
        <v>6</v>
      </c>
      <c r="AB446">
        <f t="shared" si="76"/>
        <v>0</v>
      </c>
    </row>
    <row r="447" spans="1:28">
      <c r="A447">
        <v>446</v>
      </c>
      <c r="B447" s="4" t="s">
        <v>91</v>
      </c>
      <c r="C447" s="4" t="s">
        <v>92</v>
      </c>
      <c r="D447" s="4" t="s">
        <v>93</v>
      </c>
      <c r="E447" s="4" t="s">
        <v>116</v>
      </c>
      <c r="F447" s="4" t="s">
        <v>119</v>
      </c>
      <c r="G447" s="4" t="s">
        <v>96</v>
      </c>
      <c r="H447" s="4" t="s">
        <v>124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  <c r="P447" cm="1">
        <f t="array" ref="P447">_xlfn.IFS(C447="Male", 1, C447="Female", 2, C447="Other", 3)</f>
        <v>3</v>
      </c>
      <c r="Q447" cm="1">
        <f t="array" ref="Q447">_xlfn.IFS(D447="Married",1, D447="Single",2,D447="Divorced",3,D447="Widowed",4)</f>
        <v>4</v>
      </c>
      <c r="R447">
        <f t="shared" si="66"/>
        <v>0</v>
      </c>
      <c r="S447">
        <f t="shared" si="67"/>
        <v>1</v>
      </c>
      <c r="T447">
        <f t="shared" si="68"/>
        <v>0</v>
      </c>
      <c r="U447">
        <f t="shared" si="69"/>
        <v>5</v>
      </c>
      <c r="V447">
        <f t="shared" si="70"/>
        <v>3</v>
      </c>
      <c r="W447">
        <f t="shared" si="71"/>
        <v>2</v>
      </c>
      <c r="X447">
        <f t="shared" si="72"/>
        <v>4</v>
      </c>
      <c r="Y447">
        <f t="shared" si="73"/>
        <v>0</v>
      </c>
      <c r="Z447">
        <f t="shared" si="74"/>
        <v>0</v>
      </c>
      <c r="AA447">
        <f t="shared" si="75"/>
        <v>3</v>
      </c>
      <c r="AB447">
        <f t="shared" si="76"/>
        <v>2</v>
      </c>
    </row>
    <row r="448" spans="1:28">
      <c r="A448">
        <v>447</v>
      </c>
      <c r="B448" s="3" t="s">
        <v>118</v>
      </c>
      <c r="C448" s="3" t="s">
        <v>92</v>
      </c>
      <c r="D448" s="3" t="s">
        <v>121</v>
      </c>
      <c r="E448" s="3" t="s">
        <v>94</v>
      </c>
      <c r="F448" s="3" t="s">
        <v>117</v>
      </c>
      <c r="G448" s="3" t="s">
        <v>96</v>
      </c>
      <c r="H448" s="3" t="s">
        <v>103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  <c r="P448" cm="1">
        <f t="array" ref="P448">_xlfn.IFS(C448="Male", 1, C448="Female", 2, C448="Other", 3)</f>
        <v>3</v>
      </c>
      <c r="Q448" cm="1">
        <f t="array" ref="Q448">_xlfn.IFS(D448="Married",1, D448="Single",2,D448="Divorced",3,D448="Widowed",4)</f>
        <v>2</v>
      </c>
      <c r="R448">
        <f t="shared" si="66"/>
        <v>0</v>
      </c>
      <c r="S448">
        <f t="shared" si="67"/>
        <v>0</v>
      </c>
      <c r="T448">
        <f t="shared" si="68"/>
        <v>5</v>
      </c>
      <c r="U448">
        <f t="shared" si="69"/>
        <v>2</v>
      </c>
      <c r="V448">
        <f t="shared" si="70"/>
        <v>2</v>
      </c>
      <c r="W448">
        <f t="shared" si="71"/>
        <v>2</v>
      </c>
      <c r="X448">
        <f t="shared" si="72"/>
        <v>1</v>
      </c>
      <c r="Y448">
        <f t="shared" si="73"/>
        <v>2</v>
      </c>
      <c r="Z448">
        <f t="shared" si="74"/>
        <v>5</v>
      </c>
      <c r="AA448">
        <f t="shared" si="75"/>
        <v>3</v>
      </c>
      <c r="AB448">
        <f t="shared" si="76"/>
        <v>3</v>
      </c>
    </row>
    <row r="449" spans="1:28">
      <c r="A449">
        <v>448</v>
      </c>
      <c r="B449" s="4" t="s">
        <v>91</v>
      </c>
      <c r="C449" s="4" t="s">
        <v>92</v>
      </c>
      <c r="D449" s="4" t="s">
        <v>121</v>
      </c>
      <c r="E449" s="4" t="s">
        <v>94</v>
      </c>
      <c r="F449" s="4" t="s">
        <v>122</v>
      </c>
      <c r="G449" s="4" t="s">
        <v>102</v>
      </c>
      <c r="H449" s="4" t="s">
        <v>115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  <c r="P449" cm="1">
        <f t="array" ref="P449">_xlfn.IFS(C449="Male", 1, C449="Female", 2, C449="Other", 3)</f>
        <v>3</v>
      </c>
      <c r="Q449" cm="1">
        <f t="array" ref="Q449">_xlfn.IFS(D449="Married",1, D449="Single",2,D449="Divorced",3,D449="Widowed",4)</f>
        <v>2</v>
      </c>
      <c r="R449">
        <f t="shared" si="66"/>
        <v>0</v>
      </c>
      <c r="S449">
        <f t="shared" si="67"/>
        <v>0</v>
      </c>
      <c r="T449">
        <f t="shared" si="68"/>
        <v>3</v>
      </c>
      <c r="U449">
        <f t="shared" si="69"/>
        <v>0</v>
      </c>
      <c r="V449">
        <f t="shared" si="70"/>
        <v>2</v>
      </c>
      <c r="W449">
        <f t="shared" si="71"/>
        <v>2</v>
      </c>
      <c r="X449">
        <f t="shared" si="72"/>
        <v>2</v>
      </c>
      <c r="Y449">
        <f t="shared" si="73"/>
        <v>0</v>
      </c>
      <c r="Z449">
        <f t="shared" si="74"/>
        <v>1</v>
      </c>
      <c r="AA449">
        <f t="shared" si="75"/>
        <v>3</v>
      </c>
      <c r="AB449">
        <f t="shared" si="76"/>
        <v>2</v>
      </c>
    </row>
    <row r="450" spans="1:28">
      <c r="A450">
        <v>449</v>
      </c>
      <c r="B450" s="3" t="s">
        <v>111</v>
      </c>
      <c r="C450" s="3" t="s">
        <v>108</v>
      </c>
      <c r="D450" s="3" t="s">
        <v>93</v>
      </c>
      <c r="E450" s="3" t="s">
        <v>105</v>
      </c>
      <c r="F450" s="3" t="s">
        <v>117</v>
      </c>
      <c r="G450" s="3" t="s">
        <v>110</v>
      </c>
      <c r="H450" s="3" t="s">
        <v>107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  <c r="P450" cm="1">
        <f t="array" ref="P450">_xlfn.IFS(C450="Male", 1, C450="Female", 2, C450="Other", 3)</f>
        <v>1</v>
      </c>
      <c r="Q450" cm="1">
        <f t="array" ref="Q450">_xlfn.IFS(D450="Married",1, D450="Single",2,D450="Divorced",3,D450="Widowed",4)</f>
        <v>4</v>
      </c>
      <c r="R450">
        <f t="shared" si="66"/>
        <v>1</v>
      </c>
      <c r="S450">
        <f t="shared" si="67"/>
        <v>1</v>
      </c>
      <c r="T450">
        <f t="shared" si="68"/>
        <v>8</v>
      </c>
      <c r="U450">
        <f t="shared" si="69"/>
        <v>3</v>
      </c>
      <c r="V450">
        <f t="shared" si="70"/>
        <v>1</v>
      </c>
      <c r="W450">
        <f t="shared" si="71"/>
        <v>1</v>
      </c>
      <c r="X450">
        <f t="shared" si="72"/>
        <v>1</v>
      </c>
      <c r="Y450">
        <f t="shared" si="73"/>
        <v>0</v>
      </c>
      <c r="Z450">
        <f t="shared" si="74"/>
        <v>4</v>
      </c>
      <c r="AA450">
        <f t="shared" si="75"/>
        <v>1</v>
      </c>
      <c r="AB450">
        <f t="shared" si="76"/>
        <v>1</v>
      </c>
    </row>
    <row r="451" spans="1:28">
      <c r="A451">
        <v>450</v>
      </c>
      <c r="B451" s="4" t="s">
        <v>118</v>
      </c>
      <c r="C451" s="4" t="s">
        <v>92</v>
      </c>
      <c r="D451" s="4" t="s">
        <v>113</v>
      </c>
      <c r="E451" s="4" t="s">
        <v>94</v>
      </c>
      <c r="F451" s="4" t="s">
        <v>101</v>
      </c>
      <c r="G451" s="4" t="s">
        <v>110</v>
      </c>
      <c r="H451" s="4" t="s">
        <v>103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  <c r="P451" cm="1">
        <f t="array" ref="P451">_xlfn.IFS(C451="Male", 1, C451="Female", 2, C451="Other", 3)</f>
        <v>3</v>
      </c>
      <c r="Q451" cm="1">
        <f t="array" ref="Q451">_xlfn.IFS(D451="Married",1, D451="Single",2,D451="Divorced",3,D451="Widowed",4)</f>
        <v>1</v>
      </c>
      <c r="R451">
        <f t="shared" ref="R451:R501" si="77">IF(AND(G451="Contract", J451&lt;&gt;""), 1, )</f>
        <v>1</v>
      </c>
      <c r="S451">
        <f t="shared" ref="S451:S501" si="78">MOD(J451,2)</f>
        <v>1</v>
      </c>
      <c r="T451">
        <f t="shared" ref="T451:T501" si="79">MOD(O451,10)</f>
        <v>1</v>
      </c>
      <c r="U451">
        <f t="shared" ref="U451:U501" si="80">MOD(I451, 7)</f>
        <v>4</v>
      </c>
      <c r="V451">
        <f t="shared" ref="V451:V501" si="81">MOD(K451, 4)</f>
        <v>3</v>
      </c>
      <c r="W451">
        <f t="shared" ref="W451:W501" si="82">MOD(M451, 3)</f>
        <v>1</v>
      </c>
      <c r="X451">
        <f t="shared" ref="X451:X501" si="83">MOD(J451, 5)</f>
        <v>3</v>
      </c>
      <c r="Y451">
        <f t="shared" ref="Y451:Y501" si="84">MOD(N451, 3)</f>
        <v>1</v>
      </c>
      <c r="Z451">
        <f t="shared" ref="Z451:Z501" si="85">MOD(O451, 8)</f>
        <v>7</v>
      </c>
      <c r="AA451">
        <f t="shared" ref="AA451:AA501" si="86">MOD(K451, 7)</f>
        <v>6</v>
      </c>
      <c r="AB451">
        <f t="shared" ref="AB451:AB501" si="87">MOD(M451, 4)</f>
        <v>3</v>
      </c>
    </row>
    <row r="452" spans="1:28">
      <c r="A452">
        <v>451</v>
      </c>
      <c r="B452" s="3" t="s">
        <v>118</v>
      </c>
      <c r="C452" s="3" t="s">
        <v>92</v>
      </c>
      <c r="D452" s="3" t="s">
        <v>113</v>
      </c>
      <c r="E452" s="3" t="s">
        <v>116</v>
      </c>
      <c r="F452" s="3" t="s">
        <v>109</v>
      </c>
      <c r="G452" s="3" t="s">
        <v>96</v>
      </c>
      <c r="H452" s="3" t="s">
        <v>120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  <c r="P452" cm="1">
        <f t="array" ref="P452">_xlfn.IFS(C452="Male", 1, C452="Female", 2, C452="Other", 3)</f>
        <v>3</v>
      </c>
      <c r="Q452" cm="1">
        <f t="array" ref="Q452">_xlfn.IFS(D452="Married",1, D452="Single",2,D452="Divorced",3,D452="Widowed",4)</f>
        <v>1</v>
      </c>
      <c r="R452">
        <f t="shared" si="77"/>
        <v>0</v>
      </c>
      <c r="S452">
        <f t="shared" si="78"/>
        <v>0</v>
      </c>
      <c r="T452">
        <f t="shared" si="79"/>
        <v>5</v>
      </c>
      <c r="U452">
        <f t="shared" si="80"/>
        <v>2</v>
      </c>
      <c r="V452">
        <f t="shared" si="81"/>
        <v>0</v>
      </c>
      <c r="W452">
        <f t="shared" si="82"/>
        <v>2</v>
      </c>
      <c r="X452">
        <f t="shared" si="83"/>
        <v>3</v>
      </c>
      <c r="Y452">
        <f t="shared" si="84"/>
        <v>0</v>
      </c>
      <c r="Z452">
        <f t="shared" si="85"/>
        <v>1</v>
      </c>
      <c r="AA452">
        <f t="shared" si="86"/>
        <v>1</v>
      </c>
      <c r="AB452">
        <f t="shared" si="87"/>
        <v>1</v>
      </c>
    </row>
    <row r="453" spans="1:28">
      <c r="A453">
        <v>452</v>
      </c>
      <c r="B453" s="4" t="s">
        <v>118</v>
      </c>
      <c r="C453" s="4" t="s">
        <v>92</v>
      </c>
      <c r="D453" s="4" t="s">
        <v>93</v>
      </c>
      <c r="E453" s="4" t="s">
        <v>94</v>
      </c>
      <c r="F453" s="4" t="s">
        <v>106</v>
      </c>
      <c r="G453" s="4" t="s">
        <v>102</v>
      </c>
      <c r="H453" s="4" t="s">
        <v>107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  <c r="P453" cm="1">
        <f t="array" ref="P453">_xlfn.IFS(C453="Male", 1, C453="Female", 2, C453="Other", 3)</f>
        <v>3</v>
      </c>
      <c r="Q453" cm="1">
        <f t="array" ref="Q453">_xlfn.IFS(D453="Married",1, D453="Single",2,D453="Divorced",3,D453="Widowed",4)</f>
        <v>4</v>
      </c>
      <c r="R453">
        <f t="shared" si="77"/>
        <v>0</v>
      </c>
      <c r="S453">
        <f t="shared" si="78"/>
        <v>0</v>
      </c>
      <c r="T453">
        <f t="shared" si="79"/>
        <v>9</v>
      </c>
      <c r="U453">
        <f t="shared" si="80"/>
        <v>3</v>
      </c>
      <c r="V453">
        <f t="shared" si="81"/>
        <v>1</v>
      </c>
      <c r="W453">
        <f t="shared" si="82"/>
        <v>2</v>
      </c>
      <c r="X453">
        <f t="shared" si="83"/>
        <v>2</v>
      </c>
      <c r="Y453">
        <f t="shared" si="84"/>
        <v>2</v>
      </c>
      <c r="Z453">
        <f t="shared" si="85"/>
        <v>7</v>
      </c>
      <c r="AA453">
        <f t="shared" si="86"/>
        <v>3</v>
      </c>
      <c r="AB453">
        <f t="shared" si="87"/>
        <v>2</v>
      </c>
    </row>
    <row r="454" spans="1:28">
      <c r="A454">
        <v>453</v>
      </c>
      <c r="B454" s="3" t="s">
        <v>125</v>
      </c>
      <c r="C454" s="3" t="s">
        <v>92</v>
      </c>
      <c r="D454" s="3" t="s">
        <v>100</v>
      </c>
      <c r="E454" s="3" t="s">
        <v>116</v>
      </c>
      <c r="F454" s="3" t="s">
        <v>117</v>
      </c>
      <c r="G454" s="3" t="s">
        <v>110</v>
      </c>
      <c r="H454" s="3" t="s">
        <v>107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  <c r="P454" cm="1">
        <f t="array" ref="P454">_xlfn.IFS(C454="Male", 1, C454="Female", 2, C454="Other", 3)</f>
        <v>3</v>
      </c>
      <c r="Q454" cm="1">
        <f t="array" ref="Q454">_xlfn.IFS(D454="Married",1, D454="Single",2,D454="Divorced",3,D454="Widowed",4)</f>
        <v>3</v>
      </c>
      <c r="R454">
        <f t="shared" si="77"/>
        <v>1</v>
      </c>
      <c r="S454">
        <f t="shared" si="78"/>
        <v>1</v>
      </c>
      <c r="T454">
        <f t="shared" si="79"/>
        <v>3</v>
      </c>
      <c r="U454">
        <f t="shared" si="80"/>
        <v>3</v>
      </c>
      <c r="V454">
        <f t="shared" si="81"/>
        <v>1</v>
      </c>
      <c r="W454">
        <f t="shared" si="82"/>
        <v>0</v>
      </c>
      <c r="X454">
        <f t="shared" si="83"/>
        <v>1</v>
      </c>
      <c r="Y454">
        <f t="shared" si="84"/>
        <v>1</v>
      </c>
      <c r="Z454">
        <f t="shared" si="85"/>
        <v>3</v>
      </c>
      <c r="AA454">
        <f t="shared" si="86"/>
        <v>2</v>
      </c>
      <c r="AB454">
        <f t="shared" si="87"/>
        <v>2</v>
      </c>
    </row>
    <row r="455" spans="1:28">
      <c r="A455">
        <v>454</v>
      </c>
      <c r="B455" s="4" t="s">
        <v>125</v>
      </c>
      <c r="C455" s="4" t="s">
        <v>99</v>
      </c>
      <c r="D455" s="4" t="s">
        <v>121</v>
      </c>
      <c r="E455" s="4" t="s">
        <v>116</v>
      </c>
      <c r="F455" s="4" t="s">
        <v>122</v>
      </c>
      <c r="G455" s="4" t="s">
        <v>96</v>
      </c>
      <c r="H455" s="4" t="s">
        <v>103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  <c r="P455" cm="1">
        <f t="array" ref="P455">_xlfn.IFS(C455="Male", 1, C455="Female", 2, C455="Other", 3)</f>
        <v>2</v>
      </c>
      <c r="Q455" cm="1">
        <f t="array" ref="Q455">_xlfn.IFS(D455="Married",1, D455="Single",2,D455="Divorced",3,D455="Widowed",4)</f>
        <v>2</v>
      </c>
      <c r="R455">
        <f t="shared" si="77"/>
        <v>0</v>
      </c>
      <c r="S455">
        <f t="shared" si="78"/>
        <v>0</v>
      </c>
      <c r="T455">
        <f t="shared" si="79"/>
        <v>6</v>
      </c>
      <c r="U455">
        <f t="shared" si="80"/>
        <v>0</v>
      </c>
      <c r="V455">
        <f t="shared" si="81"/>
        <v>2</v>
      </c>
      <c r="W455">
        <f t="shared" si="82"/>
        <v>2</v>
      </c>
      <c r="X455">
        <f t="shared" si="83"/>
        <v>4</v>
      </c>
      <c r="Y455">
        <f t="shared" si="84"/>
        <v>1</v>
      </c>
      <c r="Z455">
        <f t="shared" si="85"/>
        <v>6</v>
      </c>
      <c r="AA455">
        <f t="shared" si="86"/>
        <v>6</v>
      </c>
      <c r="AB455">
        <f t="shared" si="87"/>
        <v>0</v>
      </c>
    </row>
    <row r="456" spans="1:28">
      <c r="A456">
        <v>455</v>
      </c>
      <c r="B456" s="3" t="s">
        <v>125</v>
      </c>
      <c r="C456" s="3" t="s">
        <v>108</v>
      </c>
      <c r="D456" s="3" t="s">
        <v>93</v>
      </c>
      <c r="E456" s="3" t="s">
        <v>94</v>
      </c>
      <c r="F456" s="3" t="s">
        <v>101</v>
      </c>
      <c r="G456" s="3" t="s">
        <v>102</v>
      </c>
      <c r="H456" s="3" t="s">
        <v>112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  <c r="P456" cm="1">
        <f t="array" ref="P456">_xlfn.IFS(C456="Male", 1, C456="Female", 2, C456="Other", 3)</f>
        <v>1</v>
      </c>
      <c r="Q456" cm="1">
        <f t="array" ref="Q456">_xlfn.IFS(D456="Married",1, D456="Single",2,D456="Divorced",3,D456="Widowed",4)</f>
        <v>4</v>
      </c>
      <c r="R456">
        <f t="shared" si="77"/>
        <v>0</v>
      </c>
      <c r="S456">
        <f t="shared" si="78"/>
        <v>1</v>
      </c>
      <c r="T456">
        <f t="shared" si="79"/>
        <v>7</v>
      </c>
      <c r="U456">
        <f t="shared" si="80"/>
        <v>0</v>
      </c>
      <c r="V456">
        <f t="shared" si="81"/>
        <v>1</v>
      </c>
      <c r="W456">
        <f t="shared" si="82"/>
        <v>1</v>
      </c>
      <c r="X456">
        <f t="shared" si="83"/>
        <v>0</v>
      </c>
      <c r="Y456">
        <f t="shared" si="84"/>
        <v>0</v>
      </c>
      <c r="Z456">
        <f t="shared" si="85"/>
        <v>1</v>
      </c>
      <c r="AA456">
        <f t="shared" si="86"/>
        <v>4</v>
      </c>
      <c r="AB456">
        <f t="shared" si="87"/>
        <v>2</v>
      </c>
    </row>
    <row r="457" spans="1:28">
      <c r="A457">
        <v>456</v>
      </c>
      <c r="B457" s="4" t="s">
        <v>111</v>
      </c>
      <c r="C457" s="4" t="s">
        <v>92</v>
      </c>
      <c r="D457" s="4" t="s">
        <v>121</v>
      </c>
      <c r="E457" s="4" t="s">
        <v>105</v>
      </c>
      <c r="F457" s="4" t="s">
        <v>95</v>
      </c>
      <c r="G457" s="4" t="s">
        <v>110</v>
      </c>
      <c r="H457" s="4" t="s">
        <v>97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  <c r="P457" cm="1">
        <f t="array" ref="P457">_xlfn.IFS(C457="Male", 1, C457="Female", 2, C457="Other", 3)</f>
        <v>3</v>
      </c>
      <c r="Q457" cm="1">
        <f t="array" ref="Q457">_xlfn.IFS(D457="Married",1, D457="Single",2,D457="Divorced",3,D457="Widowed",4)</f>
        <v>2</v>
      </c>
      <c r="R457">
        <f t="shared" si="77"/>
        <v>1</v>
      </c>
      <c r="S457">
        <f t="shared" si="78"/>
        <v>1</v>
      </c>
      <c r="T457">
        <f t="shared" si="79"/>
        <v>7</v>
      </c>
      <c r="U457">
        <f t="shared" si="80"/>
        <v>1</v>
      </c>
      <c r="V457">
        <f t="shared" si="81"/>
        <v>3</v>
      </c>
      <c r="W457">
        <f t="shared" si="82"/>
        <v>1</v>
      </c>
      <c r="X457">
        <f t="shared" si="83"/>
        <v>1</v>
      </c>
      <c r="Y457">
        <f t="shared" si="84"/>
        <v>1</v>
      </c>
      <c r="Z457">
        <f t="shared" si="85"/>
        <v>3</v>
      </c>
      <c r="AA457">
        <f t="shared" si="86"/>
        <v>4</v>
      </c>
      <c r="AB457">
        <f t="shared" si="87"/>
        <v>1</v>
      </c>
    </row>
    <row r="458" spans="1:28">
      <c r="A458">
        <v>457</v>
      </c>
      <c r="B458" s="3" t="s">
        <v>123</v>
      </c>
      <c r="C458" s="3" t="s">
        <v>92</v>
      </c>
      <c r="D458" s="3" t="s">
        <v>100</v>
      </c>
      <c r="E458" s="3" t="s">
        <v>114</v>
      </c>
      <c r="F458" s="3" t="s">
        <v>101</v>
      </c>
      <c r="G458" s="3" t="s">
        <v>110</v>
      </c>
      <c r="H458" s="3" t="s">
        <v>112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  <c r="P458" cm="1">
        <f t="array" ref="P458">_xlfn.IFS(C458="Male", 1, C458="Female", 2, C458="Other", 3)</f>
        <v>3</v>
      </c>
      <c r="Q458" cm="1">
        <f t="array" ref="Q458">_xlfn.IFS(D458="Married",1, D458="Single",2,D458="Divorced",3,D458="Widowed",4)</f>
        <v>3</v>
      </c>
      <c r="R458">
        <f t="shared" si="77"/>
        <v>1</v>
      </c>
      <c r="S458">
        <f t="shared" si="78"/>
        <v>0</v>
      </c>
      <c r="T458">
        <f t="shared" si="79"/>
        <v>0</v>
      </c>
      <c r="U458">
        <f t="shared" si="80"/>
        <v>4</v>
      </c>
      <c r="V458">
        <f t="shared" si="81"/>
        <v>0</v>
      </c>
      <c r="W458">
        <f t="shared" si="82"/>
        <v>2</v>
      </c>
      <c r="X458">
        <f t="shared" si="83"/>
        <v>3</v>
      </c>
      <c r="Y458">
        <f t="shared" si="84"/>
        <v>1</v>
      </c>
      <c r="Z458">
        <f t="shared" si="85"/>
        <v>4</v>
      </c>
      <c r="AA458">
        <f t="shared" si="86"/>
        <v>0</v>
      </c>
      <c r="AB458">
        <f t="shared" si="87"/>
        <v>2</v>
      </c>
    </row>
    <row r="459" spans="1:28">
      <c r="A459">
        <v>458</v>
      </c>
      <c r="B459" s="4" t="s">
        <v>91</v>
      </c>
      <c r="C459" s="4" t="s">
        <v>92</v>
      </c>
      <c r="D459" s="4" t="s">
        <v>121</v>
      </c>
      <c r="E459" s="4" t="s">
        <v>94</v>
      </c>
      <c r="F459" s="4" t="s">
        <v>101</v>
      </c>
      <c r="G459" s="4" t="s">
        <v>102</v>
      </c>
      <c r="H459" s="4" t="s">
        <v>103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  <c r="P459" cm="1">
        <f t="array" ref="P459">_xlfn.IFS(C459="Male", 1, C459="Female", 2, C459="Other", 3)</f>
        <v>3</v>
      </c>
      <c r="Q459" cm="1">
        <f t="array" ref="Q459">_xlfn.IFS(D459="Married",1, D459="Single",2,D459="Divorced",3,D459="Widowed",4)</f>
        <v>2</v>
      </c>
      <c r="R459">
        <f t="shared" si="77"/>
        <v>0</v>
      </c>
      <c r="S459">
        <f t="shared" si="78"/>
        <v>0</v>
      </c>
      <c r="T459">
        <f t="shared" si="79"/>
        <v>3</v>
      </c>
      <c r="U459">
        <f t="shared" si="80"/>
        <v>1</v>
      </c>
      <c r="V459">
        <f t="shared" si="81"/>
        <v>1</v>
      </c>
      <c r="W459">
        <f t="shared" si="82"/>
        <v>0</v>
      </c>
      <c r="X459">
        <f t="shared" si="83"/>
        <v>0</v>
      </c>
      <c r="Y459">
        <f t="shared" si="84"/>
        <v>0</v>
      </c>
      <c r="Z459">
        <f t="shared" si="85"/>
        <v>3</v>
      </c>
      <c r="AA459">
        <f t="shared" si="86"/>
        <v>5</v>
      </c>
      <c r="AB459">
        <f t="shared" si="87"/>
        <v>0</v>
      </c>
    </row>
    <row r="460" spans="1:28">
      <c r="A460">
        <v>459</v>
      </c>
      <c r="B460" s="3" t="s">
        <v>104</v>
      </c>
      <c r="C460" s="3" t="s">
        <v>108</v>
      </c>
      <c r="D460" s="3" t="s">
        <v>93</v>
      </c>
      <c r="E460" s="3" t="s">
        <v>116</v>
      </c>
      <c r="F460" s="3" t="s">
        <v>109</v>
      </c>
      <c r="G460" s="3" t="s">
        <v>102</v>
      </c>
      <c r="H460" s="3" t="s">
        <v>107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  <c r="P460" cm="1">
        <f t="array" ref="P460">_xlfn.IFS(C460="Male", 1, C460="Female", 2, C460="Other", 3)</f>
        <v>1</v>
      </c>
      <c r="Q460" cm="1">
        <f t="array" ref="Q460">_xlfn.IFS(D460="Married",1, D460="Single",2,D460="Divorced",3,D460="Widowed",4)</f>
        <v>4</v>
      </c>
      <c r="R460">
        <f t="shared" si="77"/>
        <v>0</v>
      </c>
      <c r="S460">
        <f t="shared" si="78"/>
        <v>1</v>
      </c>
      <c r="T460">
        <f t="shared" si="79"/>
        <v>6</v>
      </c>
      <c r="U460">
        <f t="shared" si="80"/>
        <v>0</v>
      </c>
      <c r="V460">
        <f t="shared" si="81"/>
        <v>1</v>
      </c>
      <c r="W460">
        <f t="shared" si="82"/>
        <v>1</v>
      </c>
      <c r="X460">
        <f t="shared" si="83"/>
        <v>2</v>
      </c>
      <c r="Y460">
        <f t="shared" si="84"/>
        <v>0</v>
      </c>
      <c r="Z460">
        <f t="shared" si="85"/>
        <v>2</v>
      </c>
      <c r="AA460">
        <f t="shared" si="86"/>
        <v>2</v>
      </c>
      <c r="AB460">
        <f t="shared" si="87"/>
        <v>0</v>
      </c>
    </row>
    <row r="461" spans="1:28">
      <c r="A461">
        <v>460</v>
      </c>
      <c r="B461" s="4" t="s">
        <v>118</v>
      </c>
      <c r="C461" s="4" t="s">
        <v>99</v>
      </c>
      <c r="D461" s="4" t="s">
        <v>121</v>
      </c>
      <c r="E461" s="4" t="s">
        <v>116</v>
      </c>
      <c r="F461" s="4" t="s">
        <v>106</v>
      </c>
      <c r="G461" s="4" t="s">
        <v>102</v>
      </c>
      <c r="H461" s="4" t="s">
        <v>120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  <c r="P461" cm="1">
        <f t="array" ref="P461">_xlfn.IFS(C461="Male", 1, C461="Female", 2, C461="Other", 3)</f>
        <v>2</v>
      </c>
      <c r="Q461" cm="1">
        <f t="array" ref="Q461">_xlfn.IFS(D461="Married",1, D461="Single",2,D461="Divorced",3,D461="Widowed",4)</f>
        <v>2</v>
      </c>
      <c r="R461">
        <f t="shared" si="77"/>
        <v>0</v>
      </c>
      <c r="S461">
        <f t="shared" si="78"/>
        <v>1</v>
      </c>
      <c r="T461">
        <f t="shared" si="79"/>
        <v>8</v>
      </c>
      <c r="U461">
        <f t="shared" si="80"/>
        <v>2</v>
      </c>
      <c r="V461">
        <f t="shared" si="81"/>
        <v>1</v>
      </c>
      <c r="W461">
        <f t="shared" si="82"/>
        <v>1</v>
      </c>
      <c r="X461">
        <f t="shared" si="83"/>
        <v>0</v>
      </c>
      <c r="Y461">
        <f t="shared" si="84"/>
        <v>2</v>
      </c>
      <c r="Z461">
        <f t="shared" si="85"/>
        <v>6</v>
      </c>
      <c r="AA461">
        <f t="shared" si="86"/>
        <v>2</v>
      </c>
      <c r="AB461">
        <f t="shared" si="87"/>
        <v>1</v>
      </c>
    </row>
    <row r="462" spans="1:28">
      <c r="A462">
        <v>461</v>
      </c>
      <c r="B462" s="3" t="s">
        <v>91</v>
      </c>
      <c r="C462" s="3" t="s">
        <v>108</v>
      </c>
      <c r="D462" s="3" t="s">
        <v>113</v>
      </c>
      <c r="E462" s="3" t="s">
        <v>94</v>
      </c>
      <c r="F462" s="3" t="s">
        <v>95</v>
      </c>
      <c r="G462" s="3" t="s">
        <v>102</v>
      </c>
      <c r="H462" s="3" t="s">
        <v>107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  <c r="P462" cm="1">
        <f t="array" ref="P462">_xlfn.IFS(C462="Male", 1, C462="Female", 2, C462="Other", 3)</f>
        <v>1</v>
      </c>
      <c r="Q462" cm="1">
        <f t="array" ref="Q462">_xlfn.IFS(D462="Married",1, D462="Single",2,D462="Divorced",3,D462="Widowed",4)</f>
        <v>1</v>
      </c>
      <c r="R462">
        <f t="shared" si="77"/>
        <v>0</v>
      </c>
      <c r="S462">
        <f t="shared" si="78"/>
        <v>1</v>
      </c>
      <c r="T462">
        <f t="shared" si="79"/>
        <v>1</v>
      </c>
      <c r="U462">
        <f t="shared" si="80"/>
        <v>3</v>
      </c>
      <c r="V462">
        <f t="shared" si="81"/>
        <v>2</v>
      </c>
      <c r="W462">
        <f t="shared" si="82"/>
        <v>1</v>
      </c>
      <c r="X462">
        <f t="shared" si="83"/>
        <v>2</v>
      </c>
      <c r="Y462">
        <f t="shared" si="84"/>
        <v>1</v>
      </c>
      <c r="Z462">
        <f t="shared" si="85"/>
        <v>1</v>
      </c>
      <c r="AA462">
        <f t="shared" si="86"/>
        <v>4</v>
      </c>
      <c r="AB462">
        <f t="shared" si="87"/>
        <v>3</v>
      </c>
    </row>
    <row r="463" spans="1:28">
      <c r="A463">
        <v>462</v>
      </c>
      <c r="B463" s="4" t="s">
        <v>118</v>
      </c>
      <c r="C463" s="4" t="s">
        <v>99</v>
      </c>
      <c r="D463" s="4" t="s">
        <v>100</v>
      </c>
      <c r="E463" s="4" t="s">
        <v>105</v>
      </c>
      <c r="F463" s="4" t="s">
        <v>119</v>
      </c>
      <c r="G463" s="4" t="s">
        <v>96</v>
      </c>
      <c r="H463" s="4" t="s">
        <v>112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  <c r="P463" cm="1">
        <f t="array" ref="P463">_xlfn.IFS(C463="Male", 1, C463="Female", 2, C463="Other", 3)</f>
        <v>2</v>
      </c>
      <c r="Q463" cm="1">
        <f t="array" ref="Q463">_xlfn.IFS(D463="Married",1, D463="Single",2,D463="Divorced",3,D463="Widowed",4)</f>
        <v>3</v>
      </c>
      <c r="R463">
        <f t="shared" si="77"/>
        <v>0</v>
      </c>
      <c r="S463">
        <f t="shared" si="78"/>
        <v>0</v>
      </c>
      <c r="T463">
        <f t="shared" si="79"/>
        <v>4</v>
      </c>
      <c r="U463">
        <f t="shared" si="80"/>
        <v>2</v>
      </c>
      <c r="V463">
        <f t="shared" si="81"/>
        <v>1</v>
      </c>
      <c r="W463">
        <f t="shared" si="82"/>
        <v>0</v>
      </c>
      <c r="X463">
        <f t="shared" si="83"/>
        <v>3</v>
      </c>
      <c r="Y463">
        <f t="shared" si="84"/>
        <v>2</v>
      </c>
      <c r="Z463">
        <f t="shared" si="85"/>
        <v>6</v>
      </c>
      <c r="AA463">
        <f t="shared" si="86"/>
        <v>0</v>
      </c>
      <c r="AB463">
        <f t="shared" si="87"/>
        <v>2</v>
      </c>
    </row>
    <row r="464" spans="1:28">
      <c r="A464">
        <v>463</v>
      </c>
      <c r="B464" s="3" t="s">
        <v>111</v>
      </c>
      <c r="C464" s="3" t="s">
        <v>92</v>
      </c>
      <c r="D464" s="3" t="s">
        <v>100</v>
      </c>
      <c r="E464" s="3" t="s">
        <v>105</v>
      </c>
      <c r="F464" s="3" t="s">
        <v>119</v>
      </c>
      <c r="G464" s="3" t="s">
        <v>102</v>
      </c>
      <c r="H464" s="3" t="s">
        <v>120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  <c r="P464" cm="1">
        <f t="array" ref="P464">_xlfn.IFS(C464="Male", 1, C464="Female", 2, C464="Other", 3)</f>
        <v>3</v>
      </c>
      <c r="Q464" cm="1">
        <f t="array" ref="Q464">_xlfn.IFS(D464="Married",1, D464="Single",2,D464="Divorced",3,D464="Widowed",4)</f>
        <v>3</v>
      </c>
      <c r="R464">
        <f t="shared" si="77"/>
        <v>0</v>
      </c>
      <c r="S464">
        <f t="shared" si="78"/>
        <v>0</v>
      </c>
      <c r="T464">
        <f t="shared" si="79"/>
        <v>9</v>
      </c>
      <c r="U464">
        <f t="shared" si="80"/>
        <v>6</v>
      </c>
      <c r="V464">
        <f t="shared" si="81"/>
        <v>2</v>
      </c>
      <c r="W464">
        <f t="shared" si="82"/>
        <v>1</v>
      </c>
      <c r="X464">
        <f t="shared" si="83"/>
        <v>3</v>
      </c>
      <c r="Y464">
        <f t="shared" si="84"/>
        <v>2</v>
      </c>
      <c r="Z464">
        <f t="shared" si="85"/>
        <v>1</v>
      </c>
      <c r="AA464">
        <f t="shared" si="86"/>
        <v>2</v>
      </c>
      <c r="AB464">
        <f t="shared" si="87"/>
        <v>2</v>
      </c>
    </row>
    <row r="465" spans="1:28">
      <c r="A465">
        <v>464</v>
      </c>
      <c r="B465" s="4" t="s">
        <v>118</v>
      </c>
      <c r="C465" s="4" t="s">
        <v>92</v>
      </c>
      <c r="D465" s="4" t="s">
        <v>100</v>
      </c>
      <c r="E465" s="4" t="s">
        <v>116</v>
      </c>
      <c r="F465" s="4" t="s">
        <v>117</v>
      </c>
      <c r="G465" s="4" t="s">
        <v>110</v>
      </c>
      <c r="H465" s="4" t="s">
        <v>124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  <c r="P465" cm="1">
        <f t="array" ref="P465">_xlfn.IFS(C465="Male", 1, C465="Female", 2, C465="Other", 3)</f>
        <v>3</v>
      </c>
      <c r="Q465" cm="1">
        <f t="array" ref="Q465">_xlfn.IFS(D465="Married",1, D465="Single",2,D465="Divorced",3,D465="Widowed",4)</f>
        <v>3</v>
      </c>
      <c r="R465">
        <f t="shared" si="77"/>
        <v>1</v>
      </c>
      <c r="S465">
        <f t="shared" si="78"/>
        <v>1</v>
      </c>
      <c r="T465">
        <f t="shared" si="79"/>
        <v>8</v>
      </c>
      <c r="U465">
        <f t="shared" si="80"/>
        <v>4</v>
      </c>
      <c r="V465">
        <f t="shared" si="81"/>
        <v>2</v>
      </c>
      <c r="W465">
        <f t="shared" si="82"/>
        <v>2</v>
      </c>
      <c r="X465">
        <f t="shared" si="83"/>
        <v>3</v>
      </c>
      <c r="Y465">
        <f t="shared" si="84"/>
        <v>1</v>
      </c>
      <c r="Z465">
        <f t="shared" si="85"/>
        <v>0</v>
      </c>
      <c r="AA465">
        <f t="shared" si="86"/>
        <v>3</v>
      </c>
      <c r="AB465">
        <f t="shared" si="87"/>
        <v>2</v>
      </c>
    </row>
    <row r="466" spans="1:28">
      <c r="A466">
        <v>465</v>
      </c>
      <c r="B466" s="3" t="s">
        <v>125</v>
      </c>
      <c r="C466" s="3" t="s">
        <v>108</v>
      </c>
      <c r="D466" s="3" t="s">
        <v>93</v>
      </c>
      <c r="E466" s="3" t="s">
        <v>116</v>
      </c>
      <c r="F466" s="3" t="s">
        <v>101</v>
      </c>
      <c r="G466" s="3" t="s">
        <v>110</v>
      </c>
      <c r="H466" s="3" t="s">
        <v>115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  <c r="P466" cm="1">
        <f t="array" ref="P466">_xlfn.IFS(C466="Male", 1, C466="Female", 2, C466="Other", 3)</f>
        <v>1</v>
      </c>
      <c r="Q466" cm="1">
        <f t="array" ref="Q466">_xlfn.IFS(D466="Married",1, D466="Single",2,D466="Divorced",3,D466="Widowed",4)</f>
        <v>4</v>
      </c>
      <c r="R466">
        <f t="shared" si="77"/>
        <v>1</v>
      </c>
      <c r="S466">
        <f t="shared" si="78"/>
        <v>1</v>
      </c>
      <c r="T466">
        <f t="shared" si="79"/>
        <v>1</v>
      </c>
      <c r="U466">
        <f t="shared" si="80"/>
        <v>3</v>
      </c>
      <c r="V466">
        <f t="shared" si="81"/>
        <v>0</v>
      </c>
      <c r="W466">
        <f t="shared" si="82"/>
        <v>2</v>
      </c>
      <c r="X466">
        <f t="shared" si="83"/>
        <v>2</v>
      </c>
      <c r="Y466">
        <f t="shared" si="84"/>
        <v>1</v>
      </c>
      <c r="Z466">
        <f t="shared" si="85"/>
        <v>1</v>
      </c>
      <c r="AA466">
        <f t="shared" si="86"/>
        <v>1</v>
      </c>
      <c r="AB466">
        <f t="shared" si="87"/>
        <v>0</v>
      </c>
    </row>
    <row r="467" spans="1:28">
      <c r="A467">
        <v>466</v>
      </c>
      <c r="B467" s="4" t="s">
        <v>104</v>
      </c>
      <c r="C467" s="4" t="s">
        <v>108</v>
      </c>
      <c r="D467" s="4" t="s">
        <v>100</v>
      </c>
      <c r="E467" s="4" t="s">
        <v>105</v>
      </c>
      <c r="F467" s="4" t="s">
        <v>109</v>
      </c>
      <c r="G467" s="4" t="s">
        <v>96</v>
      </c>
      <c r="H467" s="4" t="s">
        <v>107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  <c r="P467" cm="1">
        <f t="array" ref="P467">_xlfn.IFS(C467="Male", 1, C467="Female", 2, C467="Other", 3)</f>
        <v>1</v>
      </c>
      <c r="Q467" cm="1">
        <f t="array" ref="Q467">_xlfn.IFS(D467="Married",1, D467="Single",2,D467="Divorced",3,D467="Widowed",4)</f>
        <v>3</v>
      </c>
      <c r="R467">
        <f t="shared" si="77"/>
        <v>0</v>
      </c>
      <c r="S467">
        <f t="shared" si="78"/>
        <v>1</v>
      </c>
      <c r="T467">
        <f t="shared" si="79"/>
        <v>0</v>
      </c>
      <c r="U467">
        <f t="shared" si="80"/>
        <v>3</v>
      </c>
      <c r="V467">
        <f t="shared" si="81"/>
        <v>1</v>
      </c>
      <c r="W467">
        <f t="shared" si="82"/>
        <v>1</v>
      </c>
      <c r="X467">
        <f t="shared" si="83"/>
        <v>2</v>
      </c>
      <c r="Y467">
        <f t="shared" si="84"/>
        <v>0</v>
      </c>
      <c r="Z467">
        <f t="shared" si="85"/>
        <v>6</v>
      </c>
      <c r="AA467">
        <f t="shared" si="86"/>
        <v>2</v>
      </c>
      <c r="AB467">
        <f t="shared" si="87"/>
        <v>2</v>
      </c>
    </row>
    <row r="468" spans="1:28">
      <c r="A468">
        <v>467</v>
      </c>
      <c r="B468" s="3" t="s">
        <v>98</v>
      </c>
      <c r="C468" s="3" t="s">
        <v>99</v>
      </c>
      <c r="D468" s="3" t="s">
        <v>113</v>
      </c>
      <c r="E468" s="3" t="s">
        <v>114</v>
      </c>
      <c r="F468" s="3" t="s">
        <v>109</v>
      </c>
      <c r="G468" s="3" t="s">
        <v>110</v>
      </c>
      <c r="H468" s="3" t="s">
        <v>103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  <c r="P468" cm="1">
        <f t="array" ref="P468">_xlfn.IFS(C468="Male", 1, C468="Female", 2, C468="Other", 3)</f>
        <v>2</v>
      </c>
      <c r="Q468" cm="1">
        <f t="array" ref="Q468">_xlfn.IFS(D468="Married",1, D468="Single",2,D468="Divorced",3,D468="Widowed",4)</f>
        <v>1</v>
      </c>
      <c r="R468">
        <f t="shared" si="77"/>
        <v>1</v>
      </c>
      <c r="S468">
        <f t="shared" si="78"/>
        <v>1</v>
      </c>
      <c r="T468">
        <f t="shared" si="79"/>
        <v>9</v>
      </c>
      <c r="U468">
        <f t="shared" si="80"/>
        <v>0</v>
      </c>
      <c r="V468">
        <f t="shared" si="81"/>
        <v>3</v>
      </c>
      <c r="W468">
        <f t="shared" si="82"/>
        <v>0</v>
      </c>
      <c r="X468">
        <f t="shared" si="83"/>
        <v>0</v>
      </c>
      <c r="Y468">
        <f t="shared" si="84"/>
        <v>0</v>
      </c>
      <c r="Z468">
        <f t="shared" si="85"/>
        <v>7</v>
      </c>
      <c r="AA468">
        <f t="shared" si="86"/>
        <v>1</v>
      </c>
      <c r="AB468">
        <f t="shared" si="87"/>
        <v>1</v>
      </c>
    </row>
    <row r="469" spans="1:28">
      <c r="A469">
        <v>468</v>
      </c>
      <c r="B469" s="4" t="s">
        <v>118</v>
      </c>
      <c r="C469" s="4" t="s">
        <v>99</v>
      </c>
      <c r="D469" s="4" t="s">
        <v>93</v>
      </c>
      <c r="E469" s="4" t="s">
        <v>94</v>
      </c>
      <c r="F469" s="4" t="s">
        <v>119</v>
      </c>
      <c r="G469" s="4" t="s">
        <v>110</v>
      </c>
      <c r="H469" s="4" t="s">
        <v>124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  <c r="P469" cm="1">
        <f t="array" ref="P469">_xlfn.IFS(C469="Male", 1, C469="Female", 2, C469="Other", 3)</f>
        <v>2</v>
      </c>
      <c r="Q469" cm="1">
        <f t="array" ref="Q469">_xlfn.IFS(D469="Married",1, D469="Single",2,D469="Divorced",3,D469="Widowed",4)</f>
        <v>4</v>
      </c>
      <c r="R469">
        <f t="shared" si="77"/>
        <v>1</v>
      </c>
      <c r="S469">
        <f t="shared" si="78"/>
        <v>1</v>
      </c>
      <c r="T469">
        <f t="shared" si="79"/>
        <v>8</v>
      </c>
      <c r="U469">
        <f t="shared" si="80"/>
        <v>1</v>
      </c>
      <c r="V469">
        <f t="shared" si="81"/>
        <v>0</v>
      </c>
      <c r="W469">
        <f t="shared" si="82"/>
        <v>2</v>
      </c>
      <c r="X469">
        <f t="shared" si="83"/>
        <v>0</v>
      </c>
      <c r="Y469">
        <f t="shared" si="84"/>
        <v>0</v>
      </c>
      <c r="Z469">
        <f t="shared" si="85"/>
        <v>0</v>
      </c>
      <c r="AA469">
        <f t="shared" si="86"/>
        <v>0</v>
      </c>
      <c r="AB469">
        <f t="shared" si="87"/>
        <v>1</v>
      </c>
    </row>
    <row r="470" spans="1:28">
      <c r="A470">
        <v>469</v>
      </c>
      <c r="B470" s="3" t="s">
        <v>91</v>
      </c>
      <c r="C470" s="3" t="s">
        <v>108</v>
      </c>
      <c r="D470" s="3" t="s">
        <v>113</v>
      </c>
      <c r="E470" s="3" t="s">
        <v>116</v>
      </c>
      <c r="F470" s="3" t="s">
        <v>117</v>
      </c>
      <c r="G470" s="3" t="s">
        <v>102</v>
      </c>
      <c r="H470" s="3" t="s">
        <v>115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  <c r="P470" cm="1">
        <f t="array" ref="P470">_xlfn.IFS(C470="Male", 1, C470="Female", 2, C470="Other", 3)</f>
        <v>1</v>
      </c>
      <c r="Q470" cm="1">
        <f t="array" ref="Q470">_xlfn.IFS(D470="Married",1, D470="Single",2,D470="Divorced",3,D470="Widowed",4)</f>
        <v>1</v>
      </c>
      <c r="R470">
        <f t="shared" si="77"/>
        <v>0</v>
      </c>
      <c r="S470">
        <f t="shared" si="78"/>
        <v>1</v>
      </c>
      <c r="T470">
        <f t="shared" si="79"/>
        <v>3</v>
      </c>
      <c r="U470">
        <f t="shared" si="80"/>
        <v>6</v>
      </c>
      <c r="V470">
        <f t="shared" si="81"/>
        <v>2</v>
      </c>
      <c r="W470">
        <f t="shared" si="82"/>
        <v>1</v>
      </c>
      <c r="X470">
        <f t="shared" si="83"/>
        <v>4</v>
      </c>
      <c r="Y470">
        <f t="shared" si="84"/>
        <v>0</v>
      </c>
      <c r="Z470">
        <f t="shared" si="85"/>
        <v>5</v>
      </c>
      <c r="AA470">
        <f t="shared" si="86"/>
        <v>4</v>
      </c>
      <c r="AB470">
        <f t="shared" si="87"/>
        <v>2</v>
      </c>
    </row>
    <row r="471" spans="1:28">
      <c r="A471">
        <v>470</v>
      </c>
      <c r="B471" s="4" t="s">
        <v>125</v>
      </c>
      <c r="C471" s="4" t="s">
        <v>99</v>
      </c>
      <c r="D471" s="4" t="s">
        <v>121</v>
      </c>
      <c r="E471" s="4" t="s">
        <v>116</v>
      </c>
      <c r="F471" s="4" t="s">
        <v>117</v>
      </c>
      <c r="G471" s="4" t="s">
        <v>110</v>
      </c>
      <c r="H471" s="4" t="s">
        <v>103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  <c r="P471" cm="1">
        <f t="array" ref="P471">_xlfn.IFS(C471="Male", 1, C471="Female", 2, C471="Other", 3)</f>
        <v>2</v>
      </c>
      <c r="Q471" cm="1">
        <f t="array" ref="Q471">_xlfn.IFS(D471="Married",1, D471="Single",2,D471="Divorced",3,D471="Widowed",4)</f>
        <v>2</v>
      </c>
      <c r="R471">
        <f t="shared" si="77"/>
        <v>1</v>
      </c>
      <c r="S471">
        <f t="shared" si="78"/>
        <v>0</v>
      </c>
      <c r="T471">
        <f t="shared" si="79"/>
        <v>0</v>
      </c>
      <c r="U471">
        <f t="shared" si="80"/>
        <v>2</v>
      </c>
      <c r="V471">
        <f t="shared" si="81"/>
        <v>2</v>
      </c>
      <c r="W471">
        <f t="shared" si="82"/>
        <v>1</v>
      </c>
      <c r="X471">
        <f t="shared" si="83"/>
        <v>2</v>
      </c>
      <c r="Y471">
        <f t="shared" si="84"/>
        <v>0</v>
      </c>
      <c r="Z471">
        <f t="shared" si="85"/>
        <v>4</v>
      </c>
      <c r="AA471">
        <f t="shared" si="86"/>
        <v>6</v>
      </c>
      <c r="AB471">
        <f t="shared" si="87"/>
        <v>0</v>
      </c>
    </row>
    <row r="472" spans="1:28">
      <c r="A472">
        <v>471</v>
      </c>
      <c r="B472" s="3" t="s">
        <v>98</v>
      </c>
      <c r="C472" s="3" t="s">
        <v>108</v>
      </c>
      <c r="D472" s="3" t="s">
        <v>121</v>
      </c>
      <c r="E472" s="3" t="s">
        <v>105</v>
      </c>
      <c r="F472" s="3" t="s">
        <v>117</v>
      </c>
      <c r="G472" s="3" t="s">
        <v>96</v>
      </c>
      <c r="H472" s="3" t="s">
        <v>97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  <c r="P472" cm="1">
        <f t="array" ref="P472">_xlfn.IFS(C472="Male", 1, C472="Female", 2, C472="Other", 3)</f>
        <v>1</v>
      </c>
      <c r="Q472" cm="1">
        <f t="array" ref="Q472">_xlfn.IFS(D472="Married",1, D472="Single",2,D472="Divorced",3,D472="Widowed",4)</f>
        <v>2</v>
      </c>
      <c r="R472">
        <f t="shared" si="77"/>
        <v>0</v>
      </c>
      <c r="S472">
        <f t="shared" si="78"/>
        <v>0</v>
      </c>
      <c r="T472">
        <f t="shared" si="79"/>
        <v>0</v>
      </c>
      <c r="U472">
        <f t="shared" si="80"/>
        <v>5</v>
      </c>
      <c r="V472">
        <f t="shared" si="81"/>
        <v>2</v>
      </c>
      <c r="W472">
        <f t="shared" si="82"/>
        <v>0</v>
      </c>
      <c r="X472">
        <f t="shared" si="83"/>
        <v>3</v>
      </c>
      <c r="Y472">
        <f t="shared" si="84"/>
        <v>0</v>
      </c>
      <c r="Z472">
        <f t="shared" si="85"/>
        <v>2</v>
      </c>
      <c r="AA472">
        <f t="shared" si="86"/>
        <v>1</v>
      </c>
      <c r="AB472">
        <f t="shared" si="87"/>
        <v>2</v>
      </c>
    </row>
    <row r="473" spans="1:28">
      <c r="A473">
        <v>472</v>
      </c>
      <c r="B473" s="4" t="s">
        <v>104</v>
      </c>
      <c r="C473" s="4" t="s">
        <v>99</v>
      </c>
      <c r="D473" s="4" t="s">
        <v>121</v>
      </c>
      <c r="E473" s="4" t="s">
        <v>94</v>
      </c>
      <c r="F473" s="4" t="s">
        <v>95</v>
      </c>
      <c r="G473" s="4" t="s">
        <v>102</v>
      </c>
      <c r="H473" s="4" t="s">
        <v>103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  <c r="P473" cm="1">
        <f t="array" ref="P473">_xlfn.IFS(C473="Male", 1, C473="Female", 2, C473="Other", 3)</f>
        <v>2</v>
      </c>
      <c r="Q473" cm="1">
        <f t="array" ref="Q473">_xlfn.IFS(D473="Married",1, D473="Single",2,D473="Divorced",3,D473="Widowed",4)</f>
        <v>2</v>
      </c>
      <c r="R473">
        <f t="shared" si="77"/>
        <v>0</v>
      </c>
      <c r="S473">
        <f t="shared" si="78"/>
        <v>1</v>
      </c>
      <c r="T473">
        <f t="shared" si="79"/>
        <v>9</v>
      </c>
      <c r="U473">
        <f t="shared" si="80"/>
        <v>4</v>
      </c>
      <c r="V473">
        <f t="shared" si="81"/>
        <v>3</v>
      </c>
      <c r="W473">
        <f t="shared" si="82"/>
        <v>2</v>
      </c>
      <c r="X473">
        <f t="shared" si="83"/>
        <v>4</v>
      </c>
      <c r="Y473">
        <f t="shared" si="84"/>
        <v>0</v>
      </c>
      <c r="Z473">
        <f t="shared" si="85"/>
        <v>1</v>
      </c>
      <c r="AA473">
        <f t="shared" si="86"/>
        <v>4</v>
      </c>
      <c r="AB473">
        <f t="shared" si="87"/>
        <v>0</v>
      </c>
    </row>
    <row r="474" spans="1:28">
      <c r="A474">
        <v>473</v>
      </c>
      <c r="B474" s="3" t="s">
        <v>98</v>
      </c>
      <c r="C474" s="3" t="s">
        <v>108</v>
      </c>
      <c r="D474" s="3" t="s">
        <v>121</v>
      </c>
      <c r="E474" s="3" t="s">
        <v>105</v>
      </c>
      <c r="F474" s="3" t="s">
        <v>106</v>
      </c>
      <c r="G474" s="3" t="s">
        <v>102</v>
      </c>
      <c r="H474" s="3" t="s">
        <v>120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  <c r="P474" cm="1">
        <f t="array" ref="P474">_xlfn.IFS(C474="Male", 1, C474="Female", 2, C474="Other", 3)</f>
        <v>1</v>
      </c>
      <c r="Q474" cm="1">
        <f t="array" ref="Q474">_xlfn.IFS(D474="Married",1, D474="Single",2,D474="Divorced",3,D474="Widowed",4)</f>
        <v>2</v>
      </c>
      <c r="R474">
        <f t="shared" si="77"/>
        <v>0</v>
      </c>
      <c r="S474">
        <f t="shared" si="78"/>
        <v>1</v>
      </c>
      <c r="T474">
        <f t="shared" si="79"/>
        <v>7</v>
      </c>
      <c r="U474">
        <f t="shared" si="80"/>
        <v>4</v>
      </c>
      <c r="V474">
        <f t="shared" si="81"/>
        <v>1</v>
      </c>
      <c r="W474">
        <f t="shared" si="82"/>
        <v>2</v>
      </c>
      <c r="X474">
        <f t="shared" si="83"/>
        <v>4</v>
      </c>
      <c r="Y474">
        <f t="shared" si="84"/>
        <v>2</v>
      </c>
      <c r="Z474">
        <f t="shared" si="85"/>
        <v>5</v>
      </c>
      <c r="AA474">
        <f t="shared" si="86"/>
        <v>6</v>
      </c>
      <c r="AB474">
        <f t="shared" si="87"/>
        <v>3</v>
      </c>
    </row>
    <row r="475" spans="1:28">
      <c r="A475">
        <v>474</v>
      </c>
      <c r="B475" s="4" t="s">
        <v>125</v>
      </c>
      <c r="C475" s="4" t="s">
        <v>108</v>
      </c>
      <c r="D475" s="4" t="s">
        <v>113</v>
      </c>
      <c r="E475" s="4" t="s">
        <v>94</v>
      </c>
      <c r="F475" s="4" t="s">
        <v>95</v>
      </c>
      <c r="G475" s="4" t="s">
        <v>96</v>
      </c>
      <c r="H475" s="4" t="s">
        <v>120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  <c r="P475" cm="1">
        <f t="array" ref="P475">_xlfn.IFS(C475="Male", 1, C475="Female", 2, C475="Other", 3)</f>
        <v>1</v>
      </c>
      <c r="Q475" cm="1">
        <f t="array" ref="Q475">_xlfn.IFS(D475="Married",1, D475="Single",2,D475="Divorced",3,D475="Widowed",4)</f>
        <v>1</v>
      </c>
      <c r="R475">
        <f t="shared" si="77"/>
        <v>0</v>
      </c>
      <c r="S475">
        <f t="shared" si="78"/>
        <v>0</v>
      </c>
      <c r="T475">
        <f t="shared" si="79"/>
        <v>6</v>
      </c>
      <c r="U475">
        <f t="shared" si="80"/>
        <v>1</v>
      </c>
      <c r="V475">
        <f t="shared" si="81"/>
        <v>0</v>
      </c>
      <c r="W475">
        <f t="shared" si="82"/>
        <v>0</v>
      </c>
      <c r="X475">
        <f t="shared" si="83"/>
        <v>4</v>
      </c>
      <c r="Y475">
        <f t="shared" si="84"/>
        <v>2</v>
      </c>
      <c r="Z475">
        <f t="shared" si="85"/>
        <v>4</v>
      </c>
      <c r="AA475">
        <f t="shared" si="86"/>
        <v>4</v>
      </c>
      <c r="AB475">
        <f t="shared" si="87"/>
        <v>3</v>
      </c>
    </row>
    <row r="476" spans="1:28">
      <c r="A476">
        <v>475</v>
      </c>
      <c r="B476" s="3" t="s">
        <v>123</v>
      </c>
      <c r="C476" s="3" t="s">
        <v>108</v>
      </c>
      <c r="D476" s="3" t="s">
        <v>93</v>
      </c>
      <c r="E476" s="3" t="s">
        <v>94</v>
      </c>
      <c r="F476" s="3" t="s">
        <v>122</v>
      </c>
      <c r="G476" s="3" t="s">
        <v>102</v>
      </c>
      <c r="H476" s="3" t="s">
        <v>97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  <c r="P476" cm="1">
        <f t="array" ref="P476">_xlfn.IFS(C476="Male", 1, C476="Female", 2, C476="Other", 3)</f>
        <v>1</v>
      </c>
      <c r="Q476" cm="1">
        <f t="array" ref="Q476">_xlfn.IFS(D476="Married",1, D476="Single",2,D476="Divorced",3,D476="Widowed",4)</f>
        <v>4</v>
      </c>
      <c r="R476">
        <f t="shared" si="77"/>
        <v>0</v>
      </c>
      <c r="S476">
        <f t="shared" si="78"/>
        <v>0</v>
      </c>
      <c r="T476">
        <f t="shared" si="79"/>
        <v>7</v>
      </c>
      <c r="U476">
        <f t="shared" si="80"/>
        <v>5</v>
      </c>
      <c r="V476">
        <f t="shared" si="81"/>
        <v>2</v>
      </c>
      <c r="W476">
        <f t="shared" si="82"/>
        <v>1</v>
      </c>
      <c r="X476">
        <f t="shared" si="83"/>
        <v>0</v>
      </c>
      <c r="Y476">
        <f t="shared" si="84"/>
        <v>1</v>
      </c>
      <c r="Z476">
        <f t="shared" si="85"/>
        <v>1</v>
      </c>
      <c r="AA476">
        <f t="shared" si="86"/>
        <v>1</v>
      </c>
      <c r="AB476">
        <f t="shared" si="87"/>
        <v>2</v>
      </c>
    </row>
    <row r="477" spans="1:28">
      <c r="A477">
        <v>476</v>
      </c>
      <c r="B477" s="4" t="s">
        <v>123</v>
      </c>
      <c r="C477" s="4" t="s">
        <v>99</v>
      </c>
      <c r="D477" s="4" t="s">
        <v>93</v>
      </c>
      <c r="E477" s="4" t="s">
        <v>94</v>
      </c>
      <c r="F477" s="4" t="s">
        <v>122</v>
      </c>
      <c r="G477" s="4" t="s">
        <v>102</v>
      </c>
      <c r="H477" s="4" t="s">
        <v>124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  <c r="P477" cm="1">
        <f t="array" ref="P477">_xlfn.IFS(C477="Male", 1, C477="Female", 2, C477="Other", 3)</f>
        <v>2</v>
      </c>
      <c r="Q477" cm="1">
        <f t="array" ref="Q477">_xlfn.IFS(D477="Married",1, D477="Single",2,D477="Divorced",3,D477="Widowed",4)</f>
        <v>4</v>
      </c>
      <c r="R477">
        <f t="shared" si="77"/>
        <v>0</v>
      </c>
      <c r="S477">
        <f t="shared" si="78"/>
        <v>1</v>
      </c>
      <c r="T477">
        <f t="shared" si="79"/>
        <v>3</v>
      </c>
      <c r="U477">
        <f t="shared" si="80"/>
        <v>3</v>
      </c>
      <c r="V477">
        <f t="shared" si="81"/>
        <v>3</v>
      </c>
      <c r="W477">
        <f t="shared" si="82"/>
        <v>2</v>
      </c>
      <c r="X477">
        <f t="shared" si="83"/>
        <v>3</v>
      </c>
      <c r="Y477">
        <f t="shared" si="84"/>
        <v>1</v>
      </c>
      <c r="Z477">
        <f t="shared" si="85"/>
        <v>1</v>
      </c>
      <c r="AA477">
        <f t="shared" si="86"/>
        <v>0</v>
      </c>
      <c r="AB477">
        <f t="shared" si="87"/>
        <v>3</v>
      </c>
    </row>
    <row r="478" spans="1:28">
      <c r="A478">
        <v>477</v>
      </c>
      <c r="B478" s="3" t="s">
        <v>98</v>
      </c>
      <c r="C478" s="3" t="s">
        <v>99</v>
      </c>
      <c r="D478" s="3" t="s">
        <v>100</v>
      </c>
      <c r="E478" s="3" t="s">
        <v>116</v>
      </c>
      <c r="F478" s="3" t="s">
        <v>106</v>
      </c>
      <c r="G478" s="3" t="s">
        <v>96</v>
      </c>
      <c r="H478" s="3" t="s">
        <v>115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  <c r="P478" cm="1">
        <f t="array" ref="P478">_xlfn.IFS(C478="Male", 1, C478="Female", 2, C478="Other", 3)</f>
        <v>2</v>
      </c>
      <c r="Q478" cm="1">
        <f t="array" ref="Q478">_xlfn.IFS(D478="Married",1, D478="Single",2,D478="Divorced",3,D478="Widowed",4)</f>
        <v>3</v>
      </c>
      <c r="R478">
        <f t="shared" si="77"/>
        <v>0</v>
      </c>
      <c r="S478">
        <f t="shared" si="78"/>
        <v>1</v>
      </c>
      <c r="T478">
        <f t="shared" si="79"/>
        <v>2</v>
      </c>
      <c r="U478">
        <f t="shared" si="80"/>
        <v>4</v>
      </c>
      <c r="V478">
        <f t="shared" si="81"/>
        <v>0</v>
      </c>
      <c r="W478">
        <f t="shared" si="82"/>
        <v>2</v>
      </c>
      <c r="X478">
        <f t="shared" si="83"/>
        <v>3</v>
      </c>
      <c r="Y478">
        <f t="shared" si="84"/>
        <v>1</v>
      </c>
      <c r="Z478">
        <f t="shared" si="85"/>
        <v>2</v>
      </c>
      <c r="AA478">
        <f t="shared" si="86"/>
        <v>3</v>
      </c>
      <c r="AB478">
        <f t="shared" si="87"/>
        <v>3</v>
      </c>
    </row>
    <row r="479" spans="1:28">
      <c r="A479">
        <v>478</v>
      </c>
      <c r="B479" s="4" t="s">
        <v>111</v>
      </c>
      <c r="C479" s="4" t="s">
        <v>99</v>
      </c>
      <c r="D479" s="4" t="s">
        <v>113</v>
      </c>
      <c r="E479" s="4" t="s">
        <v>114</v>
      </c>
      <c r="F479" s="4" t="s">
        <v>119</v>
      </c>
      <c r="G479" s="4" t="s">
        <v>102</v>
      </c>
      <c r="H479" s="4" t="s">
        <v>103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  <c r="P479" cm="1">
        <f t="array" ref="P479">_xlfn.IFS(C479="Male", 1, C479="Female", 2, C479="Other", 3)</f>
        <v>2</v>
      </c>
      <c r="Q479" cm="1">
        <f t="array" ref="Q479">_xlfn.IFS(D479="Married",1, D479="Single",2,D479="Divorced",3,D479="Widowed",4)</f>
        <v>1</v>
      </c>
      <c r="R479">
        <f t="shared" si="77"/>
        <v>0</v>
      </c>
      <c r="S479">
        <f t="shared" si="78"/>
        <v>0</v>
      </c>
      <c r="T479">
        <f t="shared" si="79"/>
        <v>4</v>
      </c>
      <c r="U479">
        <f t="shared" si="80"/>
        <v>6</v>
      </c>
      <c r="V479">
        <f t="shared" si="81"/>
        <v>0</v>
      </c>
      <c r="W479">
        <f t="shared" si="82"/>
        <v>1</v>
      </c>
      <c r="X479">
        <f t="shared" si="83"/>
        <v>3</v>
      </c>
      <c r="Y479">
        <f t="shared" si="84"/>
        <v>0</v>
      </c>
      <c r="Z479">
        <f t="shared" si="85"/>
        <v>4</v>
      </c>
      <c r="AA479">
        <f t="shared" si="86"/>
        <v>4</v>
      </c>
      <c r="AB479">
        <f t="shared" si="87"/>
        <v>1</v>
      </c>
    </row>
    <row r="480" spans="1:28">
      <c r="A480">
        <v>479</v>
      </c>
      <c r="B480" s="3" t="s">
        <v>91</v>
      </c>
      <c r="C480" s="3" t="s">
        <v>108</v>
      </c>
      <c r="D480" s="3" t="s">
        <v>121</v>
      </c>
      <c r="E480" s="3" t="s">
        <v>105</v>
      </c>
      <c r="F480" s="3" t="s">
        <v>106</v>
      </c>
      <c r="G480" s="3" t="s">
        <v>96</v>
      </c>
      <c r="H480" s="3" t="s">
        <v>120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  <c r="P480" cm="1">
        <f t="array" ref="P480">_xlfn.IFS(C480="Male", 1, C480="Female", 2, C480="Other", 3)</f>
        <v>1</v>
      </c>
      <c r="Q480" cm="1">
        <f t="array" ref="Q480">_xlfn.IFS(D480="Married",1, D480="Single",2,D480="Divorced",3,D480="Widowed",4)</f>
        <v>2</v>
      </c>
      <c r="R480">
        <f t="shared" si="77"/>
        <v>0</v>
      </c>
      <c r="S480">
        <f t="shared" si="78"/>
        <v>0</v>
      </c>
      <c r="T480">
        <f t="shared" si="79"/>
        <v>4</v>
      </c>
      <c r="U480">
        <f t="shared" si="80"/>
        <v>0</v>
      </c>
      <c r="V480">
        <f t="shared" si="81"/>
        <v>0</v>
      </c>
      <c r="W480">
        <f t="shared" si="82"/>
        <v>1</v>
      </c>
      <c r="X480">
        <f t="shared" si="83"/>
        <v>0</v>
      </c>
      <c r="Y480">
        <f t="shared" si="84"/>
        <v>2</v>
      </c>
      <c r="Z480">
        <f t="shared" si="85"/>
        <v>2</v>
      </c>
      <c r="AA480">
        <f t="shared" si="86"/>
        <v>0</v>
      </c>
      <c r="AB480">
        <f t="shared" si="87"/>
        <v>0</v>
      </c>
    </row>
    <row r="481" spans="1:28">
      <c r="A481">
        <v>480</v>
      </c>
      <c r="B481" s="4" t="s">
        <v>91</v>
      </c>
      <c r="C481" s="4" t="s">
        <v>99</v>
      </c>
      <c r="D481" s="4" t="s">
        <v>113</v>
      </c>
      <c r="E481" s="4" t="s">
        <v>114</v>
      </c>
      <c r="F481" s="4" t="s">
        <v>109</v>
      </c>
      <c r="G481" s="4" t="s">
        <v>96</v>
      </c>
      <c r="H481" s="4" t="s">
        <v>124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  <c r="P481" cm="1">
        <f t="array" ref="P481">_xlfn.IFS(C481="Male", 1, C481="Female", 2, C481="Other", 3)</f>
        <v>2</v>
      </c>
      <c r="Q481" cm="1">
        <f t="array" ref="Q481">_xlfn.IFS(D481="Married",1, D481="Single",2,D481="Divorced",3,D481="Widowed",4)</f>
        <v>1</v>
      </c>
      <c r="R481">
        <f t="shared" si="77"/>
        <v>0</v>
      </c>
      <c r="S481">
        <f t="shared" si="78"/>
        <v>1</v>
      </c>
      <c r="T481">
        <f t="shared" si="79"/>
        <v>1</v>
      </c>
      <c r="U481">
        <f t="shared" si="80"/>
        <v>2</v>
      </c>
      <c r="V481">
        <f t="shared" si="81"/>
        <v>3</v>
      </c>
      <c r="W481">
        <f t="shared" si="82"/>
        <v>1</v>
      </c>
      <c r="X481">
        <f t="shared" si="83"/>
        <v>1</v>
      </c>
      <c r="Y481">
        <f t="shared" si="84"/>
        <v>0</v>
      </c>
      <c r="Z481">
        <f t="shared" si="85"/>
        <v>1</v>
      </c>
      <c r="AA481">
        <f t="shared" si="86"/>
        <v>1</v>
      </c>
      <c r="AB481">
        <f t="shared" si="87"/>
        <v>0</v>
      </c>
    </row>
    <row r="482" spans="1:28">
      <c r="A482">
        <v>481</v>
      </c>
      <c r="B482" s="3" t="s">
        <v>98</v>
      </c>
      <c r="C482" s="3" t="s">
        <v>99</v>
      </c>
      <c r="D482" s="3" t="s">
        <v>100</v>
      </c>
      <c r="E482" s="3" t="s">
        <v>105</v>
      </c>
      <c r="F482" s="3" t="s">
        <v>122</v>
      </c>
      <c r="G482" s="3" t="s">
        <v>110</v>
      </c>
      <c r="H482" s="3" t="s">
        <v>97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  <c r="P482" cm="1">
        <f t="array" ref="P482">_xlfn.IFS(C482="Male", 1, C482="Female", 2, C482="Other", 3)</f>
        <v>2</v>
      </c>
      <c r="Q482" cm="1">
        <f t="array" ref="Q482">_xlfn.IFS(D482="Married",1, D482="Single",2,D482="Divorced",3,D482="Widowed",4)</f>
        <v>3</v>
      </c>
      <c r="R482">
        <f t="shared" si="77"/>
        <v>1</v>
      </c>
      <c r="S482">
        <f t="shared" si="78"/>
        <v>1</v>
      </c>
      <c r="T482">
        <f t="shared" si="79"/>
        <v>2</v>
      </c>
      <c r="U482">
        <f t="shared" si="80"/>
        <v>0</v>
      </c>
      <c r="V482">
        <f t="shared" si="81"/>
        <v>1</v>
      </c>
      <c r="W482">
        <f t="shared" si="82"/>
        <v>1</v>
      </c>
      <c r="X482">
        <f t="shared" si="83"/>
        <v>0</v>
      </c>
      <c r="Y482">
        <f t="shared" si="84"/>
        <v>2</v>
      </c>
      <c r="Z482">
        <f t="shared" si="85"/>
        <v>6</v>
      </c>
      <c r="AA482">
        <f t="shared" si="86"/>
        <v>1</v>
      </c>
      <c r="AB482">
        <f t="shared" si="87"/>
        <v>1</v>
      </c>
    </row>
    <row r="483" spans="1:28">
      <c r="A483">
        <v>482</v>
      </c>
      <c r="B483" s="4" t="s">
        <v>118</v>
      </c>
      <c r="C483" s="4" t="s">
        <v>108</v>
      </c>
      <c r="D483" s="4" t="s">
        <v>100</v>
      </c>
      <c r="E483" s="4" t="s">
        <v>94</v>
      </c>
      <c r="F483" s="4" t="s">
        <v>101</v>
      </c>
      <c r="G483" s="4" t="s">
        <v>110</v>
      </c>
      <c r="H483" s="4" t="s">
        <v>112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  <c r="P483" cm="1">
        <f t="array" ref="P483">_xlfn.IFS(C483="Male", 1, C483="Female", 2, C483="Other", 3)</f>
        <v>1</v>
      </c>
      <c r="Q483" cm="1">
        <f t="array" ref="Q483">_xlfn.IFS(D483="Married",1, D483="Single",2,D483="Divorced",3,D483="Widowed",4)</f>
        <v>3</v>
      </c>
      <c r="R483">
        <f t="shared" si="77"/>
        <v>1</v>
      </c>
      <c r="S483">
        <f t="shared" si="78"/>
        <v>0</v>
      </c>
      <c r="T483">
        <f t="shared" si="79"/>
        <v>8</v>
      </c>
      <c r="U483">
        <f t="shared" si="80"/>
        <v>4</v>
      </c>
      <c r="V483">
        <f t="shared" si="81"/>
        <v>3</v>
      </c>
      <c r="W483">
        <f t="shared" si="82"/>
        <v>0</v>
      </c>
      <c r="X483">
        <f t="shared" si="83"/>
        <v>4</v>
      </c>
      <c r="Y483">
        <f t="shared" si="84"/>
        <v>1</v>
      </c>
      <c r="Z483">
        <f t="shared" si="85"/>
        <v>6</v>
      </c>
      <c r="AA483">
        <f t="shared" si="86"/>
        <v>3</v>
      </c>
      <c r="AB483">
        <f t="shared" si="87"/>
        <v>1</v>
      </c>
    </row>
    <row r="484" spans="1:28">
      <c r="A484">
        <v>483</v>
      </c>
      <c r="B484" s="3" t="s">
        <v>118</v>
      </c>
      <c r="C484" s="3" t="s">
        <v>92</v>
      </c>
      <c r="D484" s="3" t="s">
        <v>113</v>
      </c>
      <c r="E484" s="3" t="s">
        <v>116</v>
      </c>
      <c r="F484" s="3" t="s">
        <v>101</v>
      </c>
      <c r="G484" s="3" t="s">
        <v>102</v>
      </c>
      <c r="H484" s="3" t="s">
        <v>107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  <c r="P484" cm="1">
        <f t="array" ref="P484">_xlfn.IFS(C484="Male", 1, C484="Female", 2, C484="Other", 3)</f>
        <v>3</v>
      </c>
      <c r="Q484" cm="1">
        <f t="array" ref="Q484">_xlfn.IFS(D484="Married",1, D484="Single",2,D484="Divorced",3,D484="Widowed",4)</f>
        <v>1</v>
      </c>
      <c r="R484">
        <f t="shared" si="77"/>
        <v>0</v>
      </c>
      <c r="S484">
        <f t="shared" si="78"/>
        <v>0</v>
      </c>
      <c r="T484">
        <f t="shared" si="79"/>
        <v>3</v>
      </c>
      <c r="U484">
        <f t="shared" si="80"/>
        <v>2</v>
      </c>
      <c r="V484">
        <f t="shared" si="81"/>
        <v>2</v>
      </c>
      <c r="W484">
        <f t="shared" si="82"/>
        <v>0</v>
      </c>
      <c r="X484">
        <f t="shared" si="83"/>
        <v>1</v>
      </c>
      <c r="Y484">
        <f t="shared" si="84"/>
        <v>0</v>
      </c>
      <c r="Z484">
        <f t="shared" si="85"/>
        <v>5</v>
      </c>
      <c r="AA484">
        <f t="shared" si="86"/>
        <v>0</v>
      </c>
      <c r="AB484">
        <f t="shared" si="87"/>
        <v>3</v>
      </c>
    </row>
    <row r="485" spans="1:28">
      <c r="A485">
        <v>484</v>
      </c>
      <c r="B485" s="4" t="s">
        <v>91</v>
      </c>
      <c r="C485" s="4" t="s">
        <v>108</v>
      </c>
      <c r="D485" s="4" t="s">
        <v>113</v>
      </c>
      <c r="E485" s="4" t="s">
        <v>114</v>
      </c>
      <c r="F485" s="4" t="s">
        <v>119</v>
      </c>
      <c r="G485" s="4" t="s">
        <v>102</v>
      </c>
      <c r="H485" s="4" t="s">
        <v>112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  <c r="P485" cm="1">
        <f t="array" ref="P485">_xlfn.IFS(C485="Male", 1, C485="Female", 2, C485="Other", 3)</f>
        <v>1</v>
      </c>
      <c r="Q485" cm="1">
        <f t="array" ref="Q485">_xlfn.IFS(D485="Married",1, D485="Single",2,D485="Divorced",3,D485="Widowed",4)</f>
        <v>1</v>
      </c>
      <c r="R485">
        <f t="shared" si="77"/>
        <v>0</v>
      </c>
      <c r="S485">
        <f t="shared" si="78"/>
        <v>0</v>
      </c>
      <c r="T485">
        <f t="shared" si="79"/>
        <v>4</v>
      </c>
      <c r="U485">
        <f t="shared" si="80"/>
        <v>1</v>
      </c>
      <c r="V485">
        <f t="shared" si="81"/>
        <v>2</v>
      </c>
      <c r="W485">
        <f t="shared" si="82"/>
        <v>2</v>
      </c>
      <c r="X485">
        <f t="shared" si="83"/>
        <v>3</v>
      </c>
      <c r="Y485">
        <f t="shared" si="84"/>
        <v>0</v>
      </c>
      <c r="Z485">
        <f t="shared" si="85"/>
        <v>6</v>
      </c>
      <c r="AA485">
        <f t="shared" si="86"/>
        <v>3</v>
      </c>
      <c r="AB485">
        <f t="shared" si="87"/>
        <v>1</v>
      </c>
    </row>
    <row r="486" spans="1:28">
      <c r="A486">
        <v>485</v>
      </c>
      <c r="B486" s="3" t="s">
        <v>91</v>
      </c>
      <c r="C486" s="3" t="s">
        <v>99</v>
      </c>
      <c r="D486" s="3" t="s">
        <v>113</v>
      </c>
      <c r="E486" s="3" t="s">
        <v>116</v>
      </c>
      <c r="F486" s="3" t="s">
        <v>109</v>
      </c>
      <c r="G486" s="3" t="s">
        <v>96</v>
      </c>
      <c r="H486" s="3" t="s">
        <v>112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  <c r="P486" cm="1">
        <f t="array" ref="P486">_xlfn.IFS(C486="Male", 1, C486="Female", 2, C486="Other", 3)</f>
        <v>2</v>
      </c>
      <c r="Q486" cm="1">
        <f t="array" ref="Q486">_xlfn.IFS(D486="Married",1, D486="Single",2,D486="Divorced",3,D486="Widowed",4)</f>
        <v>1</v>
      </c>
      <c r="R486">
        <f t="shared" si="77"/>
        <v>0</v>
      </c>
      <c r="S486">
        <f t="shared" si="78"/>
        <v>0</v>
      </c>
      <c r="T486">
        <f t="shared" si="79"/>
        <v>0</v>
      </c>
      <c r="U486">
        <f t="shared" si="80"/>
        <v>1</v>
      </c>
      <c r="V486">
        <f t="shared" si="81"/>
        <v>1</v>
      </c>
      <c r="W486">
        <f t="shared" si="82"/>
        <v>0</v>
      </c>
      <c r="X486">
        <f t="shared" si="83"/>
        <v>4</v>
      </c>
      <c r="Y486">
        <f t="shared" si="84"/>
        <v>2</v>
      </c>
      <c r="Z486">
        <f t="shared" si="85"/>
        <v>4</v>
      </c>
      <c r="AA486">
        <f t="shared" si="86"/>
        <v>1</v>
      </c>
      <c r="AB486">
        <f t="shared" si="87"/>
        <v>2</v>
      </c>
    </row>
    <row r="487" spans="1:28">
      <c r="A487">
        <v>486</v>
      </c>
      <c r="B487" s="4" t="s">
        <v>123</v>
      </c>
      <c r="C487" s="4" t="s">
        <v>108</v>
      </c>
      <c r="D487" s="4" t="s">
        <v>93</v>
      </c>
      <c r="E487" s="4" t="s">
        <v>105</v>
      </c>
      <c r="F487" s="4" t="s">
        <v>95</v>
      </c>
      <c r="G487" s="4" t="s">
        <v>102</v>
      </c>
      <c r="H487" s="4" t="s">
        <v>120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  <c r="P487" cm="1">
        <f t="array" ref="P487">_xlfn.IFS(C487="Male", 1, C487="Female", 2, C487="Other", 3)</f>
        <v>1</v>
      </c>
      <c r="Q487" cm="1">
        <f t="array" ref="Q487">_xlfn.IFS(D487="Married",1, D487="Single",2,D487="Divorced",3,D487="Widowed",4)</f>
        <v>4</v>
      </c>
      <c r="R487">
        <f t="shared" si="77"/>
        <v>0</v>
      </c>
      <c r="S487">
        <f t="shared" si="78"/>
        <v>0</v>
      </c>
      <c r="T487">
        <f t="shared" si="79"/>
        <v>0</v>
      </c>
      <c r="U487">
        <f t="shared" si="80"/>
        <v>6</v>
      </c>
      <c r="V487">
        <f t="shared" si="81"/>
        <v>2</v>
      </c>
      <c r="W487">
        <f t="shared" si="82"/>
        <v>2</v>
      </c>
      <c r="X487">
        <f t="shared" si="83"/>
        <v>0</v>
      </c>
      <c r="Y487">
        <f t="shared" si="84"/>
        <v>0</v>
      </c>
      <c r="Z487">
        <f t="shared" si="85"/>
        <v>0</v>
      </c>
      <c r="AA487">
        <f t="shared" si="86"/>
        <v>3</v>
      </c>
      <c r="AB487">
        <f t="shared" si="87"/>
        <v>0</v>
      </c>
    </row>
    <row r="488" spans="1:28">
      <c r="A488">
        <v>487</v>
      </c>
      <c r="B488" s="3" t="s">
        <v>111</v>
      </c>
      <c r="C488" s="3" t="s">
        <v>92</v>
      </c>
      <c r="D488" s="3" t="s">
        <v>121</v>
      </c>
      <c r="E488" s="3" t="s">
        <v>116</v>
      </c>
      <c r="F488" s="3" t="s">
        <v>109</v>
      </c>
      <c r="G488" s="3" t="s">
        <v>96</v>
      </c>
      <c r="H488" s="3" t="s">
        <v>97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  <c r="P488" cm="1">
        <f t="array" ref="P488">_xlfn.IFS(C488="Male", 1, C488="Female", 2, C488="Other", 3)</f>
        <v>3</v>
      </c>
      <c r="Q488" cm="1">
        <f t="array" ref="Q488">_xlfn.IFS(D488="Married",1, D488="Single",2,D488="Divorced",3,D488="Widowed",4)</f>
        <v>2</v>
      </c>
      <c r="R488">
        <f t="shared" si="77"/>
        <v>0</v>
      </c>
      <c r="S488">
        <f t="shared" si="78"/>
        <v>0</v>
      </c>
      <c r="T488">
        <f t="shared" si="79"/>
        <v>8</v>
      </c>
      <c r="U488">
        <f t="shared" si="80"/>
        <v>5</v>
      </c>
      <c r="V488">
        <f t="shared" si="81"/>
        <v>2</v>
      </c>
      <c r="W488">
        <f t="shared" si="82"/>
        <v>0</v>
      </c>
      <c r="X488">
        <f t="shared" si="83"/>
        <v>0</v>
      </c>
      <c r="Y488">
        <f t="shared" si="84"/>
        <v>1</v>
      </c>
      <c r="Z488">
        <f t="shared" si="85"/>
        <v>0</v>
      </c>
      <c r="AA488">
        <f t="shared" si="86"/>
        <v>3</v>
      </c>
      <c r="AB488">
        <f t="shared" si="87"/>
        <v>2</v>
      </c>
    </row>
    <row r="489" spans="1:28">
      <c r="A489">
        <v>488</v>
      </c>
      <c r="B489" s="4" t="s">
        <v>125</v>
      </c>
      <c r="C489" s="4" t="s">
        <v>108</v>
      </c>
      <c r="D489" s="4" t="s">
        <v>113</v>
      </c>
      <c r="E489" s="4" t="s">
        <v>116</v>
      </c>
      <c r="F489" s="4" t="s">
        <v>101</v>
      </c>
      <c r="G489" s="4" t="s">
        <v>96</v>
      </c>
      <c r="H489" s="4" t="s">
        <v>103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  <c r="P489" cm="1">
        <f t="array" ref="P489">_xlfn.IFS(C489="Male", 1, C489="Female", 2, C489="Other", 3)</f>
        <v>1</v>
      </c>
      <c r="Q489" cm="1">
        <f t="array" ref="Q489">_xlfn.IFS(D489="Married",1, D489="Single",2,D489="Divorced",3,D489="Widowed",4)</f>
        <v>1</v>
      </c>
      <c r="R489">
        <f t="shared" si="77"/>
        <v>0</v>
      </c>
      <c r="S489">
        <f t="shared" si="78"/>
        <v>1</v>
      </c>
      <c r="T489">
        <f t="shared" si="79"/>
        <v>5</v>
      </c>
      <c r="U489">
        <f t="shared" si="80"/>
        <v>1</v>
      </c>
      <c r="V489">
        <f t="shared" si="81"/>
        <v>1</v>
      </c>
      <c r="W489">
        <f t="shared" si="82"/>
        <v>0</v>
      </c>
      <c r="X489">
        <f t="shared" si="83"/>
        <v>1</v>
      </c>
      <c r="Y489">
        <f t="shared" si="84"/>
        <v>1</v>
      </c>
      <c r="Z489">
        <f t="shared" si="85"/>
        <v>1</v>
      </c>
      <c r="AA489">
        <f t="shared" si="86"/>
        <v>0</v>
      </c>
      <c r="AB489">
        <f t="shared" si="87"/>
        <v>3</v>
      </c>
    </row>
    <row r="490" spans="1:28">
      <c r="A490">
        <v>489</v>
      </c>
      <c r="B490" s="3" t="s">
        <v>118</v>
      </c>
      <c r="C490" s="3" t="s">
        <v>99</v>
      </c>
      <c r="D490" s="3" t="s">
        <v>113</v>
      </c>
      <c r="E490" s="3" t="s">
        <v>114</v>
      </c>
      <c r="F490" s="3" t="s">
        <v>101</v>
      </c>
      <c r="G490" s="3" t="s">
        <v>102</v>
      </c>
      <c r="H490" s="3" t="s">
        <v>112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  <c r="P490" cm="1">
        <f t="array" ref="P490">_xlfn.IFS(C490="Male", 1, C490="Female", 2, C490="Other", 3)</f>
        <v>2</v>
      </c>
      <c r="Q490" cm="1">
        <f t="array" ref="Q490">_xlfn.IFS(D490="Married",1, D490="Single",2,D490="Divorced",3,D490="Widowed",4)</f>
        <v>1</v>
      </c>
      <c r="R490">
        <f t="shared" si="77"/>
        <v>0</v>
      </c>
      <c r="S490">
        <f t="shared" si="78"/>
        <v>1</v>
      </c>
      <c r="T490">
        <f t="shared" si="79"/>
        <v>6</v>
      </c>
      <c r="U490">
        <f t="shared" si="80"/>
        <v>3</v>
      </c>
      <c r="V490">
        <f t="shared" si="81"/>
        <v>1</v>
      </c>
      <c r="W490">
        <f t="shared" si="82"/>
        <v>0</v>
      </c>
      <c r="X490">
        <f t="shared" si="83"/>
        <v>3</v>
      </c>
      <c r="Y490">
        <f t="shared" si="84"/>
        <v>0</v>
      </c>
      <c r="Z490">
        <f t="shared" si="85"/>
        <v>0</v>
      </c>
      <c r="AA490">
        <f t="shared" si="86"/>
        <v>1</v>
      </c>
      <c r="AB490">
        <f t="shared" si="87"/>
        <v>2</v>
      </c>
    </row>
    <row r="491" spans="1:28">
      <c r="A491">
        <v>490</v>
      </c>
      <c r="B491" s="4" t="s">
        <v>91</v>
      </c>
      <c r="C491" s="4" t="s">
        <v>92</v>
      </c>
      <c r="D491" s="4" t="s">
        <v>113</v>
      </c>
      <c r="E491" s="4" t="s">
        <v>94</v>
      </c>
      <c r="F491" s="4" t="s">
        <v>122</v>
      </c>
      <c r="G491" s="4" t="s">
        <v>96</v>
      </c>
      <c r="H491" s="4" t="s">
        <v>112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  <c r="P491" cm="1">
        <f t="array" ref="P491">_xlfn.IFS(C491="Male", 1, C491="Female", 2, C491="Other", 3)</f>
        <v>3</v>
      </c>
      <c r="Q491" cm="1">
        <f t="array" ref="Q491">_xlfn.IFS(D491="Married",1, D491="Single",2,D491="Divorced",3,D491="Widowed",4)</f>
        <v>1</v>
      </c>
      <c r="R491">
        <f t="shared" si="77"/>
        <v>0</v>
      </c>
      <c r="S491">
        <f t="shared" si="78"/>
        <v>1</v>
      </c>
      <c r="T491">
        <f t="shared" si="79"/>
        <v>0</v>
      </c>
      <c r="U491">
        <f t="shared" si="80"/>
        <v>4</v>
      </c>
      <c r="V491">
        <f t="shared" si="81"/>
        <v>1</v>
      </c>
      <c r="W491">
        <f t="shared" si="82"/>
        <v>1</v>
      </c>
      <c r="X491">
        <f t="shared" si="83"/>
        <v>4</v>
      </c>
      <c r="Y491">
        <f t="shared" si="84"/>
        <v>2</v>
      </c>
      <c r="Z491">
        <f t="shared" si="85"/>
        <v>4</v>
      </c>
      <c r="AA491">
        <f t="shared" si="86"/>
        <v>5</v>
      </c>
      <c r="AB491">
        <f t="shared" si="87"/>
        <v>1</v>
      </c>
    </row>
    <row r="492" spans="1:28">
      <c r="A492">
        <v>491</v>
      </c>
      <c r="B492" s="3" t="s">
        <v>123</v>
      </c>
      <c r="C492" s="3" t="s">
        <v>99</v>
      </c>
      <c r="D492" s="3" t="s">
        <v>100</v>
      </c>
      <c r="E492" s="3" t="s">
        <v>116</v>
      </c>
      <c r="F492" s="3" t="s">
        <v>109</v>
      </c>
      <c r="G492" s="3" t="s">
        <v>110</v>
      </c>
      <c r="H492" s="3" t="s">
        <v>115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  <c r="P492" cm="1">
        <f t="array" ref="P492">_xlfn.IFS(C492="Male", 1, C492="Female", 2, C492="Other", 3)</f>
        <v>2</v>
      </c>
      <c r="Q492" cm="1">
        <f t="array" ref="Q492">_xlfn.IFS(D492="Married",1, D492="Single",2,D492="Divorced",3,D492="Widowed",4)</f>
        <v>3</v>
      </c>
      <c r="R492">
        <f t="shared" si="77"/>
        <v>1</v>
      </c>
      <c r="S492">
        <f t="shared" si="78"/>
        <v>1</v>
      </c>
      <c r="T492">
        <f t="shared" si="79"/>
        <v>0</v>
      </c>
      <c r="U492">
        <f t="shared" si="80"/>
        <v>0</v>
      </c>
      <c r="V492">
        <f t="shared" si="81"/>
        <v>2</v>
      </c>
      <c r="W492">
        <f t="shared" si="82"/>
        <v>1</v>
      </c>
      <c r="X492">
        <f t="shared" si="83"/>
        <v>1</v>
      </c>
      <c r="Y492">
        <f t="shared" si="84"/>
        <v>0</v>
      </c>
      <c r="Z492">
        <f t="shared" si="85"/>
        <v>4</v>
      </c>
      <c r="AA492">
        <f t="shared" si="86"/>
        <v>3</v>
      </c>
      <c r="AB492">
        <f t="shared" si="87"/>
        <v>0</v>
      </c>
    </row>
    <row r="493" spans="1:28">
      <c r="A493">
        <v>492</v>
      </c>
      <c r="B493" s="4" t="s">
        <v>104</v>
      </c>
      <c r="C493" s="4" t="s">
        <v>92</v>
      </c>
      <c r="D493" s="4" t="s">
        <v>100</v>
      </c>
      <c r="E493" s="4" t="s">
        <v>94</v>
      </c>
      <c r="F493" s="4" t="s">
        <v>109</v>
      </c>
      <c r="G493" s="4" t="s">
        <v>102</v>
      </c>
      <c r="H493" s="4" t="s">
        <v>120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  <c r="P493" cm="1">
        <f t="array" ref="P493">_xlfn.IFS(C493="Male", 1, C493="Female", 2, C493="Other", 3)</f>
        <v>3</v>
      </c>
      <c r="Q493" cm="1">
        <f t="array" ref="Q493">_xlfn.IFS(D493="Married",1, D493="Single",2,D493="Divorced",3,D493="Widowed",4)</f>
        <v>3</v>
      </c>
      <c r="R493">
        <f t="shared" si="77"/>
        <v>0</v>
      </c>
      <c r="S493">
        <f t="shared" si="78"/>
        <v>0</v>
      </c>
      <c r="T493">
        <f t="shared" si="79"/>
        <v>6</v>
      </c>
      <c r="U493">
        <f t="shared" si="80"/>
        <v>0</v>
      </c>
      <c r="V493">
        <f t="shared" si="81"/>
        <v>0</v>
      </c>
      <c r="W493">
        <f t="shared" si="82"/>
        <v>0</v>
      </c>
      <c r="X493">
        <f t="shared" si="83"/>
        <v>0</v>
      </c>
      <c r="Y493">
        <f t="shared" si="84"/>
        <v>0</v>
      </c>
      <c r="Z493">
        <f t="shared" si="85"/>
        <v>6</v>
      </c>
      <c r="AA493">
        <f t="shared" si="86"/>
        <v>0</v>
      </c>
      <c r="AB493">
        <f t="shared" si="87"/>
        <v>2</v>
      </c>
    </row>
    <row r="494" spans="1:28">
      <c r="A494">
        <v>493</v>
      </c>
      <c r="B494" s="3" t="s">
        <v>123</v>
      </c>
      <c r="C494" s="3" t="s">
        <v>92</v>
      </c>
      <c r="D494" s="3" t="s">
        <v>93</v>
      </c>
      <c r="E494" s="3" t="s">
        <v>105</v>
      </c>
      <c r="F494" s="3" t="s">
        <v>101</v>
      </c>
      <c r="G494" s="3" t="s">
        <v>110</v>
      </c>
      <c r="H494" s="3" t="s">
        <v>120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  <c r="P494" cm="1">
        <f t="array" ref="P494">_xlfn.IFS(C494="Male", 1, C494="Female", 2, C494="Other", 3)</f>
        <v>3</v>
      </c>
      <c r="Q494" cm="1">
        <f t="array" ref="Q494">_xlfn.IFS(D494="Married",1, D494="Single",2,D494="Divorced",3,D494="Widowed",4)</f>
        <v>4</v>
      </c>
      <c r="R494">
        <f t="shared" si="77"/>
        <v>1</v>
      </c>
      <c r="S494">
        <f t="shared" si="78"/>
        <v>0</v>
      </c>
      <c r="T494">
        <f t="shared" si="79"/>
        <v>0</v>
      </c>
      <c r="U494">
        <f t="shared" si="80"/>
        <v>1</v>
      </c>
      <c r="V494">
        <f t="shared" si="81"/>
        <v>1</v>
      </c>
      <c r="W494">
        <f t="shared" si="82"/>
        <v>1</v>
      </c>
      <c r="X494">
        <f t="shared" si="83"/>
        <v>0</v>
      </c>
      <c r="Y494">
        <f t="shared" si="84"/>
        <v>2</v>
      </c>
      <c r="Z494">
        <f t="shared" si="85"/>
        <v>0</v>
      </c>
      <c r="AA494">
        <f t="shared" si="86"/>
        <v>0</v>
      </c>
      <c r="AB494">
        <f t="shared" si="87"/>
        <v>3</v>
      </c>
    </row>
    <row r="495" spans="1:28">
      <c r="A495">
        <v>494</v>
      </c>
      <c r="B495" s="4" t="s">
        <v>118</v>
      </c>
      <c r="C495" s="4" t="s">
        <v>108</v>
      </c>
      <c r="D495" s="4" t="s">
        <v>121</v>
      </c>
      <c r="E495" s="4" t="s">
        <v>116</v>
      </c>
      <c r="F495" s="4" t="s">
        <v>95</v>
      </c>
      <c r="G495" s="4" t="s">
        <v>102</v>
      </c>
      <c r="H495" s="4" t="s">
        <v>103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  <c r="P495" cm="1">
        <f t="array" ref="P495">_xlfn.IFS(C495="Male", 1, C495="Female", 2, C495="Other", 3)</f>
        <v>1</v>
      </c>
      <c r="Q495" cm="1">
        <f t="array" ref="Q495">_xlfn.IFS(D495="Married",1, D495="Single",2,D495="Divorced",3,D495="Widowed",4)</f>
        <v>2</v>
      </c>
      <c r="R495">
        <f t="shared" si="77"/>
        <v>0</v>
      </c>
      <c r="S495">
        <f t="shared" si="78"/>
        <v>1</v>
      </c>
      <c r="T495">
        <f t="shared" si="79"/>
        <v>5</v>
      </c>
      <c r="U495">
        <f t="shared" si="80"/>
        <v>3</v>
      </c>
      <c r="V495">
        <f t="shared" si="81"/>
        <v>3</v>
      </c>
      <c r="W495">
        <f t="shared" si="82"/>
        <v>2</v>
      </c>
      <c r="X495">
        <f t="shared" si="83"/>
        <v>1</v>
      </c>
      <c r="Y495">
        <f t="shared" si="84"/>
        <v>1</v>
      </c>
      <c r="Z495">
        <f t="shared" si="85"/>
        <v>3</v>
      </c>
      <c r="AA495">
        <f t="shared" si="86"/>
        <v>0</v>
      </c>
      <c r="AB495">
        <f t="shared" si="87"/>
        <v>3</v>
      </c>
    </row>
    <row r="496" spans="1:28">
      <c r="A496">
        <v>495</v>
      </c>
      <c r="B496" s="3" t="s">
        <v>118</v>
      </c>
      <c r="C496" s="3" t="s">
        <v>108</v>
      </c>
      <c r="D496" s="3" t="s">
        <v>93</v>
      </c>
      <c r="E496" s="3" t="s">
        <v>114</v>
      </c>
      <c r="F496" s="3" t="s">
        <v>119</v>
      </c>
      <c r="G496" s="3" t="s">
        <v>96</v>
      </c>
      <c r="H496" s="3" t="s">
        <v>107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  <c r="P496" cm="1">
        <f t="array" ref="P496">_xlfn.IFS(C496="Male", 1, C496="Female", 2, C496="Other", 3)</f>
        <v>1</v>
      </c>
      <c r="Q496" cm="1">
        <f t="array" ref="Q496">_xlfn.IFS(D496="Married",1, D496="Single",2,D496="Divorced",3,D496="Widowed",4)</f>
        <v>4</v>
      </c>
      <c r="R496">
        <f t="shared" si="77"/>
        <v>0</v>
      </c>
      <c r="S496">
        <f t="shared" si="78"/>
        <v>1</v>
      </c>
      <c r="T496">
        <f t="shared" si="79"/>
        <v>9</v>
      </c>
      <c r="U496">
        <f t="shared" si="80"/>
        <v>6</v>
      </c>
      <c r="V496">
        <f t="shared" si="81"/>
        <v>3</v>
      </c>
      <c r="W496">
        <f t="shared" si="82"/>
        <v>1</v>
      </c>
      <c r="X496">
        <f t="shared" si="83"/>
        <v>3</v>
      </c>
      <c r="Y496">
        <f t="shared" si="84"/>
        <v>2</v>
      </c>
      <c r="Z496">
        <f t="shared" si="85"/>
        <v>3</v>
      </c>
      <c r="AA496">
        <f t="shared" si="86"/>
        <v>3</v>
      </c>
      <c r="AB496">
        <f t="shared" si="87"/>
        <v>1</v>
      </c>
    </row>
    <row r="497" spans="1:28">
      <c r="A497">
        <v>496</v>
      </c>
      <c r="B497" s="4" t="s">
        <v>123</v>
      </c>
      <c r="C497" s="4" t="s">
        <v>99</v>
      </c>
      <c r="D497" s="4" t="s">
        <v>121</v>
      </c>
      <c r="E497" s="4" t="s">
        <v>105</v>
      </c>
      <c r="F497" s="4" t="s">
        <v>117</v>
      </c>
      <c r="G497" s="4" t="s">
        <v>102</v>
      </c>
      <c r="H497" s="4" t="s">
        <v>124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  <c r="P497" cm="1">
        <f t="array" ref="P497">_xlfn.IFS(C497="Male", 1, C497="Female", 2, C497="Other", 3)</f>
        <v>2</v>
      </c>
      <c r="Q497" cm="1">
        <f t="array" ref="Q497">_xlfn.IFS(D497="Married",1, D497="Single",2,D497="Divorced",3,D497="Widowed",4)</f>
        <v>2</v>
      </c>
      <c r="R497">
        <f t="shared" si="77"/>
        <v>0</v>
      </c>
      <c r="S497">
        <f t="shared" si="78"/>
        <v>1</v>
      </c>
      <c r="T497">
        <f t="shared" si="79"/>
        <v>5</v>
      </c>
      <c r="U497">
        <f t="shared" si="80"/>
        <v>4</v>
      </c>
      <c r="V497">
        <f t="shared" si="81"/>
        <v>0</v>
      </c>
      <c r="W497">
        <f t="shared" si="82"/>
        <v>2</v>
      </c>
      <c r="X497">
        <f t="shared" si="83"/>
        <v>1</v>
      </c>
      <c r="Y497">
        <f t="shared" si="84"/>
        <v>1</v>
      </c>
      <c r="Z497">
        <f t="shared" si="85"/>
        <v>5</v>
      </c>
      <c r="AA497">
        <f t="shared" si="86"/>
        <v>6</v>
      </c>
      <c r="AB497">
        <f t="shared" si="87"/>
        <v>3</v>
      </c>
    </row>
    <row r="498" spans="1:28">
      <c r="A498">
        <v>497</v>
      </c>
      <c r="B498" s="3" t="s">
        <v>125</v>
      </c>
      <c r="C498" s="3" t="s">
        <v>108</v>
      </c>
      <c r="D498" s="3" t="s">
        <v>100</v>
      </c>
      <c r="E498" s="3" t="s">
        <v>105</v>
      </c>
      <c r="F498" s="3" t="s">
        <v>119</v>
      </c>
      <c r="G498" s="3" t="s">
        <v>110</v>
      </c>
      <c r="H498" s="3" t="s">
        <v>115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  <c r="P498" cm="1">
        <f t="array" ref="P498">_xlfn.IFS(C498="Male", 1, C498="Female", 2, C498="Other", 3)</f>
        <v>1</v>
      </c>
      <c r="Q498" cm="1">
        <f t="array" ref="Q498">_xlfn.IFS(D498="Married",1, D498="Single",2,D498="Divorced",3,D498="Widowed",4)</f>
        <v>3</v>
      </c>
      <c r="R498">
        <f t="shared" si="77"/>
        <v>1</v>
      </c>
      <c r="S498">
        <f t="shared" si="78"/>
        <v>1</v>
      </c>
      <c r="T498">
        <f t="shared" si="79"/>
        <v>5</v>
      </c>
      <c r="U498">
        <f t="shared" si="80"/>
        <v>3</v>
      </c>
      <c r="V498">
        <f t="shared" si="81"/>
        <v>3</v>
      </c>
      <c r="W498">
        <f t="shared" si="82"/>
        <v>1</v>
      </c>
      <c r="X498">
        <f t="shared" si="83"/>
        <v>4</v>
      </c>
      <c r="Y498">
        <f t="shared" si="84"/>
        <v>2</v>
      </c>
      <c r="Z498">
        <f t="shared" si="85"/>
        <v>3</v>
      </c>
      <c r="AA498">
        <f t="shared" si="86"/>
        <v>5</v>
      </c>
      <c r="AB498">
        <f t="shared" si="87"/>
        <v>2</v>
      </c>
    </row>
    <row r="499" spans="1:28">
      <c r="A499">
        <v>498</v>
      </c>
      <c r="B499" s="4" t="s">
        <v>98</v>
      </c>
      <c r="C499" s="4" t="s">
        <v>108</v>
      </c>
      <c r="D499" s="4" t="s">
        <v>100</v>
      </c>
      <c r="E499" s="4" t="s">
        <v>114</v>
      </c>
      <c r="F499" s="4" t="s">
        <v>109</v>
      </c>
      <c r="G499" s="4" t="s">
        <v>96</v>
      </c>
      <c r="H499" s="4" t="s">
        <v>120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  <c r="P499" cm="1">
        <f t="array" ref="P499">_xlfn.IFS(C499="Male", 1, C499="Female", 2, C499="Other", 3)</f>
        <v>1</v>
      </c>
      <c r="Q499" cm="1">
        <f t="array" ref="Q499">_xlfn.IFS(D499="Married",1, D499="Single",2,D499="Divorced",3,D499="Widowed",4)</f>
        <v>3</v>
      </c>
      <c r="R499">
        <f t="shared" si="77"/>
        <v>0</v>
      </c>
      <c r="S499">
        <f t="shared" si="78"/>
        <v>0</v>
      </c>
      <c r="T499">
        <f t="shared" si="79"/>
        <v>7</v>
      </c>
      <c r="U499">
        <f t="shared" si="80"/>
        <v>5</v>
      </c>
      <c r="V499">
        <f t="shared" si="81"/>
        <v>3</v>
      </c>
      <c r="W499">
        <f t="shared" si="82"/>
        <v>0</v>
      </c>
      <c r="X499">
        <f t="shared" si="83"/>
        <v>2</v>
      </c>
      <c r="Y499">
        <f t="shared" si="84"/>
        <v>2</v>
      </c>
      <c r="Z499">
        <f t="shared" si="85"/>
        <v>7</v>
      </c>
      <c r="AA499">
        <f t="shared" si="86"/>
        <v>0</v>
      </c>
      <c r="AB499">
        <f t="shared" si="87"/>
        <v>3</v>
      </c>
    </row>
    <row r="500" spans="1:28">
      <c r="A500">
        <v>499</v>
      </c>
      <c r="B500" s="3" t="s">
        <v>118</v>
      </c>
      <c r="C500" s="3" t="s">
        <v>92</v>
      </c>
      <c r="D500" s="3" t="s">
        <v>100</v>
      </c>
      <c r="E500" s="3" t="s">
        <v>116</v>
      </c>
      <c r="F500" s="3" t="s">
        <v>119</v>
      </c>
      <c r="G500" s="3" t="s">
        <v>102</v>
      </c>
      <c r="H500" s="3" t="s">
        <v>115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  <c r="P500" cm="1">
        <f t="array" ref="P500">_xlfn.IFS(C500="Male", 1, C500="Female", 2, C500="Other", 3)</f>
        <v>3</v>
      </c>
      <c r="Q500" cm="1">
        <f t="array" ref="Q500">_xlfn.IFS(D500="Married",1, D500="Single",2,D500="Divorced",3,D500="Widowed",4)</f>
        <v>3</v>
      </c>
      <c r="R500">
        <f t="shared" si="77"/>
        <v>0</v>
      </c>
      <c r="S500">
        <f t="shared" si="78"/>
        <v>1</v>
      </c>
      <c r="T500">
        <f t="shared" si="79"/>
        <v>0</v>
      </c>
      <c r="U500">
        <f t="shared" si="80"/>
        <v>1</v>
      </c>
      <c r="V500">
        <f t="shared" si="81"/>
        <v>0</v>
      </c>
      <c r="W500">
        <f t="shared" si="82"/>
        <v>0</v>
      </c>
      <c r="X500">
        <f t="shared" si="83"/>
        <v>3</v>
      </c>
      <c r="Y500">
        <f t="shared" si="84"/>
        <v>1</v>
      </c>
      <c r="Z500">
        <f t="shared" si="85"/>
        <v>4</v>
      </c>
      <c r="AA500">
        <f t="shared" si="86"/>
        <v>4</v>
      </c>
      <c r="AB500">
        <f t="shared" si="87"/>
        <v>1</v>
      </c>
    </row>
    <row r="501" spans="1:28">
      <c r="A501">
        <v>500</v>
      </c>
      <c r="B501" s="5" t="s">
        <v>123</v>
      </c>
      <c r="C501" s="5" t="s">
        <v>108</v>
      </c>
      <c r="D501" s="5" t="s">
        <v>93</v>
      </c>
      <c r="E501" s="5" t="s">
        <v>116</v>
      </c>
      <c r="F501" s="5" t="s">
        <v>101</v>
      </c>
      <c r="G501" s="5" t="s">
        <v>102</v>
      </c>
      <c r="H501" s="5" t="s">
        <v>120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  <c r="P501" cm="1">
        <f t="array" ref="P501">_xlfn.IFS(C501="Male", 1, C501="Female", 2, C501="Other", 3)</f>
        <v>1</v>
      </c>
      <c r="Q501" cm="1">
        <f t="array" ref="Q501">_xlfn.IFS(D501="Married",1, D501="Single",2,D501="Divorced",3,D501="Widowed",4)</f>
        <v>4</v>
      </c>
      <c r="R501">
        <f t="shared" si="77"/>
        <v>0</v>
      </c>
      <c r="S501">
        <f t="shared" si="78"/>
        <v>1</v>
      </c>
      <c r="T501">
        <f t="shared" si="79"/>
        <v>5</v>
      </c>
      <c r="U501">
        <f t="shared" si="80"/>
        <v>6</v>
      </c>
      <c r="V501">
        <f t="shared" si="81"/>
        <v>1</v>
      </c>
      <c r="W501">
        <f t="shared" si="82"/>
        <v>0</v>
      </c>
      <c r="X501">
        <f t="shared" si="83"/>
        <v>1</v>
      </c>
      <c r="Y501">
        <f t="shared" si="84"/>
        <v>0</v>
      </c>
      <c r="Z501">
        <f t="shared" si="85"/>
        <v>7</v>
      </c>
      <c r="AA501">
        <f t="shared" si="86"/>
        <v>5</v>
      </c>
      <c r="AB501">
        <f t="shared" si="87"/>
        <v>0</v>
      </c>
    </row>
  </sheetData>
  <autoFilter ref="B1:O501" xr:uid="{3D1FE130-456A-4E6A-9F0C-0E415C2313FA}"/>
  <conditionalFormatting sqref="T1:T1048576">
    <cfRule type="cellIs" dxfId="4" priority="5" operator="equal">
      <formula>1</formula>
    </cfRule>
  </conditionalFormatting>
  <conditionalFormatting sqref="V1:V1048576">
    <cfRule type="cellIs" dxfId="3" priority="4" operator="equal">
      <formula>0</formula>
    </cfRule>
  </conditionalFormatting>
  <conditionalFormatting sqref="W1:W1048576">
    <cfRule type="cellIs" dxfId="2" priority="3" operator="equal">
      <formula>2</formula>
    </cfRule>
  </conditionalFormatting>
  <conditionalFormatting sqref="Z2:Z501">
    <cfRule type="cellIs" dxfId="1" priority="2" operator="equal">
      <formula>4</formula>
    </cfRule>
  </conditionalFormatting>
  <conditionalFormatting sqref="AB1:AB1048576">
    <cfRule type="cellIs" dxfId="0" priority="1" operator="equal">
      <formula>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193"/>
  <sheetViews>
    <sheetView topLeftCell="A172" zoomScale="71" zoomScaleNormal="100" workbookViewId="0">
      <selection activeCell="B184" sqref="B184:B193"/>
    </sheetView>
  </sheetViews>
  <sheetFormatPr defaultRowHeight="15"/>
  <cols>
    <col min="2" max="2" width="168.28515625" bestFit="1" customWidth="1"/>
  </cols>
  <sheetData>
    <row r="2" spans="2:2" ht="18">
      <c r="B2" s="8" t="s">
        <v>129</v>
      </c>
    </row>
    <row r="3" spans="2:2">
      <c r="B3" s="9"/>
    </row>
    <row r="4" spans="2:2">
      <c r="B4" s="10" t="s">
        <v>130</v>
      </c>
    </row>
    <row r="5" spans="2:2">
      <c r="B5" s="10" t="s">
        <v>131</v>
      </c>
    </row>
    <row r="6" spans="2:2">
      <c r="B6" s="10" t="s">
        <v>132</v>
      </c>
    </row>
    <row r="7" spans="2:2">
      <c r="B7" s="10" t="s">
        <v>133</v>
      </c>
    </row>
    <row r="8" spans="2:2">
      <c r="B8" s="10" t="s">
        <v>134</v>
      </c>
    </row>
    <row r="9" spans="2:2">
      <c r="B9" s="10" t="s">
        <v>135</v>
      </c>
    </row>
    <row r="10" spans="2:2">
      <c r="B10" s="10" t="s">
        <v>136</v>
      </c>
    </row>
    <row r="11" spans="2:2">
      <c r="B11" s="10" t="s">
        <v>137</v>
      </c>
    </row>
    <row r="12" spans="2:2">
      <c r="B12" s="10" t="s">
        <v>138</v>
      </c>
    </row>
    <row r="13" spans="2:2">
      <c r="B13" s="10" t="s">
        <v>139</v>
      </c>
    </row>
    <row r="17" spans="2:2" ht="18">
      <c r="B17" s="8" t="s">
        <v>140</v>
      </c>
    </row>
    <row r="18" spans="2:2">
      <c r="B18" s="9"/>
    </row>
    <row r="19" spans="2:2">
      <c r="B19" s="10" t="s">
        <v>141</v>
      </c>
    </row>
    <row r="20" spans="2:2">
      <c r="B20" s="10" t="s">
        <v>142</v>
      </c>
    </row>
    <row r="21" spans="2:2">
      <c r="B21" s="10" t="s">
        <v>143</v>
      </c>
    </row>
    <row r="22" spans="2:2">
      <c r="B22" s="10" t="s">
        <v>144</v>
      </c>
    </row>
    <row r="23" spans="2:2">
      <c r="B23" s="10" t="s">
        <v>145</v>
      </c>
    </row>
    <row r="24" spans="2:2">
      <c r="B24" s="10" t="s">
        <v>146</v>
      </c>
    </row>
    <row r="25" spans="2:2">
      <c r="B25" s="10" t="s">
        <v>147</v>
      </c>
    </row>
    <row r="26" spans="2:2">
      <c r="B26" s="10" t="s">
        <v>148</v>
      </c>
    </row>
    <row r="27" spans="2:2">
      <c r="B27" s="10" t="s">
        <v>149</v>
      </c>
    </row>
    <row r="28" spans="2:2">
      <c r="B28" s="10" t="s">
        <v>150</v>
      </c>
    </row>
    <row r="32" spans="2:2" ht="18">
      <c r="B32" s="8" t="s">
        <v>151</v>
      </c>
    </row>
    <row r="33" spans="2:2">
      <c r="B33" s="9"/>
    </row>
    <row r="34" spans="2:2">
      <c r="B34" s="10" t="s">
        <v>152</v>
      </c>
    </row>
    <row r="35" spans="2:2">
      <c r="B35" s="10" t="s">
        <v>153</v>
      </c>
    </row>
    <row r="36" spans="2:2">
      <c r="B36" s="10" t="s">
        <v>154</v>
      </c>
    </row>
    <row r="37" spans="2:2">
      <c r="B37" s="10" t="s">
        <v>155</v>
      </c>
    </row>
    <row r="38" spans="2:2">
      <c r="B38" s="10" t="s">
        <v>156</v>
      </c>
    </row>
    <row r="39" spans="2:2">
      <c r="B39" s="10" t="s">
        <v>157</v>
      </c>
    </row>
    <row r="40" spans="2:2">
      <c r="B40" s="10" t="s">
        <v>158</v>
      </c>
    </row>
    <row r="41" spans="2:2">
      <c r="B41" s="10" t="s">
        <v>159</v>
      </c>
    </row>
    <row r="42" spans="2:2">
      <c r="B42" s="10" t="s">
        <v>160</v>
      </c>
    </row>
    <row r="43" spans="2:2">
      <c r="B43" s="10" t="s">
        <v>161</v>
      </c>
    </row>
    <row r="47" spans="2:2" ht="18">
      <c r="B47" s="8" t="s">
        <v>162</v>
      </c>
    </row>
    <row r="48" spans="2:2">
      <c r="B48" s="9"/>
    </row>
    <row r="49" spans="2:2">
      <c r="B49" s="10" t="s">
        <v>163</v>
      </c>
    </row>
    <row r="50" spans="2:2">
      <c r="B50" s="10" t="s">
        <v>164</v>
      </c>
    </row>
    <row r="51" spans="2:2">
      <c r="B51" s="10" t="s">
        <v>165</v>
      </c>
    </row>
    <row r="52" spans="2:2">
      <c r="B52" s="10" t="s">
        <v>166</v>
      </c>
    </row>
    <row r="53" spans="2:2">
      <c r="B53" s="10" t="s">
        <v>167</v>
      </c>
    </row>
    <row r="54" spans="2:2">
      <c r="B54" s="10" t="s">
        <v>168</v>
      </c>
    </row>
    <row r="55" spans="2:2">
      <c r="B55" s="10" t="s">
        <v>169</v>
      </c>
    </row>
    <row r="56" spans="2:2">
      <c r="B56" s="10" t="s">
        <v>170</v>
      </c>
    </row>
    <row r="57" spans="2:2">
      <c r="B57" s="10" t="s">
        <v>171</v>
      </c>
    </row>
    <row r="58" spans="2:2">
      <c r="B58" s="10" t="s">
        <v>172</v>
      </c>
    </row>
    <row r="62" spans="2:2" ht="18">
      <c r="B62" s="8" t="s">
        <v>173</v>
      </c>
    </row>
    <row r="63" spans="2:2">
      <c r="B63" s="9"/>
    </row>
    <row r="64" spans="2:2">
      <c r="B64" s="10" t="s">
        <v>174</v>
      </c>
    </row>
    <row r="65" spans="2:2">
      <c r="B65" s="10" t="s">
        <v>175</v>
      </c>
    </row>
    <row r="66" spans="2:2">
      <c r="B66" s="10" t="s">
        <v>176</v>
      </c>
    </row>
    <row r="67" spans="2:2">
      <c r="B67" s="10" t="s">
        <v>177</v>
      </c>
    </row>
    <row r="68" spans="2:2">
      <c r="B68" s="10" t="s">
        <v>178</v>
      </c>
    </row>
    <row r="69" spans="2:2">
      <c r="B69" s="10" t="s">
        <v>179</v>
      </c>
    </row>
    <row r="70" spans="2:2">
      <c r="B70" s="10" t="s">
        <v>180</v>
      </c>
    </row>
    <row r="71" spans="2:2">
      <c r="B71" s="10" t="s">
        <v>181</v>
      </c>
    </row>
    <row r="72" spans="2:2">
      <c r="B72" s="10" t="s">
        <v>182</v>
      </c>
    </row>
    <row r="73" spans="2:2">
      <c r="B73" s="10" t="s">
        <v>183</v>
      </c>
    </row>
    <row r="77" spans="2:2" ht="18">
      <c r="B77" s="8" t="s">
        <v>184</v>
      </c>
    </row>
    <row r="78" spans="2:2">
      <c r="B78" s="9"/>
    </row>
    <row r="79" spans="2:2">
      <c r="B79" s="10" t="s">
        <v>185</v>
      </c>
    </row>
    <row r="80" spans="2:2">
      <c r="B80" s="10" t="s">
        <v>186</v>
      </c>
    </row>
    <row r="81" spans="2:2">
      <c r="B81" s="10" t="s">
        <v>187</v>
      </c>
    </row>
    <row r="82" spans="2:2">
      <c r="B82" s="10" t="s">
        <v>188</v>
      </c>
    </row>
    <row r="83" spans="2:2">
      <c r="B83" s="10" t="s">
        <v>189</v>
      </c>
    </row>
    <row r="84" spans="2:2">
      <c r="B84" s="10" t="s">
        <v>190</v>
      </c>
    </row>
    <row r="85" spans="2:2">
      <c r="B85" s="10" t="s">
        <v>191</v>
      </c>
    </row>
    <row r="86" spans="2:2">
      <c r="B86" s="10" t="s">
        <v>192</v>
      </c>
    </row>
    <row r="87" spans="2:2">
      <c r="B87" s="10" t="s">
        <v>193</v>
      </c>
    </row>
    <row r="88" spans="2:2">
      <c r="B88" s="10" t="s">
        <v>194</v>
      </c>
    </row>
    <row r="92" spans="2:2" ht="18">
      <c r="B92" s="8" t="s">
        <v>195</v>
      </c>
    </row>
    <row r="93" spans="2:2">
      <c r="B93" s="9"/>
    </row>
    <row r="94" spans="2:2">
      <c r="B94" s="10" t="s">
        <v>196</v>
      </c>
    </row>
    <row r="95" spans="2:2">
      <c r="B95" s="10" t="s">
        <v>197</v>
      </c>
    </row>
    <row r="96" spans="2:2">
      <c r="B96" s="10" t="s">
        <v>198</v>
      </c>
    </row>
    <row r="97" spans="2:2">
      <c r="B97" s="10" t="s">
        <v>199</v>
      </c>
    </row>
    <row r="98" spans="2:2">
      <c r="B98" s="10" t="s">
        <v>200</v>
      </c>
    </row>
    <row r="99" spans="2:2">
      <c r="B99" s="10" t="s">
        <v>201</v>
      </c>
    </row>
    <row r="100" spans="2:2">
      <c r="B100" s="10" t="s">
        <v>202</v>
      </c>
    </row>
    <row r="101" spans="2:2">
      <c r="B101" s="10" t="s">
        <v>203</v>
      </c>
    </row>
    <row r="102" spans="2:2">
      <c r="B102" s="10" t="s">
        <v>204</v>
      </c>
    </row>
    <row r="103" spans="2:2">
      <c r="B103" s="10" t="s">
        <v>205</v>
      </c>
    </row>
    <row r="107" spans="2:2" ht="18">
      <c r="B107" s="8" t="s">
        <v>206</v>
      </c>
    </row>
    <row r="108" spans="2:2">
      <c r="B108" s="9"/>
    </row>
    <row r="109" spans="2:2">
      <c r="B109" s="10" t="s">
        <v>207</v>
      </c>
    </row>
    <row r="110" spans="2:2">
      <c r="B110" s="10" t="s">
        <v>208</v>
      </c>
    </row>
    <row r="111" spans="2:2">
      <c r="B111" s="10" t="s">
        <v>209</v>
      </c>
    </row>
    <row r="112" spans="2:2">
      <c r="B112" s="10" t="s">
        <v>210</v>
      </c>
    </row>
    <row r="113" spans="2:2">
      <c r="B113" s="10" t="s">
        <v>211</v>
      </c>
    </row>
    <row r="114" spans="2:2">
      <c r="B114" s="10" t="s">
        <v>212</v>
      </c>
    </row>
    <row r="115" spans="2:2">
      <c r="B115" s="10" t="s">
        <v>213</v>
      </c>
    </row>
    <row r="116" spans="2:2">
      <c r="B116" s="10" t="s">
        <v>214</v>
      </c>
    </row>
    <row r="117" spans="2:2">
      <c r="B117" s="10" t="s">
        <v>215</v>
      </c>
    </row>
    <row r="118" spans="2:2">
      <c r="B118" s="10" t="s">
        <v>216</v>
      </c>
    </row>
    <row r="122" spans="2:2" ht="18">
      <c r="B122" s="8" t="s">
        <v>217</v>
      </c>
    </row>
    <row r="123" spans="2:2">
      <c r="B123" s="9"/>
    </row>
    <row r="124" spans="2:2">
      <c r="B124" s="10" t="s">
        <v>218</v>
      </c>
    </row>
    <row r="125" spans="2:2">
      <c r="B125" s="10" t="s">
        <v>219</v>
      </c>
    </row>
    <row r="126" spans="2:2">
      <c r="B126" s="10" t="s">
        <v>220</v>
      </c>
    </row>
    <row r="127" spans="2:2">
      <c r="B127" s="10" t="s">
        <v>221</v>
      </c>
    </row>
    <row r="128" spans="2:2">
      <c r="B128" s="10" t="s">
        <v>222</v>
      </c>
    </row>
    <row r="129" spans="2:2">
      <c r="B129" s="10" t="s">
        <v>223</v>
      </c>
    </row>
    <row r="130" spans="2:2">
      <c r="B130" s="10" t="s">
        <v>224</v>
      </c>
    </row>
    <row r="131" spans="2:2">
      <c r="B131" s="10" t="s">
        <v>225</v>
      </c>
    </row>
    <row r="132" spans="2:2">
      <c r="B132" s="10" t="s">
        <v>226</v>
      </c>
    </row>
    <row r="133" spans="2:2">
      <c r="B133" s="10" t="s">
        <v>227</v>
      </c>
    </row>
    <row r="137" spans="2:2" ht="18">
      <c r="B137" s="8" t="s">
        <v>64</v>
      </c>
    </row>
    <row r="138" spans="2:2">
      <c r="B138" s="9"/>
    </row>
    <row r="139" spans="2:2">
      <c r="B139" s="10" t="s">
        <v>228</v>
      </c>
    </row>
    <row r="140" spans="2:2">
      <c r="B140" s="10" t="s">
        <v>229</v>
      </c>
    </row>
    <row r="141" spans="2:2">
      <c r="B141" s="10" t="s">
        <v>230</v>
      </c>
    </row>
    <row r="142" spans="2:2">
      <c r="B142" s="10" t="s">
        <v>231</v>
      </c>
    </row>
    <row r="143" spans="2:2">
      <c r="B143" s="10" t="s">
        <v>232</v>
      </c>
    </row>
    <row r="144" spans="2:2">
      <c r="B144" s="10" t="s">
        <v>233</v>
      </c>
    </row>
    <row r="145" spans="2:2">
      <c r="B145" s="10" t="s">
        <v>234</v>
      </c>
    </row>
    <row r="146" spans="2:2">
      <c r="B146" s="10" t="s">
        <v>235</v>
      </c>
    </row>
    <row r="147" spans="2:2">
      <c r="B147" s="10" t="s">
        <v>236</v>
      </c>
    </row>
    <row r="148" spans="2:2">
      <c r="B148" s="10" t="s">
        <v>237</v>
      </c>
    </row>
    <row r="152" spans="2:2" ht="18">
      <c r="B152" s="8" t="s">
        <v>238</v>
      </c>
    </row>
    <row r="153" spans="2:2">
      <c r="B153" s="9"/>
    </row>
    <row r="154" spans="2:2">
      <c r="B154" s="10" t="s">
        <v>239</v>
      </c>
    </row>
    <row r="155" spans="2:2">
      <c r="B155" s="10" t="s">
        <v>240</v>
      </c>
    </row>
    <row r="156" spans="2:2">
      <c r="B156" s="10" t="s">
        <v>241</v>
      </c>
    </row>
    <row r="157" spans="2:2">
      <c r="B157" s="10" t="s">
        <v>242</v>
      </c>
    </row>
    <row r="158" spans="2:2">
      <c r="B158" s="10" t="s">
        <v>243</v>
      </c>
    </row>
    <row r="159" spans="2:2">
      <c r="B159" s="10" t="s">
        <v>244</v>
      </c>
    </row>
    <row r="160" spans="2:2">
      <c r="B160" s="10" t="s">
        <v>245</v>
      </c>
    </row>
    <row r="161" spans="2:2">
      <c r="B161" s="10" t="s">
        <v>246</v>
      </c>
    </row>
    <row r="162" spans="2:2">
      <c r="B162" s="10" t="s">
        <v>247</v>
      </c>
    </row>
    <row r="163" spans="2:2">
      <c r="B163" s="10" t="s">
        <v>248</v>
      </c>
    </row>
    <row r="167" spans="2:2" ht="18">
      <c r="B167" s="8" t="s">
        <v>249</v>
      </c>
    </row>
    <row r="168" spans="2:2">
      <c r="B168" s="9"/>
    </row>
    <row r="169" spans="2:2">
      <c r="B169" s="10" t="s">
        <v>250</v>
      </c>
    </row>
    <row r="170" spans="2:2">
      <c r="B170" s="10" t="s">
        <v>251</v>
      </c>
    </row>
    <row r="171" spans="2:2">
      <c r="B171" s="10" t="s">
        <v>252</v>
      </c>
    </row>
    <row r="172" spans="2:2">
      <c r="B172" s="10" t="s">
        <v>253</v>
      </c>
    </row>
    <row r="173" spans="2:2">
      <c r="B173" s="10" t="s">
        <v>254</v>
      </c>
    </row>
    <row r="174" spans="2:2">
      <c r="B174" s="10" t="s">
        <v>255</v>
      </c>
    </row>
    <row r="175" spans="2:2">
      <c r="B175" s="10" t="s">
        <v>256</v>
      </c>
    </row>
    <row r="176" spans="2:2">
      <c r="B176" s="10" t="s">
        <v>257</v>
      </c>
    </row>
    <row r="177" spans="2:2">
      <c r="B177" s="10" t="s">
        <v>258</v>
      </c>
    </row>
    <row r="178" spans="2:2">
      <c r="B178" s="10" t="s">
        <v>259</v>
      </c>
    </row>
    <row r="182" spans="2:2" ht="18">
      <c r="B182" s="8" t="s">
        <v>260</v>
      </c>
    </row>
    <row r="183" spans="2:2">
      <c r="B183" s="9"/>
    </row>
    <row r="184" spans="2:2">
      <c r="B184" s="10" t="s">
        <v>261</v>
      </c>
    </row>
    <row r="185" spans="2:2">
      <c r="B185" s="10" t="s">
        <v>262</v>
      </c>
    </row>
    <row r="186" spans="2:2">
      <c r="B186" s="10" t="s">
        <v>263</v>
      </c>
    </row>
    <row r="187" spans="2:2">
      <c r="B187" s="10" t="s">
        <v>264</v>
      </c>
    </row>
    <row r="188" spans="2:2">
      <c r="B188" s="10" t="s">
        <v>265</v>
      </c>
    </row>
    <row r="189" spans="2:2">
      <c r="B189" s="10" t="s">
        <v>266</v>
      </c>
    </row>
    <row r="190" spans="2:2">
      <c r="B190" s="10" t="s">
        <v>267</v>
      </c>
    </row>
    <row r="191" spans="2:2">
      <c r="B191" s="10" t="s">
        <v>268</v>
      </c>
    </row>
    <row r="192" spans="2:2">
      <c r="B192" s="10" t="s">
        <v>269</v>
      </c>
    </row>
    <row r="193" spans="2:2">
      <c r="B193" s="10" t="s">
        <v>270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7C6F-204E-4FA4-8F2A-BABBABFF2590}">
  <dimension ref="B2:X368"/>
  <sheetViews>
    <sheetView tabSelected="1" topLeftCell="A339" zoomScale="85" workbookViewId="0">
      <selection activeCell="F343" sqref="F343"/>
    </sheetView>
  </sheetViews>
  <sheetFormatPr defaultRowHeight="15"/>
  <cols>
    <col min="2" max="2" width="9.28515625" bestFit="1" customWidth="1"/>
    <col min="3" max="3" width="19.85546875" customWidth="1"/>
    <col min="4" max="4" width="9.28515625" bestFit="1" customWidth="1"/>
    <col min="6" max="6" width="9.28515625" bestFit="1" customWidth="1"/>
    <col min="7" max="7" width="17" customWidth="1"/>
    <col min="8" max="8" width="9.28515625" bestFit="1" customWidth="1"/>
    <col min="10" max="10" width="9.28515625" bestFit="1" customWidth="1"/>
    <col min="11" max="11" width="19.5703125" customWidth="1"/>
    <col min="12" max="12" width="14.42578125" bestFit="1" customWidth="1"/>
    <col min="13" max="13" width="9.28515625" bestFit="1" customWidth="1"/>
    <col min="15" max="15" width="14.7109375" customWidth="1"/>
  </cols>
  <sheetData>
    <row r="2" spans="2:24" ht="18">
      <c r="B2" s="8" t="s">
        <v>373</v>
      </c>
    </row>
    <row r="4" spans="2:24">
      <c r="B4" s="28" t="s">
        <v>130</v>
      </c>
      <c r="C4" s="28"/>
      <c r="D4" s="28"/>
      <c r="E4" s="28"/>
      <c r="F4" s="28"/>
      <c r="G4" s="28"/>
      <c r="H4" s="28"/>
      <c r="J4" s="28" t="s">
        <v>131</v>
      </c>
      <c r="K4" s="28"/>
      <c r="L4" s="28"/>
      <c r="M4" s="28"/>
      <c r="N4" s="28"/>
      <c r="O4" s="28"/>
      <c r="P4" s="28"/>
      <c r="R4" s="28" t="s">
        <v>132</v>
      </c>
      <c r="S4" s="28"/>
      <c r="T4" s="28"/>
      <c r="U4" s="28"/>
      <c r="V4" s="28"/>
      <c r="W4" s="28"/>
      <c r="X4" s="28"/>
    </row>
    <row r="5" spans="2:24">
      <c r="B5" s="28"/>
      <c r="C5" s="28"/>
      <c r="D5" s="28"/>
      <c r="E5" s="28"/>
      <c r="F5" s="28"/>
      <c r="G5" s="28"/>
      <c r="H5" s="28"/>
      <c r="J5" s="28"/>
      <c r="K5" s="28"/>
      <c r="L5" s="28"/>
      <c r="M5" s="28"/>
      <c r="N5" s="28"/>
      <c r="O5" s="28"/>
      <c r="P5" s="28"/>
      <c r="R5" s="28"/>
      <c r="S5" s="28"/>
      <c r="T5" s="28"/>
      <c r="U5" s="28"/>
      <c r="V5" s="28"/>
      <c r="W5" s="28"/>
      <c r="X5" s="28"/>
    </row>
    <row r="6" spans="2:24">
      <c r="B6" s="28"/>
      <c r="C6" s="28"/>
      <c r="D6" s="28"/>
      <c r="E6" s="28"/>
      <c r="F6" s="28"/>
      <c r="G6" s="28"/>
      <c r="H6" s="28"/>
      <c r="J6" s="28"/>
      <c r="K6" s="28"/>
      <c r="L6" s="28"/>
      <c r="M6" s="28"/>
      <c r="N6" s="28"/>
      <c r="O6" s="28"/>
      <c r="P6" s="28"/>
      <c r="R6" s="28"/>
      <c r="S6" s="28"/>
      <c r="T6" s="28"/>
      <c r="U6" s="28"/>
      <c r="V6" s="28"/>
      <c r="W6" s="28"/>
      <c r="X6" s="28"/>
    </row>
    <row r="8" spans="2:24">
      <c r="C8">
        <f>SUM(Dataset!J2:J501)</f>
        <v>37114105</v>
      </c>
      <c r="K8">
        <f>SUM(Dataset!M2:M501)</f>
        <v>3756</v>
      </c>
      <c r="S8">
        <f>SUM(Dataset!O2:O501)</f>
        <v>19885</v>
      </c>
    </row>
    <row r="11" spans="2:24">
      <c r="B11" s="28" t="s">
        <v>133</v>
      </c>
      <c r="C11" s="28"/>
      <c r="D11" s="28"/>
      <c r="E11" s="28"/>
      <c r="F11" s="28"/>
      <c r="G11" s="28"/>
      <c r="H11" s="28"/>
      <c r="J11" s="28" t="s">
        <v>134</v>
      </c>
      <c r="K11" s="28"/>
      <c r="L11" s="28"/>
      <c r="M11" s="28"/>
      <c r="N11" s="28"/>
      <c r="O11" s="28"/>
      <c r="P11" s="28"/>
      <c r="R11" s="28" t="s">
        <v>135</v>
      </c>
      <c r="S11" s="28"/>
      <c r="T11" s="28"/>
      <c r="U11" s="28"/>
      <c r="V11" s="28"/>
      <c r="W11" s="28"/>
      <c r="X11" s="28"/>
    </row>
    <row r="12" spans="2:24">
      <c r="B12" s="28"/>
      <c r="C12" s="28"/>
      <c r="D12" s="28"/>
      <c r="E12" s="28"/>
      <c r="F12" s="28"/>
      <c r="G12" s="28"/>
      <c r="H12" s="28"/>
      <c r="J12" s="28"/>
      <c r="K12" s="28"/>
      <c r="L12" s="28"/>
      <c r="M12" s="28"/>
      <c r="N12" s="28"/>
      <c r="O12" s="28"/>
      <c r="P12" s="28"/>
      <c r="R12" s="28"/>
      <c r="S12" s="28"/>
      <c r="T12" s="28"/>
      <c r="U12" s="28"/>
      <c r="V12" s="28"/>
      <c r="W12" s="28"/>
      <c r="X12" s="28"/>
    </row>
    <row r="13" spans="2:24">
      <c r="B13" s="28"/>
      <c r="C13" s="28"/>
      <c r="D13" s="28"/>
      <c r="E13" s="28"/>
      <c r="F13" s="28"/>
      <c r="G13" s="28"/>
      <c r="H13" s="28"/>
      <c r="J13" s="28"/>
      <c r="K13" s="28"/>
      <c r="L13" s="28"/>
      <c r="M13" s="28"/>
      <c r="N13" s="28"/>
      <c r="O13" s="28"/>
      <c r="P13" s="28"/>
      <c r="R13" s="28"/>
      <c r="S13" s="28"/>
      <c r="T13" s="28"/>
      <c r="U13" s="28"/>
      <c r="V13" s="28"/>
      <c r="W13" s="28"/>
      <c r="X13" s="28"/>
    </row>
    <row r="15" spans="2:24">
      <c r="C15">
        <f>SUM(Dataset!K2:K501)</f>
        <v>9826</v>
      </c>
      <c r="K15">
        <f>3*SUM(Dataset!A2:A501)</f>
        <v>375750</v>
      </c>
      <c r="S15">
        <f>SUM(Dataset!N2:N501)</f>
        <v>2522</v>
      </c>
    </row>
    <row r="17" spans="2:24">
      <c r="B17" s="28" t="s">
        <v>136</v>
      </c>
      <c r="C17" s="28"/>
      <c r="D17" s="28"/>
      <c r="E17" s="28"/>
      <c r="F17" s="28"/>
      <c r="G17" s="28"/>
      <c r="H17" s="28"/>
      <c r="J17" s="28" t="s">
        <v>137</v>
      </c>
      <c r="K17" s="28"/>
      <c r="L17" s="28"/>
      <c r="M17" s="28"/>
      <c r="N17" s="28"/>
      <c r="O17" s="28"/>
      <c r="P17" s="28"/>
      <c r="R17" s="28" t="s">
        <v>138</v>
      </c>
      <c r="S17" s="28"/>
      <c r="T17" s="28"/>
      <c r="U17" s="28"/>
      <c r="V17" s="28"/>
      <c r="W17" s="28"/>
      <c r="X17" s="28"/>
    </row>
    <row r="18" spans="2:24">
      <c r="B18" s="28"/>
      <c r="C18" s="28"/>
      <c r="D18" s="28"/>
      <c r="E18" s="28"/>
      <c r="F18" s="28"/>
      <c r="G18" s="28"/>
      <c r="H18" s="28"/>
      <c r="J18" s="28"/>
      <c r="K18" s="28"/>
      <c r="L18" s="28"/>
      <c r="M18" s="28"/>
      <c r="N18" s="28"/>
      <c r="O18" s="28"/>
      <c r="P18" s="28"/>
      <c r="R18" s="28"/>
      <c r="S18" s="28"/>
      <c r="T18" s="28"/>
      <c r="U18" s="28"/>
      <c r="V18" s="28"/>
      <c r="W18" s="28"/>
      <c r="X18" s="28"/>
    </row>
    <row r="19" spans="2:24">
      <c r="B19" s="28"/>
      <c r="C19" s="28"/>
      <c r="D19" s="28"/>
      <c r="E19" s="28"/>
      <c r="F19" s="28"/>
      <c r="G19" s="28"/>
      <c r="H19" s="28"/>
      <c r="J19" s="28"/>
      <c r="K19" s="28"/>
      <c r="L19" s="28"/>
      <c r="M19" s="28"/>
      <c r="N19" s="28"/>
      <c r="O19" s="28"/>
      <c r="P19" s="28"/>
      <c r="R19" s="28"/>
      <c r="S19" s="28"/>
      <c r="T19" s="28"/>
      <c r="U19" s="28"/>
      <c r="V19" s="28"/>
      <c r="W19" s="28"/>
      <c r="X19" s="28"/>
    </row>
    <row r="21" spans="2:24">
      <c r="C21">
        <f>SUM(Dataset!L2:L501)</f>
        <v>5237</v>
      </c>
      <c r="K21">
        <f>SUM(Dataset!J2:J501)</f>
        <v>37114105</v>
      </c>
      <c r="S21">
        <f>SUMIF(Dataset!B2:B501,"Marketing",Dataset!M2:M501)</f>
        <v>562</v>
      </c>
    </row>
    <row r="23" spans="2:24">
      <c r="B23" s="28" t="s">
        <v>139</v>
      </c>
      <c r="C23" s="28"/>
      <c r="D23" s="28"/>
      <c r="E23" s="28"/>
      <c r="F23" s="28"/>
      <c r="G23" s="28"/>
      <c r="H23" s="28"/>
    </row>
    <row r="24" spans="2:24">
      <c r="B24" s="28"/>
      <c r="C24" s="28"/>
      <c r="D24" s="28"/>
      <c r="E24" s="28"/>
      <c r="F24" s="28"/>
      <c r="G24" s="28"/>
      <c r="H24" s="28"/>
    </row>
    <row r="25" spans="2:24">
      <c r="B25" s="28"/>
      <c r="C25" s="28"/>
      <c r="D25" s="28"/>
      <c r="E25" s="28"/>
      <c r="F25" s="28"/>
      <c r="G25" s="28"/>
      <c r="H25" s="28"/>
    </row>
    <row r="27" spans="2:24">
      <c r="C27">
        <f>SUMIF(Dataset!M2:M501,"&gt;10",Dataset!O2:O501)</f>
        <v>5567</v>
      </c>
    </row>
    <row r="29" spans="2:24" ht="18">
      <c r="B29" s="8" t="s">
        <v>374</v>
      </c>
    </row>
    <row r="31" spans="2:24">
      <c r="B31" s="28" t="s">
        <v>141</v>
      </c>
      <c r="C31" s="28"/>
      <c r="D31" s="28"/>
      <c r="E31" s="28"/>
      <c r="F31" s="28"/>
      <c r="G31" s="28"/>
      <c r="H31" s="28"/>
      <c r="J31" s="28" t="s">
        <v>142</v>
      </c>
      <c r="K31" s="28"/>
      <c r="L31" s="28"/>
      <c r="M31" s="28"/>
      <c r="N31" s="28"/>
      <c r="O31" s="28"/>
      <c r="P31" s="28"/>
    </row>
    <row r="32" spans="2:24">
      <c r="B32" s="28"/>
      <c r="C32" s="28"/>
      <c r="D32" s="28"/>
      <c r="E32" s="28"/>
      <c r="F32" s="28"/>
      <c r="G32" s="28"/>
      <c r="H32" s="28"/>
      <c r="J32" s="28"/>
      <c r="K32" s="28"/>
      <c r="L32" s="28"/>
      <c r="M32" s="28"/>
      <c r="N32" s="28"/>
      <c r="O32" s="28"/>
      <c r="P32" s="28"/>
    </row>
    <row r="33" spans="2:16">
      <c r="B33" s="28"/>
      <c r="C33" s="28"/>
      <c r="D33" s="28"/>
      <c r="E33" s="28"/>
      <c r="F33" s="28"/>
      <c r="G33" s="28"/>
      <c r="H33" s="28"/>
      <c r="J33" s="28"/>
      <c r="K33" s="28"/>
      <c r="L33" s="28"/>
      <c r="M33" s="28"/>
      <c r="N33" s="28"/>
      <c r="O33" s="28"/>
      <c r="P33" s="28"/>
    </row>
    <row r="35" spans="2:16">
      <c r="C35">
        <f>SUMIF(Dataset!B2:B501,"Finance",Dataset!J2:J501)</f>
        <v>4536135</v>
      </c>
      <c r="K35">
        <f>SUMIF(Dataset!B2:B501,"Marketing",Dataset!M2:M501)</f>
        <v>562</v>
      </c>
    </row>
    <row r="38" spans="2:16">
      <c r="B38" s="28" t="s">
        <v>337</v>
      </c>
      <c r="C38" s="28"/>
      <c r="D38" s="28"/>
      <c r="E38" s="28"/>
      <c r="F38" s="28"/>
      <c r="G38" s="28"/>
      <c r="H38" s="28"/>
      <c r="J38" s="28" t="s">
        <v>144</v>
      </c>
      <c r="K38" s="28"/>
      <c r="L38" s="28"/>
      <c r="M38" s="28"/>
      <c r="N38" s="28"/>
      <c r="O38" s="28"/>
      <c r="P38" s="28"/>
    </row>
    <row r="39" spans="2:16">
      <c r="B39" s="28"/>
      <c r="C39" s="28"/>
      <c r="D39" s="28"/>
      <c r="E39" s="28"/>
      <c r="F39" s="28"/>
      <c r="G39" s="28"/>
      <c r="H39" s="28"/>
      <c r="J39" s="28"/>
      <c r="K39" s="28"/>
      <c r="L39" s="28"/>
      <c r="M39" s="28"/>
      <c r="N39" s="28"/>
      <c r="O39" s="28"/>
      <c r="P39" s="28"/>
    </row>
    <row r="40" spans="2:16">
      <c r="B40" s="28"/>
      <c r="C40" s="28"/>
      <c r="D40" s="28"/>
      <c r="E40" s="28"/>
      <c r="F40" s="28"/>
      <c r="G40" s="28"/>
      <c r="H40" s="28"/>
      <c r="J40" s="28"/>
      <c r="K40" s="28"/>
      <c r="L40" s="28"/>
      <c r="M40" s="28"/>
      <c r="N40" s="28"/>
      <c r="O40" s="28"/>
      <c r="P40" s="28"/>
    </row>
    <row r="42" spans="2:16">
      <c r="C42">
        <f>SUMIF(Dataset!N2:N501,"&gt;8",Dataset!J2:J501)</f>
        <v>4200949</v>
      </c>
      <c r="K42">
        <f>SUMIF(Dataset!G2:G501,"Intern",Dataset!M2:M501)</f>
        <v>1203</v>
      </c>
    </row>
    <row r="44" spans="2:16">
      <c r="B44" s="28" t="s">
        <v>145</v>
      </c>
      <c r="C44" s="28"/>
      <c r="D44" s="28"/>
      <c r="E44" s="28"/>
      <c r="F44" s="28"/>
      <c r="G44" s="28"/>
      <c r="H44" s="28"/>
      <c r="J44" s="28" t="s">
        <v>146</v>
      </c>
      <c r="K44" s="28"/>
      <c r="L44" s="28"/>
      <c r="M44" s="28"/>
      <c r="N44" s="28"/>
      <c r="O44" s="28"/>
      <c r="P44" s="28"/>
    </row>
    <row r="45" spans="2:16">
      <c r="B45" s="28"/>
      <c r="C45" s="28"/>
      <c r="D45" s="28"/>
      <c r="E45" s="28"/>
      <c r="F45" s="28"/>
      <c r="G45" s="28"/>
      <c r="H45" s="28"/>
      <c r="J45" s="28"/>
      <c r="K45" s="28"/>
      <c r="L45" s="28"/>
      <c r="M45" s="28"/>
      <c r="N45" s="28"/>
      <c r="O45" s="28"/>
      <c r="P45" s="28"/>
    </row>
    <row r="46" spans="2:16">
      <c r="B46" s="28"/>
      <c r="C46" s="28"/>
      <c r="D46" s="28"/>
      <c r="E46" s="28"/>
      <c r="F46" s="28"/>
      <c r="G46" s="28"/>
      <c r="H46" s="28"/>
      <c r="J46" s="28"/>
      <c r="K46" s="28"/>
      <c r="L46" s="28"/>
      <c r="M46" s="28"/>
      <c r="N46" s="28"/>
      <c r="O46" s="28"/>
      <c r="P46" s="28"/>
    </row>
    <row r="48" spans="2:16">
      <c r="C48">
        <f>SUMIF(Dataset!G2:G501,"Contract",Dataset!J2:J501)</f>
        <v>13251375</v>
      </c>
      <c r="K48">
        <f>SUMIF(Dataset!H2:H501,"Seattle",Dataset!O2:O501)</f>
        <v>3284</v>
      </c>
    </row>
    <row r="51" spans="2:16">
      <c r="B51" s="28" t="s">
        <v>147</v>
      </c>
      <c r="C51" s="28"/>
      <c r="D51" s="28"/>
      <c r="E51" s="28"/>
      <c r="F51" s="28"/>
      <c r="G51" s="28"/>
      <c r="H51" s="28"/>
      <c r="J51" s="28" t="s">
        <v>148</v>
      </c>
      <c r="K51" s="28"/>
      <c r="L51" s="28"/>
      <c r="M51" s="28"/>
      <c r="N51" s="28"/>
      <c r="O51" s="28"/>
      <c r="P51" s="28"/>
    </row>
    <row r="52" spans="2:16">
      <c r="B52" s="28"/>
      <c r="C52" s="28"/>
      <c r="D52" s="28"/>
      <c r="E52" s="28"/>
      <c r="F52" s="28"/>
      <c r="G52" s="28"/>
      <c r="H52" s="28"/>
      <c r="J52" s="28"/>
      <c r="K52" s="28"/>
      <c r="L52" s="28"/>
      <c r="M52" s="28"/>
      <c r="N52" s="28"/>
      <c r="O52" s="28"/>
      <c r="P52" s="28"/>
    </row>
    <row r="53" spans="2:16">
      <c r="B53" s="28"/>
      <c r="C53" s="28"/>
      <c r="D53" s="28"/>
      <c r="E53" s="28"/>
      <c r="F53" s="28"/>
      <c r="G53" s="28"/>
      <c r="H53" s="28"/>
      <c r="J53" s="28"/>
      <c r="K53" s="28"/>
      <c r="L53" s="28"/>
      <c r="M53" s="28"/>
      <c r="N53" s="28"/>
      <c r="O53" s="28"/>
      <c r="P53" s="28"/>
    </row>
    <row r="55" spans="2:16">
      <c r="C55">
        <f>SUMIFS(Dataset!J2:J501,Dataset!J2:J501,"&gt;70000",Dataset!K2:K501,"&lt;10")</f>
        <v>5759136</v>
      </c>
      <c r="K55">
        <f>SUMIF(Dataset!D2:D501,"Divorced",Dataset!J2:J501)</f>
        <v>9816750</v>
      </c>
    </row>
    <row r="57" spans="2:16">
      <c r="B57" s="28" t="s">
        <v>149</v>
      </c>
      <c r="C57" s="28"/>
      <c r="D57" s="28"/>
      <c r="E57" s="28"/>
      <c r="F57" s="28"/>
      <c r="G57" s="28"/>
      <c r="H57" s="28"/>
      <c r="J57" s="28" t="s">
        <v>150</v>
      </c>
      <c r="K57" s="28"/>
      <c r="L57" s="28"/>
      <c r="M57" s="28"/>
      <c r="N57" s="28"/>
      <c r="O57" s="28"/>
      <c r="P57" s="28"/>
    </row>
    <row r="58" spans="2:16">
      <c r="B58" s="28"/>
      <c r="C58" s="28"/>
      <c r="D58" s="28"/>
      <c r="E58" s="28"/>
      <c r="F58" s="28"/>
      <c r="G58" s="28"/>
      <c r="H58" s="28"/>
      <c r="J58" s="28"/>
      <c r="K58" s="28"/>
      <c r="L58" s="28"/>
      <c r="M58" s="28"/>
      <c r="N58" s="28"/>
      <c r="O58" s="28"/>
      <c r="P58" s="28"/>
    </row>
    <row r="59" spans="2:16">
      <c r="B59" s="28"/>
      <c r="C59" s="28"/>
      <c r="D59" s="28"/>
      <c r="E59" s="28"/>
      <c r="F59" s="28"/>
      <c r="G59" s="28"/>
      <c r="H59" s="28"/>
      <c r="J59" s="28"/>
      <c r="K59" s="28"/>
      <c r="L59" s="28"/>
      <c r="M59" s="28"/>
      <c r="N59" s="28"/>
      <c r="O59" s="28"/>
      <c r="P59" s="28"/>
    </row>
    <row r="61" spans="2:16">
      <c r="C61">
        <f>SUMIF(Dataset!D2:D501, "Single",Dataset!O2:O501)</f>
        <v>4924</v>
      </c>
      <c r="K61">
        <f>SUMIF(Dataset!C2:C501,"Other",Dataset!O2:O501)</f>
        <v>5741</v>
      </c>
    </row>
    <row r="64" spans="2:16" ht="18">
      <c r="B64" s="27" t="s">
        <v>375</v>
      </c>
      <c r="C64" s="27"/>
    </row>
    <row r="66" spans="2:16">
      <c r="B66" s="28" t="s">
        <v>152</v>
      </c>
      <c r="C66" s="28"/>
      <c r="D66" s="28"/>
      <c r="E66" s="28"/>
      <c r="F66" s="28"/>
      <c r="G66" s="28"/>
      <c r="H66" s="28"/>
      <c r="J66" s="28" t="s">
        <v>153</v>
      </c>
      <c r="K66" s="28"/>
      <c r="L66" s="28"/>
      <c r="M66" s="28"/>
      <c r="N66" s="28"/>
      <c r="O66" s="28"/>
      <c r="P66" s="28"/>
    </row>
    <row r="67" spans="2:16">
      <c r="B67" s="28"/>
      <c r="C67" s="28"/>
      <c r="D67" s="28"/>
      <c r="E67" s="28"/>
      <c r="F67" s="28"/>
      <c r="G67" s="28"/>
      <c r="H67" s="28"/>
      <c r="J67" s="28"/>
      <c r="K67" s="28"/>
      <c r="L67" s="28"/>
      <c r="M67" s="28"/>
      <c r="N67" s="28"/>
      <c r="O67" s="28"/>
      <c r="P67" s="28"/>
    </row>
    <row r="68" spans="2:16">
      <c r="B68" s="28"/>
      <c r="C68" s="28"/>
      <c r="D68" s="28"/>
      <c r="E68" s="28"/>
      <c r="F68" s="28"/>
      <c r="G68" s="28"/>
      <c r="H68" s="28"/>
      <c r="J68" s="28"/>
      <c r="K68" s="28"/>
      <c r="L68" s="28"/>
      <c r="M68" s="28"/>
      <c r="N68" s="28"/>
      <c r="O68" s="28"/>
      <c r="P68" s="28"/>
    </row>
    <row r="70" spans="2:16">
      <c r="C70">
        <f>SUMIFS(Dataset!J2:J501, Dataset!F2:F501, "Engineer", Dataset!D2:D501, "Married")</f>
        <v>920292</v>
      </c>
      <c r="K70">
        <f>SUMIFS(Dataset!J2:J501, Dataset!H2:H501, "Boston", Dataset!N2:N501, "&gt;=7")</f>
        <v>1638320</v>
      </c>
    </row>
    <row r="72" spans="2:16">
      <c r="B72" s="28" t="s">
        <v>154</v>
      </c>
      <c r="C72" s="28"/>
      <c r="D72" s="28"/>
      <c r="E72" s="28"/>
      <c r="F72" s="28"/>
      <c r="G72" s="28"/>
      <c r="H72" s="28"/>
      <c r="J72" s="28" t="s">
        <v>155</v>
      </c>
      <c r="K72" s="28"/>
      <c r="L72" s="28"/>
      <c r="M72" s="28"/>
      <c r="N72" s="28"/>
      <c r="O72" s="28"/>
      <c r="P72" s="28"/>
    </row>
    <row r="73" spans="2:16">
      <c r="B73" s="28"/>
      <c r="C73" s="28"/>
      <c r="D73" s="28"/>
      <c r="E73" s="28"/>
      <c r="F73" s="28"/>
      <c r="G73" s="28"/>
      <c r="H73" s="28"/>
      <c r="J73" s="28"/>
      <c r="K73" s="28"/>
      <c r="L73" s="28"/>
      <c r="M73" s="28"/>
      <c r="N73" s="28"/>
      <c r="O73" s="28"/>
      <c r="P73" s="28"/>
    </row>
    <row r="74" spans="2:16">
      <c r="B74" s="28"/>
      <c r="C74" s="28"/>
      <c r="D74" s="28"/>
      <c r="E74" s="28"/>
      <c r="F74" s="28"/>
      <c r="G74" s="28"/>
      <c r="H74" s="28"/>
      <c r="J74" s="28"/>
      <c r="K74" s="28"/>
      <c r="L74" s="28"/>
      <c r="M74" s="28"/>
      <c r="N74" s="28"/>
      <c r="O74" s="28"/>
      <c r="P74" s="28"/>
    </row>
    <row r="76" spans="2:16">
      <c r="C76">
        <f>SUMIFS(Dataset!M2:M501, Dataset!B2:B501, "Finance", Dataset!E2:E501, "PhD")</f>
        <v>80</v>
      </c>
      <c r="K76">
        <f>SUMIFS(Dataset!O2:O501, Dataset!H2:H501, "Austin", Dataset!G2:G501, "Permanent")</f>
        <v>853</v>
      </c>
    </row>
    <row r="78" spans="2:16">
      <c r="B78" s="28" t="s">
        <v>156</v>
      </c>
      <c r="C78" s="28"/>
      <c r="D78" s="28"/>
      <c r="E78" s="28"/>
      <c r="F78" s="28"/>
      <c r="G78" s="28"/>
      <c r="H78" s="28"/>
      <c r="J78" s="28" t="s">
        <v>157</v>
      </c>
      <c r="K78" s="28"/>
      <c r="L78" s="28"/>
      <c r="M78" s="28"/>
      <c r="N78" s="28"/>
      <c r="O78" s="28"/>
      <c r="P78" s="28"/>
    </row>
    <row r="79" spans="2:16">
      <c r="B79" s="28"/>
      <c r="C79" s="28"/>
      <c r="D79" s="28"/>
      <c r="E79" s="28"/>
      <c r="F79" s="28"/>
      <c r="G79" s="28"/>
      <c r="H79" s="28"/>
      <c r="J79" s="28"/>
      <c r="K79" s="28"/>
      <c r="L79" s="28"/>
      <c r="M79" s="28"/>
      <c r="N79" s="28"/>
      <c r="O79" s="28"/>
      <c r="P79" s="28"/>
    </row>
    <row r="80" spans="2:16">
      <c r="B80" s="28"/>
      <c r="C80" s="28"/>
      <c r="D80" s="28"/>
      <c r="E80" s="28"/>
      <c r="F80" s="28"/>
      <c r="G80" s="28"/>
      <c r="H80" s="28"/>
      <c r="J80" s="28"/>
      <c r="K80" s="28"/>
      <c r="L80" s="28"/>
      <c r="M80" s="28"/>
      <c r="N80" s="28"/>
      <c r="O80" s="28"/>
      <c r="P80" s="28"/>
    </row>
    <row r="82" spans="2:16">
      <c r="C82">
        <f>SUMIFS(Dataset!J2:J501, Dataset!F2:F501, "Manager", Dataset!K2:K501, "&gt;10")</f>
        <v>3610909</v>
      </c>
      <c r="K82">
        <f>SUMIFS(Dataset!O2:O501, Dataset!G2:G501, "Intern", Dataset!N2:N501, "&gt;=5")</f>
        <v>3612</v>
      </c>
    </row>
    <row r="84" spans="2:16">
      <c r="B84" s="28" t="s">
        <v>158</v>
      </c>
      <c r="C84" s="28"/>
      <c r="D84" s="28"/>
      <c r="E84" s="28"/>
      <c r="F84" s="28"/>
      <c r="G84" s="28"/>
      <c r="H84" s="28"/>
      <c r="J84" s="28" t="s">
        <v>159</v>
      </c>
      <c r="K84" s="28"/>
      <c r="L84" s="28"/>
      <c r="M84" s="28"/>
      <c r="N84" s="28"/>
      <c r="O84" s="28"/>
      <c r="P84" s="28"/>
    </row>
    <row r="85" spans="2:16">
      <c r="B85" s="28"/>
      <c r="C85" s="28"/>
      <c r="D85" s="28"/>
      <c r="E85" s="28"/>
      <c r="F85" s="28"/>
      <c r="G85" s="28"/>
      <c r="H85" s="28"/>
      <c r="J85" s="28"/>
      <c r="K85" s="28"/>
      <c r="L85" s="28"/>
      <c r="M85" s="28"/>
      <c r="N85" s="28"/>
      <c r="O85" s="28"/>
      <c r="P85" s="28"/>
    </row>
    <row r="86" spans="2:16">
      <c r="B86" s="28"/>
      <c r="C86" s="28"/>
      <c r="D86" s="28"/>
      <c r="E86" s="28"/>
      <c r="F86" s="28"/>
      <c r="G86" s="28"/>
      <c r="H86" s="28"/>
      <c r="J86" s="28"/>
      <c r="K86" s="28"/>
      <c r="L86" s="28"/>
      <c r="M86" s="28"/>
      <c r="N86" s="28"/>
      <c r="O86" s="28"/>
      <c r="P86" s="28"/>
    </row>
    <row r="88" spans="2:16">
      <c r="C88">
        <f>SUMIFS(Dataset!J2:J501, Dataset!G2:G501, "Permanent", Dataset!I2:I501, "&gt;40")</f>
        <v>6890080</v>
      </c>
      <c r="K88">
        <f>SUMIFS(Dataset!M2:M501, Dataset!H2:H501, "Seattle", Dataset!D2:D501, "Married")</f>
        <v>197</v>
      </c>
    </row>
    <row r="90" spans="2:16">
      <c r="B90" s="28" t="s">
        <v>160</v>
      </c>
      <c r="C90" s="28"/>
      <c r="D90" s="28"/>
      <c r="E90" s="28"/>
      <c r="F90" s="28"/>
      <c r="G90" s="28"/>
      <c r="H90" s="28"/>
      <c r="J90" s="28" t="s">
        <v>161</v>
      </c>
      <c r="K90" s="28"/>
      <c r="L90" s="28"/>
      <c r="M90" s="28"/>
      <c r="N90" s="28"/>
      <c r="O90" s="28"/>
      <c r="P90" s="28"/>
    </row>
    <row r="91" spans="2:16">
      <c r="B91" s="28"/>
      <c r="C91" s="28"/>
      <c r="D91" s="28"/>
      <c r="E91" s="28"/>
      <c r="F91" s="28"/>
      <c r="G91" s="28"/>
      <c r="H91" s="28"/>
      <c r="J91" s="28"/>
      <c r="K91" s="28"/>
      <c r="L91" s="28"/>
      <c r="M91" s="28"/>
      <c r="N91" s="28"/>
      <c r="O91" s="28"/>
      <c r="P91" s="28"/>
    </row>
    <row r="92" spans="2:16">
      <c r="B92" s="28"/>
      <c r="C92" s="28"/>
      <c r="D92" s="28"/>
      <c r="E92" s="28"/>
      <c r="F92" s="28"/>
      <c r="G92" s="28"/>
      <c r="H92" s="28"/>
      <c r="J92" s="28"/>
      <c r="K92" s="28"/>
      <c r="L92" s="28"/>
      <c r="M92" s="28"/>
      <c r="N92" s="28"/>
      <c r="O92" s="28"/>
      <c r="P92" s="28"/>
    </row>
    <row r="94" spans="2:16">
      <c r="C94">
        <f>SUMIFS(Dataset!J2:J501, Dataset!K2:K501, "&lt;15", Dataset!N2:N501, "&gt;7")</f>
        <v>2288142</v>
      </c>
      <c r="K94">
        <f>SUMIFS(Dataset!M2:M501, Dataset!B2:B501, "Marketing", Dataset!F2:F501, "Developer")</f>
        <v>111</v>
      </c>
    </row>
    <row r="97" spans="2:16" ht="18">
      <c r="B97" s="27" t="s">
        <v>376</v>
      </c>
      <c r="C97" s="27"/>
      <c r="D97" s="27"/>
    </row>
    <row r="99" spans="2:16">
      <c r="B99" s="28" t="s">
        <v>163</v>
      </c>
      <c r="C99" s="28"/>
      <c r="D99" s="28"/>
      <c r="E99" s="28"/>
      <c r="F99" s="28"/>
      <c r="G99" s="28"/>
      <c r="H99" s="28"/>
      <c r="J99" s="28" t="s">
        <v>164</v>
      </c>
      <c r="K99" s="28"/>
      <c r="L99" s="28"/>
      <c r="M99" s="28"/>
      <c r="N99" s="28"/>
      <c r="O99" s="28"/>
      <c r="P99" s="28"/>
    </row>
    <row r="100" spans="2:16">
      <c r="B100" s="28"/>
      <c r="C100" s="28"/>
      <c r="D100" s="28"/>
      <c r="E100" s="28"/>
      <c r="F100" s="28"/>
      <c r="G100" s="28"/>
      <c r="H100" s="28"/>
      <c r="J100" s="28"/>
      <c r="K100" s="28"/>
      <c r="L100" s="28"/>
      <c r="M100" s="28"/>
      <c r="N100" s="28"/>
      <c r="O100" s="28"/>
      <c r="P100" s="28"/>
    </row>
    <row r="101" spans="2:16">
      <c r="B101" s="28"/>
      <c r="C101" s="28"/>
      <c r="D101" s="28"/>
      <c r="E101" s="28"/>
      <c r="F101" s="28"/>
      <c r="G101" s="28"/>
      <c r="H101" s="28"/>
      <c r="J101" s="28"/>
      <c r="K101" s="28"/>
      <c r="L101" s="28"/>
      <c r="M101" s="28"/>
      <c r="N101" s="28"/>
      <c r="O101" s="28"/>
      <c r="P101" s="28"/>
    </row>
    <row r="103" spans="2:16">
      <c r="C103">
        <f>SUMPRODUCT(Dataset!J2:J501, Dataset!M2:M501)</f>
        <v>276898577</v>
      </c>
      <c r="K103">
        <f>SUMPRODUCT(Dataset!O2:O501, Dataset!N2:N501)</f>
        <v>100719</v>
      </c>
    </row>
    <row r="105" spans="2:16">
      <c r="B105" s="28" t="s">
        <v>165</v>
      </c>
      <c r="C105" s="28"/>
      <c r="D105" s="28"/>
      <c r="E105" s="28"/>
      <c r="F105" s="28"/>
      <c r="G105" s="28"/>
      <c r="H105" s="28"/>
      <c r="J105" s="28" t="s">
        <v>166</v>
      </c>
      <c r="K105" s="28"/>
      <c r="L105" s="28"/>
      <c r="M105" s="28"/>
      <c r="N105" s="28"/>
      <c r="O105" s="28"/>
      <c r="P105" s="28"/>
    </row>
    <row r="106" spans="2:16">
      <c r="B106" s="28"/>
      <c r="C106" s="28"/>
      <c r="D106" s="28"/>
      <c r="E106" s="28"/>
      <c r="F106" s="28"/>
      <c r="G106" s="28"/>
      <c r="H106" s="28"/>
      <c r="J106" s="28"/>
      <c r="K106" s="28"/>
      <c r="L106" s="28"/>
      <c r="M106" s="28"/>
      <c r="N106" s="28"/>
      <c r="O106" s="28"/>
      <c r="P106" s="28"/>
    </row>
    <row r="107" spans="2:16">
      <c r="B107" s="28"/>
      <c r="C107" s="28"/>
      <c r="D107" s="28"/>
      <c r="E107" s="28"/>
      <c r="F107" s="28"/>
      <c r="G107" s="28"/>
      <c r="H107" s="28"/>
      <c r="J107" s="28"/>
      <c r="K107" s="28"/>
      <c r="L107" s="28"/>
      <c r="M107" s="28"/>
      <c r="N107" s="28"/>
      <c r="O107" s="28"/>
      <c r="P107" s="28"/>
    </row>
    <row r="109" spans="2:16">
      <c r="C109">
        <f>SUMPRODUCT(Dataset!I2:I501, Dataset!J2:J501)</f>
        <v>1604709851</v>
      </c>
      <c r="K109">
        <f>SUMPRODUCT(Dataset!K2:K501, Dataset!M2:M501)</f>
        <v>73947</v>
      </c>
    </row>
    <row r="111" spans="2:16">
      <c r="B111" s="28" t="s">
        <v>167</v>
      </c>
      <c r="C111" s="28"/>
      <c r="D111" s="28"/>
      <c r="E111" s="28"/>
      <c r="F111" s="28"/>
      <c r="G111" s="28"/>
      <c r="H111" s="28"/>
      <c r="J111" s="28" t="s">
        <v>168</v>
      </c>
      <c r="K111" s="28"/>
      <c r="L111" s="28"/>
      <c r="M111" s="28"/>
      <c r="N111" s="28"/>
      <c r="O111" s="28"/>
      <c r="P111" s="28"/>
    </row>
    <row r="112" spans="2:16">
      <c r="B112" s="28"/>
      <c r="C112" s="28"/>
      <c r="D112" s="28"/>
      <c r="E112" s="28"/>
      <c r="F112" s="28"/>
      <c r="G112" s="28"/>
      <c r="H112" s="28"/>
      <c r="J112" s="28"/>
      <c r="K112" s="28"/>
      <c r="L112" s="28"/>
      <c r="M112" s="28"/>
      <c r="N112" s="28"/>
      <c r="O112" s="28"/>
      <c r="P112" s="28"/>
    </row>
    <row r="113" spans="2:16">
      <c r="B113" s="28"/>
      <c r="C113" s="28"/>
      <c r="D113" s="28"/>
      <c r="E113" s="28"/>
      <c r="F113" s="28"/>
      <c r="G113" s="28"/>
      <c r="H113" s="28"/>
      <c r="J113" s="28"/>
      <c r="K113" s="28"/>
      <c r="L113" s="28"/>
      <c r="M113" s="28"/>
      <c r="N113" s="28"/>
      <c r="O113" s="28"/>
      <c r="P113" s="28"/>
    </row>
    <row r="115" spans="2:16">
      <c r="C115">
        <f>SUMPRODUCT(Dataset!N2:N501, Dataset!O2:O501)</f>
        <v>100719</v>
      </c>
      <c r="K115">
        <f>SUMPRODUCT(Dataset!J2:J501, Dataset!K2:K501)</f>
        <v>743409097</v>
      </c>
    </row>
    <row r="117" spans="2:16">
      <c r="B117" s="28" t="s">
        <v>169</v>
      </c>
      <c r="C117" s="28"/>
      <c r="D117" s="28"/>
      <c r="E117" s="28"/>
      <c r="F117" s="28"/>
      <c r="G117" s="28"/>
      <c r="H117" s="28"/>
      <c r="J117" s="28" t="s">
        <v>170</v>
      </c>
      <c r="K117" s="28"/>
      <c r="L117" s="28"/>
      <c r="M117" s="28"/>
      <c r="N117" s="28"/>
      <c r="O117" s="28"/>
      <c r="P117" s="28"/>
    </row>
    <row r="118" spans="2:16">
      <c r="B118" s="28"/>
      <c r="C118" s="28"/>
      <c r="D118" s="28"/>
      <c r="E118" s="28"/>
      <c r="F118" s="28"/>
      <c r="G118" s="28"/>
      <c r="H118" s="28"/>
      <c r="J118" s="28"/>
      <c r="K118" s="28"/>
      <c r="L118" s="28"/>
      <c r="M118" s="28"/>
      <c r="N118" s="28"/>
      <c r="O118" s="28"/>
      <c r="P118" s="28"/>
    </row>
    <row r="119" spans="2:16">
      <c r="B119" s="28"/>
      <c r="C119" s="28"/>
      <c r="D119" s="28"/>
      <c r="E119" s="28"/>
      <c r="F119" s="28"/>
      <c r="G119" s="28"/>
      <c r="H119" s="28"/>
      <c r="J119" s="28"/>
      <c r="K119" s="28"/>
      <c r="L119" s="28"/>
      <c r="M119" s="28"/>
      <c r="N119" s="28"/>
      <c r="O119" s="28"/>
      <c r="P119" s="28"/>
    </row>
    <row r="121" spans="2:16">
      <c r="C121">
        <f>SUMPRODUCT(Dataset!J2:J501,Dataset!P2:P501)</f>
        <v>70092932</v>
      </c>
      <c r="K121">
        <f>SUMPRODUCT(Dataset!J2:J501,Dataset!Q2:Q501)</f>
        <v>91266531</v>
      </c>
    </row>
    <row r="123" spans="2:16">
      <c r="B123" s="28" t="s">
        <v>171</v>
      </c>
      <c r="C123" s="28"/>
      <c r="D123" s="28"/>
      <c r="E123" s="28"/>
      <c r="F123" s="28"/>
      <c r="G123" s="28"/>
      <c r="H123" s="28"/>
      <c r="J123" s="28" t="s">
        <v>172</v>
      </c>
      <c r="K123" s="28"/>
      <c r="L123" s="28"/>
      <c r="M123" s="28"/>
      <c r="N123" s="28"/>
      <c r="O123" s="28"/>
      <c r="P123" s="28"/>
    </row>
    <row r="124" spans="2:16">
      <c r="B124" s="28"/>
      <c r="C124" s="28"/>
      <c r="D124" s="28"/>
      <c r="E124" s="28"/>
      <c r="F124" s="28"/>
      <c r="G124" s="28"/>
      <c r="H124" s="28"/>
      <c r="J124" s="28"/>
      <c r="K124" s="28"/>
      <c r="L124" s="28"/>
      <c r="M124" s="28"/>
      <c r="N124" s="28"/>
      <c r="O124" s="28"/>
      <c r="P124" s="28"/>
    </row>
    <row r="125" spans="2:16">
      <c r="B125" s="28"/>
      <c r="C125" s="28"/>
      <c r="D125" s="28"/>
      <c r="E125" s="28"/>
      <c r="F125" s="28"/>
      <c r="G125" s="28"/>
      <c r="H125" s="28"/>
      <c r="J125" s="28"/>
      <c r="K125" s="28"/>
      <c r="L125" s="28"/>
      <c r="M125" s="28"/>
      <c r="N125" s="28"/>
      <c r="O125" s="28"/>
      <c r="P125" s="28"/>
    </row>
    <row r="127" spans="2:16">
      <c r="C127">
        <f>SUMPRODUCT(Dataset!N2:N501, Dataset!M2:M501)</f>
        <v>18723</v>
      </c>
      <c r="K127">
        <f>SUMPRODUCT(Dataset!K2:K501, Dataset!O2:O501)</f>
        <v>392736</v>
      </c>
    </row>
    <row r="129" spans="2:16" ht="18">
      <c r="B129" s="27" t="s">
        <v>379</v>
      </c>
      <c r="C129" s="27"/>
    </row>
    <row r="131" spans="2:16">
      <c r="B131" s="28" t="s">
        <v>174</v>
      </c>
      <c r="C131" s="28"/>
      <c r="D131" s="28"/>
      <c r="E131" s="28"/>
      <c r="F131" s="28"/>
      <c r="G131" s="28"/>
      <c r="H131" s="28"/>
      <c r="J131" s="28" t="s">
        <v>175</v>
      </c>
      <c r="K131" s="28"/>
      <c r="L131" s="28"/>
      <c r="M131" s="28"/>
      <c r="N131" s="28"/>
      <c r="O131" s="28"/>
      <c r="P131" s="28"/>
    </row>
    <row r="132" spans="2:16">
      <c r="B132" s="28"/>
      <c r="C132" s="28"/>
      <c r="D132" s="28"/>
      <c r="E132" s="28"/>
      <c r="F132" s="28"/>
      <c r="G132" s="28"/>
      <c r="H132" s="28"/>
      <c r="J132" s="28"/>
      <c r="K132" s="28"/>
      <c r="L132" s="28"/>
      <c r="M132" s="28"/>
      <c r="N132" s="28"/>
      <c r="O132" s="28"/>
      <c r="P132" s="28"/>
    </row>
    <row r="133" spans="2:16">
      <c r="B133" s="28"/>
      <c r="C133" s="28"/>
      <c r="D133" s="28"/>
      <c r="E133" s="28"/>
      <c r="F133" s="28"/>
      <c r="G133" s="28"/>
      <c r="H133" s="28"/>
      <c r="J133" s="28"/>
      <c r="K133" s="28"/>
      <c r="L133" s="28"/>
      <c r="M133" s="28"/>
      <c r="N133" s="28"/>
      <c r="O133" s="28"/>
      <c r="P133" s="28"/>
    </row>
    <row r="135" spans="2:16">
      <c r="C135">
        <f>COUNT(Dataset!A2:A501)</f>
        <v>500</v>
      </c>
      <c r="K135" cm="1">
        <f t="array" ref="K135">COUNT(IF(Dataset!H2:H501="Austin",1))</f>
        <v>61</v>
      </c>
    </row>
    <row r="137" spans="2:16">
      <c r="B137" s="28" t="s">
        <v>176</v>
      </c>
      <c r="C137" s="28"/>
      <c r="D137" s="28"/>
      <c r="E137" s="28"/>
      <c r="F137" s="28"/>
      <c r="G137" s="28"/>
      <c r="H137" s="28"/>
      <c r="J137" s="28" t="s">
        <v>177</v>
      </c>
      <c r="K137" s="28"/>
      <c r="L137" s="28"/>
      <c r="M137" s="28"/>
      <c r="N137" s="28"/>
      <c r="O137" s="28"/>
      <c r="P137" s="28"/>
    </row>
    <row r="138" spans="2:16">
      <c r="B138" s="28"/>
      <c r="C138" s="28"/>
      <c r="D138" s="28"/>
      <c r="E138" s="28"/>
      <c r="F138" s="28"/>
      <c r="G138" s="28"/>
      <c r="H138" s="28"/>
      <c r="J138" s="28"/>
      <c r="K138" s="28"/>
      <c r="L138" s="28"/>
      <c r="M138" s="28"/>
      <c r="N138" s="28"/>
      <c r="O138" s="28"/>
      <c r="P138" s="28"/>
    </row>
    <row r="139" spans="2:16">
      <c r="B139" s="28"/>
      <c r="C139" s="28"/>
      <c r="D139" s="28"/>
      <c r="E139" s="28"/>
      <c r="F139" s="28"/>
      <c r="G139" s="28"/>
      <c r="H139" s="28"/>
      <c r="J139" s="28"/>
      <c r="K139" s="28"/>
      <c r="L139" s="28"/>
      <c r="M139" s="28"/>
      <c r="N139" s="28"/>
      <c r="O139" s="28"/>
      <c r="P139" s="28"/>
    </row>
    <row r="141" spans="2:16">
      <c r="C141" cm="1">
        <f t="array" ref="C141">COUNT(IF(Dataset!G2:G501="Permanent", 1))</f>
        <v>168</v>
      </c>
      <c r="K141" cm="1">
        <f t="array" ref="K141">COUNT(IF(Dataset!G2:G501="Contract", 1))</f>
        <v>178</v>
      </c>
    </row>
    <row r="143" spans="2:16">
      <c r="B143" s="28" t="s">
        <v>178</v>
      </c>
      <c r="C143" s="28"/>
      <c r="D143" s="28"/>
      <c r="E143" s="28"/>
      <c r="F143" s="28"/>
      <c r="G143" s="28"/>
      <c r="H143" s="28"/>
      <c r="J143" s="28" t="s">
        <v>179</v>
      </c>
      <c r="K143" s="28"/>
      <c r="L143" s="28"/>
      <c r="M143" s="28"/>
      <c r="N143" s="28"/>
      <c r="O143" s="28"/>
      <c r="P143" s="28"/>
    </row>
    <row r="144" spans="2:16">
      <c r="B144" s="28"/>
      <c r="C144" s="28"/>
      <c r="D144" s="28"/>
      <c r="E144" s="28"/>
      <c r="F144" s="28"/>
      <c r="G144" s="28"/>
      <c r="H144" s="28"/>
      <c r="J144" s="28"/>
      <c r="K144" s="28"/>
      <c r="L144" s="28"/>
      <c r="M144" s="28"/>
      <c r="N144" s="28"/>
      <c r="O144" s="28"/>
      <c r="P144" s="28"/>
    </row>
    <row r="145" spans="2:16">
      <c r="B145" s="28"/>
      <c r="C145" s="28"/>
      <c r="D145" s="28"/>
      <c r="E145" s="28"/>
      <c r="F145" s="28"/>
      <c r="G145" s="28"/>
      <c r="H145" s="28"/>
      <c r="J145" s="28"/>
      <c r="K145" s="28"/>
      <c r="L145" s="28"/>
      <c r="M145" s="28"/>
      <c r="N145" s="28"/>
      <c r="O145" s="28"/>
      <c r="P145" s="28"/>
    </row>
    <row r="147" spans="2:16">
      <c r="C147" cm="1">
        <f t="array" ref="C147">COUNT(IF(Dataset!N2:N501&gt;=8, 1))</f>
        <v>97</v>
      </c>
      <c r="K147" cm="1">
        <f t="array" ref="K147">COUNT(IF(Dataset!F2:F501="Manager", 1))</f>
        <v>67</v>
      </c>
    </row>
    <row r="149" spans="2:16">
      <c r="B149" s="28" t="s">
        <v>180</v>
      </c>
      <c r="C149" s="28"/>
      <c r="D149" s="28"/>
      <c r="E149" s="28"/>
      <c r="F149" s="28"/>
      <c r="G149" s="28"/>
      <c r="H149" s="28"/>
      <c r="J149" s="28" t="s">
        <v>181</v>
      </c>
      <c r="K149" s="28"/>
      <c r="L149" s="28"/>
      <c r="M149" s="28"/>
      <c r="N149" s="28"/>
      <c r="O149" s="28"/>
      <c r="P149" s="28"/>
    </row>
    <row r="150" spans="2:16">
      <c r="B150" s="28"/>
      <c r="C150" s="28"/>
      <c r="D150" s="28"/>
      <c r="E150" s="28"/>
      <c r="F150" s="28"/>
      <c r="G150" s="28"/>
      <c r="H150" s="28"/>
      <c r="J150" s="28"/>
      <c r="K150" s="28"/>
      <c r="L150" s="28"/>
      <c r="M150" s="28"/>
      <c r="N150" s="28"/>
      <c r="O150" s="28"/>
      <c r="P150" s="28"/>
    </row>
    <row r="151" spans="2:16">
      <c r="B151" s="28"/>
      <c r="C151" s="28"/>
      <c r="D151" s="28"/>
      <c r="E151" s="28"/>
      <c r="F151" s="28"/>
      <c r="G151" s="28"/>
      <c r="H151" s="28"/>
      <c r="J151" s="28"/>
      <c r="K151" s="28"/>
      <c r="L151" s="28"/>
      <c r="M151" s="28"/>
      <c r="N151" s="28"/>
      <c r="O151" s="28"/>
      <c r="P151" s="28"/>
    </row>
    <row r="153" spans="2:16">
      <c r="C153" cm="1">
        <f t="array" ref="C153">COUNT(IF(Dataset!G2:G501="Intern", 1))</f>
        <v>154</v>
      </c>
      <c r="K153" cm="1">
        <f t="array" ref="K153">COUNT(IF(Dataset!D2:D501="Divorced", 1))</f>
        <v>135</v>
      </c>
    </row>
    <row r="155" spans="2:16">
      <c r="B155" s="28" t="s">
        <v>182</v>
      </c>
      <c r="C155" s="28"/>
      <c r="D155" s="28"/>
      <c r="E155" s="28"/>
      <c r="F155" s="28"/>
      <c r="G155" s="28"/>
      <c r="H155" s="28"/>
      <c r="J155" s="28" t="s">
        <v>183</v>
      </c>
      <c r="K155" s="28"/>
      <c r="L155" s="28"/>
      <c r="M155" s="28"/>
      <c r="N155" s="28"/>
      <c r="O155" s="28"/>
      <c r="P155" s="28"/>
    </row>
    <row r="156" spans="2:16">
      <c r="B156" s="28"/>
      <c r="C156" s="28"/>
      <c r="D156" s="28"/>
      <c r="E156" s="28"/>
      <c r="F156" s="28"/>
      <c r="G156" s="28"/>
      <c r="H156" s="28"/>
      <c r="J156" s="28"/>
      <c r="K156" s="28"/>
      <c r="L156" s="28"/>
      <c r="M156" s="28"/>
      <c r="N156" s="28"/>
      <c r="O156" s="28"/>
      <c r="P156" s="28"/>
    </row>
    <row r="157" spans="2:16">
      <c r="B157" s="28"/>
      <c r="C157" s="28"/>
      <c r="D157" s="28"/>
      <c r="E157" s="28"/>
      <c r="F157" s="28"/>
      <c r="G157" s="28"/>
      <c r="H157" s="28"/>
      <c r="J157" s="28"/>
      <c r="K157" s="28"/>
      <c r="L157" s="28"/>
      <c r="M157" s="28"/>
      <c r="N157" s="28"/>
      <c r="O157" s="28"/>
      <c r="P157" s="28"/>
    </row>
    <row r="159" spans="2:16">
      <c r="C159" cm="1">
        <f t="array" ref="C159">COUNT(IF(Dataset!E2:E501="Master", 1))</f>
        <v>129</v>
      </c>
      <c r="K159" cm="1">
        <f t="array" ref="K159">COUNT(IF(Dataset!B2:B501="Finance", 1))</f>
        <v>57</v>
      </c>
    </row>
    <row r="162" spans="2:16" ht="18">
      <c r="B162" s="27" t="s">
        <v>380</v>
      </c>
      <c r="C162" s="27"/>
    </row>
    <row r="164" spans="2:16">
      <c r="B164" s="28" t="s">
        <v>185</v>
      </c>
      <c r="C164" s="28"/>
      <c r="D164" s="28"/>
      <c r="E164" s="28"/>
      <c r="F164" s="28"/>
      <c r="G164" s="28"/>
      <c r="H164" s="28"/>
      <c r="J164" s="28" t="s">
        <v>186</v>
      </c>
      <c r="K164" s="28"/>
      <c r="L164" s="28"/>
      <c r="M164" s="28"/>
      <c r="N164" s="28"/>
      <c r="O164" s="28"/>
      <c r="P164" s="28"/>
    </row>
    <row r="165" spans="2:16">
      <c r="B165" s="28"/>
      <c r="C165" s="28"/>
      <c r="D165" s="28"/>
      <c r="E165" s="28"/>
      <c r="F165" s="28"/>
      <c r="G165" s="28"/>
      <c r="H165" s="28"/>
      <c r="J165" s="28"/>
      <c r="K165" s="28"/>
      <c r="L165" s="28"/>
      <c r="M165" s="28"/>
      <c r="N165" s="28"/>
      <c r="O165" s="28"/>
      <c r="P165" s="28"/>
    </row>
    <row r="166" spans="2:16">
      <c r="B166" s="28"/>
      <c r="C166" s="28"/>
      <c r="D166" s="28"/>
      <c r="E166" s="28"/>
      <c r="F166" s="28"/>
      <c r="G166" s="28"/>
      <c r="H166" s="28"/>
      <c r="J166" s="28"/>
      <c r="K166" s="28"/>
      <c r="L166" s="28"/>
      <c r="M166" s="28"/>
      <c r="N166" s="28"/>
      <c r="O166" s="28"/>
      <c r="P166" s="28"/>
    </row>
    <row r="168" spans="2:16">
      <c r="C168">
        <f>COUNTA(Dataset!A2:A501)</f>
        <v>500</v>
      </c>
      <c r="K168">
        <f>COUNTA(Dataset!F2:F501)</f>
        <v>500</v>
      </c>
    </row>
    <row r="170" spans="2:16">
      <c r="B170" s="28" t="s">
        <v>187</v>
      </c>
      <c r="C170" s="28"/>
      <c r="D170" s="28"/>
      <c r="E170" s="28"/>
      <c r="F170" s="28"/>
      <c r="G170" s="28"/>
      <c r="H170" s="28"/>
      <c r="J170" s="28" t="s">
        <v>188</v>
      </c>
      <c r="K170" s="28"/>
      <c r="L170" s="28"/>
      <c r="M170" s="28"/>
      <c r="N170" s="28"/>
      <c r="O170" s="28"/>
      <c r="P170" s="28"/>
    </row>
    <row r="171" spans="2:16">
      <c r="B171" s="28"/>
      <c r="C171" s="28"/>
      <c r="D171" s="28"/>
      <c r="E171" s="28"/>
      <c r="F171" s="28"/>
      <c r="G171" s="28"/>
      <c r="H171" s="28"/>
      <c r="J171" s="28"/>
      <c r="K171" s="28"/>
      <c r="L171" s="28"/>
      <c r="M171" s="28"/>
      <c r="N171" s="28"/>
      <c r="O171" s="28"/>
      <c r="P171" s="28"/>
    </row>
    <row r="172" spans="2:16">
      <c r="B172" s="28"/>
      <c r="C172" s="28"/>
      <c r="D172" s="28"/>
      <c r="E172" s="28"/>
      <c r="F172" s="28"/>
      <c r="G172" s="28"/>
      <c r="H172" s="28"/>
      <c r="J172" s="28"/>
      <c r="K172" s="28"/>
      <c r="L172" s="28"/>
      <c r="M172" s="28"/>
      <c r="N172" s="28"/>
      <c r="O172" s="28"/>
      <c r="P172" s="28"/>
    </row>
    <row r="175" spans="2:16">
      <c r="C175">
        <f>COUNTA(Dataset!D2:D501)</f>
        <v>500</v>
      </c>
      <c r="K175">
        <f>COUNTA(Dataset!E2:E501)</f>
        <v>500</v>
      </c>
    </row>
    <row r="177" spans="2:16">
      <c r="B177" s="28" t="s">
        <v>189</v>
      </c>
      <c r="C177" s="28"/>
      <c r="D177" s="28"/>
      <c r="E177" s="28"/>
      <c r="F177" s="28"/>
      <c r="G177" s="28"/>
      <c r="H177" s="28"/>
      <c r="J177" s="28" t="s">
        <v>190</v>
      </c>
      <c r="K177" s="28"/>
      <c r="L177" s="28"/>
      <c r="M177" s="28"/>
      <c r="N177" s="28"/>
      <c r="O177" s="28"/>
      <c r="P177" s="28"/>
    </row>
    <row r="178" spans="2:16">
      <c r="B178" s="28"/>
      <c r="C178" s="28"/>
      <c r="D178" s="28"/>
      <c r="E178" s="28"/>
      <c r="F178" s="28"/>
      <c r="G178" s="28"/>
      <c r="H178" s="28"/>
      <c r="J178" s="28"/>
      <c r="K178" s="28"/>
      <c r="L178" s="28"/>
      <c r="M178" s="28"/>
      <c r="N178" s="28"/>
      <c r="O178" s="28"/>
      <c r="P178" s="28"/>
    </row>
    <row r="179" spans="2:16">
      <c r="B179" s="28"/>
      <c r="C179" s="28"/>
      <c r="D179" s="28"/>
      <c r="E179" s="28"/>
      <c r="F179" s="28"/>
      <c r="G179" s="28"/>
      <c r="H179" s="28"/>
      <c r="J179" s="28"/>
      <c r="K179" s="28"/>
      <c r="L179" s="28"/>
      <c r="M179" s="28"/>
      <c r="N179" s="28"/>
      <c r="O179" s="28"/>
      <c r="P179" s="28"/>
    </row>
    <row r="181" spans="2:16">
      <c r="C181">
        <f>COUNTA(Dataset!R2:R501)</f>
        <v>500</v>
      </c>
      <c r="E181" cm="1">
        <f t="array" ref="E181">COUNTA(_xlfn.IFS(Dataset!G2:G501="Contract",Dataset!J2:J501&lt;&gt;""))</f>
        <v>500</v>
      </c>
    </row>
    <row r="184" spans="2:16">
      <c r="B184" s="28" t="s">
        <v>191</v>
      </c>
      <c r="C184" s="28"/>
      <c r="D184" s="28"/>
      <c r="E184" s="28"/>
      <c r="F184" s="28"/>
      <c r="G184" s="28"/>
      <c r="H184" s="28"/>
      <c r="J184" s="28" t="s">
        <v>192</v>
      </c>
      <c r="K184" s="28"/>
      <c r="L184" s="28"/>
      <c r="M184" s="28"/>
      <c r="N184" s="28"/>
      <c r="O184" s="28"/>
      <c r="P184" s="28"/>
    </row>
    <row r="185" spans="2:16">
      <c r="B185" s="28"/>
      <c r="C185" s="28"/>
      <c r="D185" s="28"/>
      <c r="E185" s="28"/>
      <c r="F185" s="28"/>
      <c r="G185" s="28"/>
      <c r="H185" s="28"/>
      <c r="J185" s="28"/>
      <c r="K185" s="28"/>
      <c r="L185" s="28"/>
      <c r="M185" s="28"/>
      <c r="N185" s="28"/>
      <c r="O185" s="28"/>
      <c r="P185" s="28"/>
    </row>
    <row r="186" spans="2:16">
      <c r="B186" s="28"/>
      <c r="C186" s="28"/>
      <c r="D186" s="28"/>
      <c r="E186" s="28"/>
      <c r="F186" s="28"/>
      <c r="G186" s="28"/>
      <c r="H186" s="28"/>
      <c r="J186" s="28"/>
      <c r="K186" s="28"/>
      <c r="L186" s="28"/>
      <c r="M186" s="28"/>
      <c r="N186" s="28"/>
      <c r="O186" s="28"/>
      <c r="P186" s="28"/>
    </row>
    <row r="189" spans="2:16">
      <c r="C189">
        <f>COUNTIFS(Dataset!G2:G501, "Contract", Dataset!J2:J501, "&lt;&gt;")</f>
        <v>178</v>
      </c>
      <c r="K189">
        <f>COUNTA(Dataset!M2:M501)</f>
        <v>500</v>
      </c>
    </row>
    <row r="191" spans="2:16">
      <c r="B191" s="28" t="s">
        <v>193</v>
      </c>
      <c r="C191" s="28"/>
      <c r="D191" s="28"/>
      <c r="E191" s="28"/>
      <c r="F191" s="28"/>
      <c r="G191" s="28"/>
      <c r="H191" s="28"/>
      <c r="J191" s="28" t="s">
        <v>194</v>
      </c>
      <c r="K191" s="28"/>
      <c r="L191" s="28"/>
      <c r="M191" s="28"/>
      <c r="N191" s="28"/>
      <c r="O191" s="28"/>
      <c r="P191" s="28"/>
    </row>
    <row r="192" spans="2:16">
      <c r="B192" s="28"/>
      <c r="C192" s="28"/>
      <c r="D192" s="28"/>
      <c r="E192" s="28"/>
      <c r="F192" s="28"/>
      <c r="G192" s="28"/>
      <c r="H192" s="28"/>
      <c r="J192" s="28"/>
      <c r="K192" s="28"/>
      <c r="L192" s="28"/>
      <c r="M192" s="28"/>
      <c r="N192" s="28"/>
      <c r="O192" s="28"/>
      <c r="P192" s="28"/>
    </row>
    <row r="193" spans="2:16">
      <c r="B193" s="28"/>
      <c r="C193" s="28"/>
      <c r="D193" s="28"/>
      <c r="E193" s="28"/>
      <c r="F193" s="28"/>
      <c r="G193" s="28"/>
      <c r="H193" s="28"/>
      <c r="J193" s="28"/>
      <c r="K193" s="28"/>
      <c r="L193" s="28"/>
      <c r="M193" s="28"/>
      <c r="N193" s="28"/>
      <c r="O193" s="28"/>
      <c r="P193" s="28"/>
    </row>
    <row r="196" spans="2:16">
      <c r="C196">
        <f>COUNTA(Dataset!K2:K501)</f>
        <v>500</v>
      </c>
      <c r="K196">
        <f>COUNTA(Dataset!B2:B501)</f>
        <v>500</v>
      </c>
    </row>
    <row r="199" spans="2:16" ht="18">
      <c r="B199" s="27" t="s">
        <v>382</v>
      </c>
      <c r="C199" s="27"/>
      <c r="D199" s="27"/>
    </row>
    <row r="202" spans="2:16">
      <c r="B202" s="28" t="s">
        <v>196</v>
      </c>
      <c r="C202" s="28"/>
      <c r="D202" s="28"/>
      <c r="E202" s="28"/>
      <c r="F202" s="28"/>
      <c r="G202" s="28"/>
      <c r="H202" s="28"/>
      <c r="J202" s="28" t="s">
        <v>197</v>
      </c>
      <c r="K202" s="28"/>
      <c r="L202" s="28"/>
      <c r="M202" s="28"/>
      <c r="N202" s="28"/>
      <c r="O202" s="28"/>
      <c r="P202" s="28"/>
    </row>
    <row r="203" spans="2:16">
      <c r="B203" s="28"/>
      <c r="C203" s="28"/>
      <c r="D203" s="28"/>
      <c r="E203" s="28"/>
      <c r="F203" s="28"/>
      <c r="G203" s="28"/>
      <c r="H203" s="28"/>
      <c r="J203" s="28"/>
      <c r="K203" s="28"/>
      <c r="L203" s="28"/>
      <c r="M203" s="28"/>
      <c r="N203" s="28"/>
      <c r="O203" s="28"/>
      <c r="P203" s="28"/>
    </row>
    <row r="204" spans="2:16">
      <c r="B204" s="28"/>
      <c r="C204" s="28"/>
      <c r="D204" s="28"/>
      <c r="E204" s="28"/>
      <c r="F204" s="28"/>
      <c r="G204" s="28"/>
      <c r="H204" s="28"/>
      <c r="J204" s="28"/>
      <c r="K204" s="28"/>
      <c r="L204" s="28"/>
      <c r="M204" s="28"/>
      <c r="N204" s="28"/>
      <c r="O204" s="28"/>
      <c r="P204" s="28"/>
    </row>
    <row r="206" spans="2:16">
      <c r="C206">
        <f>COUNTBLANK(Dataset!D2:D501)</f>
        <v>0</v>
      </c>
      <c r="K206">
        <f>COUNTBLANK(Dataset!F2:F501)</f>
        <v>0</v>
      </c>
    </row>
    <row r="208" spans="2:16">
      <c r="B208" s="28" t="s">
        <v>198</v>
      </c>
      <c r="C208" s="28"/>
      <c r="D208" s="28"/>
      <c r="E208" s="28"/>
      <c r="F208" s="28"/>
      <c r="G208" s="28"/>
      <c r="H208" s="28"/>
      <c r="J208" s="28" t="s">
        <v>199</v>
      </c>
      <c r="K208" s="28"/>
      <c r="L208" s="28"/>
      <c r="M208" s="28"/>
      <c r="N208" s="28"/>
      <c r="O208" s="28"/>
      <c r="P208" s="28"/>
    </row>
    <row r="209" spans="2:16">
      <c r="B209" s="28"/>
      <c r="C209" s="28"/>
      <c r="D209" s="28"/>
      <c r="E209" s="28"/>
      <c r="F209" s="28"/>
      <c r="G209" s="28"/>
      <c r="H209" s="28"/>
      <c r="J209" s="28"/>
      <c r="K209" s="28"/>
      <c r="L209" s="28"/>
      <c r="M209" s="28"/>
      <c r="N209" s="28"/>
      <c r="O209" s="28"/>
      <c r="P209" s="28"/>
    </row>
    <row r="210" spans="2:16">
      <c r="B210" s="28"/>
      <c r="C210" s="28"/>
      <c r="D210" s="28"/>
      <c r="E210" s="28"/>
      <c r="F210" s="28"/>
      <c r="G210" s="28"/>
      <c r="H210" s="28"/>
      <c r="J210" s="28"/>
      <c r="K210" s="28"/>
      <c r="L210" s="28"/>
      <c r="M210" s="28"/>
      <c r="N210" s="28"/>
      <c r="O210" s="28"/>
      <c r="P210" s="28"/>
    </row>
    <row r="212" spans="2:16">
      <c r="C212">
        <f>COUNTBLANK(Dataset!H2:H501)</f>
        <v>0</v>
      </c>
      <c r="K212">
        <f>COUNTBLANK(Dataset!E2:E501)</f>
        <v>0</v>
      </c>
    </row>
    <row r="214" spans="2:16">
      <c r="B214" s="28" t="s">
        <v>200</v>
      </c>
      <c r="C214" s="28"/>
      <c r="D214" s="28"/>
      <c r="E214" s="28"/>
      <c r="F214" s="28"/>
      <c r="G214" s="28"/>
      <c r="H214" s="28"/>
      <c r="J214" s="28" t="s">
        <v>201</v>
      </c>
      <c r="K214" s="28"/>
      <c r="L214" s="28"/>
      <c r="M214" s="28"/>
      <c r="N214" s="28"/>
      <c r="O214" s="28"/>
      <c r="P214" s="28"/>
    </row>
    <row r="215" spans="2:16">
      <c r="B215" s="28"/>
      <c r="C215" s="28"/>
      <c r="D215" s="28"/>
      <c r="E215" s="28"/>
      <c r="F215" s="28"/>
      <c r="G215" s="28"/>
      <c r="H215" s="28"/>
      <c r="J215" s="28"/>
      <c r="K215" s="28"/>
      <c r="L215" s="28"/>
      <c r="M215" s="28"/>
      <c r="N215" s="28"/>
      <c r="O215" s="28"/>
      <c r="P215" s="28"/>
    </row>
    <row r="216" spans="2:16">
      <c r="B216" s="28"/>
      <c r="C216" s="28"/>
      <c r="D216" s="28"/>
      <c r="E216" s="28"/>
      <c r="F216" s="28"/>
      <c r="G216" s="28"/>
      <c r="H216" s="28"/>
      <c r="J216" s="28"/>
      <c r="K216" s="28"/>
      <c r="L216" s="28"/>
      <c r="M216" s="28"/>
      <c r="N216" s="28"/>
      <c r="O216" s="28"/>
      <c r="P216" s="28"/>
    </row>
    <row r="218" spans="2:16">
      <c r="C218">
        <f>COUNTBLANK(Dataset!J2:J501)</f>
        <v>0</v>
      </c>
      <c r="K218">
        <f>COUNTBLANK(Dataset!O2:O501)</f>
        <v>0</v>
      </c>
    </row>
    <row r="220" spans="2:16">
      <c r="B220" s="28" t="s">
        <v>202</v>
      </c>
      <c r="C220" s="28"/>
      <c r="D220" s="28"/>
      <c r="E220" s="28"/>
      <c r="F220" s="28"/>
      <c r="G220" s="28"/>
      <c r="H220" s="28"/>
      <c r="J220" s="28" t="s">
        <v>203</v>
      </c>
      <c r="K220" s="28"/>
      <c r="L220" s="28"/>
      <c r="M220" s="28"/>
      <c r="N220" s="28"/>
      <c r="O220" s="28"/>
      <c r="P220" s="28"/>
    </row>
    <row r="221" spans="2:16">
      <c r="B221" s="28"/>
      <c r="C221" s="28"/>
      <c r="D221" s="28"/>
      <c r="E221" s="28"/>
      <c r="F221" s="28"/>
      <c r="G221" s="28"/>
      <c r="H221" s="28"/>
      <c r="J221" s="28"/>
      <c r="K221" s="28"/>
      <c r="L221" s="28"/>
      <c r="M221" s="28"/>
      <c r="N221" s="28"/>
      <c r="O221" s="28"/>
      <c r="P221" s="28"/>
    </row>
    <row r="222" spans="2:16">
      <c r="B222" s="28"/>
      <c r="C222" s="28"/>
      <c r="D222" s="28"/>
      <c r="E222" s="28"/>
      <c r="F222" s="28"/>
      <c r="G222" s="28"/>
      <c r="H222" s="28"/>
      <c r="J222" s="28"/>
      <c r="K222" s="28"/>
      <c r="L222" s="28"/>
      <c r="M222" s="28"/>
      <c r="N222" s="28"/>
      <c r="O222" s="28"/>
      <c r="P222" s="28"/>
    </row>
    <row r="225" spans="2:16">
      <c r="C225">
        <f>COUNTBLANK(Dataset!N2:N501)</f>
        <v>0</v>
      </c>
      <c r="K225">
        <f>COUNTBLANK(Dataset!M2:M501)</f>
        <v>0</v>
      </c>
    </row>
    <row r="227" spans="2:16">
      <c r="B227" s="28" t="s">
        <v>204</v>
      </c>
      <c r="C227" s="28"/>
      <c r="D227" s="28"/>
      <c r="E227" s="28"/>
      <c r="F227" s="28"/>
      <c r="G227" s="28"/>
      <c r="H227" s="28"/>
      <c r="J227" s="28" t="s">
        <v>205</v>
      </c>
      <c r="K227" s="28"/>
      <c r="L227" s="28"/>
      <c r="M227" s="28"/>
      <c r="N227" s="28"/>
      <c r="O227" s="28"/>
      <c r="P227" s="28"/>
    </row>
    <row r="228" spans="2:16">
      <c r="B228" s="28"/>
      <c r="C228" s="28"/>
      <c r="D228" s="28"/>
      <c r="E228" s="28"/>
      <c r="F228" s="28"/>
      <c r="G228" s="28"/>
      <c r="H228" s="28"/>
      <c r="J228" s="28"/>
      <c r="K228" s="28"/>
      <c r="L228" s="28"/>
      <c r="M228" s="28"/>
      <c r="N228" s="28"/>
      <c r="O228" s="28"/>
      <c r="P228" s="28"/>
    </row>
    <row r="229" spans="2:16">
      <c r="B229" s="28"/>
      <c r="C229" s="28"/>
      <c r="D229" s="28"/>
      <c r="E229" s="28"/>
      <c r="F229" s="28"/>
      <c r="G229" s="28"/>
      <c r="H229" s="28"/>
      <c r="J229" s="28"/>
      <c r="K229" s="28"/>
      <c r="L229" s="28"/>
      <c r="M229" s="28"/>
      <c r="N229" s="28"/>
      <c r="O229" s="28"/>
      <c r="P229" s="28"/>
    </row>
    <row r="232" spans="2:16">
      <c r="C232">
        <f>COUNTBLANK(Dataset!L2:L501)</f>
        <v>0</v>
      </c>
      <c r="K232">
        <f>COUNTBLANK(Dataset!K2:K501)</f>
        <v>0</v>
      </c>
    </row>
    <row r="234" spans="2:16" ht="18">
      <c r="B234" s="27" t="s">
        <v>383</v>
      </c>
      <c r="C234" s="27"/>
    </row>
    <row r="236" spans="2:16">
      <c r="B236" s="28" t="s">
        <v>207</v>
      </c>
      <c r="C236" s="28"/>
      <c r="D236" s="28"/>
      <c r="E236" s="28"/>
      <c r="F236" s="28"/>
      <c r="G236" s="28"/>
      <c r="H236" s="28"/>
      <c r="J236" s="28" t="s">
        <v>208</v>
      </c>
      <c r="K236" s="28"/>
      <c r="L236" s="28"/>
      <c r="M236" s="28"/>
      <c r="N236" s="28"/>
      <c r="O236" s="28"/>
      <c r="P236" s="28"/>
    </row>
    <row r="237" spans="2:16">
      <c r="B237" s="28"/>
      <c r="C237" s="28"/>
      <c r="D237" s="28"/>
      <c r="E237" s="28"/>
      <c r="F237" s="28"/>
      <c r="G237" s="28"/>
      <c r="H237" s="28"/>
      <c r="J237" s="28"/>
      <c r="K237" s="28"/>
      <c r="L237" s="28"/>
      <c r="M237" s="28"/>
      <c r="N237" s="28"/>
      <c r="O237" s="28"/>
      <c r="P237" s="28"/>
    </row>
    <row r="238" spans="2:16">
      <c r="B238" s="28"/>
      <c r="C238" s="28"/>
      <c r="D238" s="28"/>
      <c r="E238" s="28"/>
      <c r="F238" s="28"/>
      <c r="G238" s="28"/>
      <c r="H238" s="28"/>
      <c r="J238" s="28"/>
      <c r="K238" s="28"/>
      <c r="L238" s="28"/>
      <c r="M238" s="28"/>
      <c r="N238" s="28"/>
      <c r="O238" s="28"/>
      <c r="P238" s="28"/>
    </row>
    <row r="240" spans="2:16">
      <c r="C240">
        <f>COUNTIF(Dataset!E2:E501, "PhD")</f>
        <v>106</v>
      </c>
      <c r="K240">
        <f>COUNTIF(Dataset!D2:D501, "Widowed")</f>
        <v>112</v>
      </c>
    </row>
    <row r="242" spans="2:16">
      <c r="B242" s="28" t="s">
        <v>209</v>
      </c>
      <c r="C242" s="28"/>
      <c r="D242" s="28"/>
      <c r="E242" s="28"/>
      <c r="F242" s="28"/>
      <c r="G242" s="28"/>
      <c r="H242" s="28"/>
      <c r="J242" s="28" t="s">
        <v>210</v>
      </c>
      <c r="K242" s="28"/>
      <c r="L242" s="28"/>
      <c r="M242" s="28"/>
      <c r="N242" s="28"/>
      <c r="O242" s="28"/>
      <c r="P242" s="28"/>
    </row>
    <row r="243" spans="2:16">
      <c r="B243" s="28"/>
      <c r="C243" s="28"/>
      <c r="D243" s="28"/>
      <c r="E243" s="28"/>
      <c r="F243" s="28"/>
      <c r="G243" s="28"/>
      <c r="H243" s="28"/>
      <c r="J243" s="28"/>
      <c r="K243" s="28"/>
      <c r="L243" s="28"/>
      <c r="M243" s="28"/>
      <c r="N243" s="28"/>
      <c r="O243" s="28"/>
      <c r="P243" s="28"/>
    </row>
    <row r="244" spans="2:16">
      <c r="B244" s="28"/>
      <c r="C244" s="28"/>
      <c r="D244" s="28"/>
      <c r="E244" s="28"/>
      <c r="F244" s="28"/>
      <c r="G244" s="28"/>
      <c r="H244" s="28"/>
      <c r="J244" s="28"/>
      <c r="K244" s="28"/>
      <c r="L244" s="28"/>
      <c r="M244" s="28"/>
      <c r="N244" s="28"/>
      <c r="O244" s="28"/>
      <c r="P244" s="28"/>
    </row>
    <row r="247" spans="2:16">
      <c r="C247">
        <f>COUNTIF(Dataset!B2:B501, "Marketing")</f>
        <v>71</v>
      </c>
      <c r="K247">
        <f>COUNTIF(Dataset!G2:G501, "Permanent")</f>
        <v>168</v>
      </c>
    </row>
    <row r="249" spans="2:16">
      <c r="B249" s="28" t="s">
        <v>211</v>
      </c>
      <c r="C249" s="28"/>
      <c r="D249" s="28"/>
      <c r="E249" s="28"/>
      <c r="F249" s="28"/>
      <c r="G249" s="28"/>
      <c r="H249" s="28"/>
      <c r="J249" s="28" t="s">
        <v>212</v>
      </c>
      <c r="K249" s="28"/>
      <c r="L249" s="28"/>
      <c r="M249" s="28"/>
      <c r="N249" s="28"/>
      <c r="O249" s="28"/>
      <c r="P249" s="28"/>
    </row>
    <row r="250" spans="2:16">
      <c r="B250" s="28"/>
      <c r="C250" s="28"/>
      <c r="D250" s="28"/>
      <c r="E250" s="28"/>
      <c r="F250" s="28"/>
      <c r="G250" s="28"/>
      <c r="H250" s="28"/>
      <c r="J250" s="28"/>
      <c r="K250" s="28"/>
      <c r="L250" s="28"/>
      <c r="M250" s="28"/>
      <c r="N250" s="28"/>
      <c r="O250" s="28"/>
      <c r="P250" s="28"/>
    </row>
    <row r="251" spans="2:16">
      <c r="B251" s="28"/>
      <c r="C251" s="28"/>
      <c r="D251" s="28"/>
      <c r="E251" s="28"/>
      <c r="F251" s="28"/>
      <c r="G251" s="28"/>
      <c r="H251" s="28"/>
      <c r="J251" s="28"/>
      <c r="K251" s="28"/>
      <c r="L251" s="28"/>
      <c r="M251" s="28"/>
      <c r="N251" s="28"/>
      <c r="O251" s="28"/>
      <c r="P251" s="28"/>
    </row>
    <row r="253" spans="2:16">
      <c r="C253">
        <f>COUNTIF(Dataset!H2:H501, "Seattle")</f>
        <v>81</v>
      </c>
      <c r="K253">
        <f>COUNTIF(Dataset!N2:N501, "&gt;=9")</f>
        <v>55</v>
      </c>
    </row>
    <row r="255" spans="2:16">
      <c r="B255" s="28" t="s">
        <v>213</v>
      </c>
      <c r="C255" s="28"/>
      <c r="D255" s="28"/>
      <c r="E255" s="28"/>
      <c r="F255" s="28"/>
      <c r="G255" s="28"/>
      <c r="H255" s="28"/>
      <c r="J255" s="28" t="s">
        <v>214</v>
      </c>
      <c r="K255" s="28"/>
      <c r="L255" s="28"/>
      <c r="M255" s="28"/>
      <c r="N255" s="28"/>
      <c r="O255" s="28"/>
      <c r="P255" s="28"/>
    </row>
    <row r="256" spans="2:16">
      <c r="B256" s="28"/>
      <c r="C256" s="28"/>
      <c r="D256" s="28"/>
      <c r="E256" s="28"/>
      <c r="F256" s="28"/>
      <c r="G256" s="28"/>
      <c r="H256" s="28"/>
      <c r="J256" s="28"/>
      <c r="K256" s="28"/>
      <c r="L256" s="28"/>
      <c r="M256" s="28"/>
      <c r="N256" s="28"/>
      <c r="O256" s="28"/>
      <c r="P256" s="28"/>
    </row>
    <row r="257" spans="2:16">
      <c r="B257" s="28"/>
      <c r="C257" s="28"/>
      <c r="D257" s="28"/>
      <c r="E257" s="28"/>
      <c r="F257" s="28"/>
      <c r="G257" s="28"/>
      <c r="H257" s="28"/>
      <c r="J257" s="28"/>
      <c r="K257" s="28"/>
      <c r="L257" s="28"/>
      <c r="M257" s="28"/>
      <c r="N257" s="28"/>
      <c r="O257" s="28"/>
      <c r="P257" s="28"/>
    </row>
    <row r="260" spans="2:16">
      <c r="C260">
        <f>COUNTIF(Dataset!J2:J501, "&lt;50000")</f>
        <v>112</v>
      </c>
      <c r="K260">
        <f>COUNTIFS(Dataset!F2:F501, "Engineer", Dataset!D2:D501, "Divorced")</f>
        <v>15</v>
      </c>
    </row>
    <row r="262" spans="2:16">
      <c r="B262" s="28" t="s">
        <v>215</v>
      </c>
      <c r="C262" s="28"/>
      <c r="D262" s="28"/>
      <c r="E262" s="28"/>
      <c r="F262" s="28"/>
      <c r="G262" s="28"/>
      <c r="H262" s="28"/>
      <c r="J262" s="28" t="s">
        <v>216</v>
      </c>
      <c r="K262" s="28"/>
      <c r="L262" s="28"/>
      <c r="M262" s="28"/>
      <c r="N262" s="28"/>
      <c r="O262" s="28"/>
      <c r="P262" s="28"/>
    </row>
    <row r="263" spans="2:16">
      <c r="B263" s="28"/>
      <c r="C263" s="28"/>
      <c r="D263" s="28"/>
      <c r="E263" s="28"/>
      <c r="F263" s="28"/>
      <c r="G263" s="28"/>
      <c r="H263" s="28"/>
      <c r="J263" s="28"/>
      <c r="K263" s="28"/>
      <c r="L263" s="28"/>
      <c r="M263" s="28"/>
      <c r="N263" s="28"/>
      <c r="O263" s="28"/>
      <c r="P263" s="28"/>
    </row>
    <row r="264" spans="2:16">
      <c r="B264" s="28"/>
      <c r="C264" s="28"/>
      <c r="D264" s="28"/>
      <c r="E264" s="28"/>
      <c r="F264" s="28"/>
      <c r="G264" s="28"/>
      <c r="H264" s="28"/>
      <c r="J264" s="28"/>
      <c r="K264" s="28"/>
      <c r="L264" s="28"/>
      <c r="M264" s="28"/>
      <c r="N264" s="28"/>
      <c r="O264" s="28"/>
      <c r="P264" s="28"/>
    </row>
    <row r="267" spans="2:16">
      <c r="C267">
        <f>COUNTIF(Dataset!G2:G501, "Contract")</f>
        <v>178</v>
      </c>
      <c r="K267">
        <f>COUNTIF(Dataset!F2:F501, "Analyst")</f>
        <v>69</v>
      </c>
    </row>
    <row r="270" spans="2:16" ht="18">
      <c r="B270" s="27" t="s">
        <v>384</v>
      </c>
      <c r="C270" s="27"/>
      <c r="D270" s="27"/>
    </row>
    <row r="272" spans="2:16">
      <c r="B272" s="28" t="s">
        <v>218</v>
      </c>
      <c r="C272" s="28"/>
      <c r="D272" s="28"/>
      <c r="E272" s="28"/>
      <c r="F272" s="28"/>
      <c r="G272" s="28"/>
      <c r="H272" s="28"/>
      <c r="J272" s="28" t="s">
        <v>219</v>
      </c>
      <c r="K272" s="28"/>
      <c r="L272" s="28"/>
      <c r="M272" s="28"/>
      <c r="N272" s="28"/>
      <c r="O272" s="28"/>
      <c r="P272" s="28"/>
    </row>
    <row r="273" spans="2:16">
      <c r="B273" s="28"/>
      <c r="C273" s="28"/>
      <c r="D273" s="28"/>
      <c r="E273" s="28"/>
      <c r="F273" s="28"/>
      <c r="G273" s="28"/>
      <c r="H273" s="28"/>
      <c r="J273" s="28"/>
      <c r="K273" s="28"/>
      <c r="L273" s="28"/>
      <c r="M273" s="28"/>
      <c r="N273" s="28"/>
      <c r="O273" s="28"/>
      <c r="P273" s="28"/>
    </row>
    <row r="274" spans="2:16">
      <c r="B274" s="28"/>
      <c r="C274" s="28"/>
      <c r="D274" s="28"/>
      <c r="E274" s="28"/>
      <c r="F274" s="28"/>
      <c r="G274" s="28"/>
      <c r="H274" s="28"/>
      <c r="J274" s="28"/>
      <c r="K274" s="28"/>
      <c r="L274" s="28"/>
      <c r="M274" s="28"/>
      <c r="N274" s="28"/>
      <c r="O274" s="28"/>
      <c r="P274" s="28"/>
    </row>
    <row r="276" spans="2:16">
      <c r="C276">
        <f>COUNTIFS(Dataset!B2:B501, "Finance", Dataset!D2:D501, "Married")</f>
        <v>14</v>
      </c>
      <c r="K276">
        <f>COUNTIFS(Dataset!J2:J501, "&gt;100000", Dataset!K2:K501, "&lt;10")</f>
        <v>26</v>
      </c>
    </row>
    <row r="278" spans="2:16">
      <c r="B278" s="28" t="s">
        <v>220</v>
      </c>
      <c r="C278" s="28"/>
      <c r="D278" s="28"/>
      <c r="E278" s="28"/>
      <c r="F278" s="28"/>
      <c r="G278" s="28"/>
      <c r="H278" s="28"/>
      <c r="J278" s="28" t="s">
        <v>221</v>
      </c>
      <c r="K278" s="28"/>
      <c r="L278" s="28"/>
      <c r="M278" s="28"/>
      <c r="N278" s="28"/>
      <c r="O278" s="28"/>
      <c r="P278" s="28"/>
    </row>
    <row r="279" spans="2:16">
      <c r="B279" s="28"/>
      <c r="C279" s="28"/>
      <c r="D279" s="28"/>
      <c r="E279" s="28"/>
      <c r="F279" s="28"/>
      <c r="G279" s="28"/>
      <c r="H279" s="28"/>
      <c r="J279" s="28"/>
      <c r="K279" s="28"/>
      <c r="L279" s="28"/>
      <c r="M279" s="28"/>
      <c r="N279" s="28"/>
      <c r="O279" s="28"/>
      <c r="P279" s="28"/>
    </row>
    <row r="280" spans="2:16">
      <c r="B280" s="28"/>
      <c r="C280" s="28"/>
      <c r="D280" s="28"/>
      <c r="E280" s="28"/>
      <c r="F280" s="28"/>
      <c r="G280" s="28"/>
      <c r="H280" s="28"/>
      <c r="J280" s="28"/>
      <c r="K280" s="28"/>
      <c r="L280" s="28"/>
      <c r="M280" s="28"/>
      <c r="N280" s="28"/>
      <c r="O280" s="28"/>
      <c r="P280" s="28"/>
    </row>
    <row r="283" spans="2:16">
      <c r="C283">
        <f>COUNTIFS(Dataset!B2:B501, "Marketing", Dataset!G2:G501, "Intern")</f>
        <v>21</v>
      </c>
      <c r="K283">
        <f>COUNTIFS(Dataset!K2:K501, "&gt;20", Dataset!N2:N501, "&gt;8")</f>
        <v>29</v>
      </c>
    </row>
    <row r="285" spans="2:16">
      <c r="B285" s="28" t="s">
        <v>222</v>
      </c>
      <c r="C285" s="28"/>
      <c r="D285" s="28"/>
      <c r="E285" s="28"/>
      <c r="F285" s="28"/>
      <c r="G285" s="28"/>
      <c r="H285" s="28"/>
      <c r="J285" s="28" t="s">
        <v>223</v>
      </c>
      <c r="K285" s="28"/>
      <c r="L285" s="28"/>
      <c r="M285" s="28"/>
      <c r="N285" s="28"/>
      <c r="O285" s="28"/>
      <c r="P285" s="28"/>
    </row>
    <row r="286" spans="2:16">
      <c r="B286" s="28"/>
      <c r="C286" s="28"/>
      <c r="D286" s="28"/>
      <c r="E286" s="28"/>
      <c r="F286" s="28"/>
      <c r="G286" s="28"/>
      <c r="H286" s="28"/>
      <c r="J286" s="28"/>
      <c r="K286" s="28"/>
      <c r="L286" s="28"/>
      <c r="M286" s="28"/>
      <c r="N286" s="28"/>
      <c r="O286" s="28"/>
      <c r="P286" s="28"/>
    </row>
    <row r="287" spans="2:16">
      <c r="B287" s="28"/>
      <c r="C287" s="28"/>
      <c r="D287" s="28"/>
      <c r="E287" s="28"/>
      <c r="F287" s="28"/>
      <c r="G287" s="28"/>
      <c r="H287" s="28"/>
      <c r="J287" s="28"/>
      <c r="K287" s="28"/>
      <c r="L287" s="28"/>
      <c r="M287" s="28"/>
      <c r="N287" s="28"/>
      <c r="O287" s="28"/>
      <c r="P287" s="28"/>
    </row>
    <row r="289" spans="2:16">
      <c r="C289">
        <f>COUNTIFS(Dataset!F2:F501, "Manager", Dataset!D2:D501, "Divorced")</f>
        <v>9</v>
      </c>
      <c r="K289">
        <f>COUNTIFS(Dataset!B2:B501, "Finance", Dataset!H2:H501, "Seattle")</f>
        <v>9</v>
      </c>
    </row>
    <row r="291" spans="2:16">
      <c r="B291" s="28" t="s">
        <v>224</v>
      </c>
      <c r="C291" s="28"/>
      <c r="D291" s="28"/>
      <c r="E291" s="28"/>
      <c r="F291" s="28"/>
      <c r="G291" s="28"/>
      <c r="H291" s="28"/>
      <c r="J291" s="28" t="s">
        <v>225</v>
      </c>
      <c r="K291" s="28"/>
      <c r="L291" s="28"/>
      <c r="M291" s="28"/>
      <c r="N291" s="28"/>
      <c r="O291" s="28"/>
      <c r="P291" s="28"/>
    </row>
    <row r="292" spans="2:16">
      <c r="B292" s="28"/>
      <c r="C292" s="28"/>
      <c r="D292" s="28"/>
      <c r="E292" s="28"/>
      <c r="F292" s="28"/>
      <c r="G292" s="28"/>
      <c r="H292" s="28"/>
      <c r="J292" s="28"/>
      <c r="K292" s="28"/>
      <c r="L292" s="28"/>
      <c r="M292" s="28"/>
      <c r="N292" s="28"/>
      <c r="O292" s="28"/>
      <c r="P292" s="28"/>
    </row>
    <row r="293" spans="2:16">
      <c r="B293" s="28"/>
      <c r="C293" s="28"/>
      <c r="D293" s="28"/>
      <c r="E293" s="28"/>
      <c r="F293" s="28"/>
      <c r="G293" s="28"/>
      <c r="H293" s="28"/>
      <c r="J293" s="28"/>
      <c r="K293" s="28"/>
      <c r="L293" s="28"/>
      <c r="M293" s="28"/>
      <c r="N293" s="28"/>
      <c r="O293" s="28"/>
      <c r="P293" s="28"/>
    </row>
    <row r="295" spans="2:16">
      <c r="C295">
        <f>COUNTIFS(Dataset!E2:E501, "PhD", Dataset!D2:D501, "Widowed")</f>
        <v>21</v>
      </c>
      <c r="K295">
        <f>COUNTIFS(Dataset!B2:B501, "Engineering", Dataset!G2:G501, "Contract")</f>
        <v>24</v>
      </c>
    </row>
    <row r="297" spans="2:16">
      <c r="B297" s="28" t="s">
        <v>226</v>
      </c>
      <c r="C297" s="28"/>
      <c r="D297" s="28"/>
      <c r="E297" s="28"/>
      <c r="F297" s="28"/>
      <c r="G297" s="28"/>
      <c r="H297" s="28"/>
      <c r="J297" s="28" t="s">
        <v>227</v>
      </c>
      <c r="K297" s="28"/>
      <c r="L297" s="28"/>
      <c r="M297" s="28"/>
      <c r="N297" s="28"/>
      <c r="O297" s="28"/>
      <c r="P297" s="28"/>
    </row>
    <row r="298" spans="2:16">
      <c r="B298" s="28"/>
      <c r="C298" s="28"/>
      <c r="D298" s="28"/>
      <c r="E298" s="28"/>
      <c r="F298" s="28"/>
      <c r="G298" s="28"/>
      <c r="H298" s="28"/>
      <c r="J298" s="28"/>
      <c r="K298" s="28"/>
      <c r="L298" s="28"/>
      <c r="M298" s="28"/>
      <c r="N298" s="28"/>
      <c r="O298" s="28"/>
      <c r="P298" s="28"/>
    </row>
    <row r="299" spans="2:16">
      <c r="B299" s="28"/>
      <c r="C299" s="28"/>
      <c r="D299" s="28"/>
      <c r="E299" s="28"/>
      <c r="F299" s="28"/>
      <c r="G299" s="28"/>
      <c r="H299" s="28"/>
      <c r="J299" s="28"/>
      <c r="K299" s="28"/>
      <c r="L299" s="28"/>
      <c r="M299" s="28"/>
      <c r="N299" s="28"/>
      <c r="O299" s="28"/>
      <c r="P299" s="28"/>
    </row>
    <row r="301" spans="2:16">
      <c r="C301">
        <f>COUNTIFS(Dataset!H2:H501, "Boston", Dataset!M2:M501, "&gt;10")</f>
        <v>21</v>
      </c>
      <c r="K301">
        <f>COUNTIFS(Dataset!J2:J501, "&gt;90000", Dataset!N2:N501, "&lt;5")</f>
        <v>59</v>
      </c>
    </row>
    <row r="303" spans="2:16" ht="18">
      <c r="B303" s="27" t="s">
        <v>385</v>
      </c>
      <c r="C303" s="27"/>
    </row>
    <row r="305" spans="2:16">
      <c r="B305" s="28" t="s">
        <v>228</v>
      </c>
      <c r="C305" s="28"/>
      <c r="D305" s="28"/>
      <c r="E305" s="28"/>
      <c r="F305" s="28"/>
      <c r="G305" s="28"/>
      <c r="H305" s="28"/>
      <c r="J305" s="28" t="s">
        <v>229</v>
      </c>
      <c r="K305" s="28"/>
      <c r="L305" s="28"/>
      <c r="M305" s="28"/>
      <c r="N305" s="28"/>
      <c r="O305" s="28"/>
      <c r="P305" s="28"/>
    </row>
    <row r="306" spans="2:16">
      <c r="B306" s="28"/>
      <c r="C306" s="28"/>
      <c r="D306" s="28"/>
      <c r="E306" s="28"/>
      <c r="F306" s="28"/>
      <c r="G306" s="28"/>
      <c r="H306" s="28"/>
      <c r="J306" s="28"/>
      <c r="K306" s="28"/>
      <c r="L306" s="28"/>
      <c r="M306" s="28"/>
      <c r="N306" s="28"/>
      <c r="O306" s="28"/>
      <c r="P306" s="28"/>
    </row>
    <row r="307" spans="2:16">
      <c r="B307" s="28"/>
      <c r="C307" s="28"/>
      <c r="D307" s="28"/>
      <c r="E307" s="28"/>
      <c r="F307" s="28"/>
      <c r="G307" s="28"/>
      <c r="H307" s="28"/>
      <c r="J307" s="28"/>
      <c r="K307" s="28"/>
      <c r="L307" s="28"/>
      <c r="M307" s="28"/>
      <c r="N307" s="28"/>
      <c r="O307" s="28"/>
      <c r="P307" s="28"/>
    </row>
    <row r="308" spans="2:16">
      <c r="B308" t="s">
        <v>389</v>
      </c>
      <c r="J308" t="s">
        <v>390</v>
      </c>
    </row>
    <row r="309" spans="2:16">
      <c r="C309">
        <f>COUNTIF(Dataset!S2:S501, "1")</f>
        <v>243</v>
      </c>
      <c r="L309">
        <f>COUNTIF(Dataset!T2:T501,1)</f>
        <v>36</v>
      </c>
    </row>
    <row r="311" spans="2:16">
      <c r="B311" s="28" t="s">
        <v>230</v>
      </c>
      <c r="C311" s="28"/>
      <c r="D311" s="28"/>
      <c r="E311" s="28"/>
      <c r="F311" s="28"/>
      <c r="G311" s="28"/>
      <c r="H311" s="28"/>
      <c r="J311" s="28" t="s">
        <v>231</v>
      </c>
      <c r="K311" s="28"/>
      <c r="L311" s="28"/>
      <c r="M311" s="28"/>
      <c r="N311" s="28"/>
      <c r="O311" s="28"/>
      <c r="P311" s="28"/>
    </row>
    <row r="312" spans="2:16">
      <c r="B312" s="28"/>
      <c r="C312" s="28"/>
      <c r="D312" s="28"/>
      <c r="E312" s="28"/>
      <c r="F312" s="28"/>
      <c r="G312" s="28"/>
      <c r="H312" s="28"/>
      <c r="J312" s="28"/>
      <c r="K312" s="28"/>
      <c r="L312" s="28"/>
      <c r="M312" s="28"/>
      <c r="N312" s="28"/>
      <c r="O312" s="28"/>
      <c r="P312" s="28"/>
    </row>
    <row r="313" spans="2:16">
      <c r="B313" s="28"/>
      <c r="C313" s="28"/>
      <c r="D313" s="28"/>
      <c r="E313" s="28"/>
      <c r="F313" s="28"/>
      <c r="G313" s="28"/>
      <c r="H313" s="28"/>
      <c r="J313" s="28"/>
      <c r="K313" s="28"/>
      <c r="L313" s="28"/>
      <c r="M313" s="28"/>
      <c r="N313" s="28"/>
      <c r="O313" s="28"/>
      <c r="P313" s="28"/>
    </row>
    <row r="314" spans="2:16">
      <c r="B314" t="s">
        <v>391</v>
      </c>
      <c r="J314" t="s">
        <v>393</v>
      </c>
    </row>
    <row r="317" spans="2:16">
      <c r="B317" s="28" t="s">
        <v>232</v>
      </c>
      <c r="C317" s="28"/>
      <c r="D317" s="28"/>
      <c r="E317" s="28"/>
      <c r="F317" s="28"/>
      <c r="G317" s="28"/>
      <c r="H317" s="28"/>
      <c r="J317" s="28" t="s">
        <v>233</v>
      </c>
      <c r="K317" s="28"/>
      <c r="L317" s="28"/>
      <c r="M317" s="28"/>
      <c r="N317" s="28"/>
      <c r="O317" s="28"/>
      <c r="P317" s="28"/>
    </row>
    <row r="318" spans="2:16">
      <c r="B318" s="28"/>
      <c r="C318" s="28"/>
      <c r="D318" s="28"/>
      <c r="E318" s="28"/>
      <c r="F318" s="28"/>
      <c r="G318" s="28"/>
      <c r="H318" s="28"/>
      <c r="J318" s="28"/>
      <c r="K318" s="28"/>
      <c r="L318" s="28"/>
      <c r="M318" s="28"/>
      <c r="N318" s="28"/>
      <c r="O318" s="28"/>
      <c r="P318" s="28"/>
    </row>
    <row r="319" spans="2:16">
      <c r="B319" s="28"/>
      <c r="C319" s="28"/>
      <c r="D319" s="28"/>
      <c r="E319" s="28"/>
      <c r="F319" s="28"/>
      <c r="G319" s="28"/>
      <c r="H319" s="28"/>
      <c r="J319" s="28"/>
      <c r="K319" s="28"/>
      <c r="L319" s="28"/>
      <c r="M319" s="28"/>
      <c r="N319" s="28"/>
      <c r="O319" s="28"/>
      <c r="P319" s="28"/>
    </row>
    <row r="320" spans="2:16">
      <c r="B320" t="s">
        <v>396</v>
      </c>
      <c r="J320" t="s">
        <v>397</v>
      </c>
    </row>
    <row r="321" spans="2:16">
      <c r="C321">
        <f>COUNTIF(Dataset!U2:U501, 2)</f>
        <v>67</v>
      </c>
    </row>
    <row r="323" spans="2:16">
      <c r="B323" s="28" t="s">
        <v>234</v>
      </c>
      <c r="C323" s="28"/>
      <c r="D323" s="28"/>
      <c r="E323" s="28"/>
      <c r="F323" s="28"/>
      <c r="G323" s="28"/>
      <c r="H323" s="28"/>
      <c r="J323" s="28" t="s">
        <v>235</v>
      </c>
      <c r="K323" s="28"/>
      <c r="L323" s="28"/>
      <c r="M323" s="28"/>
      <c r="N323" s="28"/>
      <c r="O323" s="28"/>
      <c r="P323" s="28"/>
    </row>
    <row r="324" spans="2:16">
      <c r="B324" s="28"/>
      <c r="C324" s="28"/>
      <c r="D324" s="28"/>
      <c r="E324" s="28"/>
      <c r="F324" s="28"/>
      <c r="G324" s="28"/>
      <c r="H324" s="28"/>
      <c r="J324" s="28"/>
      <c r="K324" s="28"/>
      <c r="L324" s="28"/>
      <c r="M324" s="28"/>
      <c r="N324" s="28"/>
      <c r="O324" s="28"/>
      <c r="P324" s="28"/>
    </row>
    <row r="325" spans="2:16">
      <c r="B325" s="28"/>
      <c r="C325" s="28"/>
      <c r="D325" s="28"/>
      <c r="E325" s="28"/>
      <c r="F325" s="28"/>
      <c r="G325" s="28"/>
      <c r="H325" s="28"/>
      <c r="J325" s="28"/>
      <c r="K325" s="28"/>
      <c r="L325" s="28"/>
      <c r="M325" s="28"/>
      <c r="N325" s="28"/>
      <c r="O325" s="28"/>
      <c r="P325" s="28"/>
    </row>
    <row r="326" spans="2:16">
      <c r="B326" t="s">
        <v>399</v>
      </c>
      <c r="J326" t="s">
        <v>401</v>
      </c>
    </row>
    <row r="329" spans="2:16">
      <c r="B329" s="28" t="s">
        <v>236</v>
      </c>
      <c r="C329" s="28"/>
      <c r="D329" s="28"/>
      <c r="E329" s="28"/>
      <c r="F329" s="28"/>
      <c r="G329" s="28"/>
      <c r="H329" s="28"/>
      <c r="J329" s="28" t="s">
        <v>237</v>
      </c>
      <c r="K329" s="28"/>
      <c r="L329" s="28"/>
      <c r="M329" s="28"/>
      <c r="N329" s="28"/>
      <c r="O329" s="28"/>
      <c r="P329" s="28"/>
    </row>
    <row r="330" spans="2:16">
      <c r="B330" s="28"/>
      <c r="C330" s="28"/>
      <c r="D330" s="28"/>
      <c r="E330" s="28"/>
      <c r="F330" s="28"/>
      <c r="G330" s="28"/>
      <c r="H330" s="28"/>
      <c r="J330" s="28"/>
      <c r="K330" s="28"/>
      <c r="L330" s="28"/>
      <c r="M330" s="28"/>
      <c r="N330" s="28"/>
      <c r="O330" s="28"/>
      <c r="P330" s="28"/>
    </row>
    <row r="331" spans="2:16">
      <c r="B331" s="28"/>
      <c r="C331" s="28"/>
      <c r="D331" s="28"/>
      <c r="E331" s="28"/>
      <c r="F331" s="28"/>
      <c r="G331" s="28"/>
      <c r="H331" s="28"/>
      <c r="J331" s="28"/>
      <c r="K331" s="28"/>
      <c r="L331" s="28"/>
      <c r="M331" s="28"/>
      <c r="N331" s="28"/>
      <c r="O331" s="28"/>
      <c r="P331" s="28"/>
    </row>
    <row r="332" spans="2:16">
      <c r="B332" t="s">
        <v>403</v>
      </c>
      <c r="J332" t="s">
        <v>405</v>
      </c>
    </row>
    <row r="335" spans="2:16" ht="18">
      <c r="B335" s="27" t="s">
        <v>406</v>
      </c>
      <c r="C335" s="27"/>
    </row>
    <row r="337" spans="2:16" ht="45">
      <c r="B337" s="21">
        <v>1</v>
      </c>
      <c r="C337" s="25" t="s">
        <v>407</v>
      </c>
      <c r="D337" s="24">
        <f>AVERAGE(Dataset!J2:J501)</f>
        <v>74228.210000000006</v>
      </c>
      <c r="F337" s="21">
        <v>4</v>
      </c>
      <c r="G337" s="25" t="s">
        <v>409</v>
      </c>
      <c r="H337" s="24">
        <f>AVERAGE(Dataset!M2:M501)</f>
        <v>7.5119999999999996</v>
      </c>
      <c r="J337" s="21">
        <v>7</v>
      </c>
      <c r="K337" s="25" t="s">
        <v>411</v>
      </c>
      <c r="L337" s="24">
        <f>AVERAGEIF(Dataset!H2:H501, "Austin", Dataset!J2:J501)</f>
        <v>82351.786885245907</v>
      </c>
      <c r="N337" s="21">
        <v>10</v>
      </c>
      <c r="O337" s="25" t="s">
        <v>414</v>
      </c>
      <c r="P337" s="24">
        <f>AVERAGE(Dataset!I2:I501)</f>
        <v>43.231999999999999</v>
      </c>
    </row>
    <row r="338" spans="2:16" ht="45">
      <c r="B338" s="21">
        <v>2</v>
      </c>
      <c r="C338" s="25" t="s">
        <v>408</v>
      </c>
      <c r="D338" s="24">
        <f>AVERAGE(Dataset!K2:K501)</f>
        <v>19.652000000000001</v>
      </c>
      <c r="F338" s="21">
        <v>5</v>
      </c>
      <c r="G338" s="25" t="s">
        <v>89</v>
      </c>
      <c r="H338" s="24">
        <f>AVERAGE(Dataset!N2:N501)</f>
        <v>5.0439999999999996</v>
      </c>
      <c r="J338" s="21">
        <v>8</v>
      </c>
      <c r="K338" s="25" t="s">
        <v>412</v>
      </c>
      <c r="L338" s="24">
        <f>AVERAGEIF(Dataset!B2:B501, "Marketing", Dataset!O2:O501)</f>
        <v>41</v>
      </c>
      <c r="N338" s="23"/>
    </row>
    <row r="339" spans="2:16" ht="30">
      <c r="B339" s="21">
        <v>3</v>
      </c>
      <c r="C339" s="25" t="s">
        <v>90</v>
      </c>
      <c r="D339" s="24">
        <f>AVERAGE(Dataset!O2:O501)</f>
        <v>39.770000000000003</v>
      </c>
      <c r="F339" s="21">
        <v>6</v>
      </c>
      <c r="G339" s="25" t="s">
        <v>410</v>
      </c>
      <c r="H339" s="24">
        <f>AVERAGE(Dataset!L2:L501)</f>
        <v>10.474</v>
      </c>
      <c r="J339" s="21">
        <v>9</v>
      </c>
      <c r="K339" s="25" t="s">
        <v>413</v>
      </c>
      <c r="L339" s="24">
        <f>AVERAGEIF(Dataset!G2:G501, "Contract", Dataset!J2:J501)</f>
        <v>74445.926966292129</v>
      </c>
    </row>
    <row r="343" spans="2:16" ht="18">
      <c r="B343" s="8" t="s">
        <v>415</v>
      </c>
    </row>
    <row r="345" spans="2:16">
      <c r="B345" s="26" t="s">
        <v>250</v>
      </c>
      <c r="C345" s="26"/>
      <c r="D345" s="26"/>
      <c r="E345" s="26"/>
      <c r="F345" s="26"/>
      <c r="G345" s="26"/>
      <c r="H345" s="26"/>
      <c r="I345" s="26"/>
      <c r="J345" s="26"/>
      <c r="K345" s="26"/>
      <c r="L345">
        <f>AVERAGEIF(Dataset!G2:G501, "Permanent", Dataset!J2:J501)</f>
        <v>74382.761904761908</v>
      </c>
    </row>
    <row r="346" spans="2:16">
      <c r="B346" s="26" t="s">
        <v>251</v>
      </c>
      <c r="C346" s="26"/>
      <c r="D346" s="26"/>
      <c r="E346" s="26"/>
      <c r="F346" s="26"/>
      <c r="G346" s="26"/>
      <c r="H346" s="26"/>
      <c r="I346" s="26"/>
      <c r="J346" s="26"/>
      <c r="K346" s="26"/>
      <c r="L346">
        <f>AVERAGEIF(Dataset!N2:N501, "&gt;=8", Dataset!O2:O501)</f>
        <v>40.835051546391753</v>
      </c>
    </row>
    <row r="347" spans="2:16">
      <c r="B347" s="26" t="s">
        <v>252</v>
      </c>
      <c r="C347" s="26"/>
      <c r="D347" s="26"/>
      <c r="E347" s="26"/>
      <c r="F347" s="26"/>
      <c r="G347" s="26"/>
      <c r="H347" s="26"/>
      <c r="I347" s="26"/>
      <c r="J347" s="26"/>
      <c r="K347" s="26"/>
      <c r="L347">
        <f>AVERAGEIF(Dataset!D2:D501, "Married", Dataset!J2:J501)</f>
        <v>73658.607692307691</v>
      </c>
    </row>
    <row r="348" spans="2:16">
      <c r="B348" s="26" t="s">
        <v>253</v>
      </c>
      <c r="C348" s="26"/>
      <c r="D348" s="26"/>
      <c r="E348" s="26"/>
      <c r="F348" s="26"/>
      <c r="G348" s="26"/>
      <c r="H348" s="26"/>
      <c r="I348" s="26"/>
      <c r="J348" s="26"/>
      <c r="K348" s="26"/>
      <c r="L348">
        <f>AVERAGEIF(Dataset!D2:D501, "Divorced", Dataset!K2:K501)</f>
        <v>20.474074074074075</v>
      </c>
    </row>
    <row r="349" spans="2:16">
      <c r="B349" s="26" t="s">
        <v>254</v>
      </c>
      <c r="C349" s="26"/>
      <c r="D349" s="26"/>
      <c r="E349" s="26"/>
      <c r="F349" s="26"/>
      <c r="G349" s="26"/>
      <c r="H349" s="26"/>
      <c r="I349" s="26"/>
      <c r="J349" s="26"/>
      <c r="K349" s="26"/>
      <c r="L349">
        <f>AVERAGEIF(Dataset!D2:D501, "Widowed", Dataset!J2:J501)</f>
        <v>74987.455357142855</v>
      </c>
    </row>
    <row r="350" spans="2:16">
      <c r="B350" s="26" t="s">
        <v>255</v>
      </c>
      <c r="C350" s="26"/>
      <c r="D350" s="26"/>
      <c r="E350" s="26"/>
      <c r="F350" s="26"/>
      <c r="G350" s="26"/>
      <c r="H350" s="26"/>
      <c r="I350" s="26"/>
      <c r="J350" s="26"/>
      <c r="K350" s="26"/>
      <c r="L350">
        <f>AVERAGEIF(Dataset!E2:E501, "High School", Dataset!O2:O501)</f>
        <v>38.125</v>
      </c>
    </row>
    <row r="351" spans="2:16">
      <c r="B351" s="26" t="s">
        <v>256</v>
      </c>
      <c r="C351" s="26"/>
      <c r="D351" s="26"/>
      <c r="E351" s="26"/>
      <c r="F351" s="26"/>
      <c r="G351" s="26"/>
      <c r="H351" s="26"/>
      <c r="I351" s="26"/>
      <c r="J351" s="26"/>
      <c r="K351" s="26"/>
      <c r="L351">
        <f>AVERAGEIF(Dataset!B2:B501, "Finance", Dataset!J2:J501)</f>
        <v>79581.31578947368</v>
      </c>
    </row>
    <row r="352" spans="2:16">
      <c r="B352" s="26" t="s">
        <v>257</v>
      </c>
      <c r="C352" s="26"/>
      <c r="D352" s="26"/>
      <c r="E352" s="26"/>
      <c r="F352" s="26"/>
      <c r="G352" s="26"/>
      <c r="H352" s="26"/>
      <c r="I352" s="26"/>
      <c r="J352" s="26"/>
      <c r="K352" s="26"/>
      <c r="L352">
        <f>AVERAGEIF(Dataset!H2:H501, "Seattle", Dataset!M2:M501)</f>
        <v>7.6419753086419755</v>
      </c>
    </row>
    <row r="353" spans="2:13">
      <c r="B353" s="26" t="s">
        <v>258</v>
      </c>
      <c r="C353" s="26"/>
      <c r="D353" s="26"/>
      <c r="E353" s="26"/>
      <c r="F353" s="26"/>
      <c r="G353" s="26"/>
      <c r="H353" s="26"/>
      <c r="I353" s="26"/>
      <c r="J353" s="26"/>
      <c r="K353" s="26"/>
      <c r="L353">
        <f>AVERAGEIF(Dataset!C2:C501, "Male", Dataset!K2:K501)</f>
        <v>20.487179487179485</v>
      </c>
    </row>
    <row r="354" spans="2:13">
      <c r="B354" s="26" t="s">
        <v>259</v>
      </c>
      <c r="C354" s="26"/>
      <c r="D354" s="26"/>
      <c r="E354" s="26"/>
      <c r="F354" s="26"/>
      <c r="G354" s="26"/>
      <c r="H354" s="26"/>
      <c r="I354" s="26"/>
      <c r="J354" s="26"/>
      <c r="K354" s="26"/>
      <c r="L354">
        <f>AVERAGEIF(Dataset!G2:G501, "Contract", Dataset!J2:J501)</f>
        <v>74445.926966292129</v>
      </c>
    </row>
    <row r="357" spans="2:13" ht="18">
      <c r="B357" s="8" t="s">
        <v>416</v>
      </c>
    </row>
    <row r="359" spans="2:13">
      <c r="B359" s="26" t="s">
        <v>261</v>
      </c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>
        <f>AVERAGEIFS(Dataset!J2:J501, Dataset!D2:D501, "Married", Dataset!N2:N501, "&gt;=7")</f>
        <v>73238.12</v>
      </c>
    </row>
    <row r="360" spans="2:13">
      <c r="B360" s="26" t="s">
        <v>262</v>
      </c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>
        <f>AVERAGEIFS(Dataset!O2:O501, Dataset!H2:H501, "Seattle", Dataset!D2:D501, "Married")</f>
        <v>44.791666666666664</v>
      </c>
    </row>
    <row r="361" spans="2:13">
      <c r="B361" s="26" t="s">
        <v>263</v>
      </c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>
        <f>AVERAGEIFS(Dataset!J2:J501, Dataset!B2:B501, "Marketing", Dataset!F2:F501, "Developer")</f>
        <v>72432.857142857145</v>
      </c>
    </row>
    <row r="362" spans="2:13">
      <c r="B362" s="26" t="s">
        <v>264</v>
      </c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>
        <f>AVERAGEIFS(Dataset!M2:M501, Dataset!G2:G501, "Permanent", Dataset!N2:N501, "&gt;=8")</f>
        <v>6.4285714285714288</v>
      </c>
    </row>
    <row r="363" spans="2:13">
      <c r="B363" s="26" t="s">
        <v>265</v>
      </c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>
        <f>AVERAGEIFS(Dataset!J2:J501, Dataset!K2:K501, "&gt;10", Dataset!D2:D501, "Widowed")</f>
        <v>75895.477272727279</v>
      </c>
    </row>
    <row r="364" spans="2:13">
      <c r="B364" s="26" t="s">
        <v>266</v>
      </c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>
        <f>AVERAGEIFS(Dataset!J2:J501, Dataset!D2:D501, "Divorced", Dataset!K2:K501, "&lt;15")</f>
        <v>75002.390243902439</v>
      </c>
    </row>
    <row r="365" spans="2:13">
      <c r="B365" s="26" t="s">
        <v>267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>
        <f>AVERAGEIFS(Dataset!M2:M501, Dataset!B2:B501, "Finance", Dataset!H2:H501, "Austin")</f>
        <v>7.125</v>
      </c>
    </row>
    <row r="366" spans="2:13">
      <c r="B366" s="26" t="s">
        <v>268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>
        <f>AVERAGEIFS(Dataset!L2:L501, Dataset!E2:E501, "High School", Dataset!J2:J501, "&lt;50000")</f>
        <v>9.7241379310344822</v>
      </c>
    </row>
    <row r="367" spans="2:13">
      <c r="B367" s="26" t="s">
        <v>269</v>
      </c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>
        <f>AVERAGEIFS(Dataset!O2:O501, Dataset!G2:G501, "Permanent", Dataset!H2:H501, "Boston")</f>
        <v>37.81818181818182</v>
      </c>
    </row>
    <row r="368" spans="2:13">
      <c r="B368" s="26" t="s">
        <v>270</v>
      </c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>
        <f>AVERAGEIFS(Dataset!J2:J501, Dataset!E2:E501, "PhD", Dataset!K2:K501, "&gt;20")</f>
        <v>75009.979166666672</v>
      </c>
    </row>
  </sheetData>
  <mergeCells count="129">
    <mergeCell ref="B23:H25"/>
    <mergeCell ref="B31:H33"/>
    <mergeCell ref="J31:P33"/>
    <mergeCell ref="B57:H59"/>
    <mergeCell ref="J57:P59"/>
    <mergeCell ref="B38:H40"/>
    <mergeCell ref="J38:P40"/>
    <mergeCell ref="B44:H46"/>
    <mergeCell ref="J44:P46"/>
    <mergeCell ref="B51:H53"/>
    <mergeCell ref="J51:P53"/>
    <mergeCell ref="B4:H6"/>
    <mergeCell ref="J4:P6"/>
    <mergeCell ref="R4:X6"/>
    <mergeCell ref="B11:H13"/>
    <mergeCell ref="J11:P13"/>
    <mergeCell ref="R11:X13"/>
    <mergeCell ref="B17:H19"/>
    <mergeCell ref="J17:P19"/>
    <mergeCell ref="R17:X19"/>
    <mergeCell ref="B78:H80"/>
    <mergeCell ref="J78:P80"/>
    <mergeCell ref="B84:H86"/>
    <mergeCell ref="J84:P86"/>
    <mergeCell ref="B90:H92"/>
    <mergeCell ref="J90:P92"/>
    <mergeCell ref="B64:C64"/>
    <mergeCell ref="B66:H68"/>
    <mergeCell ref="J66:P68"/>
    <mergeCell ref="B72:H74"/>
    <mergeCell ref="J72:P74"/>
    <mergeCell ref="B111:H113"/>
    <mergeCell ref="J111:P113"/>
    <mergeCell ref="B117:H119"/>
    <mergeCell ref="J117:P119"/>
    <mergeCell ref="B123:H125"/>
    <mergeCell ref="J123:P125"/>
    <mergeCell ref="B97:D97"/>
    <mergeCell ref="B99:H101"/>
    <mergeCell ref="J99:P101"/>
    <mergeCell ref="B105:H107"/>
    <mergeCell ref="J105:P107"/>
    <mergeCell ref="B143:H145"/>
    <mergeCell ref="J143:P145"/>
    <mergeCell ref="B149:H151"/>
    <mergeCell ref="J149:P151"/>
    <mergeCell ref="B155:H157"/>
    <mergeCell ref="J155:P157"/>
    <mergeCell ref="B129:C129"/>
    <mergeCell ref="B131:H133"/>
    <mergeCell ref="J131:P133"/>
    <mergeCell ref="B137:H139"/>
    <mergeCell ref="J137:P139"/>
    <mergeCell ref="B177:H179"/>
    <mergeCell ref="J177:P179"/>
    <mergeCell ref="B184:H186"/>
    <mergeCell ref="J184:P186"/>
    <mergeCell ref="B191:H193"/>
    <mergeCell ref="J191:P193"/>
    <mergeCell ref="B162:C162"/>
    <mergeCell ref="B164:H166"/>
    <mergeCell ref="J164:P166"/>
    <mergeCell ref="B170:H172"/>
    <mergeCell ref="J170:P172"/>
    <mergeCell ref="B214:H216"/>
    <mergeCell ref="J214:P216"/>
    <mergeCell ref="B220:H222"/>
    <mergeCell ref="J220:P222"/>
    <mergeCell ref="B227:H229"/>
    <mergeCell ref="J227:P229"/>
    <mergeCell ref="B199:D199"/>
    <mergeCell ref="B202:H204"/>
    <mergeCell ref="J202:P204"/>
    <mergeCell ref="B208:H210"/>
    <mergeCell ref="J208:P210"/>
    <mergeCell ref="B249:H251"/>
    <mergeCell ref="J249:P251"/>
    <mergeCell ref="B255:H257"/>
    <mergeCell ref="J255:P257"/>
    <mergeCell ref="B262:H264"/>
    <mergeCell ref="J262:P264"/>
    <mergeCell ref="B234:C234"/>
    <mergeCell ref="B236:H238"/>
    <mergeCell ref="J236:P238"/>
    <mergeCell ref="B242:H244"/>
    <mergeCell ref="J242:P244"/>
    <mergeCell ref="B285:H287"/>
    <mergeCell ref="J285:P287"/>
    <mergeCell ref="B291:H293"/>
    <mergeCell ref="J291:P293"/>
    <mergeCell ref="B297:H299"/>
    <mergeCell ref="J297:P299"/>
    <mergeCell ref="B270:D270"/>
    <mergeCell ref="B272:H274"/>
    <mergeCell ref="J272:P274"/>
    <mergeCell ref="B278:H280"/>
    <mergeCell ref="J278:P280"/>
    <mergeCell ref="B353:K353"/>
    <mergeCell ref="B354:K354"/>
    <mergeCell ref="B317:H319"/>
    <mergeCell ref="J317:P319"/>
    <mergeCell ref="B323:H325"/>
    <mergeCell ref="J323:P325"/>
    <mergeCell ref="B329:H331"/>
    <mergeCell ref="J329:P331"/>
    <mergeCell ref="B303:C303"/>
    <mergeCell ref="B305:H307"/>
    <mergeCell ref="J305:P307"/>
    <mergeCell ref="B311:H313"/>
    <mergeCell ref="J311:P313"/>
    <mergeCell ref="B335:C335"/>
    <mergeCell ref="B345:K345"/>
    <mergeCell ref="B346:K346"/>
    <mergeCell ref="B347:K347"/>
    <mergeCell ref="B348:K348"/>
    <mergeCell ref="B349:K349"/>
    <mergeCell ref="B350:K350"/>
    <mergeCell ref="B351:K351"/>
    <mergeCell ref="B352:K352"/>
    <mergeCell ref="B366:L366"/>
    <mergeCell ref="B364:L364"/>
    <mergeCell ref="B365:L365"/>
    <mergeCell ref="B367:L367"/>
    <mergeCell ref="B368:L368"/>
    <mergeCell ref="B359:L359"/>
    <mergeCell ref="B360:L360"/>
    <mergeCell ref="B361:L361"/>
    <mergeCell ref="B362:L362"/>
    <mergeCell ref="B363:L3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C1DE-9CD6-47CD-B22C-FD23CEA31DFD}">
  <dimension ref="B2:I22"/>
  <sheetViews>
    <sheetView topLeftCell="A28" zoomScale="205" zoomScaleNormal="205" workbookViewId="0">
      <selection activeCell="G18" sqref="G18"/>
    </sheetView>
  </sheetViews>
  <sheetFormatPr defaultRowHeight="15"/>
  <cols>
    <col min="1" max="1" width="4.5703125" customWidth="1"/>
    <col min="4" max="4" width="10" bestFit="1" customWidth="1"/>
    <col min="5" max="5" width="12.7109375" bestFit="1" customWidth="1"/>
    <col min="6" max="6" width="7" bestFit="1" customWidth="1"/>
    <col min="7" max="7" width="33" customWidth="1"/>
    <col min="8" max="8" width="13.85546875" bestFit="1" customWidth="1"/>
    <col min="9" max="9" width="8.28515625" bestFit="1" customWidth="1"/>
  </cols>
  <sheetData>
    <row r="2" spans="2:9">
      <c r="B2" t="s">
        <v>272</v>
      </c>
      <c r="C2" t="s">
        <v>273</v>
      </c>
    </row>
    <row r="3" spans="2:9">
      <c r="B3" t="s">
        <v>274</v>
      </c>
      <c r="C3" t="s">
        <v>275</v>
      </c>
    </row>
    <row r="5" spans="2:9">
      <c r="B5" t="s">
        <v>71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</row>
    <row r="6" spans="2:9">
      <c r="B6" t="s">
        <v>276</v>
      </c>
      <c r="D6" t="s">
        <v>283</v>
      </c>
      <c r="E6" t="s">
        <v>284</v>
      </c>
      <c r="F6" t="s">
        <v>279</v>
      </c>
      <c r="G6" t="s">
        <v>280</v>
      </c>
      <c r="H6" t="s">
        <v>281</v>
      </c>
      <c r="I6" t="s">
        <v>282</v>
      </c>
    </row>
    <row r="8" spans="2:9" ht="30">
      <c r="C8" t="s">
        <v>285</v>
      </c>
      <c r="E8" s="12" t="s">
        <v>272</v>
      </c>
      <c r="F8" s="12" t="s">
        <v>291</v>
      </c>
      <c r="G8" s="12" t="s">
        <v>292</v>
      </c>
      <c r="H8" s="12" t="s">
        <v>293</v>
      </c>
      <c r="I8" s="12" t="s">
        <v>294</v>
      </c>
    </row>
    <row r="9" spans="2:9" ht="27.75">
      <c r="C9" t="s">
        <v>286</v>
      </c>
      <c r="E9" s="13" t="s">
        <v>281</v>
      </c>
      <c r="F9" s="14" t="s">
        <v>295</v>
      </c>
      <c r="G9" s="15" t="s">
        <v>296</v>
      </c>
      <c r="H9" s="14" t="s">
        <v>297</v>
      </c>
      <c r="I9" s="14">
        <v>8</v>
      </c>
    </row>
    <row r="10" spans="2:9" ht="30">
      <c r="C10" t="s">
        <v>287</v>
      </c>
      <c r="E10" s="13" t="s">
        <v>282</v>
      </c>
      <c r="F10" s="14" t="s">
        <v>298</v>
      </c>
      <c r="G10" s="15" t="s">
        <v>299</v>
      </c>
      <c r="H10" s="14" t="s">
        <v>300</v>
      </c>
      <c r="I10" s="14">
        <v>6</v>
      </c>
    </row>
    <row r="11" spans="2:9" ht="30">
      <c r="C11" t="s">
        <v>288</v>
      </c>
      <c r="E11" s="13" t="s">
        <v>280</v>
      </c>
      <c r="F11" s="14" t="s">
        <v>301</v>
      </c>
      <c r="G11" s="15" t="s">
        <v>302</v>
      </c>
      <c r="H11" s="14" t="s">
        <v>303</v>
      </c>
      <c r="I11" s="14">
        <v>18</v>
      </c>
    </row>
    <row r="12" spans="2:9" ht="30">
      <c r="C12" t="s">
        <v>289</v>
      </c>
      <c r="E12" s="13" t="s">
        <v>279</v>
      </c>
      <c r="F12" s="14" t="s">
        <v>304</v>
      </c>
      <c r="G12" s="15" t="s">
        <v>305</v>
      </c>
      <c r="H12" s="14" t="s">
        <v>306</v>
      </c>
      <c r="I12" s="14">
        <v>5</v>
      </c>
    </row>
    <row r="13" spans="2:9" ht="30">
      <c r="C13" t="s">
        <v>290</v>
      </c>
      <c r="E13" s="13" t="s">
        <v>284</v>
      </c>
      <c r="F13" s="14" t="s">
        <v>307</v>
      </c>
      <c r="G13" s="15" t="s">
        <v>308</v>
      </c>
      <c r="H13" s="14" t="s">
        <v>309</v>
      </c>
      <c r="I13" s="14">
        <v>8</v>
      </c>
    </row>
    <row r="14" spans="2:9" ht="45">
      <c r="E14" s="13" t="s">
        <v>310</v>
      </c>
      <c r="F14" s="14" t="s">
        <v>290</v>
      </c>
      <c r="G14" s="15" t="s">
        <v>311</v>
      </c>
      <c r="H14" s="14">
        <f>(A1+B1)*C1</f>
        <v>0</v>
      </c>
      <c r="I14" s="15" t="s">
        <v>312</v>
      </c>
    </row>
    <row r="15" spans="2:9" ht="60">
      <c r="E15" s="13" t="s">
        <v>313</v>
      </c>
      <c r="F15" s="15" t="s">
        <v>314</v>
      </c>
      <c r="G15" s="15" t="s">
        <v>315</v>
      </c>
      <c r="H15" s="14">
        <f>MOD(10,3)</f>
        <v>1</v>
      </c>
      <c r="I15" s="14">
        <v>1</v>
      </c>
    </row>
    <row r="18" spans="4:7">
      <c r="D18" s="18">
        <v>5</v>
      </c>
      <c r="E18" s="18">
        <v>6</v>
      </c>
      <c r="G18">
        <f>D18+E18</f>
        <v>11</v>
      </c>
    </row>
    <row r="19" spans="4:7">
      <c r="G19">
        <f>D18-E18</f>
        <v>-1</v>
      </c>
    </row>
    <row r="20" spans="4:7">
      <c r="G20">
        <f>D18*E18</f>
        <v>30</v>
      </c>
    </row>
    <row r="21" spans="4:7">
      <c r="G21">
        <f>D18/E18</f>
        <v>0.83333333333333337</v>
      </c>
    </row>
    <row r="22" spans="4:7">
      <c r="G22">
        <f>D18^E18</f>
        <v>15625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628-F860-4B08-AB25-05C77138A7AA}">
  <dimension ref="B2:I174"/>
  <sheetViews>
    <sheetView topLeftCell="A160" zoomScale="145" zoomScaleNormal="145" workbookViewId="0">
      <selection activeCell="H180" sqref="H180"/>
    </sheetView>
  </sheetViews>
  <sheetFormatPr defaultRowHeight="15"/>
  <cols>
    <col min="1" max="1" width="2.28515625" customWidth="1"/>
    <col min="3" max="3" width="19.7109375" bestFit="1" customWidth="1"/>
    <col min="4" max="4" width="13.7109375" bestFit="1" customWidth="1"/>
    <col min="5" max="5" width="16.42578125" bestFit="1" customWidth="1"/>
    <col min="6" max="6" width="11.42578125" customWidth="1"/>
  </cols>
  <sheetData>
    <row r="2" spans="2:6">
      <c r="B2" t="s">
        <v>70</v>
      </c>
      <c r="C2" s="30" t="s">
        <v>316</v>
      </c>
      <c r="D2" s="30"/>
      <c r="E2" s="30"/>
      <c r="F2" s="30"/>
    </row>
    <row r="3" spans="2:6">
      <c r="C3" s="30"/>
      <c r="D3" s="30"/>
      <c r="E3" s="30"/>
      <c r="F3" s="30"/>
    </row>
    <row r="4" spans="2:6">
      <c r="C4" s="30"/>
      <c r="D4" s="30"/>
      <c r="E4" s="30"/>
      <c r="F4" s="30"/>
    </row>
    <row r="5" spans="2:6">
      <c r="C5" s="30"/>
      <c r="D5" s="30"/>
      <c r="E5" s="30"/>
      <c r="F5" s="30"/>
    </row>
    <row r="6" spans="2:6">
      <c r="C6" s="30"/>
      <c r="D6" s="30"/>
      <c r="E6" s="30"/>
      <c r="F6" s="30"/>
    </row>
    <row r="7" spans="2:6">
      <c r="C7" s="30"/>
      <c r="D7" s="30"/>
      <c r="E7" s="30"/>
      <c r="F7" s="30"/>
    </row>
    <row r="9" spans="2:6">
      <c r="C9" t="s">
        <v>76</v>
      </c>
    </row>
    <row r="10" spans="2:6">
      <c r="C10" t="s">
        <v>317</v>
      </c>
    </row>
    <row r="13" spans="2:6" s="11" customFormat="1">
      <c r="B13" s="11" t="s">
        <v>318</v>
      </c>
    </row>
    <row r="21" spans="3:7">
      <c r="C21">
        <f>SUM(5)</f>
        <v>5</v>
      </c>
    </row>
    <row r="23" spans="3:7">
      <c r="C23">
        <f>SUM(5,6)</f>
        <v>11</v>
      </c>
    </row>
    <row r="25" spans="3:7">
      <c r="C25">
        <f>SUM(G25,G26,G27)</f>
        <v>18</v>
      </c>
      <c r="G25">
        <v>5</v>
      </c>
    </row>
    <row r="26" spans="3:7">
      <c r="G26">
        <v>6</v>
      </c>
    </row>
    <row r="27" spans="3:7">
      <c r="C27">
        <f>SUM(G25:G29)</f>
        <v>35</v>
      </c>
      <c r="G27">
        <v>7</v>
      </c>
    </row>
    <row r="28" spans="3:7">
      <c r="G28">
        <v>8</v>
      </c>
    </row>
    <row r="29" spans="3:7">
      <c r="G29">
        <v>9</v>
      </c>
    </row>
    <row r="30" spans="3:7">
      <c r="C30">
        <f>SUM(G25:G31)</f>
        <v>45</v>
      </c>
    </row>
    <row r="31" spans="3:7">
      <c r="G31">
        <v>10</v>
      </c>
    </row>
    <row r="33" spans="3:8">
      <c r="C33">
        <f>SUM(G25:G29,G31)</f>
        <v>45</v>
      </c>
    </row>
    <row r="35" spans="3:8">
      <c r="C35">
        <f>SUM(G25:G29,G31,5)</f>
        <v>50</v>
      </c>
    </row>
    <row r="39" spans="3:8">
      <c r="C39" s="29" t="s">
        <v>326</v>
      </c>
      <c r="D39" s="29"/>
      <c r="E39" s="29"/>
      <c r="F39" s="29"/>
      <c r="G39" s="29"/>
      <c r="H39" s="29"/>
    </row>
    <row r="40" spans="3:8">
      <c r="C40" s="29"/>
      <c r="D40" s="29"/>
      <c r="E40" s="29"/>
      <c r="F40" s="29"/>
      <c r="G40" s="29"/>
      <c r="H40" s="29"/>
    </row>
    <row r="41" spans="3:8">
      <c r="C41" s="29"/>
      <c r="D41" s="29"/>
      <c r="E41" s="29"/>
      <c r="F41" s="29"/>
      <c r="G41" s="29"/>
      <c r="H41" s="29"/>
    </row>
    <row r="42" spans="3:8">
      <c r="C42" s="29"/>
      <c r="D42" s="29"/>
      <c r="E42" s="29"/>
      <c r="F42" s="29"/>
      <c r="G42" s="29"/>
      <c r="H42" s="29"/>
    </row>
    <row r="44" spans="3:8">
      <c r="C44" s="19">
        <f>SUM(Dataset!J2:J501)</f>
        <v>37114105</v>
      </c>
    </row>
    <row r="46" spans="3:8">
      <c r="C46">
        <f>SUM(Dataset!J2:J501)</f>
        <v>37114105</v>
      </c>
    </row>
    <row r="48" spans="3:8">
      <c r="C48" t="e">
        <f>SUM(#REF!)</f>
        <v>#REF!</v>
      </c>
    </row>
    <row r="51" spans="2:8">
      <c r="C51" t="s">
        <v>327</v>
      </c>
    </row>
    <row r="52" spans="2:8">
      <c r="C52" t="s">
        <v>328</v>
      </c>
    </row>
    <row r="55" spans="2:8">
      <c r="C55" s="29" t="s">
        <v>329</v>
      </c>
      <c r="D55" s="29"/>
      <c r="E55" s="29"/>
      <c r="F55" s="29"/>
      <c r="G55" s="29"/>
      <c r="H55" s="29"/>
    </row>
    <row r="56" spans="2:8">
      <c r="C56" s="29"/>
      <c r="D56" s="29"/>
      <c r="E56" s="29"/>
      <c r="F56" s="29"/>
      <c r="G56" s="29"/>
      <c r="H56" s="29"/>
    </row>
    <row r="57" spans="2:8">
      <c r="C57" s="29"/>
      <c r="D57" s="29"/>
      <c r="E57" s="29"/>
      <c r="F57" s="29"/>
      <c r="G57" s="29"/>
      <c r="H57" s="29"/>
    </row>
    <row r="58" spans="2:8">
      <c r="C58" s="29"/>
      <c r="D58" s="29"/>
      <c r="E58" s="29"/>
      <c r="F58" s="29"/>
      <c r="G58" s="29"/>
      <c r="H58" s="29"/>
    </row>
    <row r="60" spans="2:8">
      <c r="C60" s="16">
        <f>SUM(Dataset!N2:N501)</f>
        <v>2522</v>
      </c>
    </row>
    <row r="63" spans="2:8" s="18" customFormat="1">
      <c r="B63" s="18" t="s">
        <v>319</v>
      </c>
    </row>
    <row r="67" spans="3:6">
      <c r="C67" t="s">
        <v>325</v>
      </c>
      <c r="D67" t="s">
        <v>324</v>
      </c>
    </row>
    <row r="68" spans="3:6">
      <c r="C68" t="s">
        <v>330</v>
      </c>
      <c r="D68">
        <v>10</v>
      </c>
      <c r="F68" t="s">
        <v>334</v>
      </c>
    </row>
    <row r="69" spans="3:6">
      <c r="C69" t="s">
        <v>331</v>
      </c>
      <c r="D69">
        <v>8</v>
      </c>
    </row>
    <row r="70" spans="3:6">
      <c r="C70" t="s">
        <v>332</v>
      </c>
      <c r="D70">
        <v>8</v>
      </c>
      <c r="F70">
        <f>SUMIF(C68:C75,"Prod1",D68:D75)</f>
        <v>19</v>
      </c>
    </row>
    <row r="71" spans="3:6">
      <c r="C71" t="s">
        <v>333</v>
      </c>
      <c r="D71">
        <v>13</v>
      </c>
    </row>
    <row r="72" spans="3:6">
      <c r="C72" t="s">
        <v>330</v>
      </c>
      <c r="D72">
        <v>9</v>
      </c>
      <c r="F72" t="s">
        <v>335</v>
      </c>
    </row>
    <row r="73" spans="3:6">
      <c r="C73" t="s">
        <v>331</v>
      </c>
      <c r="D73">
        <v>8</v>
      </c>
    </row>
    <row r="74" spans="3:6">
      <c r="C74" t="s">
        <v>332</v>
      </c>
      <c r="D74">
        <v>15</v>
      </c>
      <c r="F74">
        <f>SUMIF($C$68:$C$75,$C$70,$D$68:$D$75)</f>
        <v>23</v>
      </c>
    </row>
    <row r="75" spans="3:6">
      <c r="C75" t="s">
        <v>333</v>
      </c>
      <c r="D75">
        <v>13</v>
      </c>
    </row>
    <row r="77" spans="3:6">
      <c r="F77" t="s">
        <v>336</v>
      </c>
    </row>
    <row r="79" spans="3:6">
      <c r="F79">
        <f>SUMIF(D68:D75,"&gt;10",D68:D75)</f>
        <v>41</v>
      </c>
    </row>
    <row r="80" spans="3:6">
      <c r="F80">
        <f>SUMIF(D68:D75,"&gt;10")</f>
        <v>41</v>
      </c>
    </row>
    <row r="83" spans="3:8">
      <c r="C83" s="29" t="s">
        <v>337</v>
      </c>
      <c r="D83" s="29"/>
      <c r="E83" s="29"/>
      <c r="F83" s="29"/>
      <c r="G83" s="29"/>
      <c r="H83" s="29"/>
    </row>
    <row r="84" spans="3:8">
      <c r="C84" s="29"/>
      <c r="D84" s="29"/>
      <c r="E84" s="29"/>
      <c r="F84" s="29"/>
      <c r="G84" s="29"/>
      <c r="H84" s="29"/>
    </row>
    <row r="85" spans="3:8">
      <c r="C85" s="29"/>
      <c r="D85" s="29"/>
      <c r="E85" s="29"/>
      <c r="F85" s="29"/>
      <c r="G85" s="29"/>
      <c r="H85" s="29"/>
    </row>
    <row r="86" spans="3:8">
      <c r="C86" s="29"/>
      <c r="D86" s="29"/>
      <c r="E86" s="29"/>
      <c r="F86" s="29"/>
      <c r="G86" s="29"/>
      <c r="H86" s="29"/>
    </row>
    <row r="88" spans="3:8">
      <c r="C88" t="s">
        <v>72</v>
      </c>
      <c r="D88" t="s">
        <v>126</v>
      </c>
      <c r="E88" t="s">
        <v>89</v>
      </c>
    </row>
    <row r="89" spans="3:8">
      <c r="D89" t="s">
        <v>127</v>
      </c>
      <c r="E89" t="s">
        <v>338</v>
      </c>
    </row>
    <row r="90" spans="3:8">
      <c r="D90" t="s">
        <v>128</v>
      </c>
      <c r="E90" t="s">
        <v>85</v>
      </c>
    </row>
    <row r="93" spans="3:8">
      <c r="C93">
        <f>SUMIF(Dataset!N2:N501,"&gt;=8",Dataset!J2:J501)</f>
        <v>7297086</v>
      </c>
    </row>
    <row r="96" spans="3:8">
      <c r="C96" s="29" t="s">
        <v>339</v>
      </c>
      <c r="D96" s="29"/>
      <c r="E96" s="29"/>
      <c r="F96" s="29"/>
      <c r="G96" s="29"/>
      <c r="H96" s="29"/>
    </row>
    <row r="97" spans="3:8">
      <c r="C97" s="29"/>
      <c r="D97" s="29"/>
      <c r="E97" s="29"/>
      <c r="F97" s="29"/>
      <c r="G97" s="29"/>
      <c r="H97" s="29"/>
    </row>
    <row r="98" spans="3:8">
      <c r="C98" s="29"/>
      <c r="D98" s="29"/>
      <c r="E98" s="29"/>
      <c r="F98" s="29"/>
      <c r="G98" s="29"/>
      <c r="H98" s="29"/>
    </row>
    <row r="99" spans="3:8">
      <c r="C99" s="29"/>
      <c r="D99" s="29"/>
      <c r="E99" s="29"/>
      <c r="F99" s="29"/>
      <c r="G99" s="29"/>
      <c r="H99" s="29"/>
    </row>
    <row r="101" spans="3:8">
      <c r="C101" t="s">
        <v>72</v>
      </c>
      <c r="D101" t="s">
        <v>126</v>
      </c>
      <c r="E101" s="6" t="s">
        <v>82</v>
      </c>
    </row>
    <row r="102" spans="3:8">
      <c r="D102" t="s">
        <v>127</v>
      </c>
      <c r="E102" t="s">
        <v>110</v>
      </c>
    </row>
    <row r="103" spans="3:8">
      <c r="D103" t="s">
        <v>128</v>
      </c>
      <c r="E103" t="s">
        <v>85</v>
      </c>
    </row>
    <row r="105" spans="3:8">
      <c r="C105">
        <f>SUMIF(Dataset!G2:G501,Dataset!G469,Dataset!J2:J501)</f>
        <v>13251375</v>
      </c>
    </row>
    <row r="107" spans="3:8">
      <c r="D107" t="str" cm="1">
        <f t="array" ref="D107:D109">_xlfn.UNIQUE(Dataset!G2:G501)</f>
        <v>Permanent</v>
      </c>
      <c r="E107">
        <f>SUMIF(Dataset!$G$2:$G$501,'Arithmatic Functions'!D107,Dataset!$J$2:$J$501)</f>
        <v>12496304</v>
      </c>
    </row>
    <row r="108" spans="3:8">
      <c r="D108" t="str">
        <v>Intern</v>
      </c>
      <c r="E108">
        <f>SUMIF(Dataset!$G$2:$G$501,'Arithmatic Functions'!D108,Dataset!$J$2:$J$501)</f>
        <v>11366426</v>
      </c>
    </row>
    <row r="109" spans="3:8">
      <c r="D109" t="str">
        <v>Contract</v>
      </c>
      <c r="E109">
        <f>SUMIF(Dataset!$G$2:$G$501,'Arithmatic Functions'!D109,Dataset!$J$2:$J$501)</f>
        <v>13251375</v>
      </c>
    </row>
    <row r="111" spans="3:8">
      <c r="D111" t="s">
        <v>357</v>
      </c>
      <c r="E111">
        <f>SUMIF(Dataset!$G$2:$G$501,'Arithmatic Functions'!D111,Dataset!$J$2:$J$501)</f>
        <v>11366426</v>
      </c>
    </row>
    <row r="120" spans="3:8" s="18" customFormat="1">
      <c r="C120" s="18" t="s">
        <v>320</v>
      </c>
    </row>
    <row r="127" spans="3:8">
      <c r="C127" s="29" t="s">
        <v>147</v>
      </c>
      <c r="D127" s="29"/>
      <c r="E127" s="29"/>
      <c r="F127" s="29"/>
      <c r="G127" s="29"/>
      <c r="H127" s="29"/>
    </row>
    <row r="128" spans="3:8">
      <c r="C128" s="29"/>
      <c r="D128" s="29"/>
      <c r="E128" s="29"/>
      <c r="F128" s="29"/>
      <c r="G128" s="29"/>
      <c r="H128" s="29"/>
    </row>
    <row r="129" spans="3:8">
      <c r="C129" s="29"/>
      <c r="D129" s="29"/>
      <c r="E129" s="29"/>
      <c r="F129" s="29"/>
      <c r="G129" s="29"/>
      <c r="H129" s="29"/>
    </row>
    <row r="130" spans="3:8">
      <c r="C130" s="29"/>
      <c r="D130" s="29"/>
      <c r="E130" s="29"/>
      <c r="F130" s="29"/>
      <c r="G130" s="29"/>
      <c r="H130" s="29"/>
    </row>
    <row r="132" spans="3:8">
      <c r="C132" t="s">
        <v>320</v>
      </c>
      <c r="D132" s="17" t="s">
        <v>340</v>
      </c>
      <c r="E132" t="s">
        <v>85</v>
      </c>
    </row>
    <row r="133" spans="3:8">
      <c r="D133" s="17" t="s">
        <v>341</v>
      </c>
      <c r="E133" t="s">
        <v>345</v>
      </c>
      <c r="F133">
        <f>SUMIFS(Dataset!J2:J501,Dataset!K2:K501,"&lt;10",Dataset!J2:J501,"&gt;70000")</f>
        <v>5759136</v>
      </c>
    </row>
    <row r="134" spans="3:8">
      <c r="D134" s="17" t="s">
        <v>343</v>
      </c>
      <c r="E134" t="s">
        <v>346</v>
      </c>
    </row>
    <row r="135" spans="3:8">
      <c r="D135" t="s">
        <v>342</v>
      </c>
      <c r="E135" t="s">
        <v>85</v>
      </c>
    </row>
    <row r="136" spans="3:8">
      <c r="D136" t="s">
        <v>344</v>
      </c>
      <c r="E136" t="s">
        <v>347</v>
      </c>
    </row>
    <row r="141" spans="3:8">
      <c r="C141" s="29" t="s">
        <v>150</v>
      </c>
      <c r="D141" s="29"/>
      <c r="E141" s="29"/>
      <c r="F141" s="29"/>
      <c r="G141" s="29"/>
      <c r="H141" s="29"/>
    </row>
    <row r="142" spans="3:8">
      <c r="C142" s="29"/>
      <c r="D142" s="29"/>
      <c r="E142" s="29"/>
      <c r="F142" s="29"/>
      <c r="G142" s="29"/>
      <c r="H142" s="29"/>
    </row>
    <row r="143" spans="3:8">
      <c r="C143" s="29"/>
      <c r="D143" s="29"/>
      <c r="E143" s="29"/>
      <c r="F143" s="29"/>
      <c r="G143" s="29"/>
      <c r="H143" s="29"/>
    </row>
    <row r="144" spans="3:8">
      <c r="C144" s="29"/>
      <c r="D144" s="29"/>
      <c r="E144" s="29"/>
      <c r="F144" s="29"/>
      <c r="G144" s="29"/>
      <c r="H144" s="29"/>
    </row>
    <row r="146" spans="3:7">
      <c r="C146" t="s">
        <v>320</v>
      </c>
      <c r="D146" s="17" t="s">
        <v>340</v>
      </c>
      <c r="E146" t="s">
        <v>348</v>
      </c>
    </row>
    <row r="147" spans="3:7">
      <c r="D147" s="17" t="s">
        <v>341</v>
      </c>
      <c r="E147" t="s">
        <v>78</v>
      </c>
    </row>
    <row r="148" spans="3:7">
      <c r="D148" s="17" t="s">
        <v>343</v>
      </c>
      <c r="E148" t="s">
        <v>92</v>
      </c>
    </row>
    <row r="149" spans="3:7">
      <c r="D149" t="s">
        <v>342</v>
      </c>
    </row>
    <row r="150" spans="3:7">
      <c r="D150" t="s">
        <v>344</v>
      </c>
    </row>
    <row r="152" spans="3:7">
      <c r="C152">
        <f>SUMIFS(Dataset!O2:O501,Dataset!C2:C501,"Other")</f>
        <v>5741</v>
      </c>
    </row>
    <row r="156" spans="3:7">
      <c r="C156" t="s">
        <v>352</v>
      </c>
      <c r="D156" t="s">
        <v>318</v>
      </c>
      <c r="E156" t="s">
        <v>349</v>
      </c>
      <c r="F156" t="s">
        <v>321</v>
      </c>
      <c r="G156" t="s">
        <v>355</v>
      </c>
    </row>
    <row r="157" spans="3:7">
      <c r="C157" t="s">
        <v>353</v>
      </c>
      <c r="D157" t="s">
        <v>319</v>
      </c>
      <c r="E157" t="s">
        <v>350</v>
      </c>
      <c r="F157" t="s">
        <v>322</v>
      </c>
    </row>
    <row r="158" spans="3:7">
      <c r="C158" t="s">
        <v>354</v>
      </c>
      <c r="D158" t="s">
        <v>320</v>
      </c>
      <c r="E158" t="s">
        <v>351</v>
      </c>
      <c r="F158" t="s">
        <v>323</v>
      </c>
      <c r="G158" t="s">
        <v>356</v>
      </c>
    </row>
    <row r="162" spans="4:9">
      <c r="D162" t="s">
        <v>325</v>
      </c>
      <c r="E162" t="s">
        <v>324</v>
      </c>
      <c r="F162" t="s">
        <v>372</v>
      </c>
      <c r="G162" t="s">
        <v>98</v>
      </c>
    </row>
    <row r="163" spans="4:9">
      <c r="D163" t="s">
        <v>330</v>
      </c>
      <c r="E163">
        <v>10</v>
      </c>
      <c r="F163">
        <v>45</v>
      </c>
      <c r="G163">
        <f>E163*F163</f>
        <v>450</v>
      </c>
    </row>
    <row r="164" spans="4:9">
      <c r="D164" t="s">
        <v>331</v>
      </c>
      <c r="E164">
        <v>8</v>
      </c>
      <c r="F164">
        <v>65</v>
      </c>
      <c r="G164">
        <f t="shared" ref="G164:G170" si="0">E164*F164</f>
        <v>520</v>
      </c>
    </row>
    <row r="165" spans="4:9">
      <c r="D165" t="s">
        <v>332</v>
      </c>
      <c r="E165">
        <v>8</v>
      </c>
      <c r="F165">
        <v>32</v>
      </c>
      <c r="G165">
        <f t="shared" si="0"/>
        <v>256</v>
      </c>
    </row>
    <row r="166" spans="4:9">
      <c r="D166" t="s">
        <v>333</v>
      </c>
      <c r="E166">
        <v>13</v>
      </c>
      <c r="F166">
        <v>45</v>
      </c>
      <c r="G166">
        <f t="shared" si="0"/>
        <v>585</v>
      </c>
    </row>
    <row r="167" spans="4:9">
      <c r="D167" t="s">
        <v>330</v>
      </c>
      <c r="E167">
        <v>9</v>
      </c>
      <c r="F167">
        <v>14</v>
      </c>
      <c r="G167">
        <f t="shared" si="0"/>
        <v>126</v>
      </c>
    </row>
    <row r="168" spans="4:9">
      <c r="D168" t="s">
        <v>331</v>
      </c>
      <c r="E168">
        <v>8</v>
      </c>
      <c r="F168">
        <v>98</v>
      </c>
      <c r="G168">
        <f t="shared" si="0"/>
        <v>784</v>
      </c>
    </row>
    <row r="169" spans="4:9">
      <c r="D169" t="s">
        <v>332</v>
      </c>
      <c r="E169">
        <v>15</v>
      </c>
      <c r="F169">
        <v>23</v>
      </c>
      <c r="G169">
        <f t="shared" si="0"/>
        <v>345</v>
      </c>
    </row>
    <row r="170" spans="4:9">
      <c r="D170" t="s">
        <v>333</v>
      </c>
      <c r="E170">
        <v>13</v>
      </c>
      <c r="F170">
        <v>12</v>
      </c>
      <c r="G170">
        <f t="shared" si="0"/>
        <v>156</v>
      </c>
    </row>
    <row r="172" spans="4:9">
      <c r="G172">
        <f>SUM(G163:G170)</f>
        <v>3222</v>
      </c>
      <c r="I172">
        <f>SUMPRODUCT(E163:E170,F163:F170)</f>
        <v>3222</v>
      </c>
    </row>
    <row r="174" spans="4:9">
      <c r="G174" t="e">
        <f>SUMPRODUCT(E163:E169,F163:F170)</f>
        <v>#VALUE!</v>
      </c>
    </row>
  </sheetData>
  <mergeCells count="7">
    <mergeCell ref="C127:H130"/>
    <mergeCell ref="C141:H144"/>
    <mergeCell ref="C2:F7"/>
    <mergeCell ref="C39:H42"/>
    <mergeCell ref="C55:H58"/>
    <mergeCell ref="C83:H86"/>
    <mergeCell ref="C96:H9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1C01-2B5C-4404-B538-3762E6AC6187}">
  <dimension ref="B2:H66"/>
  <sheetViews>
    <sheetView topLeftCell="A57" zoomScale="190" zoomScaleNormal="190" workbookViewId="0">
      <selection activeCell="G71" sqref="G71"/>
    </sheetView>
  </sheetViews>
  <sheetFormatPr defaultRowHeight="15"/>
  <cols>
    <col min="2" max="3" width="2.7109375" bestFit="1" customWidth="1"/>
    <col min="5" max="5" width="10" bestFit="1" customWidth="1"/>
    <col min="6" max="6" width="1.7109375" bestFit="1" customWidth="1"/>
    <col min="7" max="7" width="14.28515625" bestFit="1" customWidth="1"/>
  </cols>
  <sheetData>
    <row r="2" spans="2:7">
      <c r="B2" s="17">
        <v>16</v>
      </c>
      <c r="C2" s="17">
        <v>20</v>
      </c>
      <c r="E2" t="s">
        <v>73</v>
      </c>
      <c r="F2">
        <f>COUNT(B2:C6)</f>
        <v>7</v>
      </c>
      <c r="G2" t="s">
        <v>358</v>
      </c>
    </row>
    <row r="3" spans="2:7">
      <c r="B3" s="11" t="s">
        <v>271</v>
      </c>
      <c r="C3" s="20"/>
      <c r="E3" t="s">
        <v>359</v>
      </c>
      <c r="F3">
        <f>COUNTBLANK(B2:C6)</f>
        <v>1</v>
      </c>
      <c r="G3" t="s">
        <v>360</v>
      </c>
    </row>
    <row r="4" spans="2:7">
      <c r="B4" s="17" t="s">
        <v>295</v>
      </c>
      <c r="C4" s="17">
        <v>10</v>
      </c>
      <c r="E4" t="s">
        <v>361</v>
      </c>
      <c r="F4">
        <f>COUNTA(B2:C6)</f>
        <v>9</v>
      </c>
      <c r="G4" t="s">
        <v>362</v>
      </c>
    </row>
    <row r="5" spans="2:7">
      <c r="B5" s="17">
        <v>21</v>
      </c>
      <c r="C5" s="17">
        <v>10</v>
      </c>
    </row>
    <row r="6" spans="2:7">
      <c r="B6" s="17">
        <v>23</v>
      </c>
      <c r="C6" s="17">
        <v>11</v>
      </c>
    </row>
    <row r="8" spans="2:7">
      <c r="B8" s="29" t="s">
        <v>363</v>
      </c>
      <c r="C8" s="29"/>
      <c r="D8" s="29"/>
      <c r="E8" s="29"/>
      <c r="F8" s="29"/>
      <c r="G8" s="29"/>
    </row>
    <row r="9" spans="2:7">
      <c r="B9" s="29"/>
      <c r="C9" s="29"/>
      <c r="D9" s="29"/>
      <c r="E9" s="29"/>
      <c r="F9" s="29"/>
      <c r="G9" s="29"/>
    </row>
    <row r="10" spans="2:7">
      <c r="B10" s="29"/>
      <c r="C10" s="29"/>
      <c r="D10" s="29"/>
      <c r="E10" s="29"/>
      <c r="F10" s="29"/>
      <c r="G10" s="29"/>
    </row>
    <row r="12" spans="2:7">
      <c r="D12">
        <f>COUNT(Dataset!C2:C501)</f>
        <v>0</v>
      </c>
    </row>
    <row r="13" spans="2:7">
      <c r="D13">
        <f>COUNTA(Dataset!B2:B501)</f>
        <v>500</v>
      </c>
    </row>
    <row r="14" spans="2:7">
      <c r="D14">
        <f>COUNT(Dataset!A2:A501)</f>
        <v>500</v>
      </c>
    </row>
    <row r="19" spans="2:8" s="20" customFormat="1">
      <c r="D19" s="20" t="s">
        <v>74</v>
      </c>
    </row>
    <row r="21" spans="2:8">
      <c r="B21" s="29" t="s">
        <v>365</v>
      </c>
      <c r="C21" s="29"/>
      <c r="D21" s="29"/>
      <c r="E21" s="29"/>
      <c r="F21" s="29"/>
      <c r="G21" s="29"/>
    </row>
    <row r="22" spans="2:8">
      <c r="B22" s="29"/>
      <c r="C22" s="29"/>
      <c r="D22" s="29"/>
      <c r="E22" s="29"/>
      <c r="F22" s="29"/>
      <c r="G22" s="29"/>
    </row>
    <row r="23" spans="2:8">
      <c r="B23" s="29"/>
      <c r="C23" s="29"/>
      <c r="D23" s="29"/>
      <c r="E23" s="29"/>
      <c r="F23" s="29"/>
      <c r="G23" s="29"/>
    </row>
    <row r="25" spans="2:8">
      <c r="D25" t="s">
        <v>74</v>
      </c>
      <c r="E25" t="s">
        <v>126</v>
      </c>
      <c r="G25" t="s">
        <v>366</v>
      </c>
    </row>
    <row r="26" spans="2:8">
      <c r="E26" t="s">
        <v>127</v>
      </c>
      <c r="G26" t="s">
        <v>338</v>
      </c>
      <c r="H26" t="s">
        <v>367</v>
      </c>
    </row>
    <row r="28" spans="2:8">
      <c r="D28">
        <f>COUNTIF(Dataset!N2:N501,"&gt;7")</f>
        <v>97</v>
      </c>
    </row>
    <row r="30" spans="2:8">
      <c r="B30" s="29" t="s">
        <v>175</v>
      </c>
      <c r="C30" s="29"/>
      <c r="D30" s="29"/>
      <c r="E30" s="29"/>
      <c r="F30" s="29"/>
      <c r="G30" s="29"/>
    </row>
    <row r="31" spans="2:8">
      <c r="B31" s="29"/>
      <c r="C31" s="29"/>
      <c r="D31" s="29"/>
      <c r="E31" s="29"/>
      <c r="F31" s="29"/>
      <c r="G31" s="29"/>
    </row>
    <row r="32" spans="2:8">
      <c r="B32" s="29"/>
      <c r="C32" s="29"/>
      <c r="D32" s="29"/>
      <c r="E32" s="29"/>
      <c r="F32" s="29"/>
      <c r="G32" s="29"/>
    </row>
    <row r="34" spans="2:7">
      <c r="D34" t="s">
        <v>74</v>
      </c>
      <c r="E34" t="s">
        <v>126</v>
      </c>
      <c r="G34" t="s">
        <v>83</v>
      </c>
    </row>
    <row r="35" spans="2:7">
      <c r="E35" t="s">
        <v>127</v>
      </c>
      <c r="G35" t="s">
        <v>97</v>
      </c>
    </row>
    <row r="37" spans="2:7">
      <c r="D37">
        <f>COUNTIF(Dataset!H2:H501,Dataset!H488)</f>
        <v>61</v>
      </c>
    </row>
    <row r="40" spans="2:7">
      <c r="D40" t="s">
        <v>368</v>
      </c>
      <c r="E40" t="s">
        <v>369</v>
      </c>
    </row>
    <row r="41" spans="2:7">
      <c r="D41" t="s">
        <v>368</v>
      </c>
      <c r="E41" t="s">
        <v>370</v>
      </c>
    </row>
    <row r="44" spans="2:7">
      <c r="B44" t="s">
        <v>75</v>
      </c>
    </row>
    <row r="47" spans="2:7">
      <c r="B47" s="29" t="s">
        <v>221</v>
      </c>
      <c r="C47" s="29"/>
      <c r="D47" s="29"/>
      <c r="E47" s="29"/>
      <c r="F47" s="29"/>
      <c r="G47" s="29"/>
    </row>
    <row r="48" spans="2:7">
      <c r="B48" s="29"/>
      <c r="C48" s="29"/>
      <c r="D48" s="29"/>
      <c r="E48" s="29"/>
      <c r="F48" s="29"/>
      <c r="G48" s="29"/>
    </row>
    <row r="49" spans="2:7">
      <c r="B49" s="29"/>
      <c r="C49" s="29"/>
      <c r="D49" s="29"/>
      <c r="E49" s="29"/>
      <c r="F49" s="29"/>
      <c r="G49" s="29"/>
    </row>
    <row r="51" spans="2:7">
      <c r="D51">
        <f>COUNTIFS(Dataset!K2:K501,"&gt;20",Dataset!N2:N501,"&gt;8")</f>
        <v>29</v>
      </c>
    </row>
    <row r="54" spans="2:7">
      <c r="B54" s="29" t="s">
        <v>224</v>
      </c>
      <c r="C54" s="29"/>
      <c r="D54" s="29"/>
      <c r="E54" s="29"/>
      <c r="F54" s="29"/>
      <c r="G54" s="29"/>
    </row>
    <row r="55" spans="2:7">
      <c r="B55" s="29"/>
      <c r="C55" s="29"/>
      <c r="D55" s="29"/>
      <c r="E55" s="29"/>
      <c r="F55" s="29"/>
      <c r="G55" s="29"/>
    </row>
    <row r="56" spans="2:7">
      <c r="B56" s="29"/>
      <c r="C56" s="29"/>
      <c r="D56" s="29"/>
      <c r="E56" s="29"/>
      <c r="F56" s="29"/>
      <c r="G56" s="29"/>
    </row>
    <row r="58" spans="2:7">
      <c r="D58">
        <f>COUNTIFS(Dataset!E2:E501,Dataset!E468,Dataset!D2:D501,Dataset!D476)</f>
        <v>21</v>
      </c>
    </row>
    <row r="62" spans="2:7">
      <c r="B62" s="29" t="s">
        <v>227</v>
      </c>
      <c r="C62" s="29"/>
      <c r="D62" s="29"/>
      <c r="E62" s="29"/>
      <c r="F62" s="29"/>
      <c r="G62" s="29"/>
    </row>
    <row r="63" spans="2:7">
      <c r="B63" s="29"/>
      <c r="C63" s="29"/>
      <c r="D63" s="29"/>
      <c r="E63" s="29"/>
      <c r="F63" s="29"/>
      <c r="G63" s="29"/>
    </row>
    <row r="64" spans="2:7">
      <c r="B64" s="29"/>
      <c r="C64" s="29"/>
      <c r="D64" s="29"/>
      <c r="E64" s="29"/>
      <c r="F64" s="29"/>
      <c r="G64" s="29"/>
    </row>
    <row r="66" spans="4:4">
      <c r="D66">
        <f>COUNTIFS(Dataset!J2:J501,"&gt;90000",Dataset!N2:N501,"&lt;5")</f>
        <v>59</v>
      </c>
    </row>
  </sheetData>
  <mergeCells count="6">
    <mergeCell ref="B62:G64"/>
    <mergeCell ref="B8:G10"/>
    <mergeCell ref="B21:G23"/>
    <mergeCell ref="B30:G32"/>
    <mergeCell ref="B47:G49"/>
    <mergeCell ref="B54:G5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754-C01E-442E-9324-9878F3145579}">
  <dimension ref="B25:E87"/>
  <sheetViews>
    <sheetView topLeftCell="A73" zoomScale="145" zoomScaleNormal="145" workbookViewId="0">
      <selection activeCell="C90" sqref="C90"/>
    </sheetView>
  </sheetViews>
  <sheetFormatPr defaultRowHeight="15"/>
  <cols>
    <col min="3" max="3" width="33.7109375" bestFit="1" customWidth="1"/>
    <col min="4" max="4" width="29.42578125" bestFit="1" customWidth="1"/>
  </cols>
  <sheetData>
    <row r="25" spans="2:5">
      <c r="E25">
        <v>1</v>
      </c>
    </row>
    <row r="26" spans="2:5">
      <c r="E26">
        <v>2</v>
      </c>
    </row>
    <row r="27" spans="2:5">
      <c r="E27">
        <v>3</v>
      </c>
    </row>
    <row r="28" spans="2:5" s="20" customFormat="1">
      <c r="B28" s="20" t="s">
        <v>321</v>
      </c>
    </row>
    <row r="33" spans="2:5">
      <c r="B33" s="31" t="s">
        <v>240</v>
      </c>
      <c r="C33" s="31"/>
      <c r="D33" s="31"/>
      <c r="E33" s="31"/>
    </row>
    <row r="34" spans="2:5">
      <c r="B34" s="31"/>
      <c r="C34" s="31"/>
      <c r="D34" s="31"/>
      <c r="E34" s="31"/>
    </row>
    <row r="35" spans="2:5">
      <c r="B35" s="31"/>
      <c r="C35" s="31"/>
      <c r="D35" s="31"/>
      <c r="E35" s="31"/>
    </row>
    <row r="36" spans="2:5">
      <c r="B36" s="31"/>
      <c r="C36" s="31"/>
      <c r="D36" s="31"/>
      <c r="E36" s="31"/>
    </row>
    <row r="38" spans="2:5">
      <c r="B38">
        <f>AVERAGE(Dataset!K2:K501)</f>
        <v>19.652000000000001</v>
      </c>
      <c r="D38">
        <f>AVERAGE(Dataset!K2:K501)</f>
        <v>19.652000000000001</v>
      </c>
    </row>
    <row r="41" spans="2:5" s="20" customFormat="1">
      <c r="B41" s="20" t="s">
        <v>322</v>
      </c>
    </row>
    <row r="46" spans="2:5">
      <c r="B46" s="31" t="s">
        <v>250</v>
      </c>
      <c r="C46" s="31"/>
      <c r="D46" s="31"/>
      <c r="E46" s="31"/>
    </row>
    <row r="47" spans="2:5">
      <c r="B47" s="31"/>
      <c r="C47" s="31"/>
      <c r="D47" s="31"/>
      <c r="E47" s="31"/>
    </row>
    <row r="48" spans="2:5">
      <c r="B48" s="31"/>
      <c r="C48" s="31"/>
      <c r="D48" s="31"/>
      <c r="E48" s="31"/>
    </row>
    <row r="50" spans="2:5">
      <c r="B50">
        <f>AVERAGEIF(Dataset!G2:G501,"permanent",Dataset!J2:J501)</f>
        <v>74382.761904761908</v>
      </c>
    </row>
    <row r="53" spans="2:5">
      <c r="B53" s="31" t="s">
        <v>258</v>
      </c>
      <c r="C53" s="31"/>
      <c r="D53" s="31"/>
      <c r="E53" s="31"/>
    </row>
    <row r="54" spans="2:5">
      <c r="B54" s="31"/>
      <c r="C54" s="31"/>
      <c r="D54" s="31"/>
      <c r="E54" s="31"/>
    </row>
    <row r="55" spans="2:5">
      <c r="B55" s="31"/>
      <c r="C55" s="31"/>
      <c r="D55" s="31"/>
      <c r="E55" s="31"/>
    </row>
    <row r="57" spans="2:5">
      <c r="B57" t="str" cm="1">
        <f t="array" ref="B57:B59">_xlfn.UNIQUE(Dataset!C2:C501)</f>
        <v>Other</v>
      </c>
      <c r="C57">
        <f>AVERAGEIF(Dataset!$C$2:$C$501,'Average functions'!B57,Dataset!$K$2:$K$501)</f>
        <v>19.224489795918366</v>
      </c>
      <c r="D57">
        <f>AVERAGEIF(Dataset!C2:C501,'Average functions'!B57,Dataset!K2:K501)</f>
        <v>19.224489795918366</v>
      </c>
    </row>
    <row r="58" spans="2:5">
      <c r="B58" t="str">
        <v>Female</v>
      </c>
      <c r="C58">
        <f>AVERAGEIF(Dataset!$C$2:$C$501,'Average functions'!B58,Dataset!$K$2:$K$501)</f>
        <v>19.018987341772153</v>
      </c>
      <c r="D58">
        <f>AVERAGEIF(Dataset!C3:C502,'Average functions'!B58,Dataset!K3:K502)</f>
        <v>19.018987341772153</v>
      </c>
    </row>
    <row r="59" spans="2:5">
      <c r="B59" t="str">
        <v>Male</v>
      </c>
      <c r="C59">
        <f>AVERAGEIF(Dataset!$C$2:$C$501,'Average functions'!B59,Dataset!$K$2:$K$501)</f>
        <v>20.487179487179485</v>
      </c>
      <c r="D59">
        <f>AVERAGEIF(Dataset!C4:C503,'Average functions'!B59,Dataset!K4:K503)</f>
        <v>20.487179487179485</v>
      </c>
    </row>
    <row r="67" spans="2:4">
      <c r="B67" s="31" t="s">
        <v>255</v>
      </c>
      <c r="C67" s="31"/>
      <c r="D67" s="31"/>
    </row>
    <row r="68" spans="2:4">
      <c r="B68" s="31"/>
      <c r="C68" s="31"/>
      <c r="D68" s="31"/>
    </row>
    <row r="69" spans="2:4">
      <c r="B69" s="31"/>
      <c r="C69" s="31"/>
      <c r="D69" s="31"/>
    </row>
    <row r="72" spans="2:4">
      <c r="B72">
        <f>AVERAGEIF(Dataset!E2:E501,"high school",Dataset!O2:O501)</f>
        <v>38.125</v>
      </c>
    </row>
    <row r="76" spans="2:4">
      <c r="B76" s="31" t="s">
        <v>265</v>
      </c>
      <c r="C76" s="31"/>
      <c r="D76" s="31"/>
    </row>
    <row r="77" spans="2:4">
      <c r="B77" s="31"/>
      <c r="C77" s="31"/>
      <c r="D77" s="31"/>
    </row>
    <row r="78" spans="2:4">
      <c r="B78" s="31"/>
      <c r="C78" s="31"/>
      <c r="D78" s="31"/>
    </row>
    <row r="80" spans="2:4">
      <c r="B80">
        <f>AVERAGEIFS(Dataset!J2:J501,Dataset!K2:K501,"&gt;10",Dataset!D2:D501,Dataset!D476)</f>
        <v>75895.477272727279</v>
      </c>
    </row>
    <row r="83" spans="2:4">
      <c r="B83" s="31" t="s">
        <v>371</v>
      </c>
      <c r="C83" s="31"/>
      <c r="D83" s="31"/>
    </row>
    <row r="84" spans="2:4">
      <c r="B84" s="31"/>
      <c r="C84" s="31"/>
      <c r="D84" s="31"/>
    </row>
    <row r="85" spans="2:4">
      <c r="B85" s="31"/>
      <c r="C85" s="31"/>
      <c r="D85" s="31"/>
    </row>
    <row r="86" spans="2:4">
      <c r="B86" s="31"/>
      <c r="C86" s="31"/>
      <c r="D86" s="31"/>
    </row>
    <row r="87" spans="2:4">
      <c r="B87">
        <f>AVERAGEIFS(Dataset!L2:L501,Dataset!E2:E501,Dataset!E470,Dataset!J2:J501,"&lt;50000",Dataset!J2:J501,"&gt;20000")</f>
        <v>9.7241379310344822</v>
      </c>
    </row>
  </sheetData>
  <mergeCells count="6">
    <mergeCell ref="B83:D86"/>
    <mergeCell ref="B33:E36"/>
    <mergeCell ref="B46:E48"/>
    <mergeCell ref="B53:E55"/>
    <mergeCell ref="B67:D69"/>
    <mergeCell ref="B76:D7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Agenda</vt:lpstr>
      <vt:lpstr>Dataset</vt:lpstr>
      <vt:lpstr>Questions</vt:lpstr>
      <vt:lpstr>Answers</vt:lpstr>
      <vt:lpstr>Arithmatic Operators</vt:lpstr>
      <vt:lpstr>Arithmatic Functions</vt:lpstr>
      <vt:lpstr>Count Functions</vt:lpstr>
      <vt:lpstr>Average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Arkaprava Mazumder</cp:lastModifiedBy>
  <dcterms:created xsi:type="dcterms:W3CDTF">2024-11-16T14:29:48Z</dcterms:created>
  <dcterms:modified xsi:type="dcterms:W3CDTF">2025-04-17T17:58:14Z</dcterms:modified>
</cp:coreProperties>
</file>